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xcel Task\"/>
    </mc:Choice>
  </mc:AlternateContent>
  <xr:revisionPtr revIDLastSave="0" documentId="13_ncr:1_{8BE1DFBF-4B4F-43B7-A85D-3FC0F9567EF8}" xr6:coauthVersionLast="47" xr6:coauthVersionMax="47" xr10:uidLastSave="{00000000-0000-0000-0000-000000000000}"/>
  <bookViews>
    <workbookView xWindow="-110" yWindow="-110" windowWidth="19420" windowHeight="10300" activeTab="3" xr2:uid="{483FFF1D-DF24-4B32-82B8-90145BAEBB37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9" i="3"/>
  <c r="D10" i="3"/>
  <c r="D7" i="3"/>
  <c r="E17" i="7"/>
  <c r="C24" i="12"/>
  <c r="C19" i="12"/>
  <c r="C13" i="12"/>
  <c r="H21" i="11"/>
  <c r="H20" i="11"/>
  <c r="H18" i="11"/>
  <c r="H16" i="11"/>
  <c r="H15" i="11"/>
  <c r="C20" i="10"/>
  <c r="C16" i="10"/>
  <c r="C12" i="10"/>
  <c r="B9" i="9"/>
  <c r="B10" i="9"/>
  <c r="B8" i="9"/>
  <c r="C27" i="8"/>
  <c r="C23" i="8"/>
  <c r="C19" i="8"/>
  <c r="E19" i="7"/>
  <c r="D19" i="2"/>
  <c r="C33" i="7"/>
  <c r="C32" i="7"/>
  <c r="C31" i="7"/>
  <c r="C26" i="7"/>
  <c r="C25" i="7"/>
  <c r="C24" i="7"/>
  <c r="D17" i="2"/>
  <c r="C10" i="6"/>
  <c r="C11" i="6"/>
  <c r="C12" i="6"/>
  <c r="C9" i="6"/>
  <c r="D12" i="5"/>
  <c r="D13" i="5"/>
  <c r="D14" i="5"/>
  <c r="D15" i="5"/>
  <c r="D16" i="5"/>
  <c r="D17" i="5"/>
  <c r="D11" i="5"/>
  <c r="F10" i="4"/>
  <c r="F11" i="4"/>
  <c r="F12" i="4"/>
  <c r="F13" i="4"/>
  <c r="F14" i="4"/>
  <c r="F15" i="4"/>
  <c r="F16" i="4"/>
  <c r="F9" i="4"/>
  <c r="E10" i="4"/>
  <c r="E11" i="4"/>
  <c r="E12" i="4"/>
  <c r="E13" i="4"/>
  <c r="E14" i="4"/>
  <c r="E15" i="4"/>
  <c r="E16" i="4"/>
  <c r="E9" i="4"/>
  <c r="B32" i="2"/>
  <c r="B33" i="2"/>
  <c r="B31" i="2"/>
  <c r="B25" i="2"/>
  <c r="B26" i="2"/>
  <c r="B24" i="2"/>
</calcChain>
</file>

<file path=xl/sharedStrings.xml><?xml version="1.0" encoding="utf-8"?>
<sst xmlns="http://schemas.openxmlformats.org/spreadsheetml/2006/main" count="330" uniqueCount="216">
  <si>
    <t>Date</t>
  </si>
  <si>
    <t>Microwave</t>
  </si>
  <si>
    <t>Refrigerator</t>
  </si>
  <si>
    <t>Bangkok</t>
  </si>
  <si>
    <t>Delhi</t>
  </si>
  <si>
    <t>Capetown</t>
  </si>
  <si>
    <t>Berlin</t>
  </si>
  <si>
    <t>Warsaw</t>
  </si>
  <si>
    <t>Shanghai</t>
  </si>
  <si>
    <t>Cairo</t>
  </si>
  <si>
    <t>Thomas Davies</t>
  </si>
  <si>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</si>
  <si>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</si>
  <si>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</si>
  <si>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</si>
  <si>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</si>
  <si>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</si>
  <si>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</si>
  <si>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</si>
  <si>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</si>
  <si>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Thomas Bettle</t>
  </si>
  <si>
    <t>Ian Nash</t>
  </si>
  <si>
    <t>Margaret Turley</t>
  </si>
  <si>
    <t>Michael Kaye</t>
  </si>
  <si>
    <t>Paul Bell</t>
  </si>
  <si>
    <t>Eric Green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</si>
  <si>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</si>
  <si>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</si>
  <si>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</si>
  <si>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</si>
  <si>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</si>
  <si>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</si>
  <si>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</si>
  <si>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</si>
  <si>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</si>
  <si>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</si>
  <si>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</si>
  <si>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</si>
  <si>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</si>
  <si>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</si>
  <si>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</si>
  <si>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</si>
  <si>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</si>
  <si>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</si>
  <si>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>Journal Entry 2</t>
  </si>
  <si>
    <t xml:space="preserve">$109.00 </t>
  </si>
  <si>
    <t>Journal Entry 3</t>
  </si>
  <si>
    <t xml:space="preserve">$85.00 </t>
  </si>
  <si>
    <t>Journal Entry 4</t>
  </si>
  <si>
    <t xml:space="preserve">$12.00 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</si>
  <si>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</si>
  <si>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</si>
  <si>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</si>
  <si>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</si>
  <si>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</si>
  <si>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</si>
  <si>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</si>
  <si>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</si>
  <si>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</si>
  <si>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</si>
  <si>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</si>
  <si>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</si>
  <si>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</si>
  <si>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</si>
  <si>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</si>
  <si>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</si>
  <si>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</si>
  <si>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</si>
  <si>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</si>
  <si>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</si>
  <si>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</si>
  <si>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</si>
  <si>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</si>
  <si>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</si>
  <si>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</si>
  <si>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</si>
  <si>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</si>
  <si>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</si>
  <si>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</si>
  <si>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</si>
  <si>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</si>
  <si>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</si>
  <si>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</si>
  <si>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</si>
  <si>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</si>
  <si>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</si>
  <si>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</si>
  <si>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</si>
  <si>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</si>
  <si>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</si>
  <si>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</si>
  <si>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</si>
  <si>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</si>
  <si>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VLOOKUP Exercise - Data:</t>
  </si>
  <si>
    <t>Excel-practice-online.com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</si>
  <si>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</si>
  <si>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</si>
  <si>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</si>
  <si>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</si>
  <si>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</si>
  <si>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</si>
  <si>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</si>
  <si>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</si>
  <si>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</si>
  <si>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</si>
  <si>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</si>
  <si>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</si>
  <si>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</si>
  <si>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</si>
  <si>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</si>
  <si>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</si>
  <si>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</si>
  <si>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</si>
  <si>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</si>
  <si>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</si>
  <si>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</si>
  <si>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</si>
  <si>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</si>
  <si>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</si>
  <si>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</si>
  <si>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</si>
  <si>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</si>
  <si>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</si>
  <si>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</si>
  <si>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</si>
  <si>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</si>
  <si>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</si>
  <si>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</si>
  <si>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</si>
  <si>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</si>
  <si>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 xml:space="preserve">$1.3671 </t>
  </si>
  <si>
    <t xml:space="preserve">$1.3569 </t>
  </si>
  <si>
    <t>1/15/2021</t>
  </si>
  <si>
    <t xml:space="preserve">$1.3624 </t>
  </si>
  <si>
    <t>1/24/2021</t>
  </si>
  <si>
    <t xml:space="preserve">$1.3607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</si>
  <si>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</si>
  <si>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</si>
  <si>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</si>
  <si>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</si>
  <si>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</si>
  <si>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</si>
  <si>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</si>
  <si>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</si>
  <si>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</si>
  <si>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</si>
  <si>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</si>
  <si>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</si>
  <si>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</si>
  <si>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</si>
  <si>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</si>
  <si>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</si>
  <si>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</si>
  <si>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</si>
  <si>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</si>
  <si>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</si>
  <si>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</si>
  <si>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</si>
  <si>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</si>
  <si>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</si>
  <si>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</si>
  <si>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</si>
  <si>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</si>
  <si>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</si>
  <si>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Data</t>
  </si>
  <si>
    <t>Employee Name</t>
  </si>
  <si>
    <t>John Doe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</si>
  <si>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</si>
  <si>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</si>
  <si>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</si>
  <si>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</si>
  <si>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</si>
  <si>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</si>
  <si>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</si>
  <si>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</si>
  <si>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</si>
  <si>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</si>
  <si>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</si>
  <si>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</si>
  <si>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</si>
  <si>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</si>
  <si>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</si>
  <si>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</si>
  <si>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</si>
  <si>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</si>
  <si>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</si>
  <si>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</si>
  <si>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</si>
  <si>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</si>
  <si>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</si>
  <si>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</si>
  <si>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</si>
  <si>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</si>
  <si>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</si>
  <si>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</si>
  <si>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</si>
  <si>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</si>
  <si>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</si>
  <si>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</si>
  <si>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</si>
  <si>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</si>
  <si>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</si>
  <si>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</si>
  <si>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</si>
  <si>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</si>
  <si>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</si>
  <si>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</si>
  <si>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</si>
  <si>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May</t>
  </si>
  <si>
    <t>What is the total revenue of products with a rating of 5 in the month of June?</t>
  </si>
  <si>
    <t>What is the total revenue of products with a rating of 4 or higher and sold in the month of June?</t>
  </si>
  <si>
    <t>What is the total quantity sold of products with a rating of 4 or higher and a price of $800 or higher?</t>
  </si>
  <si>
    <t>&gt;10,000</t>
  </si>
  <si>
    <t>&lt;9,500</t>
  </si>
  <si>
    <t>&gt;=4</t>
  </si>
  <si>
    <t xml:space="preserve">$85.50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</si>
</sst>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.00"/>
  </numFmts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0" xfId="0" applyFont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5" xfId="0" applyFont="1" applyBorder="1"/>
    <xf numFmtId="0" fontId="1" fillId="0" borderId="5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9" fillId="0" borderId="6" xfId="0" applyFont="1" applyBorder="1"/>
    <xf numFmtId="0" fontId="8" fillId="0" borderId="6" xfId="0" applyFont="1" applyBorder="1"/>
    <xf numFmtId="0" fontId="10" fillId="0" borderId="0" xfId="0" applyFont="1" applyAlignment="1">
      <alignment vertical="center"/>
    </xf>
    <xf numFmtId="0" fontId="10" fillId="0" borderId="0" xfId="0" applyFont="1"/>
    <xf numFmtId="0" fontId="8" fillId="4" borderId="6" xfId="0" applyFont="1" applyFill="1" applyBorder="1"/>
    <xf numFmtId="0" fontId="11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1" fillId="4" borderId="0" xfId="0" applyFont="1" applyFill="1"/>
    <xf numFmtId="0" fontId="12" fillId="0" borderId="0" xfId="0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/>
    <xf numFmtId="0" fontId="12" fillId="4" borderId="6" xfId="0" applyFont="1" applyFill="1" applyBorder="1"/>
    <xf numFmtId="0" fontId="1" fillId="0" borderId="6" xfId="0" applyFont="1" applyBorder="1"/>
    <xf numFmtId="3" fontId="1" fillId="0" borderId="6" xfId="0" applyNumberFormat="1" applyFont="1" applyBorder="1"/>
    <xf numFmtId="0" fontId="1" fillId="4" borderId="7" xfId="0" applyFont="1" applyFill="1" applyBorder="1"/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5" fillId="0" borderId="6" xfId="0" applyFont="1" applyBorder="1"/>
    <xf numFmtId="0" fontId="17" fillId="0" borderId="0" xfId="0" applyFont="1"/>
    <xf numFmtId="0" fontId="18" fillId="0" borderId="0" xfId="1"/>
    <xf numFmtId="0" fontId="15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2" fontId="0" fillId="0" borderId="0" xfId="0" applyNumberFormat="1"/>
    <xf numFmtId="0" fontId="8" fillId="4" borderId="6" xfId="0" applyFont="1" applyFill="1" applyBorder="1" applyAlignment="1">
      <alignment horizontal="center"/>
    </xf>
    <xf numFmtId="0" fontId="11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44" fontId="0" fillId="0" borderId="0" xfId="0" applyNumberFormat="1"/>
    <xf numFmtId="164" fontId="1" fillId="0" borderId="1" xfId="0" applyNumberFormat="1" applyFont="1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9" xfId="0" applyFont="1" applyBorder="1"/>
    <xf numFmtId="0" fontId="10" fillId="0" borderId="0" xfId="0" applyFont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80FA-48AC-45E3-B21C-A46FB74A59CF}">
  <dimension ref="A1:G33"/>
  <sheetViews>
    <sheetView zoomScale="87" workbookViewId="0">
      <selection activeCell="G16" sqref="G16"/>
    </sheetView>
  </sheetViews>
  <sheetFormatPr defaultRowHeight="14.5" x14ac:dyDescent="0.35"/>
  <cols>
    <col min="2" max="2" width="15.1796875" customWidth="1"/>
    <col min="3" max="3" width="17" customWidth="1"/>
    <col min="4" max="4" width="30.54296875" customWidth="1"/>
    <col min="7" max="7" width="0" hidden="1" customWidth="1"/>
  </cols>
  <sheetData>
    <row r="1" spans="1:7" x14ac:dyDescent="0.35">
      <c r="A1" s="67" t="s">
        <v>11</v>
      </c>
      <c r="B1" s="67"/>
      <c r="C1" s="67"/>
      <c r="D1" s="67"/>
      <c r="E1" s="1"/>
    </row>
    <row r="2" spans="1:7" x14ac:dyDescent="0.35">
      <c r="A2" s="1"/>
      <c r="B2" s="1"/>
      <c r="C2" s="1"/>
      <c r="D2" s="1"/>
      <c r="E2" s="1"/>
    </row>
    <row r="3" spans="1:7" x14ac:dyDescent="0.35">
      <c r="A3" s="3" t="s">
        <v>12</v>
      </c>
      <c r="B3" s="4" t="s">
        <v>13</v>
      </c>
      <c r="C3" s="4" t="s">
        <v>14</v>
      </c>
      <c r="D3" s="4" t="s">
        <v>15</v>
      </c>
      <c r="E3" s="4" t="s">
        <v>16</v>
      </c>
    </row>
    <row r="4" spans="1:7" x14ac:dyDescent="0.35">
      <c r="A4" s="5">
        <v>56815</v>
      </c>
      <c r="B4" s="6" t="s">
        <v>17</v>
      </c>
      <c r="C4" s="6" t="s">
        <v>18</v>
      </c>
      <c r="D4" s="7">
        <v>13836</v>
      </c>
      <c r="E4" s="7">
        <v>25</v>
      </c>
    </row>
    <row r="5" spans="1:7" x14ac:dyDescent="0.35">
      <c r="A5" s="5">
        <v>51186</v>
      </c>
      <c r="B5" s="6" t="s">
        <v>19</v>
      </c>
      <c r="C5" s="6" t="s">
        <v>6</v>
      </c>
      <c r="D5" s="7">
        <v>11771</v>
      </c>
      <c r="E5" s="7">
        <v>32</v>
      </c>
    </row>
    <row r="6" spans="1:7" x14ac:dyDescent="0.35">
      <c r="A6" s="5">
        <v>51511</v>
      </c>
      <c r="B6" s="6" t="s">
        <v>20</v>
      </c>
      <c r="C6" s="6" t="s">
        <v>3</v>
      </c>
      <c r="D6" s="7">
        <v>13046</v>
      </c>
      <c r="E6" s="7">
        <v>35</v>
      </c>
    </row>
    <row r="7" spans="1:7" x14ac:dyDescent="0.35">
      <c r="A7" s="5">
        <v>50890</v>
      </c>
      <c r="B7" s="6" t="s">
        <v>21</v>
      </c>
      <c r="C7" s="6" t="s">
        <v>9</v>
      </c>
      <c r="D7" s="7">
        <v>18276</v>
      </c>
      <c r="E7" s="7">
        <v>32</v>
      </c>
    </row>
    <row r="8" spans="1:7" x14ac:dyDescent="0.35">
      <c r="A8" s="5">
        <v>53700</v>
      </c>
      <c r="B8" s="6" t="s">
        <v>22</v>
      </c>
      <c r="C8" s="6" t="s">
        <v>8</v>
      </c>
      <c r="D8" s="7">
        <v>19327</v>
      </c>
      <c r="E8" s="7">
        <v>26</v>
      </c>
    </row>
    <row r="9" spans="1:7" x14ac:dyDescent="0.35">
      <c r="A9" s="5">
        <v>55879</v>
      </c>
      <c r="B9" s="6" t="s">
        <v>23</v>
      </c>
      <c r="C9" s="6" t="s">
        <v>5</v>
      </c>
      <c r="D9" s="7">
        <v>18996</v>
      </c>
      <c r="E9" s="7">
        <v>35</v>
      </c>
    </row>
    <row r="10" spans="1:7" x14ac:dyDescent="0.35">
      <c r="A10" s="5">
        <v>59848</v>
      </c>
      <c r="B10" s="6" t="s">
        <v>24</v>
      </c>
      <c r="C10" s="6" t="s">
        <v>3</v>
      </c>
      <c r="D10" s="7">
        <v>10387</v>
      </c>
      <c r="E10" s="7">
        <v>25</v>
      </c>
    </row>
    <row r="11" spans="1:7" x14ac:dyDescent="0.35">
      <c r="A11" s="5">
        <v>58369</v>
      </c>
      <c r="B11" s="6" t="s">
        <v>10</v>
      </c>
      <c r="C11" s="6" t="s">
        <v>5</v>
      </c>
      <c r="D11" s="7">
        <v>12566</v>
      </c>
      <c r="E11" s="7">
        <v>37</v>
      </c>
    </row>
    <row r="12" spans="1:7" x14ac:dyDescent="0.35">
      <c r="A12" s="5">
        <v>50217</v>
      </c>
      <c r="B12" s="6" t="s">
        <v>25</v>
      </c>
      <c r="C12" s="6" t="s">
        <v>7</v>
      </c>
      <c r="D12" s="7">
        <v>16406</v>
      </c>
      <c r="E12" s="7">
        <v>42</v>
      </c>
    </row>
    <row r="13" spans="1:7" x14ac:dyDescent="0.35">
      <c r="A13" s="5">
        <v>50695</v>
      </c>
      <c r="B13" s="6" t="s">
        <v>26</v>
      </c>
      <c r="C13" s="6" t="s">
        <v>9</v>
      </c>
      <c r="D13" s="7">
        <v>15784</v>
      </c>
      <c r="E13" s="7">
        <v>43</v>
      </c>
    </row>
    <row r="14" spans="1:7" x14ac:dyDescent="0.35">
      <c r="A14" s="5">
        <v>59673</v>
      </c>
      <c r="B14" s="6" t="s">
        <v>27</v>
      </c>
      <c r="C14" s="6" t="s">
        <v>18</v>
      </c>
      <c r="D14" s="7">
        <v>10959</v>
      </c>
      <c r="E14" s="7">
        <v>30</v>
      </c>
    </row>
    <row r="15" spans="1:7" x14ac:dyDescent="0.35">
      <c r="A15" s="5">
        <v>52130</v>
      </c>
      <c r="B15" s="6" t="s">
        <v>28</v>
      </c>
      <c r="C15" s="6" t="s">
        <v>4</v>
      </c>
      <c r="D15" s="7">
        <v>14562</v>
      </c>
      <c r="E15" s="7">
        <v>32</v>
      </c>
    </row>
    <row r="16" spans="1:7" x14ac:dyDescent="0.35">
      <c r="A16" s="1"/>
      <c r="B16" s="1"/>
      <c r="C16" s="1"/>
      <c r="D16" s="1"/>
      <c r="E16" s="1"/>
      <c r="G16">
        <v>58369</v>
      </c>
    </row>
    <row r="17" spans="1:5" x14ac:dyDescent="0.35">
      <c r="A17" s="1" t="s">
        <v>29</v>
      </c>
      <c r="B17" s="8"/>
      <c r="C17" s="8"/>
      <c r="D17" s="55" t="str">
        <f>VLOOKUP(G16,A3:B15,2,FALSE)</f>
        <v>Thomas Davies</v>
      </c>
      <c r="E17" s="1"/>
    </row>
    <row r="18" spans="1:5" x14ac:dyDescent="0.35">
      <c r="A18" s="1"/>
      <c r="B18" s="1"/>
      <c r="C18" s="1"/>
      <c r="D18" s="1"/>
      <c r="E18" s="1"/>
    </row>
    <row r="19" spans="1:5" x14ac:dyDescent="0.35">
      <c r="A19" s="1" t="s">
        <v>30</v>
      </c>
      <c r="B19" s="8"/>
      <c r="C19" s="1"/>
      <c r="D19" s="55">
        <f>VLOOKUP("Estelle Cormack",B3:E15,4,FALSE)</f>
        <v>30</v>
      </c>
      <c r="E19" s="1"/>
    </row>
    <row r="20" spans="1:5" x14ac:dyDescent="0.35">
      <c r="A20" s="1"/>
      <c r="B20" s="1"/>
      <c r="C20" s="1"/>
      <c r="D20" s="1"/>
      <c r="E20" s="1"/>
    </row>
    <row r="21" spans="1:5" x14ac:dyDescent="0.35">
      <c r="A21" s="68" t="s">
        <v>31</v>
      </c>
      <c r="B21" s="68"/>
      <c r="C21" s="68"/>
      <c r="D21" s="1"/>
      <c r="E21" s="1"/>
    </row>
    <row r="22" spans="1:5" x14ac:dyDescent="0.35">
      <c r="A22" s="1"/>
      <c r="B22" s="1"/>
      <c r="C22" s="1"/>
      <c r="D22" s="1"/>
      <c r="E22" s="1"/>
    </row>
    <row r="23" spans="1:5" x14ac:dyDescent="0.35">
      <c r="A23" s="10" t="s">
        <v>12</v>
      </c>
      <c r="B23" s="11" t="s">
        <v>14</v>
      </c>
      <c r="C23" s="1"/>
      <c r="D23" s="1"/>
      <c r="E23" s="1"/>
    </row>
    <row r="24" spans="1:5" x14ac:dyDescent="0.35">
      <c r="A24" s="5">
        <v>55879</v>
      </c>
      <c r="B24" s="56" t="str">
        <f>VLOOKUP(A24,A3:C15,3,FALSE)</f>
        <v>Capetown</v>
      </c>
      <c r="C24" s="1"/>
      <c r="D24" s="1"/>
      <c r="E24" s="1"/>
    </row>
    <row r="25" spans="1:5" x14ac:dyDescent="0.35">
      <c r="A25" s="5">
        <v>50217</v>
      </c>
      <c r="B25" s="56" t="str">
        <f t="shared" ref="B25:B26" si="0">VLOOKUP(A25,A4:C16,3,FALSE)</f>
        <v>Warsaw</v>
      </c>
      <c r="C25" s="1"/>
      <c r="D25" s="1"/>
      <c r="E25" s="1"/>
    </row>
    <row r="26" spans="1:5" x14ac:dyDescent="0.35">
      <c r="A26" s="5">
        <v>50695</v>
      </c>
      <c r="B26" s="56" t="str">
        <f t="shared" si="0"/>
        <v>Cairo</v>
      </c>
      <c r="C26" s="1"/>
      <c r="D26" s="1"/>
      <c r="E26" s="1"/>
    </row>
    <row r="27" spans="1:5" x14ac:dyDescent="0.35">
      <c r="A27" s="1"/>
      <c r="B27" s="1"/>
      <c r="C27" s="1"/>
      <c r="D27" s="1"/>
      <c r="E27" s="1"/>
    </row>
    <row r="28" spans="1:5" x14ac:dyDescent="0.35">
      <c r="A28" s="68" t="s">
        <v>32</v>
      </c>
      <c r="B28" s="68"/>
      <c r="C28" s="68"/>
      <c r="D28" s="1"/>
      <c r="E28" s="1"/>
    </row>
    <row r="29" spans="1:5" x14ac:dyDescent="0.35">
      <c r="A29" s="1"/>
      <c r="B29" s="1"/>
      <c r="C29" s="1"/>
      <c r="D29" s="1"/>
      <c r="E29" s="1"/>
    </row>
    <row r="30" spans="1:5" x14ac:dyDescent="0.35">
      <c r="A30" s="10" t="s">
        <v>13</v>
      </c>
      <c r="B30" s="11" t="s">
        <v>15</v>
      </c>
      <c r="C30" s="1"/>
      <c r="D30" s="1"/>
      <c r="E30" s="1"/>
    </row>
    <row r="31" spans="1:5" x14ac:dyDescent="0.35">
      <c r="A31" s="12" t="s">
        <v>21</v>
      </c>
      <c r="B31" s="56">
        <f>VLOOKUP(A31,B3:D15,3,FALSE)</f>
        <v>18276</v>
      </c>
      <c r="C31" s="1"/>
      <c r="D31" s="1"/>
      <c r="E31" s="1"/>
    </row>
    <row r="32" spans="1:5" x14ac:dyDescent="0.35">
      <c r="A32" s="12" t="s">
        <v>33</v>
      </c>
      <c r="B32" s="56" t="e">
        <f t="shared" ref="B32:B33" si="1">VLOOKUP(A32,B4:D16,3,FALSE)</f>
        <v>#N/A</v>
      </c>
      <c r="C32" s="1"/>
      <c r="D32" s="1"/>
      <c r="E32" s="1"/>
    </row>
    <row r="33" spans="1:5" x14ac:dyDescent="0.35">
      <c r="A33" s="12" t="s">
        <v>27</v>
      </c>
      <c r="B33" s="56">
        <f t="shared" si="1"/>
        <v>10959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9B9B-3A12-48F8-BFDB-7E3D509FA29D}">
  <dimension ref="A1:O21"/>
  <sheetViews>
    <sheetView topLeftCell="A3" workbookViewId="0">
      <selection activeCell="N12" sqref="N12"/>
    </sheetView>
  </sheetViews>
  <sheetFormatPr defaultRowHeight="14.5" x14ac:dyDescent="0.35"/>
  <cols>
    <col min="7" max="7" width="25.36328125" customWidth="1"/>
    <col min="15" max="15" width="0" hidden="1" customWidth="1"/>
  </cols>
  <sheetData>
    <row r="1" spans="1:15" x14ac:dyDescent="0.35">
      <c r="A1" s="1"/>
      <c r="B1" s="25" t="s">
        <v>183</v>
      </c>
      <c r="C1" s="25" t="s">
        <v>184</v>
      </c>
      <c r="D1" s="25" t="s">
        <v>185</v>
      </c>
      <c r="E1" s="25" t="s">
        <v>186</v>
      </c>
      <c r="F1" s="1"/>
      <c r="G1" s="1"/>
      <c r="H1" s="1"/>
    </row>
    <row r="2" spans="1:15" x14ac:dyDescent="0.35">
      <c r="A2" s="1"/>
      <c r="B2" s="45">
        <v>1</v>
      </c>
      <c r="C2" s="46">
        <v>8000</v>
      </c>
      <c r="D2" s="45" t="s">
        <v>187</v>
      </c>
      <c r="E2" s="45">
        <v>10</v>
      </c>
      <c r="F2" s="1"/>
      <c r="G2" s="1"/>
      <c r="H2" s="1"/>
    </row>
    <row r="3" spans="1:15" x14ac:dyDescent="0.35">
      <c r="A3" s="1"/>
      <c r="B3" s="45">
        <v>2</v>
      </c>
      <c r="C3" s="46">
        <v>11000</v>
      </c>
      <c r="D3" s="45" t="s">
        <v>187</v>
      </c>
      <c r="E3" s="45">
        <v>9</v>
      </c>
      <c r="F3" s="1"/>
      <c r="G3" s="1"/>
      <c r="H3" s="1"/>
    </row>
    <row r="4" spans="1:15" x14ac:dyDescent="0.35">
      <c r="A4" s="1"/>
      <c r="B4" s="45">
        <v>3</v>
      </c>
      <c r="C4" s="46">
        <v>6000</v>
      </c>
      <c r="D4" s="45" t="s">
        <v>188</v>
      </c>
      <c r="E4" s="45">
        <v>5</v>
      </c>
      <c r="F4" s="1"/>
      <c r="G4" s="1"/>
      <c r="H4" s="1"/>
    </row>
    <row r="5" spans="1:15" x14ac:dyDescent="0.35">
      <c r="A5" s="1"/>
      <c r="B5" s="45">
        <v>4</v>
      </c>
      <c r="C5" s="46">
        <v>15000</v>
      </c>
      <c r="D5" s="45" t="s">
        <v>187</v>
      </c>
      <c r="E5" s="45">
        <v>10</v>
      </c>
      <c r="F5" s="1"/>
      <c r="G5" s="1"/>
      <c r="H5" s="1"/>
    </row>
    <row r="6" spans="1:15" x14ac:dyDescent="0.35">
      <c r="A6" s="1"/>
      <c r="B6" s="45">
        <v>5</v>
      </c>
      <c r="C6" s="46">
        <v>10000</v>
      </c>
      <c r="D6" s="45" t="s">
        <v>188</v>
      </c>
      <c r="E6" s="45">
        <v>2</v>
      </c>
      <c r="F6" s="1"/>
      <c r="G6" s="1"/>
      <c r="H6" s="1"/>
    </row>
    <row r="7" spans="1:15" x14ac:dyDescent="0.35">
      <c r="A7" s="1"/>
      <c r="B7" s="45">
        <v>6</v>
      </c>
      <c r="C7" s="46">
        <v>15000</v>
      </c>
      <c r="D7" s="45" t="s">
        <v>187</v>
      </c>
      <c r="E7" s="45">
        <v>5</v>
      </c>
      <c r="F7" s="1"/>
      <c r="G7" s="1"/>
      <c r="H7" s="1"/>
    </row>
    <row r="8" spans="1:15" x14ac:dyDescent="0.35">
      <c r="A8" s="1"/>
      <c r="B8" s="45">
        <v>7</v>
      </c>
      <c r="C8" s="46">
        <v>13000</v>
      </c>
      <c r="D8" s="45" t="s">
        <v>187</v>
      </c>
      <c r="E8" s="45">
        <v>999</v>
      </c>
      <c r="F8" s="1"/>
      <c r="G8" s="1"/>
      <c r="H8" s="1"/>
    </row>
    <row r="9" spans="1:15" x14ac:dyDescent="0.35">
      <c r="A9" s="1"/>
      <c r="B9" s="45">
        <v>8</v>
      </c>
      <c r="C9" s="46">
        <v>8000</v>
      </c>
      <c r="D9" s="45" t="s">
        <v>187</v>
      </c>
      <c r="E9" s="45">
        <v>2</v>
      </c>
      <c r="F9" s="1"/>
      <c r="G9" s="1"/>
      <c r="H9" s="1"/>
    </row>
    <row r="10" spans="1:15" x14ac:dyDescent="0.35">
      <c r="A10" s="1"/>
      <c r="B10" s="45">
        <v>9</v>
      </c>
      <c r="C10" s="46">
        <v>11000</v>
      </c>
      <c r="D10" s="45" t="s">
        <v>188</v>
      </c>
      <c r="E10" s="45">
        <v>5</v>
      </c>
      <c r="F10" s="1"/>
      <c r="G10" s="1"/>
      <c r="H10" s="1"/>
    </row>
    <row r="11" spans="1:15" x14ac:dyDescent="0.35">
      <c r="A11" s="1"/>
      <c r="B11" s="45">
        <v>10</v>
      </c>
      <c r="C11" s="46">
        <v>9000</v>
      </c>
      <c r="D11" s="45" t="s">
        <v>187</v>
      </c>
      <c r="E11" s="45">
        <v>6</v>
      </c>
      <c r="F11" s="1"/>
      <c r="G11" s="1"/>
      <c r="H11" s="1"/>
    </row>
    <row r="12" spans="1:15" x14ac:dyDescent="0.35">
      <c r="A12" s="68"/>
      <c r="B12" s="68"/>
      <c r="C12" s="1"/>
      <c r="D12" s="1"/>
      <c r="E12" s="1"/>
      <c r="F12" s="1"/>
      <c r="G12" s="1"/>
      <c r="H12" s="1"/>
      <c r="O12" s="64" t="s">
        <v>212</v>
      </c>
    </row>
    <row r="13" spans="1:15" x14ac:dyDescent="0.35">
      <c r="A13" s="68"/>
      <c r="B13" s="68"/>
      <c r="C13" s="1"/>
      <c r="D13" s="1"/>
      <c r="E13" s="1"/>
      <c r="F13" s="1"/>
      <c r="G13" s="1"/>
      <c r="H13" s="1"/>
    </row>
    <row r="14" spans="1:15" ht="15" thickBot="1" x14ac:dyDescent="0.4">
      <c r="A14" s="1"/>
      <c r="B14" s="2" t="s">
        <v>189</v>
      </c>
      <c r="C14" s="1"/>
      <c r="D14" s="1"/>
      <c r="E14" s="1"/>
      <c r="F14" s="1"/>
      <c r="G14" s="1"/>
      <c r="H14" s="1"/>
      <c r="O14" t="s">
        <v>213</v>
      </c>
    </row>
    <row r="15" spans="1:15" ht="15" thickBot="1" x14ac:dyDescent="0.4">
      <c r="A15" s="1">
        <v>1</v>
      </c>
      <c r="B15" s="1" t="s">
        <v>190</v>
      </c>
      <c r="C15" s="1"/>
      <c r="D15" s="1"/>
      <c r="E15" s="1"/>
      <c r="F15" s="1"/>
      <c r="G15" s="1"/>
      <c r="H15" s="47">
        <f>SUMIF(D2:D11,$D$2,C2:C11)</f>
        <v>79000</v>
      </c>
    </row>
    <row r="16" spans="1:15" ht="15" thickBot="1" x14ac:dyDescent="0.4">
      <c r="A16" s="1">
        <v>2</v>
      </c>
      <c r="B16" s="1" t="s">
        <v>191</v>
      </c>
      <c r="C16" s="1"/>
      <c r="D16" s="1"/>
      <c r="E16" s="1"/>
      <c r="F16" s="1"/>
      <c r="G16" s="1"/>
      <c r="H16" s="47">
        <f>SUMIF(D2:D11,D4,C2:C11)</f>
        <v>27000</v>
      </c>
    </row>
    <row r="17" spans="1:8" ht="15" thickBot="1" x14ac:dyDescent="0.4">
      <c r="A17" s="68"/>
      <c r="B17" s="68"/>
      <c r="C17" s="1"/>
      <c r="D17" s="1"/>
      <c r="E17" s="1"/>
      <c r="F17" s="1"/>
      <c r="G17" s="1"/>
      <c r="H17" s="1"/>
    </row>
    <row r="18" spans="1:8" ht="15" thickBot="1" x14ac:dyDescent="0.4">
      <c r="A18" s="1">
        <v>3</v>
      </c>
      <c r="B18" s="1" t="s">
        <v>192</v>
      </c>
      <c r="C18" s="1"/>
      <c r="D18" s="1"/>
      <c r="E18" s="1"/>
      <c r="F18" s="1"/>
      <c r="G18" s="1"/>
      <c r="H18" s="47">
        <f>SUMIF(C2:C11,O12,E2:E11)</f>
        <v>1028</v>
      </c>
    </row>
    <row r="19" spans="1:8" ht="15" thickBot="1" x14ac:dyDescent="0.4">
      <c r="A19" s="68"/>
      <c r="B19" s="68"/>
      <c r="C19" s="1"/>
      <c r="D19" s="1"/>
      <c r="E19" s="1"/>
      <c r="F19" s="1"/>
      <c r="G19" s="1"/>
      <c r="H19" s="1"/>
    </row>
    <row r="20" spans="1:8" ht="15" thickBot="1" x14ac:dyDescent="0.4">
      <c r="A20" s="1">
        <v>4</v>
      </c>
      <c r="B20" s="1" t="s">
        <v>193</v>
      </c>
      <c r="C20" s="1"/>
      <c r="D20" s="1"/>
      <c r="E20" s="1"/>
      <c r="F20" s="1"/>
      <c r="G20" s="1"/>
      <c r="H20" s="47">
        <f>SUMIF(C2:C11,O12,C2:C11)</f>
        <v>65000</v>
      </c>
    </row>
    <row r="21" spans="1:8" ht="15" thickBot="1" x14ac:dyDescent="0.4">
      <c r="A21" s="1">
        <v>5</v>
      </c>
      <c r="B21" s="1" t="s">
        <v>194</v>
      </c>
      <c r="C21" s="1"/>
      <c r="D21" s="1"/>
      <c r="E21" s="1"/>
      <c r="F21" s="1"/>
      <c r="G21" s="1"/>
      <c r="H21" s="47">
        <f>SUMIF(C2:C11,O14,C2:C11)</f>
        <v>31000</v>
      </c>
    </row>
  </sheetData>
  <mergeCells count="4">
    <mergeCell ref="A12:B12"/>
    <mergeCell ref="A13:B13"/>
    <mergeCell ref="A17:B17"/>
    <mergeCell ref="A19:B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6E9D-394F-4574-9813-818058276788}">
  <dimension ref="A1:K25"/>
  <sheetViews>
    <sheetView workbookViewId="0">
      <selection activeCell="F19" sqref="F19:G19"/>
    </sheetView>
  </sheetViews>
  <sheetFormatPr defaultRowHeight="14.5" x14ac:dyDescent="0.35"/>
  <cols>
    <col min="2" max="2" width="80.6328125" customWidth="1"/>
    <col min="9" max="9" width="0" hidden="1" customWidth="1"/>
  </cols>
  <sheetData>
    <row r="1" spans="1:11" x14ac:dyDescent="0.35">
      <c r="A1" s="48"/>
      <c r="B1" s="49" t="s">
        <v>195</v>
      </c>
      <c r="C1" s="74"/>
      <c r="D1" s="74"/>
      <c r="E1" s="48"/>
      <c r="F1" s="48"/>
      <c r="G1" s="48"/>
      <c r="H1" s="48"/>
      <c r="I1" s="48"/>
      <c r="J1" s="48"/>
      <c r="K1" s="48"/>
    </row>
    <row r="2" spans="1:11" x14ac:dyDescent="0.35">
      <c r="A2" s="48"/>
      <c r="B2" s="48"/>
      <c r="C2" s="75"/>
      <c r="D2" s="75"/>
      <c r="E2" s="48"/>
      <c r="F2" s="75"/>
      <c r="G2" s="75"/>
      <c r="H2" s="48"/>
      <c r="I2" s="48"/>
      <c r="J2" s="48"/>
      <c r="K2" s="48"/>
    </row>
    <row r="3" spans="1:11" x14ac:dyDescent="0.35">
      <c r="A3" s="48"/>
      <c r="B3" s="50" t="s">
        <v>196</v>
      </c>
      <c r="C3" s="50" t="s">
        <v>197</v>
      </c>
      <c r="D3" s="50" t="s">
        <v>198</v>
      </c>
      <c r="E3" s="50" t="s">
        <v>199</v>
      </c>
      <c r="F3" s="50" t="s">
        <v>200</v>
      </c>
      <c r="G3" s="50" t="s">
        <v>201</v>
      </c>
      <c r="H3" s="48"/>
      <c r="I3" s="48"/>
      <c r="J3" s="48"/>
      <c r="K3" s="48"/>
    </row>
    <row r="4" spans="1:11" x14ac:dyDescent="0.35">
      <c r="A4" s="48"/>
      <c r="B4" s="51" t="s">
        <v>202</v>
      </c>
      <c r="C4" s="51">
        <v>5</v>
      </c>
      <c r="D4" s="51" t="s">
        <v>203</v>
      </c>
      <c r="E4" s="51">
        <v>15</v>
      </c>
      <c r="F4" s="51">
        <v>500</v>
      </c>
      <c r="G4" s="51">
        <v>7500</v>
      </c>
      <c r="H4" s="48"/>
      <c r="I4" s="48"/>
      <c r="J4" s="48"/>
      <c r="K4" s="48"/>
    </row>
    <row r="5" spans="1:11" x14ac:dyDescent="0.35">
      <c r="A5" s="48"/>
      <c r="B5" s="51" t="s">
        <v>204</v>
      </c>
      <c r="C5" s="51">
        <v>4</v>
      </c>
      <c r="D5" s="51" t="s">
        <v>203</v>
      </c>
      <c r="E5" s="51">
        <v>10</v>
      </c>
      <c r="F5" s="51">
        <v>800</v>
      </c>
      <c r="G5" s="51">
        <v>8000</v>
      </c>
      <c r="H5" s="48"/>
      <c r="I5" s="48"/>
      <c r="J5" s="48"/>
      <c r="K5" s="48"/>
    </row>
    <row r="6" spans="1:11" x14ac:dyDescent="0.35">
      <c r="A6" s="48"/>
      <c r="B6" s="51" t="s">
        <v>205</v>
      </c>
      <c r="C6" s="51">
        <v>3</v>
      </c>
      <c r="D6" s="51" t="s">
        <v>206</v>
      </c>
      <c r="E6" s="51">
        <v>20</v>
      </c>
      <c r="F6" s="51">
        <v>400</v>
      </c>
      <c r="G6" s="51">
        <v>8000</v>
      </c>
      <c r="H6" s="48"/>
      <c r="I6" s="48"/>
      <c r="J6" s="48"/>
      <c r="K6" s="48"/>
    </row>
    <row r="7" spans="1:11" x14ac:dyDescent="0.35">
      <c r="A7" s="48"/>
      <c r="B7" s="51" t="s">
        <v>207</v>
      </c>
      <c r="C7" s="51">
        <v>4</v>
      </c>
      <c r="D7" s="51" t="s">
        <v>203</v>
      </c>
      <c r="E7" s="51">
        <v>12</v>
      </c>
      <c r="F7" s="51">
        <v>1000</v>
      </c>
      <c r="G7" s="51">
        <v>12000</v>
      </c>
      <c r="H7" s="48"/>
      <c r="I7" s="48"/>
      <c r="J7" s="48"/>
      <c r="K7" s="48"/>
    </row>
    <row r="8" spans="1:11" x14ac:dyDescent="0.35">
      <c r="A8" s="48"/>
      <c r="B8" s="51" t="s">
        <v>2</v>
      </c>
      <c r="C8" s="51">
        <v>5</v>
      </c>
      <c r="D8" s="51" t="s">
        <v>203</v>
      </c>
      <c r="E8" s="51">
        <v>14</v>
      </c>
      <c r="F8" s="51">
        <v>1500</v>
      </c>
      <c r="G8" s="51">
        <v>21000</v>
      </c>
      <c r="H8" s="48"/>
      <c r="I8" s="48"/>
      <c r="J8" s="48"/>
      <c r="K8" s="48"/>
    </row>
    <row r="9" spans="1:11" x14ac:dyDescent="0.35">
      <c r="A9" s="48"/>
      <c r="B9" s="51" t="s">
        <v>1</v>
      </c>
      <c r="C9" s="51">
        <v>4</v>
      </c>
      <c r="D9" s="51" t="s">
        <v>208</v>
      </c>
      <c r="E9" s="51">
        <v>18</v>
      </c>
      <c r="F9" s="51">
        <v>600</v>
      </c>
      <c r="G9" s="51">
        <v>10800</v>
      </c>
      <c r="H9" s="48"/>
      <c r="I9" s="48"/>
      <c r="J9" s="48"/>
      <c r="K9" s="48"/>
    </row>
    <row r="10" spans="1:11" x14ac:dyDescent="0.35">
      <c r="A10" s="48"/>
      <c r="B10" s="48"/>
      <c r="C10" s="76"/>
      <c r="D10" s="76"/>
      <c r="E10" s="48"/>
      <c r="F10" s="76"/>
      <c r="G10" s="76"/>
      <c r="H10" s="48"/>
      <c r="I10" s="48"/>
      <c r="J10" s="48"/>
      <c r="K10" s="48"/>
    </row>
    <row r="11" spans="1:11" x14ac:dyDescent="0.35">
      <c r="A11" s="48">
        <v>1</v>
      </c>
      <c r="B11" s="52" t="s">
        <v>209</v>
      </c>
      <c r="C11" s="74"/>
      <c r="D11" s="74"/>
      <c r="E11" s="48"/>
      <c r="F11" s="74"/>
      <c r="G11" s="74"/>
      <c r="H11" s="48"/>
      <c r="I11" s="48"/>
      <c r="J11" s="48"/>
      <c r="K11" s="48"/>
    </row>
    <row r="12" spans="1:11" x14ac:dyDescent="0.35">
      <c r="A12" s="48"/>
      <c r="B12" s="48"/>
      <c r="C12" s="77" t="s">
        <v>122</v>
      </c>
      <c r="D12" s="77"/>
      <c r="E12" s="48"/>
      <c r="F12" s="74"/>
      <c r="G12" s="74"/>
      <c r="H12" s="48"/>
      <c r="I12" s="48"/>
      <c r="J12" s="48"/>
      <c r="K12" s="48"/>
    </row>
    <row r="13" spans="1:11" x14ac:dyDescent="0.35">
      <c r="A13" s="48"/>
      <c r="B13" s="30" t="s">
        <v>123</v>
      </c>
      <c r="C13" s="35">
        <f>SUMIFS(G4:G9,C4:C9,5,D4:D9,"June")</f>
        <v>28500</v>
      </c>
      <c r="D13" s="48"/>
      <c r="E13" s="48"/>
      <c r="F13" s="74"/>
      <c r="G13" s="74"/>
      <c r="H13" s="48"/>
      <c r="I13" s="53"/>
      <c r="J13" s="48"/>
      <c r="K13" s="48"/>
    </row>
    <row r="14" spans="1:11" x14ac:dyDescent="0.35">
      <c r="A14" s="48"/>
      <c r="B14" s="48"/>
      <c r="C14" s="78"/>
      <c r="D14" s="78"/>
      <c r="E14" s="48"/>
      <c r="F14" s="74"/>
      <c r="G14" s="74"/>
      <c r="H14" s="48"/>
      <c r="I14" s="48"/>
      <c r="J14" s="48"/>
      <c r="K14" s="48"/>
    </row>
    <row r="15" spans="1:11" x14ac:dyDescent="0.35">
      <c r="A15" s="48"/>
      <c r="B15" s="54"/>
      <c r="C15" s="54"/>
      <c r="D15" s="54"/>
      <c r="E15" s="54"/>
      <c r="F15" s="54"/>
      <c r="G15" s="54"/>
      <c r="H15" s="54"/>
      <c r="I15" s="54"/>
      <c r="J15" s="54"/>
      <c r="K15" s="54"/>
    </row>
    <row r="16" spans="1:11" x14ac:dyDescent="0.35">
      <c r="A16" s="48">
        <v>2</v>
      </c>
      <c r="B16" s="52" t="s">
        <v>210</v>
      </c>
      <c r="C16" s="74"/>
      <c r="D16" s="74"/>
      <c r="E16" s="48"/>
      <c r="F16" s="74"/>
      <c r="G16" s="74"/>
      <c r="H16" s="48"/>
      <c r="I16" s="48"/>
      <c r="J16" s="48"/>
      <c r="K16" s="48"/>
    </row>
    <row r="17" spans="1:11" x14ac:dyDescent="0.35">
      <c r="A17" s="48"/>
      <c r="B17" s="48"/>
      <c r="C17" s="74"/>
      <c r="D17" s="74"/>
      <c r="E17" s="48"/>
      <c r="F17" s="74"/>
      <c r="G17" s="74"/>
      <c r="H17" s="48"/>
      <c r="I17" s="48" t="s">
        <v>214</v>
      </c>
      <c r="J17" s="48"/>
      <c r="K17" s="52"/>
    </row>
    <row r="18" spans="1:11" x14ac:dyDescent="0.35">
      <c r="A18" s="48"/>
      <c r="B18" s="48"/>
      <c r="C18" s="77" t="s">
        <v>122</v>
      </c>
      <c r="D18" s="77"/>
      <c r="E18" s="48"/>
      <c r="F18" s="74"/>
      <c r="G18" s="74"/>
      <c r="H18" s="48"/>
      <c r="I18" s="48"/>
      <c r="J18" s="48"/>
      <c r="K18" s="52"/>
    </row>
    <row r="19" spans="1:11" x14ac:dyDescent="0.35">
      <c r="A19" s="48"/>
      <c r="B19" s="30" t="s">
        <v>123</v>
      </c>
      <c r="C19" s="35">
        <f>SUMIFS(G4:G9,C4:C9,I17,D4:D9,D4)</f>
        <v>48500</v>
      </c>
      <c r="D19" s="48"/>
      <c r="E19" s="48"/>
      <c r="F19" s="74"/>
      <c r="G19" s="74"/>
      <c r="H19" s="48"/>
      <c r="I19" s="48"/>
      <c r="J19" s="48"/>
      <c r="K19" s="52"/>
    </row>
    <row r="20" spans="1:11" x14ac:dyDescent="0.35">
      <c r="A20" s="48"/>
      <c r="B20" s="48"/>
      <c r="C20" s="74"/>
      <c r="D20" s="74"/>
      <c r="E20" s="48"/>
      <c r="F20" s="74"/>
      <c r="G20" s="74"/>
      <c r="H20" s="48"/>
      <c r="I20" s="48"/>
      <c r="J20" s="48"/>
      <c r="K20" s="48"/>
    </row>
    <row r="21" spans="1:11" x14ac:dyDescent="0.35">
      <c r="A21" s="48"/>
      <c r="B21" s="48"/>
      <c r="C21" s="78"/>
      <c r="D21" s="78"/>
      <c r="E21" s="48"/>
      <c r="F21" s="74"/>
      <c r="G21" s="74"/>
      <c r="H21" s="48"/>
      <c r="I21" s="48"/>
      <c r="J21" s="48"/>
      <c r="K21" s="52"/>
    </row>
    <row r="22" spans="1:11" x14ac:dyDescent="0.35">
      <c r="A22" s="48">
        <v>3</v>
      </c>
      <c r="B22" s="52" t="s">
        <v>211</v>
      </c>
      <c r="C22" s="74"/>
      <c r="D22" s="74"/>
      <c r="E22" s="48"/>
      <c r="F22" s="74"/>
      <c r="G22" s="74"/>
      <c r="H22" s="48"/>
      <c r="I22" s="48"/>
      <c r="J22" s="48"/>
      <c r="K22" s="48"/>
    </row>
    <row r="23" spans="1:11" x14ac:dyDescent="0.35">
      <c r="A23" s="48"/>
      <c r="B23" s="48"/>
      <c r="C23" s="77" t="s">
        <v>122</v>
      </c>
      <c r="D23" s="77"/>
      <c r="E23" s="48"/>
      <c r="F23" s="74"/>
      <c r="G23" s="74"/>
      <c r="H23" s="48"/>
      <c r="I23" s="48"/>
      <c r="J23" s="48"/>
      <c r="K23" s="48"/>
    </row>
    <row r="24" spans="1:11" x14ac:dyDescent="0.35">
      <c r="A24" s="48"/>
      <c r="B24" s="30" t="s">
        <v>123</v>
      </c>
      <c r="C24" s="35">
        <f>SUMIFS(E4:E9,C4:C9,I17,F4:F9,"&gt;=800")</f>
        <v>36</v>
      </c>
      <c r="D24" s="48"/>
      <c r="E24" s="48"/>
      <c r="F24" s="74"/>
      <c r="G24" s="74"/>
      <c r="H24" s="48"/>
      <c r="I24" s="48"/>
      <c r="J24" s="48"/>
      <c r="K24" s="48"/>
    </row>
    <row r="25" spans="1:11" x14ac:dyDescent="0.35">
      <c r="A25" s="48"/>
      <c r="B25" s="48"/>
      <c r="C25" s="74"/>
      <c r="D25" s="74"/>
      <c r="E25" s="48"/>
      <c r="F25" s="74"/>
      <c r="G25" s="74"/>
      <c r="H25" s="48"/>
      <c r="I25" s="48"/>
      <c r="J25" s="48"/>
      <c r="K25" s="48"/>
    </row>
  </sheetData>
  <mergeCells count="30"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7:D17"/>
    <mergeCell ref="F17:G17"/>
    <mergeCell ref="C18:D18"/>
    <mergeCell ref="F18:G18"/>
    <mergeCell ref="F19:G19"/>
    <mergeCell ref="C11:D11"/>
    <mergeCell ref="F11:G11"/>
    <mergeCell ref="C1:D1"/>
    <mergeCell ref="C2:D2"/>
    <mergeCell ref="F2:G2"/>
    <mergeCell ref="C10:D10"/>
    <mergeCell ref="F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064D-3FF1-4A13-AB8E-7703C19F151D}">
  <dimension ref="A1:E13"/>
  <sheetViews>
    <sheetView workbookViewId="0">
      <selection activeCell="F10" sqref="F10"/>
    </sheetView>
  </sheetViews>
  <sheetFormatPr defaultRowHeight="14.5" x14ac:dyDescent="0.35"/>
  <cols>
    <col min="1" max="1" width="22.6328125" customWidth="1"/>
  </cols>
  <sheetData>
    <row r="1" spans="1:5" x14ac:dyDescent="0.35">
      <c r="A1" s="13" t="s">
        <v>34</v>
      </c>
      <c r="B1" s="8"/>
      <c r="C1" s="8"/>
      <c r="D1" s="8"/>
      <c r="E1" s="8"/>
    </row>
    <row r="2" spans="1:5" x14ac:dyDescent="0.35">
      <c r="A2" s="14" t="s">
        <v>35</v>
      </c>
      <c r="B2" s="8"/>
      <c r="C2" s="8"/>
      <c r="D2" s="8"/>
      <c r="E2" s="8"/>
    </row>
    <row r="3" spans="1:5" x14ac:dyDescent="0.35">
      <c r="A3" s="13" t="s">
        <v>36</v>
      </c>
      <c r="B3" s="8"/>
      <c r="C3" s="8"/>
      <c r="D3" s="8"/>
      <c r="E3" s="8"/>
    </row>
    <row r="4" spans="1:5" x14ac:dyDescent="0.35">
      <c r="A4" s="15"/>
      <c r="B4" s="8"/>
      <c r="C4" s="8"/>
      <c r="D4" s="8"/>
      <c r="E4" s="8"/>
    </row>
    <row r="5" spans="1:5" x14ac:dyDescent="0.35">
      <c r="A5" s="8"/>
      <c r="B5" s="1" t="s">
        <v>37</v>
      </c>
      <c r="C5" s="1" t="s">
        <v>38</v>
      </c>
      <c r="D5" s="8"/>
      <c r="E5" s="8"/>
    </row>
    <row r="6" spans="1:5" x14ac:dyDescent="0.35">
      <c r="A6" s="16"/>
      <c r="B6" s="16" t="s">
        <v>39</v>
      </c>
      <c r="C6" s="16" t="s">
        <v>40</v>
      </c>
      <c r="D6" s="10" t="s">
        <v>41</v>
      </c>
      <c r="E6" s="8"/>
    </row>
    <row r="7" spans="1:5" x14ac:dyDescent="0.35">
      <c r="A7" s="16" t="s">
        <v>42</v>
      </c>
      <c r="B7" s="66" t="s">
        <v>43</v>
      </c>
      <c r="C7" s="66" t="s">
        <v>43</v>
      </c>
      <c r="D7" t="str">
        <f>IF(B7=C7,"match","no match")</f>
        <v>match</v>
      </c>
    </row>
    <row r="8" spans="1:5" x14ac:dyDescent="0.35">
      <c r="A8" s="16" t="s">
        <v>44</v>
      </c>
      <c r="B8" s="66" t="s">
        <v>45</v>
      </c>
      <c r="C8" s="66" t="s">
        <v>45</v>
      </c>
      <c r="D8" t="str">
        <f t="shared" ref="D8:D10" si="0">IF(B8=C8,"match","no match")</f>
        <v>match</v>
      </c>
    </row>
    <row r="9" spans="1:5" x14ac:dyDescent="0.35">
      <c r="A9" s="16" t="s">
        <v>46</v>
      </c>
      <c r="B9" s="66" t="s">
        <v>47</v>
      </c>
      <c r="C9" s="66" t="s">
        <v>215</v>
      </c>
      <c r="D9" t="str">
        <f t="shared" si="0"/>
        <v>no match</v>
      </c>
    </row>
    <row r="10" spans="1:5" x14ac:dyDescent="0.35">
      <c r="A10" s="16" t="s">
        <v>48</v>
      </c>
      <c r="B10" s="66" t="s">
        <v>49</v>
      </c>
      <c r="C10" s="66" t="s">
        <v>49</v>
      </c>
      <c r="D10" t="str">
        <f t="shared" si="0"/>
        <v>match</v>
      </c>
    </row>
    <row r="11" spans="1:5" x14ac:dyDescent="0.35">
      <c r="B11" s="57"/>
      <c r="C11" s="57"/>
      <c r="D11" s="65"/>
    </row>
    <row r="12" spans="1:5" x14ac:dyDescent="0.35">
      <c r="D12" s="65"/>
    </row>
    <row r="13" spans="1:5" x14ac:dyDescent="0.35">
      <c r="D13" s="6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A779-37C6-4B5F-AB9C-D5038E8DDFF6}">
  <dimension ref="A1:H16"/>
  <sheetViews>
    <sheetView workbookViewId="0">
      <selection activeCell="F9" sqref="F9:F16"/>
    </sheetView>
  </sheetViews>
  <sheetFormatPr defaultRowHeight="14.5" x14ac:dyDescent="0.35"/>
  <sheetData>
    <row r="1" spans="1:8" x14ac:dyDescent="0.35">
      <c r="A1" s="8"/>
      <c r="B1" s="1" t="s">
        <v>50</v>
      </c>
      <c r="C1" s="8"/>
      <c r="D1" s="8"/>
      <c r="E1" s="8"/>
      <c r="F1" s="8"/>
      <c r="G1" s="8"/>
      <c r="H1" s="8"/>
    </row>
    <row r="2" spans="1:8" x14ac:dyDescent="0.35">
      <c r="A2" s="18">
        <v>1</v>
      </c>
      <c r="B2" s="19" t="s">
        <v>51</v>
      </c>
      <c r="C2" s="8"/>
      <c r="D2" s="8"/>
      <c r="E2" s="8"/>
      <c r="F2" s="8"/>
      <c r="G2" s="8"/>
      <c r="H2" s="8"/>
    </row>
    <row r="3" spans="1:8" x14ac:dyDescent="0.35">
      <c r="A3" s="69"/>
      <c r="B3" s="69"/>
      <c r="C3" s="8"/>
      <c r="D3" s="8"/>
      <c r="E3" s="8"/>
      <c r="F3" s="8"/>
      <c r="G3" s="8"/>
      <c r="H3" s="8"/>
    </row>
    <row r="4" spans="1:8" x14ac:dyDescent="0.35">
      <c r="A4" s="18">
        <v>2</v>
      </c>
      <c r="B4" s="19" t="s">
        <v>52</v>
      </c>
      <c r="C4" s="8"/>
      <c r="D4" s="8"/>
      <c r="E4" s="8"/>
      <c r="F4" s="8"/>
      <c r="G4" s="8"/>
      <c r="H4" s="8"/>
    </row>
    <row r="5" spans="1:8" x14ac:dyDescent="0.35">
      <c r="A5" s="69"/>
      <c r="B5" s="69"/>
      <c r="C5" s="8"/>
      <c r="D5" s="8"/>
      <c r="E5" s="8"/>
      <c r="F5" s="8"/>
      <c r="G5" s="8"/>
      <c r="H5" s="8"/>
    </row>
    <row r="6" spans="1:8" x14ac:dyDescent="0.35">
      <c r="A6" s="69"/>
      <c r="B6" s="69"/>
      <c r="C6" s="8"/>
      <c r="D6" s="8"/>
      <c r="E6" s="8"/>
      <c r="F6" s="8"/>
      <c r="G6" s="8"/>
      <c r="H6" s="8"/>
    </row>
    <row r="7" spans="1:8" x14ac:dyDescent="0.35">
      <c r="A7" s="70"/>
      <c r="B7" s="70"/>
      <c r="C7" s="8"/>
      <c r="D7" s="8"/>
      <c r="E7" s="16" t="s">
        <v>53</v>
      </c>
      <c r="F7" s="16" t="s">
        <v>54</v>
      </c>
      <c r="G7" s="8"/>
      <c r="H7" s="8"/>
    </row>
    <row r="8" spans="1:8" x14ac:dyDescent="0.35">
      <c r="A8" s="8"/>
      <c r="B8" s="20" t="s">
        <v>55</v>
      </c>
      <c r="C8" s="20" t="s">
        <v>13</v>
      </c>
      <c r="D8" s="21" t="s">
        <v>16</v>
      </c>
      <c r="E8" s="20" t="s">
        <v>56</v>
      </c>
      <c r="F8" s="20" t="s">
        <v>57</v>
      </c>
      <c r="G8" s="8"/>
      <c r="H8" s="1"/>
    </row>
    <row r="9" spans="1:8" x14ac:dyDescent="0.35">
      <c r="A9" s="8"/>
      <c r="B9" s="16">
        <v>1</v>
      </c>
      <c r="C9" s="16" t="s">
        <v>58</v>
      </c>
      <c r="D9" s="22">
        <v>16</v>
      </c>
      <c r="E9" s="17" t="str">
        <f>IF(D9&gt;=16,"eligible","not eligible")</f>
        <v>eligible</v>
      </c>
      <c r="F9" s="17" t="str">
        <f>IF(D9&gt;=18,"Adult","Minor")</f>
        <v>Minor</v>
      </c>
      <c r="G9" s="8"/>
      <c r="H9" s="1"/>
    </row>
    <row r="10" spans="1:8" x14ac:dyDescent="0.35">
      <c r="A10" s="8"/>
      <c r="B10" s="16">
        <v>2</v>
      </c>
      <c r="C10" s="16" t="s">
        <v>59</v>
      </c>
      <c r="D10" s="22">
        <v>18</v>
      </c>
      <c r="E10" s="17" t="str">
        <f t="shared" ref="E10:E16" si="0">IF(D10&gt;=16,"eligible","not eligible")</f>
        <v>eligible</v>
      </c>
      <c r="F10" s="17" t="str">
        <f t="shared" ref="F10:F16" si="1">IF(D10&gt;=18,"Adult","Minor")</f>
        <v>Adult</v>
      </c>
      <c r="G10" s="8"/>
      <c r="H10" s="1"/>
    </row>
    <row r="11" spans="1:8" x14ac:dyDescent="0.35">
      <c r="A11" s="8"/>
      <c r="B11" s="16">
        <v>3</v>
      </c>
      <c r="C11" s="16" t="s">
        <v>60</v>
      </c>
      <c r="D11" s="22">
        <v>15.5</v>
      </c>
      <c r="E11" s="17" t="str">
        <f t="shared" si="0"/>
        <v>not eligible</v>
      </c>
      <c r="F11" s="17" t="str">
        <f t="shared" si="1"/>
        <v>Minor</v>
      </c>
      <c r="G11" s="8"/>
      <c r="H11" s="1"/>
    </row>
    <row r="12" spans="1:8" x14ac:dyDescent="0.35">
      <c r="A12" s="8"/>
      <c r="B12" s="16">
        <v>4</v>
      </c>
      <c r="C12" s="16" t="s">
        <v>61</v>
      </c>
      <c r="D12" s="22">
        <v>19</v>
      </c>
      <c r="E12" s="17" t="str">
        <f t="shared" si="0"/>
        <v>eligible</v>
      </c>
      <c r="F12" s="17" t="str">
        <f t="shared" si="1"/>
        <v>Adult</v>
      </c>
      <c r="G12" s="8"/>
      <c r="H12" s="1"/>
    </row>
    <row r="13" spans="1:8" x14ac:dyDescent="0.35">
      <c r="A13" s="8"/>
      <c r="B13" s="16">
        <v>5</v>
      </c>
      <c r="C13" s="16" t="s">
        <v>62</v>
      </c>
      <c r="D13" s="22">
        <v>18</v>
      </c>
      <c r="E13" s="17" t="str">
        <f t="shared" si="0"/>
        <v>eligible</v>
      </c>
      <c r="F13" s="17" t="str">
        <f t="shared" si="1"/>
        <v>Adult</v>
      </c>
      <c r="G13" s="8"/>
      <c r="H13" s="1"/>
    </row>
    <row r="14" spans="1:8" x14ac:dyDescent="0.35">
      <c r="A14" s="8"/>
      <c r="B14" s="16">
        <v>6</v>
      </c>
      <c r="C14" s="16" t="s">
        <v>63</v>
      </c>
      <c r="D14" s="22">
        <v>13</v>
      </c>
      <c r="E14" s="17" t="str">
        <f t="shared" si="0"/>
        <v>not eligible</v>
      </c>
      <c r="F14" s="17" t="str">
        <f t="shared" si="1"/>
        <v>Minor</v>
      </c>
      <c r="G14" s="8"/>
      <c r="H14" s="1"/>
    </row>
    <row r="15" spans="1:8" x14ac:dyDescent="0.35">
      <c r="A15" s="8"/>
      <c r="B15" s="16">
        <v>7</v>
      </c>
      <c r="C15" s="16" t="s">
        <v>64</v>
      </c>
      <c r="D15" s="22">
        <v>18</v>
      </c>
      <c r="E15" s="17" t="str">
        <f t="shared" si="0"/>
        <v>eligible</v>
      </c>
      <c r="F15" s="17" t="str">
        <f t="shared" si="1"/>
        <v>Adult</v>
      </c>
      <c r="G15" s="8"/>
      <c r="H15" s="1"/>
    </row>
    <row r="16" spans="1:8" x14ac:dyDescent="0.35">
      <c r="A16" s="8"/>
      <c r="B16" s="16">
        <v>8</v>
      </c>
      <c r="C16" s="16" t="s">
        <v>65</v>
      </c>
      <c r="D16" s="22">
        <v>17</v>
      </c>
      <c r="E16" s="17" t="str">
        <f t="shared" si="0"/>
        <v>eligible</v>
      </c>
      <c r="F16" s="17" t="str">
        <f t="shared" si="1"/>
        <v>Minor</v>
      </c>
      <c r="G16" s="8"/>
      <c r="H16" s="1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517D-D9C0-4A2E-B099-DDF536780B15}">
  <dimension ref="A1:D17"/>
  <sheetViews>
    <sheetView tabSelected="1" workbookViewId="0">
      <selection activeCell="D11" sqref="D11"/>
    </sheetView>
  </sheetViews>
  <sheetFormatPr defaultRowHeight="14.5" x14ac:dyDescent="0.35"/>
  <cols>
    <col min="4" max="4" width="19.36328125" customWidth="1"/>
  </cols>
  <sheetData>
    <row r="1" spans="1:4" x14ac:dyDescent="0.35">
      <c r="A1" s="1" t="s">
        <v>66</v>
      </c>
      <c r="B1" s="1"/>
      <c r="C1" s="1"/>
      <c r="D1" s="1"/>
    </row>
    <row r="2" spans="1:4" x14ac:dyDescent="0.35">
      <c r="A2" s="1"/>
      <c r="B2" s="1"/>
      <c r="C2" s="1"/>
      <c r="D2" s="1"/>
    </row>
    <row r="3" spans="1:4" x14ac:dyDescent="0.35">
      <c r="A3" s="1"/>
      <c r="B3" s="1" t="s">
        <v>67</v>
      </c>
      <c r="C3" s="1"/>
      <c r="D3" s="1"/>
    </row>
    <row r="4" spans="1:4" x14ac:dyDescent="0.35">
      <c r="A4" s="16" t="s">
        <v>68</v>
      </c>
      <c r="B4" s="23">
        <v>1</v>
      </c>
      <c r="C4" s="1"/>
      <c r="D4" s="1"/>
    </row>
    <row r="5" spans="1:4" x14ac:dyDescent="0.35">
      <c r="A5" s="16" t="s">
        <v>69</v>
      </c>
      <c r="B5" s="23">
        <v>0.5</v>
      </c>
      <c r="C5" s="1"/>
      <c r="D5" s="1"/>
    </row>
    <row r="6" spans="1:4" x14ac:dyDescent="0.35">
      <c r="A6" s="1"/>
      <c r="B6" s="1"/>
      <c r="C6" s="1"/>
      <c r="D6" s="1"/>
    </row>
    <row r="7" spans="1:4" x14ac:dyDescent="0.35">
      <c r="A7" s="1" t="s">
        <v>70</v>
      </c>
      <c r="B7" s="1"/>
      <c r="C7" s="1"/>
      <c r="D7" s="1"/>
    </row>
    <row r="8" spans="1:4" x14ac:dyDescent="0.35">
      <c r="A8" s="1" t="s">
        <v>71</v>
      </c>
      <c r="B8" s="1"/>
      <c r="C8" s="1"/>
      <c r="D8" s="1"/>
    </row>
    <row r="9" spans="1:4" x14ac:dyDescent="0.35">
      <c r="A9" s="1"/>
      <c r="B9" s="1"/>
      <c r="C9" s="1"/>
      <c r="D9" s="1"/>
    </row>
    <row r="10" spans="1:4" x14ac:dyDescent="0.35">
      <c r="A10" s="10" t="s">
        <v>13</v>
      </c>
      <c r="B10" s="10" t="s">
        <v>72</v>
      </c>
      <c r="C10" s="10" t="s">
        <v>73</v>
      </c>
      <c r="D10" s="10" t="s">
        <v>74</v>
      </c>
    </row>
    <row r="11" spans="1:4" x14ac:dyDescent="0.35">
      <c r="A11" s="16" t="s">
        <v>75</v>
      </c>
      <c r="B11" s="16" t="s">
        <v>68</v>
      </c>
      <c r="C11" s="24">
        <v>46866</v>
      </c>
      <c r="D11" s="17">
        <f>IF(B11="A+",C11*$B$4,C11*$B$5)</f>
        <v>46866</v>
      </c>
    </row>
    <row r="12" spans="1:4" x14ac:dyDescent="0.35">
      <c r="A12" s="16" t="s">
        <v>76</v>
      </c>
      <c r="B12" s="16" t="s">
        <v>69</v>
      </c>
      <c r="C12" s="24">
        <v>33495</v>
      </c>
      <c r="D12" s="17">
        <f t="shared" ref="D12:D17" si="0">IF(B12="A+",C12*$B$4,C12*$B$5)</f>
        <v>16747.5</v>
      </c>
    </row>
    <row r="13" spans="1:4" x14ac:dyDescent="0.35">
      <c r="A13" s="16" t="s">
        <v>77</v>
      </c>
      <c r="B13" s="16" t="s">
        <v>69</v>
      </c>
      <c r="C13" s="24">
        <v>35087</v>
      </c>
      <c r="D13" s="17">
        <f t="shared" si="0"/>
        <v>17543.5</v>
      </c>
    </row>
    <row r="14" spans="1:4" x14ac:dyDescent="0.35">
      <c r="A14" s="16" t="s">
        <v>78</v>
      </c>
      <c r="B14" s="16" t="s">
        <v>68</v>
      </c>
      <c r="C14" s="24">
        <v>42603</v>
      </c>
      <c r="D14" s="17">
        <f t="shared" si="0"/>
        <v>42603</v>
      </c>
    </row>
    <row r="15" spans="1:4" x14ac:dyDescent="0.35">
      <c r="A15" s="16" t="s">
        <v>62</v>
      </c>
      <c r="B15" s="16" t="s">
        <v>69</v>
      </c>
      <c r="C15" s="24">
        <v>36971</v>
      </c>
      <c r="D15" s="17">
        <f t="shared" si="0"/>
        <v>18485.5</v>
      </c>
    </row>
    <row r="16" spans="1:4" x14ac:dyDescent="0.35">
      <c r="A16" s="16" t="s">
        <v>79</v>
      </c>
      <c r="B16" s="16" t="s">
        <v>68</v>
      </c>
      <c r="C16" s="24">
        <v>41286</v>
      </c>
      <c r="D16" s="17">
        <f t="shared" si="0"/>
        <v>41286</v>
      </c>
    </row>
    <row r="17" spans="1:4" x14ac:dyDescent="0.35">
      <c r="A17" s="16" t="s">
        <v>80</v>
      </c>
      <c r="B17" s="16" t="s">
        <v>69</v>
      </c>
      <c r="C17" s="24">
        <v>37732</v>
      </c>
      <c r="D17" s="17">
        <f t="shared" si="0"/>
        <v>18866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5BA8-5CDD-4508-82B8-515615331B55}">
  <dimension ref="A1:C12"/>
  <sheetViews>
    <sheetView topLeftCell="A5" workbookViewId="0">
      <selection activeCell="C9" sqref="C9:C12"/>
    </sheetView>
  </sheetViews>
  <sheetFormatPr defaultRowHeight="14.5" x14ac:dyDescent="0.35"/>
  <cols>
    <col min="3" max="3" width="28.6328125" customWidth="1"/>
  </cols>
  <sheetData>
    <row r="1" spans="1:3" x14ac:dyDescent="0.35">
      <c r="A1" s="8" t="s">
        <v>81</v>
      </c>
      <c r="B1" s="8"/>
      <c r="C1" s="8"/>
    </row>
    <row r="2" spans="1:3" x14ac:dyDescent="0.35">
      <c r="A2" s="8" t="s">
        <v>82</v>
      </c>
      <c r="B2" s="8"/>
      <c r="C2" s="8"/>
    </row>
    <row r="3" spans="1:3" x14ac:dyDescent="0.35">
      <c r="A3" s="8" t="s">
        <v>83</v>
      </c>
      <c r="B3" s="8"/>
      <c r="C3" s="8"/>
    </row>
    <row r="4" spans="1:3" x14ac:dyDescent="0.35">
      <c r="A4" s="8" t="s">
        <v>84</v>
      </c>
      <c r="B4" s="8"/>
      <c r="C4" s="8"/>
    </row>
    <row r="5" spans="1:3" x14ac:dyDescent="0.35">
      <c r="A5" s="8"/>
      <c r="B5" s="8"/>
      <c r="C5" s="8"/>
    </row>
    <row r="6" spans="1:3" x14ac:dyDescent="0.35">
      <c r="A6" s="8" t="s">
        <v>85</v>
      </c>
      <c r="B6" s="8"/>
      <c r="C6" s="8"/>
    </row>
    <row r="7" spans="1:3" x14ac:dyDescent="0.35">
      <c r="A7" s="8"/>
      <c r="B7" s="8"/>
      <c r="C7" s="8"/>
    </row>
    <row r="8" spans="1:3" x14ac:dyDescent="0.35">
      <c r="A8" s="25" t="s">
        <v>86</v>
      </c>
      <c r="B8" s="25" t="s">
        <v>87</v>
      </c>
      <c r="C8" s="25" t="s">
        <v>88</v>
      </c>
    </row>
    <row r="9" spans="1:3" x14ac:dyDescent="0.35">
      <c r="A9" s="26" t="s">
        <v>89</v>
      </c>
      <c r="B9" s="26">
        <v>78</v>
      </c>
      <c r="C9" s="27" t="str">
        <f>IF(B9&gt;=80,"Excellent",IF(B9&gt;=60,"Good",IF(B9&lt;60,"Failed")))</f>
        <v>Good</v>
      </c>
    </row>
    <row r="10" spans="1:3" x14ac:dyDescent="0.35">
      <c r="A10" s="26" t="s">
        <v>90</v>
      </c>
      <c r="B10" s="26">
        <v>85</v>
      </c>
      <c r="C10" s="27" t="str">
        <f t="shared" ref="C10:C12" si="0">IF(B10&gt;=80,"Excellent",IF(B10&gt;=60,"Good",IF(B10&lt;60,"Failed")))</f>
        <v>Excellent</v>
      </c>
    </row>
    <row r="11" spans="1:3" x14ac:dyDescent="0.35">
      <c r="A11" s="26" t="s">
        <v>91</v>
      </c>
      <c r="B11" s="26">
        <v>44</v>
      </c>
      <c r="C11" s="27" t="str">
        <f t="shared" si="0"/>
        <v>Failed</v>
      </c>
    </row>
    <row r="12" spans="1:3" x14ac:dyDescent="0.35">
      <c r="A12" s="26" t="s">
        <v>92</v>
      </c>
      <c r="B12" s="26">
        <v>61</v>
      </c>
      <c r="C12" s="27" t="str">
        <f t="shared" si="0"/>
        <v>Good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DF13-1CBE-48B2-9D33-1110CCC4B980}">
  <dimension ref="A1:F34"/>
  <sheetViews>
    <sheetView topLeftCell="A44" workbookViewId="0">
      <selection activeCell="F17" sqref="F17"/>
    </sheetView>
  </sheetViews>
  <sheetFormatPr defaultRowHeight="14.5" x14ac:dyDescent="0.35"/>
  <cols>
    <col min="4" max="4" width="21.453125" customWidth="1"/>
  </cols>
  <sheetData>
    <row r="1" spans="1:6" x14ac:dyDescent="0.35">
      <c r="A1" s="2"/>
      <c r="B1" s="67" t="s">
        <v>11</v>
      </c>
      <c r="C1" s="67"/>
      <c r="D1" s="67"/>
      <c r="E1" s="67"/>
      <c r="F1" s="1"/>
    </row>
    <row r="2" spans="1:6" x14ac:dyDescent="0.35">
      <c r="A2" s="67"/>
      <c r="B2" s="67"/>
      <c r="C2" s="1"/>
      <c r="D2" s="1"/>
      <c r="E2" s="1"/>
      <c r="F2" s="1"/>
    </row>
    <row r="3" spans="1:6" x14ac:dyDescent="0.35">
      <c r="A3" s="2"/>
      <c r="B3" s="3" t="s">
        <v>12</v>
      </c>
      <c r="C3" s="4" t="s">
        <v>13</v>
      </c>
      <c r="D3" s="4" t="s">
        <v>14</v>
      </c>
      <c r="E3" s="4" t="s">
        <v>15</v>
      </c>
      <c r="F3" s="4" t="s">
        <v>16</v>
      </c>
    </row>
    <row r="4" spans="1:6" x14ac:dyDescent="0.35">
      <c r="A4" s="2"/>
      <c r="B4" s="5">
        <v>56815</v>
      </c>
      <c r="C4" s="6" t="s">
        <v>17</v>
      </c>
      <c r="D4" s="6" t="s">
        <v>18</v>
      </c>
      <c r="E4" s="7">
        <v>13836</v>
      </c>
      <c r="F4" s="7">
        <v>25</v>
      </c>
    </row>
    <row r="5" spans="1:6" x14ac:dyDescent="0.35">
      <c r="A5" s="2"/>
      <c r="B5" s="5">
        <v>51186</v>
      </c>
      <c r="C5" s="6" t="s">
        <v>19</v>
      </c>
      <c r="D5" s="6" t="s">
        <v>6</v>
      </c>
      <c r="E5" s="7">
        <v>11771</v>
      </c>
      <c r="F5" s="7">
        <v>32</v>
      </c>
    </row>
    <row r="6" spans="1:6" x14ac:dyDescent="0.35">
      <c r="A6" s="2"/>
      <c r="B6" s="5">
        <v>51511</v>
      </c>
      <c r="C6" s="6" t="s">
        <v>20</v>
      </c>
      <c r="D6" s="6" t="s">
        <v>3</v>
      </c>
      <c r="E6" s="7">
        <v>13046</v>
      </c>
      <c r="F6" s="7">
        <v>35</v>
      </c>
    </row>
    <row r="7" spans="1:6" x14ac:dyDescent="0.35">
      <c r="A7" s="2"/>
      <c r="B7" s="5">
        <v>50890</v>
      </c>
      <c r="C7" s="6" t="s">
        <v>21</v>
      </c>
      <c r="D7" s="6" t="s">
        <v>9</v>
      </c>
      <c r="E7" s="7">
        <v>18276</v>
      </c>
      <c r="F7" s="7">
        <v>32</v>
      </c>
    </row>
    <row r="8" spans="1:6" x14ac:dyDescent="0.35">
      <c r="A8" s="2"/>
      <c r="B8" s="5">
        <v>53700</v>
      </c>
      <c r="C8" s="6" t="s">
        <v>22</v>
      </c>
      <c r="D8" s="6" t="s">
        <v>8</v>
      </c>
      <c r="E8" s="7">
        <v>19327</v>
      </c>
      <c r="F8" s="7">
        <v>26</v>
      </c>
    </row>
    <row r="9" spans="1:6" x14ac:dyDescent="0.35">
      <c r="A9" s="2"/>
      <c r="B9" s="5">
        <v>55879</v>
      </c>
      <c r="C9" s="6" t="s">
        <v>23</v>
      </c>
      <c r="D9" s="6" t="s">
        <v>5</v>
      </c>
      <c r="E9" s="7">
        <v>18996</v>
      </c>
      <c r="F9" s="7">
        <v>35</v>
      </c>
    </row>
    <row r="10" spans="1:6" x14ac:dyDescent="0.35">
      <c r="A10" s="2"/>
      <c r="B10" s="5">
        <v>59848</v>
      </c>
      <c r="C10" s="6" t="s">
        <v>24</v>
      </c>
      <c r="D10" s="6" t="s">
        <v>3</v>
      </c>
      <c r="E10" s="7">
        <v>10387</v>
      </c>
      <c r="F10" s="7">
        <v>25</v>
      </c>
    </row>
    <row r="11" spans="1:6" x14ac:dyDescent="0.35">
      <c r="A11" s="2"/>
      <c r="B11" s="5">
        <v>58369</v>
      </c>
      <c r="C11" s="6" t="s">
        <v>10</v>
      </c>
      <c r="D11" s="6" t="s">
        <v>5</v>
      </c>
      <c r="E11" s="7">
        <v>12566</v>
      </c>
      <c r="F11" s="7">
        <v>37</v>
      </c>
    </row>
    <row r="12" spans="1:6" x14ac:dyDescent="0.35">
      <c r="A12" s="2"/>
      <c r="B12" s="5">
        <v>50217</v>
      </c>
      <c r="C12" s="6" t="s">
        <v>25</v>
      </c>
      <c r="D12" s="6" t="s">
        <v>7</v>
      </c>
      <c r="E12" s="7">
        <v>16406</v>
      </c>
      <c r="F12" s="7">
        <v>42</v>
      </c>
    </row>
    <row r="13" spans="1:6" x14ac:dyDescent="0.35">
      <c r="A13" s="2"/>
      <c r="B13" s="5">
        <v>50695</v>
      </c>
      <c r="C13" s="6" t="s">
        <v>26</v>
      </c>
      <c r="D13" s="6" t="s">
        <v>9</v>
      </c>
      <c r="E13" s="7">
        <v>15784</v>
      </c>
      <c r="F13" s="7">
        <v>43</v>
      </c>
    </row>
    <row r="14" spans="1:6" x14ac:dyDescent="0.35">
      <c r="A14" s="2"/>
      <c r="B14" s="5">
        <v>59673</v>
      </c>
      <c r="C14" s="6" t="s">
        <v>27</v>
      </c>
      <c r="D14" s="6" t="s">
        <v>18</v>
      </c>
      <c r="E14" s="7">
        <v>10959</v>
      </c>
      <c r="F14" s="7">
        <v>30</v>
      </c>
    </row>
    <row r="15" spans="1:6" x14ac:dyDescent="0.35">
      <c r="A15" s="2"/>
      <c r="B15" s="5">
        <v>52130</v>
      </c>
      <c r="C15" s="6" t="s">
        <v>28</v>
      </c>
      <c r="D15" s="6" t="s">
        <v>4</v>
      </c>
      <c r="E15" s="7">
        <v>14562</v>
      </c>
      <c r="F15" s="7">
        <v>32</v>
      </c>
    </row>
    <row r="16" spans="1:6" x14ac:dyDescent="0.35">
      <c r="A16" s="67"/>
      <c r="B16" s="67"/>
      <c r="C16" s="1"/>
      <c r="D16" s="1"/>
      <c r="E16" s="1"/>
      <c r="F16" s="1"/>
    </row>
    <row r="17" spans="1:6" x14ac:dyDescent="0.35">
      <c r="A17" s="28">
        <v>1</v>
      </c>
      <c r="B17" s="1" t="s">
        <v>29</v>
      </c>
      <c r="C17" s="8"/>
      <c r="D17" s="8"/>
      <c r="E17" s="9" t="str">
        <f>VLOOKUP(58369,B3:C15,2,FALSE)</f>
        <v>Thomas Davies</v>
      </c>
      <c r="F17" s="1"/>
    </row>
    <row r="18" spans="1:6" x14ac:dyDescent="0.35">
      <c r="A18" s="67"/>
      <c r="B18" s="67"/>
      <c r="C18" s="1"/>
      <c r="D18" s="1"/>
      <c r="E18" s="1"/>
      <c r="F18" s="1"/>
    </row>
    <row r="19" spans="1:6" x14ac:dyDescent="0.35">
      <c r="A19" s="28">
        <v>2</v>
      </c>
      <c r="B19" s="1" t="s">
        <v>30</v>
      </c>
      <c r="C19" s="8"/>
      <c r="D19" s="1"/>
      <c r="E19" s="55">
        <f>VLOOKUP("Estelle Cormack",C3:F15,4,FALSE)</f>
        <v>30</v>
      </c>
      <c r="F19" s="1"/>
    </row>
    <row r="20" spans="1:6" x14ac:dyDescent="0.35">
      <c r="A20" s="67"/>
      <c r="B20" s="67"/>
      <c r="C20" s="1"/>
      <c r="D20" s="1"/>
      <c r="E20" s="1"/>
      <c r="F20" s="1"/>
    </row>
    <row r="21" spans="1:6" x14ac:dyDescent="0.35">
      <c r="A21" s="28">
        <v>3</v>
      </c>
      <c r="B21" s="68" t="s">
        <v>31</v>
      </c>
      <c r="C21" s="68"/>
      <c r="D21" s="68"/>
      <c r="E21" s="1"/>
      <c r="F21" s="1"/>
    </row>
    <row r="22" spans="1:6" x14ac:dyDescent="0.35">
      <c r="A22" s="67"/>
      <c r="B22" s="67"/>
      <c r="C22" s="1"/>
      <c r="D22" s="1"/>
      <c r="E22" s="1"/>
      <c r="F22" s="1"/>
    </row>
    <row r="23" spans="1:6" x14ac:dyDescent="0.35">
      <c r="A23" s="2"/>
      <c r="B23" s="10" t="s">
        <v>12</v>
      </c>
      <c r="C23" s="11" t="s">
        <v>14</v>
      </c>
      <c r="D23" s="1"/>
      <c r="E23" s="1"/>
      <c r="F23" s="1"/>
    </row>
    <row r="24" spans="1:6" x14ac:dyDescent="0.35">
      <c r="A24" s="2"/>
      <c r="B24" s="5">
        <v>55879</v>
      </c>
      <c r="C24" s="56" t="str">
        <f>VLOOKUP(B24,B3:D15,3,FALSE)</f>
        <v>Capetown</v>
      </c>
      <c r="D24" s="1"/>
      <c r="E24" s="1"/>
      <c r="F24" s="1"/>
    </row>
    <row r="25" spans="1:6" x14ac:dyDescent="0.35">
      <c r="A25" s="2"/>
      <c r="B25" s="5">
        <v>50217</v>
      </c>
      <c r="C25" s="56" t="str">
        <f t="shared" ref="C25:C26" si="0">VLOOKUP(B25,B4:D16,3,FALSE)</f>
        <v>Warsaw</v>
      </c>
      <c r="D25" s="1"/>
      <c r="E25" s="1"/>
      <c r="F25" s="1"/>
    </row>
    <row r="26" spans="1:6" x14ac:dyDescent="0.35">
      <c r="A26" s="2"/>
      <c r="B26" s="5">
        <v>50695</v>
      </c>
      <c r="C26" s="56" t="str">
        <f t="shared" si="0"/>
        <v>Cairo</v>
      </c>
      <c r="D26" s="1"/>
      <c r="E26" s="1"/>
      <c r="F26" s="1"/>
    </row>
    <row r="27" spans="1:6" x14ac:dyDescent="0.35">
      <c r="A27" s="67"/>
      <c r="B27" s="67"/>
      <c r="C27" s="1"/>
      <c r="D27" s="1"/>
      <c r="E27" s="1"/>
      <c r="F27" s="1"/>
    </row>
    <row r="28" spans="1:6" x14ac:dyDescent="0.35">
      <c r="A28" s="28">
        <v>4</v>
      </c>
      <c r="B28" s="68" t="s">
        <v>32</v>
      </c>
      <c r="C28" s="68"/>
      <c r="D28" s="68"/>
      <c r="E28" s="1"/>
      <c r="F28" s="1"/>
    </row>
    <row r="29" spans="1:6" x14ac:dyDescent="0.35">
      <c r="A29" s="67"/>
      <c r="B29" s="67"/>
      <c r="C29" s="1"/>
      <c r="D29" s="1"/>
      <c r="E29" s="1"/>
      <c r="F29" s="1"/>
    </row>
    <row r="30" spans="1:6" x14ac:dyDescent="0.35">
      <c r="A30" s="2"/>
      <c r="B30" s="10" t="s">
        <v>13</v>
      </c>
      <c r="C30" s="11" t="s">
        <v>15</v>
      </c>
      <c r="D30" s="1"/>
      <c r="E30" s="1"/>
      <c r="F30" s="1"/>
    </row>
    <row r="31" spans="1:6" x14ac:dyDescent="0.35">
      <c r="A31" s="2"/>
      <c r="B31" s="12" t="s">
        <v>21</v>
      </c>
      <c r="C31" s="56">
        <f>VLOOKUP(B31,C3:E15,3,FALSE)</f>
        <v>18276</v>
      </c>
      <c r="D31" s="1"/>
      <c r="E31" s="1"/>
      <c r="F31" s="1"/>
    </row>
    <row r="32" spans="1:6" x14ac:dyDescent="0.35">
      <c r="A32" s="2"/>
      <c r="B32" s="12" t="s">
        <v>33</v>
      </c>
      <c r="C32" s="56" t="e">
        <f t="shared" ref="C32:C33" si="1">VLOOKUP(B32,C4:E16,3,FALSE)</f>
        <v>#N/A</v>
      </c>
      <c r="D32" s="1"/>
      <c r="E32" s="1"/>
      <c r="F32" s="1"/>
    </row>
    <row r="33" spans="1:6" x14ac:dyDescent="0.35">
      <c r="A33" s="2"/>
      <c r="B33" s="12" t="s">
        <v>27</v>
      </c>
      <c r="C33" s="56">
        <f t="shared" si="1"/>
        <v>10959</v>
      </c>
      <c r="D33" s="1"/>
      <c r="E33" s="1"/>
      <c r="F33" s="1"/>
    </row>
    <row r="34" spans="1:6" x14ac:dyDescent="0.35">
      <c r="A34" s="67"/>
      <c r="B34" s="67"/>
      <c r="C34" s="1"/>
      <c r="D34" s="1"/>
      <c r="E34" s="1"/>
      <c r="F34" s="1"/>
    </row>
  </sheetData>
  <mergeCells count="11">
    <mergeCell ref="A22:B22"/>
    <mergeCell ref="A27:B27"/>
    <mergeCell ref="B28:D28"/>
    <mergeCell ref="A29:B29"/>
    <mergeCell ref="A34:B34"/>
    <mergeCell ref="B21:D21"/>
    <mergeCell ref="B1:E1"/>
    <mergeCell ref="A2:B2"/>
    <mergeCell ref="A16:B16"/>
    <mergeCell ref="A18:B18"/>
    <mergeCell ref="A20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C61-07CF-4967-8376-1B5EB72C6DC4}">
  <dimension ref="A1:J28"/>
  <sheetViews>
    <sheetView workbookViewId="0">
      <selection activeCell="C27" sqref="C27"/>
    </sheetView>
  </sheetViews>
  <sheetFormatPr defaultRowHeight="14.5" x14ac:dyDescent="0.35"/>
  <cols>
    <col min="2" max="2" width="22" customWidth="1"/>
    <col min="3" max="3" width="24.453125" customWidth="1"/>
  </cols>
  <sheetData>
    <row r="1" spans="1:10" x14ac:dyDescent="0.35">
      <c r="A1" s="29"/>
      <c r="B1" s="30" t="s">
        <v>93</v>
      </c>
      <c r="C1" s="29"/>
      <c r="D1" s="29"/>
      <c r="E1" s="29"/>
      <c r="F1" s="29" t="s">
        <v>94</v>
      </c>
      <c r="G1" s="29"/>
      <c r="H1" s="29"/>
      <c r="I1" s="29"/>
      <c r="J1" s="29"/>
    </row>
    <row r="2" spans="1:10" x14ac:dyDescent="0.35">
      <c r="A2" s="29"/>
      <c r="B2" s="31" t="s">
        <v>13</v>
      </c>
      <c r="C2" s="31" t="s">
        <v>16</v>
      </c>
      <c r="D2" s="31" t="s">
        <v>95</v>
      </c>
      <c r="E2" s="31" t="s">
        <v>96</v>
      </c>
      <c r="F2" s="29"/>
      <c r="G2" s="29"/>
      <c r="H2" s="29"/>
      <c r="I2" s="29"/>
      <c r="J2" s="29"/>
    </row>
    <row r="3" spans="1:10" x14ac:dyDescent="0.35">
      <c r="A3" s="29"/>
      <c r="B3" s="32" t="s">
        <v>97</v>
      </c>
      <c r="C3" s="32">
        <v>35</v>
      </c>
      <c r="D3" s="32" t="s">
        <v>98</v>
      </c>
      <c r="E3" s="32" t="s">
        <v>99</v>
      </c>
      <c r="F3" s="29"/>
      <c r="G3" s="29"/>
      <c r="H3" s="29"/>
      <c r="I3" s="29"/>
      <c r="J3" s="29"/>
    </row>
    <row r="4" spans="1:10" x14ac:dyDescent="0.35">
      <c r="A4" s="29"/>
      <c r="B4" s="32" t="s">
        <v>100</v>
      </c>
      <c r="C4" s="32">
        <v>42</v>
      </c>
      <c r="D4" s="32" t="s">
        <v>101</v>
      </c>
      <c r="E4" s="32" t="s">
        <v>102</v>
      </c>
      <c r="F4" s="29"/>
      <c r="G4" s="29"/>
      <c r="H4" s="29"/>
      <c r="I4" s="29"/>
      <c r="J4" s="29"/>
    </row>
    <row r="5" spans="1:10" x14ac:dyDescent="0.35">
      <c r="A5" s="29"/>
      <c r="B5" s="32" t="s">
        <v>103</v>
      </c>
      <c r="C5" s="32">
        <v>28</v>
      </c>
      <c r="D5" s="32" t="s">
        <v>98</v>
      </c>
      <c r="E5" s="32" t="s">
        <v>104</v>
      </c>
      <c r="F5" s="29"/>
      <c r="G5" s="29"/>
      <c r="H5" s="29"/>
      <c r="I5" s="29"/>
      <c r="J5" s="29"/>
    </row>
    <row r="6" spans="1:10" x14ac:dyDescent="0.35">
      <c r="A6" s="29"/>
      <c r="B6" s="32" t="s">
        <v>105</v>
      </c>
      <c r="C6" s="32">
        <v>25</v>
      </c>
      <c r="D6" s="32" t="s">
        <v>101</v>
      </c>
      <c r="E6" s="32" t="s">
        <v>106</v>
      </c>
      <c r="F6" s="29"/>
      <c r="G6" s="29"/>
      <c r="H6" s="29"/>
      <c r="I6" s="29"/>
      <c r="J6" s="29"/>
    </row>
    <row r="7" spans="1:10" x14ac:dyDescent="0.35">
      <c r="A7" s="29"/>
      <c r="B7" s="32" t="s">
        <v>107</v>
      </c>
      <c r="C7" s="32">
        <v>31</v>
      </c>
      <c r="D7" s="32" t="s">
        <v>98</v>
      </c>
      <c r="E7" s="32" t="s">
        <v>108</v>
      </c>
      <c r="F7" s="29"/>
      <c r="G7" s="29"/>
      <c r="H7" s="29"/>
      <c r="I7" s="29"/>
      <c r="J7" s="29"/>
    </row>
    <row r="8" spans="1:10" x14ac:dyDescent="0.35">
      <c r="A8" s="29"/>
      <c r="B8" s="32" t="s">
        <v>109</v>
      </c>
      <c r="C8" s="32">
        <v>27</v>
      </c>
      <c r="D8" s="32" t="s">
        <v>101</v>
      </c>
      <c r="E8" s="32" t="s">
        <v>110</v>
      </c>
      <c r="F8" s="29"/>
      <c r="G8" s="29"/>
      <c r="H8" s="29"/>
      <c r="I8" s="29"/>
      <c r="J8" s="29"/>
    </row>
    <row r="9" spans="1:10" x14ac:dyDescent="0.35">
      <c r="A9" s="29"/>
      <c r="B9" s="32" t="s">
        <v>111</v>
      </c>
      <c r="C9" s="32">
        <v>38</v>
      </c>
      <c r="D9" s="32" t="s">
        <v>98</v>
      </c>
      <c r="E9" s="32" t="s">
        <v>112</v>
      </c>
      <c r="F9" s="29"/>
      <c r="G9" s="29"/>
      <c r="H9" s="29"/>
      <c r="I9" s="29"/>
      <c r="J9" s="29"/>
    </row>
    <row r="10" spans="1:10" x14ac:dyDescent="0.35">
      <c r="A10" s="29"/>
      <c r="B10" s="32" t="s">
        <v>113</v>
      </c>
      <c r="C10" s="32">
        <v>29</v>
      </c>
      <c r="D10" s="32" t="s">
        <v>101</v>
      </c>
      <c r="E10" s="32" t="s">
        <v>114</v>
      </c>
      <c r="F10" s="29"/>
      <c r="G10" s="29"/>
      <c r="H10" s="29"/>
      <c r="I10" s="29"/>
      <c r="J10" s="29"/>
    </row>
    <row r="11" spans="1:10" x14ac:dyDescent="0.35">
      <c r="A11" s="29"/>
      <c r="B11" s="32" t="s">
        <v>115</v>
      </c>
      <c r="C11" s="32">
        <v>45</v>
      </c>
      <c r="D11" s="32" t="s">
        <v>98</v>
      </c>
      <c r="E11" s="32" t="s">
        <v>116</v>
      </c>
      <c r="F11" s="29"/>
      <c r="G11" s="29"/>
      <c r="H11" s="29"/>
      <c r="I11" s="29"/>
      <c r="J11" s="29"/>
    </row>
    <row r="12" spans="1:10" x14ac:dyDescent="0.35">
      <c r="A12" s="29"/>
      <c r="B12" s="32" t="s">
        <v>117</v>
      </c>
      <c r="C12" s="32">
        <v>33</v>
      </c>
      <c r="D12" s="32" t="s">
        <v>101</v>
      </c>
      <c r="E12" s="32" t="s">
        <v>118</v>
      </c>
      <c r="F12" s="29"/>
      <c r="G12" s="29"/>
      <c r="H12" s="29"/>
      <c r="I12" s="29"/>
      <c r="J12" s="29"/>
    </row>
    <row r="13" spans="1:10" x14ac:dyDescent="0.35">
      <c r="A13" s="71"/>
      <c r="B13" s="71"/>
      <c r="C13" s="29"/>
      <c r="D13" s="29"/>
      <c r="E13" s="29"/>
      <c r="F13" s="29"/>
      <c r="G13" s="29"/>
      <c r="H13" s="29"/>
      <c r="I13" s="29"/>
      <c r="J13" s="29"/>
    </row>
    <row r="14" spans="1:10" x14ac:dyDescent="0.35">
      <c r="A14" s="71"/>
      <c r="B14" s="71"/>
      <c r="C14" s="29"/>
      <c r="D14" s="29"/>
      <c r="E14" s="29"/>
      <c r="F14" s="29"/>
      <c r="G14" s="29"/>
      <c r="H14" s="29"/>
      <c r="I14" s="29"/>
      <c r="J14" s="29"/>
    </row>
    <row r="15" spans="1:10" x14ac:dyDescent="0.35">
      <c r="A15" s="29"/>
      <c r="B15" s="33" t="s">
        <v>119</v>
      </c>
      <c r="C15" s="29"/>
      <c r="D15" s="29"/>
      <c r="E15" s="29"/>
      <c r="F15" s="29"/>
      <c r="G15" s="29"/>
      <c r="H15" s="29"/>
      <c r="I15" s="29"/>
      <c r="J15" s="29"/>
    </row>
    <row r="16" spans="1:10" x14ac:dyDescent="0.35">
      <c r="A16" s="71"/>
      <c r="B16" s="71"/>
      <c r="C16" s="29"/>
      <c r="D16" s="29"/>
      <c r="E16" s="29"/>
      <c r="F16" s="29"/>
      <c r="G16" s="29" t="s">
        <v>120</v>
      </c>
      <c r="H16" s="29"/>
      <c r="I16" s="29"/>
      <c r="J16" s="29"/>
    </row>
    <row r="17" spans="1:10" x14ac:dyDescent="0.35">
      <c r="A17" s="29">
        <v>1</v>
      </c>
      <c r="B17" s="29" t="s">
        <v>121</v>
      </c>
      <c r="C17" s="29"/>
      <c r="D17" s="29"/>
      <c r="E17" s="29"/>
      <c r="F17" s="29"/>
      <c r="G17" s="29"/>
      <c r="H17" s="29"/>
      <c r="I17" s="29"/>
      <c r="J17" s="29"/>
    </row>
    <row r="18" spans="1:10" x14ac:dyDescent="0.35">
      <c r="A18" s="71"/>
      <c r="B18" s="71"/>
      <c r="C18" s="34" t="s">
        <v>122</v>
      </c>
      <c r="D18" s="34"/>
      <c r="E18" s="29"/>
      <c r="F18" s="29"/>
      <c r="G18" s="29"/>
      <c r="H18" s="29"/>
      <c r="I18" s="29"/>
      <c r="J18" s="29"/>
    </row>
    <row r="19" spans="1:10" x14ac:dyDescent="0.35">
      <c r="A19" s="29"/>
      <c r="B19" s="30" t="s">
        <v>123</v>
      </c>
      <c r="C19" s="58" t="str">
        <f>VLOOKUP("Jane Doe",B2:E12,4,FALSE)</f>
        <v>Data Scientist</v>
      </c>
      <c r="D19" s="29"/>
      <c r="E19" s="29"/>
      <c r="F19" s="29"/>
      <c r="G19" s="29"/>
      <c r="H19" s="29"/>
      <c r="I19" s="29"/>
      <c r="J19" s="29"/>
    </row>
    <row r="20" spans="1:10" x14ac:dyDescent="0.35">
      <c r="A20" s="71"/>
      <c r="B20" s="71"/>
      <c r="C20" s="29"/>
      <c r="D20" s="29"/>
      <c r="E20" s="29"/>
      <c r="F20" s="29"/>
      <c r="G20" s="29"/>
      <c r="H20" s="29"/>
      <c r="I20" s="29"/>
      <c r="J20" s="29"/>
    </row>
    <row r="21" spans="1:10" x14ac:dyDescent="0.35">
      <c r="A21" s="29">
        <v>2</v>
      </c>
      <c r="B21" s="29" t="s">
        <v>124</v>
      </c>
      <c r="C21" s="29"/>
      <c r="D21" s="29"/>
      <c r="E21" s="29"/>
      <c r="F21" s="29"/>
      <c r="G21" s="29"/>
      <c r="H21" s="29"/>
      <c r="I21" s="29"/>
      <c r="J21" s="29"/>
    </row>
    <row r="22" spans="1:10" x14ac:dyDescent="0.35">
      <c r="A22" s="71"/>
      <c r="B22" s="71"/>
      <c r="C22" s="34" t="s">
        <v>122</v>
      </c>
      <c r="D22" s="34"/>
      <c r="E22" s="29"/>
      <c r="F22" s="29"/>
      <c r="G22" s="29"/>
      <c r="H22" s="29"/>
      <c r="I22" s="29"/>
      <c r="J22" s="29"/>
    </row>
    <row r="23" spans="1:10" x14ac:dyDescent="0.35">
      <c r="A23" s="29"/>
      <c r="B23" s="30" t="s">
        <v>123</v>
      </c>
      <c r="C23" s="58">
        <f>VLOOKUP("Mike Lee",B2:C12,2,FALSE)</f>
        <v>45</v>
      </c>
      <c r="D23" s="29"/>
      <c r="E23" s="29"/>
      <c r="F23" s="29"/>
      <c r="G23" s="29"/>
      <c r="H23" s="29"/>
      <c r="I23" s="29"/>
      <c r="J23" s="29"/>
    </row>
    <row r="24" spans="1:10" x14ac:dyDescent="0.35">
      <c r="A24" s="71"/>
      <c r="B24" s="71"/>
      <c r="C24" s="29"/>
      <c r="D24" s="29"/>
      <c r="E24" s="29"/>
      <c r="F24" s="29"/>
      <c r="G24" s="29"/>
      <c r="H24" s="29"/>
      <c r="I24" s="29"/>
      <c r="J24" s="29"/>
    </row>
    <row r="25" spans="1:10" x14ac:dyDescent="0.35">
      <c r="A25" s="29">
        <v>2</v>
      </c>
      <c r="B25" s="29" t="s">
        <v>125</v>
      </c>
      <c r="C25" s="29"/>
      <c r="D25" s="29"/>
      <c r="E25" s="29"/>
      <c r="F25" s="29"/>
      <c r="G25" s="29"/>
      <c r="H25" s="29"/>
      <c r="I25" s="29"/>
      <c r="J25" s="29"/>
    </row>
    <row r="26" spans="1:10" x14ac:dyDescent="0.35">
      <c r="A26" s="71"/>
      <c r="B26" s="71"/>
      <c r="C26" s="34" t="s">
        <v>122</v>
      </c>
      <c r="D26" s="34"/>
      <c r="E26" s="29"/>
      <c r="F26" s="29"/>
      <c r="G26" s="29"/>
      <c r="H26" s="29"/>
      <c r="I26" s="29"/>
      <c r="J26" s="29"/>
    </row>
    <row r="27" spans="1:10" x14ac:dyDescent="0.35">
      <c r="A27" s="29"/>
      <c r="B27" s="30" t="s">
        <v>123</v>
      </c>
      <c r="C27" s="58" t="str">
        <f>VLOOKUP("B*",B2:E12,4,FALSE)</f>
        <v>Accountant</v>
      </c>
      <c r="D27" s="29"/>
      <c r="E27" s="29"/>
      <c r="F27" s="29"/>
      <c r="G27" s="29"/>
      <c r="H27" s="29"/>
      <c r="I27" s="29"/>
      <c r="J27" s="29"/>
    </row>
    <row r="28" spans="1:10" x14ac:dyDescent="0.35">
      <c r="A28" s="71"/>
      <c r="B28" s="71"/>
      <c r="C28" s="29"/>
      <c r="D28" s="29"/>
      <c r="E28" s="29"/>
      <c r="F28" s="29"/>
      <c r="G28" s="29"/>
      <c r="H28" s="29"/>
      <c r="I28" s="29"/>
      <c r="J28" s="29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9000-8970-486C-AFE6-1DD31866458A}">
  <dimension ref="A1:H27"/>
  <sheetViews>
    <sheetView topLeftCell="A10" workbookViewId="0">
      <selection activeCell="B10" sqref="B10"/>
    </sheetView>
  </sheetViews>
  <sheetFormatPr defaultRowHeight="14.5" x14ac:dyDescent="0.35"/>
  <cols>
    <col min="1" max="1" width="17.6328125" customWidth="1"/>
    <col min="7" max="7" width="21.6328125" customWidth="1"/>
  </cols>
  <sheetData>
    <row r="1" spans="1:8" x14ac:dyDescent="0.35">
      <c r="A1" s="1" t="s">
        <v>126</v>
      </c>
      <c r="B1" s="1"/>
      <c r="C1" s="1"/>
      <c r="D1" s="1"/>
      <c r="E1" s="1"/>
      <c r="F1" s="1"/>
      <c r="G1" s="1"/>
      <c r="H1" s="1"/>
    </row>
    <row r="2" spans="1:8" x14ac:dyDescent="0.35">
      <c r="A2" s="1" t="s">
        <v>127</v>
      </c>
      <c r="B2" s="1"/>
      <c r="C2" s="1"/>
      <c r="D2" s="1"/>
      <c r="E2" s="1"/>
      <c r="F2" s="1"/>
      <c r="G2" s="1"/>
      <c r="H2" s="1"/>
    </row>
    <row r="3" spans="1:8" x14ac:dyDescent="0.35">
      <c r="A3" s="1"/>
      <c r="B3" s="1"/>
      <c r="C3" s="1"/>
      <c r="D3" s="1"/>
      <c r="E3" s="1"/>
      <c r="F3" s="1"/>
      <c r="G3" s="1"/>
      <c r="H3" s="1"/>
    </row>
    <row r="4" spans="1:8" x14ac:dyDescent="0.35">
      <c r="A4" s="1"/>
      <c r="B4" s="1"/>
      <c r="C4" s="1"/>
      <c r="D4" s="1"/>
      <c r="E4" s="1"/>
      <c r="F4" s="1"/>
      <c r="G4" s="2" t="s">
        <v>128</v>
      </c>
      <c r="H4" s="1"/>
    </row>
    <row r="5" spans="1:8" x14ac:dyDescent="0.35">
      <c r="A5" s="1"/>
      <c r="B5" s="1"/>
      <c r="C5" s="1"/>
      <c r="D5" s="1"/>
      <c r="E5" s="1"/>
      <c r="F5" s="1"/>
      <c r="G5" s="1"/>
      <c r="H5" s="1"/>
    </row>
    <row r="6" spans="1:8" ht="29" x14ac:dyDescent="0.35">
      <c r="A6" s="1"/>
      <c r="B6" s="1"/>
      <c r="C6" s="1"/>
      <c r="D6" s="1"/>
      <c r="E6" s="1"/>
      <c r="F6" s="1"/>
      <c r="G6" s="59" t="s">
        <v>0</v>
      </c>
      <c r="H6" s="36" t="s">
        <v>129</v>
      </c>
    </row>
    <row r="7" spans="1:8" x14ac:dyDescent="0.35">
      <c r="A7" s="2" t="s">
        <v>0</v>
      </c>
      <c r="B7" s="2" t="s">
        <v>129</v>
      </c>
      <c r="C7" s="1"/>
      <c r="D7" s="1"/>
      <c r="E7" s="1"/>
      <c r="F7" s="1"/>
      <c r="G7" s="60">
        <v>44197</v>
      </c>
      <c r="H7" s="37" t="s">
        <v>130</v>
      </c>
    </row>
    <row r="8" spans="1:8" x14ac:dyDescent="0.35">
      <c r="A8" s="62">
        <v>44317</v>
      </c>
      <c r="B8" s="38" t="str">
        <f>VLOOKUP(A8,G6:H27,2,TRUE)</f>
        <v xml:space="preserve">$1.3624 </v>
      </c>
      <c r="C8" s="1"/>
      <c r="D8" s="1"/>
      <c r="E8" s="1"/>
      <c r="F8" s="1"/>
      <c r="G8" s="60">
        <v>44287</v>
      </c>
      <c r="H8" s="37" t="s">
        <v>131</v>
      </c>
    </row>
    <row r="9" spans="1:8" x14ac:dyDescent="0.35">
      <c r="A9" s="63" t="s">
        <v>132</v>
      </c>
      <c r="B9" s="38" t="str">
        <f t="shared" ref="B9:B10" si="0">VLOOKUP(A9,G7:H28,2,TRUE)</f>
        <v xml:space="preserve">$1.3586 </v>
      </c>
      <c r="C9" s="1"/>
      <c r="D9" s="1"/>
      <c r="E9" s="1"/>
      <c r="F9" s="1"/>
      <c r="G9" s="60">
        <v>44317</v>
      </c>
      <c r="H9" s="37" t="s">
        <v>133</v>
      </c>
    </row>
    <row r="10" spans="1:8" x14ac:dyDescent="0.35">
      <c r="A10" s="63" t="s">
        <v>134</v>
      </c>
      <c r="B10" s="38" t="str">
        <f t="shared" si="0"/>
        <v xml:space="preserve">$1.3684 </v>
      </c>
      <c r="C10" s="1"/>
      <c r="D10" s="1"/>
      <c r="E10" s="1"/>
      <c r="F10" s="1"/>
      <c r="G10" s="60">
        <v>44348</v>
      </c>
      <c r="H10" s="37" t="s">
        <v>135</v>
      </c>
    </row>
    <row r="11" spans="1:8" x14ac:dyDescent="0.35">
      <c r="A11" s="1"/>
      <c r="B11" s="1"/>
      <c r="C11" s="1"/>
      <c r="D11" s="1"/>
      <c r="E11" s="1"/>
      <c r="F11" s="1"/>
      <c r="G11" s="60">
        <v>44378</v>
      </c>
      <c r="H11" s="37" t="s">
        <v>136</v>
      </c>
    </row>
    <row r="12" spans="1:8" x14ac:dyDescent="0.35">
      <c r="A12" s="1"/>
      <c r="B12" s="1"/>
      <c r="C12" s="1"/>
      <c r="D12" s="1"/>
      <c r="E12" s="1"/>
      <c r="F12" s="1"/>
      <c r="G12" s="60">
        <v>44409</v>
      </c>
      <c r="H12" s="37" t="s">
        <v>136</v>
      </c>
    </row>
    <row r="13" spans="1:8" x14ac:dyDescent="0.35">
      <c r="A13" s="1"/>
      <c r="B13" s="1"/>
      <c r="C13" s="1"/>
      <c r="D13" s="1"/>
      <c r="E13" s="1"/>
      <c r="F13" s="1"/>
      <c r="G13" s="60">
        <v>44501</v>
      </c>
      <c r="H13" s="37" t="s">
        <v>137</v>
      </c>
    </row>
    <row r="14" spans="1:8" x14ac:dyDescent="0.35">
      <c r="A14" s="1"/>
      <c r="B14" s="1"/>
      <c r="C14" s="1"/>
      <c r="D14" s="1"/>
      <c r="E14" s="1"/>
      <c r="F14" s="1"/>
      <c r="G14" s="60">
        <v>44531</v>
      </c>
      <c r="H14" s="37" t="s">
        <v>138</v>
      </c>
    </row>
    <row r="15" spans="1:8" x14ac:dyDescent="0.35">
      <c r="A15" s="1"/>
      <c r="B15" s="1"/>
      <c r="C15" s="1"/>
      <c r="D15" s="1"/>
      <c r="E15" s="1"/>
      <c r="F15" s="1"/>
      <c r="G15" s="61" t="s">
        <v>139</v>
      </c>
      <c r="H15" s="37" t="s">
        <v>140</v>
      </c>
    </row>
    <row r="16" spans="1:8" x14ac:dyDescent="0.35">
      <c r="A16" s="1"/>
      <c r="B16" s="1"/>
      <c r="C16" s="1"/>
      <c r="D16" s="1"/>
      <c r="E16" s="1"/>
      <c r="F16" s="1"/>
      <c r="G16" s="61" t="s">
        <v>141</v>
      </c>
      <c r="H16" s="37" t="s">
        <v>142</v>
      </c>
    </row>
    <row r="17" spans="1:8" x14ac:dyDescent="0.35">
      <c r="A17" s="1"/>
      <c r="B17" s="1"/>
      <c r="C17" s="1"/>
      <c r="D17" s="1"/>
      <c r="E17" s="1"/>
      <c r="F17" s="1"/>
      <c r="G17" s="61" t="s">
        <v>132</v>
      </c>
      <c r="H17" s="37" t="s">
        <v>143</v>
      </c>
    </row>
    <row r="18" spans="1:8" x14ac:dyDescent="0.35">
      <c r="A18" s="1"/>
      <c r="B18" s="1"/>
      <c r="C18" s="1"/>
      <c r="D18" s="1"/>
      <c r="E18" s="1"/>
      <c r="F18" s="1"/>
      <c r="G18" s="61" t="s">
        <v>144</v>
      </c>
      <c r="H18" s="37" t="s">
        <v>145</v>
      </c>
    </row>
    <row r="19" spans="1:8" x14ac:dyDescent="0.35">
      <c r="A19" s="1"/>
      <c r="B19" s="1"/>
      <c r="C19" s="1"/>
      <c r="D19" s="1"/>
      <c r="E19" s="1"/>
      <c r="F19" s="1"/>
      <c r="G19" s="61" t="s">
        <v>146</v>
      </c>
      <c r="H19" s="37" t="s">
        <v>147</v>
      </c>
    </row>
    <row r="20" spans="1:8" x14ac:dyDescent="0.35">
      <c r="A20" s="1"/>
      <c r="B20" s="1"/>
      <c r="C20" s="1"/>
      <c r="D20" s="1"/>
      <c r="E20" s="1"/>
      <c r="F20" s="1"/>
      <c r="G20" s="61" t="s">
        <v>148</v>
      </c>
      <c r="H20" s="37" t="s">
        <v>149</v>
      </c>
    </row>
    <row r="21" spans="1:8" x14ac:dyDescent="0.35">
      <c r="A21" s="1"/>
      <c r="B21" s="1"/>
      <c r="C21" s="1"/>
      <c r="D21" s="1"/>
      <c r="E21" s="1"/>
      <c r="F21" s="1"/>
      <c r="G21" s="61" t="s">
        <v>150</v>
      </c>
      <c r="H21" s="37" t="s">
        <v>151</v>
      </c>
    </row>
    <row r="22" spans="1:8" x14ac:dyDescent="0.35">
      <c r="A22" s="1"/>
      <c r="B22" s="1"/>
      <c r="C22" s="1"/>
      <c r="D22" s="1"/>
      <c r="E22" s="1"/>
      <c r="F22" s="1"/>
      <c r="G22" s="61" t="s">
        <v>152</v>
      </c>
      <c r="H22" s="37" t="s">
        <v>153</v>
      </c>
    </row>
    <row r="23" spans="1:8" x14ac:dyDescent="0.35">
      <c r="A23" s="1"/>
      <c r="B23" s="1"/>
      <c r="C23" s="1"/>
      <c r="D23" s="1"/>
      <c r="E23" s="1"/>
      <c r="F23" s="1"/>
      <c r="G23" s="61" t="s">
        <v>154</v>
      </c>
      <c r="H23" s="37" t="s">
        <v>155</v>
      </c>
    </row>
    <row r="24" spans="1:8" x14ac:dyDescent="0.35">
      <c r="A24" s="1"/>
      <c r="B24" s="1"/>
      <c r="C24" s="1"/>
      <c r="D24" s="1"/>
      <c r="E24" s="1"/>
      <c r="F24" s="1"/>
      <c r="G24" s="61" t="s">
        <v>156</v>
      </c>
      <c r="H24" s="37" t="s">
        <v>157</v>
      </c>
    </row>
    <row r="25" spans="1:8" x14ac:dyDescent="0.35">
      <c r="A25" s="1"/>
      <c r="B25" s="1"/>
      <c r="C25" s="1"/>
      <c r="D25" s="1"/>
      <c r="E25" s="1"/>
      <c r="F25" s="1"/>
      <c r="G25" s="61" t="s">
        <v>158</v>
      </c>
      <c r="H25" s="37" t="s">
        <v>159</v>
      </c>
    </row>
    <row r="26" spans="1:8" x14ac:dyDescent="0.35">
      <c r="A26" s="1"/>
      <c r="B26" s="1"/>
      <c r="C26" s="1"/>
      <c r="D26" s="1"/>
      <c r="E26" s="1"/>
      <c r="F26" s="1"/>
      <c r="G26" s="61" t="s">
        <v>160</v>
      </c>
      <c r="H26" s="37" t="s">
        <v>161</v>
      </c>
    </row>
    <row r="27" spans="1:8" x14ac:dyDescent="0.35">
      <c r="A27" s="1"/>
      <c r="B27" s="1"/>
      <c r="C27" s="1"/>
      <c r="D27" s="1"/>
      <c r="E27" s="1"/>
      <c r="F27" s="1"/>
      <c r="G27" s="61" t="s">
        <v>162</v>
      </c>
      <c r="H27" s="37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235A-D2B5-4276-A5B4-523F976F92DD}">
  <dimension ref="A1:L22"/>
  <sheetViews>
    <sheetView topLeftCell="A45" workbookViewId="0">
      <selection activeCell="C20" sqref="C20"/>
    </sheetView>
  </sheetViews>
  <sheetFormatPr defaultRowHeight="14.5" x14ac:dyDescent="0.35"/>
  <cols>
    <col min="2" max="2" width="19.54296875" customWidth="1"/>
    <col min="3" max="3" width="15.6328125" customWidth="1"/>
    <col min="4" max="4" width="17.36328125" customWidth="1"/>
    <col min="5" max="5" width="20.54296875" customWidth="1"/>
    <col min="6" max="6" width="20.08984375" customWidth="1"/>
    <col min="7" max="7" width="19.08984375" customWidth="1"/>
    <col min="8" max="9" width="14.81640625" customWidth="1"/>
    <col min="10" max="10" width="14.90625" customWidth="1"/>
    <col min="11" max="11" width="15.6328125" customWidth="1"/>
    <col min="12" max="12" width="17.453125" customWidth="1"/>
  </cols>
  <sheetData>
    <row r="1" spans="1:12" x14ac:dyDescent="0.35">
      <c r="A1" s="73"/>
      <c r="B1" s="73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x14ac:dyDescent="0.35">
      <c r="A2" s="39"/>
      <c r="B2" s="40" t="s">
        <v>164</v>
      </c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x14ac:dyDescent="0.35">
      <c r="A3" s="39"/>
      <c r="B3" s="41" t="s">
        <v>12</v>
      </c>
      <c r="C3" s="41">
        <v>101</v>
      </c>
      <c r="D3" s="41">
        <v>102</v>
      </c>
      <c r="E3" s="41">
        <v>103</v>
      </c>
      <c r="F3" s="41">
        <v>104</v>
      </c>
      <c r="G3" s="41">
        <v>105</v>
      </c>
      <c r="H3" s="41">
        <v>106</v>
      </c>
      <c r="I3" s="41">
        <v>107</v>
      </c>
      <c r="J3" s="41">
        <v>108</v>
      </c>
      <c r="K3" s="41">
        <v>109</v>
      </c>
      <c r="L3" s="41">
        <v>110</v>
      </c>
    </row>
    <row r="4" spans="1:12" x14ac:dyDescent="0.35">
      <c r="A4" s="39"/>
      <c r="B4" s="41" t="s">
        <v>165</v>
      </c>
      <c r="C4" s="42" t="s">
        <v>166</v>
      </c>
      <c r="D4" s="42" t="s">
        <v>167</v>
      </c>
      <c r="E4" s="42" t="s">
        <v>103</v>
      </c>
      <c r="F4" s="42" t="s">
        <v>168</v>
      </c>
      <c r="G4" s="42" t="s">
        <v>169</v>
      </c>
      <c r="H4" s="42" t="s">
        <v>170</v>
      </c>
      <c r="I4" s="42" t="s">
        <v>171</v>
      </c>
      <c r="J4" s="42" t="s">
        <v>172</v>
      </c>
      <c r="K4" s="42" t="s">
        <v>173</v>
      </c>
      <c r="L4" s="42" t="s">
        <v>174</v>
      </c>
    </row>
    <row r="5" spans="1:12" x14ac:dyDescent="0.35">
      <c r="A5" s="39"/>
      <c r="B5" s="41" t="s">
        <v>175</v>
      </c>
      <c r="C5" s="42" t="s">
        <v>106</v>
      </c>
      <c r="D5" s="42" t="s">
        <v>108</v>
      </c>
      <c r="E5" s="42" t="s">
        <v>176</v>
      </c>
      <c r="F5" s="42" t="s">
        <v>177</v>
      </c>
      <c r="G5" s="42" t="s">
        <v>106</v>
      </c>
      <c r="H5" s="42" t="s">
        <v>108</v>
      </c>
      <c r="I5" s="42" t="s">
        <v>176</v>
      </c>
      <c r="J5" s="42" t="s">
        <v>177</v>
      </c>
      <c r="K5" s="42" t="s">
        <v>106</v>
      </c>
      <c r="L5" s="42" t="s">
        <v>108</v>
      </c>
    </row>
    <row r="6" spans="1:12" x14ac:dyDescent="0.35">
      <c r="A6" s="39"/>
      <c r="B6" s="41" t="s">
        <v>15</v>
      </c>
      <c r="C6" s="42">
        <v>50000</v>
      </c>
      <c r="D6" s="42">
        <v>55000</v>
      </c>
      <c r="E6" s="42">
        <v>60000</v>
      </c>
      <c r="F6" s="42">
        <v>65000</v>
      </c>
      <c r="G6" s="42">
        <v>70000</v>
      </c>
      <c r="H6" s="42">
        <v>75000</v>
      </c>
      <c r="I6" s="42">
        <v>80000</v>
      </c>
      <c r="J6" s="42">
        <v>85000</v>
      </c>
      <c r="K6" s="42">
        <v>90000</v>
      </c>
      <c r="L6" s="42">
        <v>95000</v>
      </c>
    </row>
    <row r="7" spans="1:12" x14ac:dyDescent="0.35">
      <c r="A7" s="39"/>
      <c r="B7" s="41" t="s">
        <v>178</v>
      </c>
      <c r="C7" s="42">
        <v>2000</v>
      </c>
      <c r="D7" s="42">
        <v>2500</v>
      </c>
      <c r="E7" s="42">
        <v>3000</v>
      </c>
      <c r="F7" s="42">
        <v>3500</v>
      </c>
      <c r="G7" s="42">
        <v>4000</v>
      </c>
      <c r="H7" s="42">
        <v>4500</v>
      </c>
      <c r="I7" s="42">
        <v>5000</v>
      </c>
      <c r="J7" s="42">
        <v>5500</v>
      </c>
      <c r="K7" s="42">
        <v>6000</v>
      </c>
      <c r="L7" s="42">
        <v>6500</v>
      </c>
    </row>
    <row r="8" spans="1:12" x14ac:dyDescent="0.35">
      <c r="A8" s="39"/>
      <c r="B8" s="41" t="s">
        <v>179</v>
      </c>
      <c r="C8" s="42">
        <v>52000</v>
      </c>
      <c r="D8" s="42">
        <v>57500</v>
      </c>
      <c r="E8" s="42">
        <v>63000</v>
      </c>
      <c r="F8" s="42">
        <v>685000</v>
      </c>
      <c r="G8" s="42">
        <v>74000</v>
      </c>
      <c r="H8" s="42">
        <v>79500</v>
      </c>
      <c r="I8" s="42">
        <v>85000</v>
      </c>
      <c r="J8" s="42">
        <v>90500</v>
      </c>
      <c r="K8" s="42">
        <v>96000</v>
      </c>
      <c r="L8" s="42">
        <v>101500</v>
      </c>
    </row>
    <row r="9" spans="1:12" x14ac:dyDescent="0.35">
      <c r="A9" s="73"/>
      <c r="B9" s="73"/>
      <c r="C9" s="39"/>
      <c r="D9" s="39"/>
      <c r="E9" s="39"/>
      <c r="F9" s="39"/>
      <c r="G9" s="39"/>
      <c r="H9" s="39"/>
      <c r="I9" s="39"/>
      <c r="J9" s="39"/>
      <c r="K9" s="39"/>
      <c r="L9" s="39"/>
    </row>
    <row r="10" spans="1:12" x14ac:dyDescent="0.35">
      <c r="A10" s="43">
        <v>1</v>
      </c>
      <c r="B10" s="40" t="s">
        <v>180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</row>
    <row r="11" spans="1:12" x14ac:dyDescent="0.35">
      <c r="A11" s="72"/>
      <c r="B11" s="72"/>
      <c r="C11" s="40"/>
      <c r="D11" s="40"/>
      <c r="E11" s="39"/>
      <c r="F11" s="39"/>
      <c r="G11" s="39"/>
      <c r="H11" s="39"/>
      <c r="I11" s="39"/>
      <c r="J11" s="39"/>
      <c r="K11" s="39"/>
      <c r="L11" s="39"/>
    </row>
    <row r="12" spans="1:12" x14ac:dyDescent="0.35">
      <c r="A12" s="43"/>
      <c r="B12" s="39" t="s">
        <v>123</v>
      </c>
      <c r="C12" s="44" t="str">
        <f>HLOOKUP(102,B3:L5,3,FALSE)</f>
        <v>Marketing</v>
      </c>
      <c r="D12" s="39"/>
      <c r="E12" s="39"/>
      <c r="F12" s="39"/>
      <c r="G12" s="39"/>
      <c r="H12" s="39"/>
      <c r="I12" s="39"/>
      <c r="J12" s="39"/>
      <c r="K12" s="39"/>
      <c r="L12" s="39"/>
    </row>
    <row r="13" spans="1:12" x14ac:dyDescent="0.35">
      <c r="A13" s="72"/>
      <c r="B13" s="72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2" x14ac:dyDescent="0.35">
      <c r="A14" s="43">
        <v>2</v>
      </c>
      <c r="B14" s="40" t="s">
        <v>181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</row>
    <row r="15" spans="1:12" x14ac:dyDescent="0.35">
      <c r="A15" s="72"/>
      <c r="B15" s="72"/>
      <c r="C15" s="40"/>
      <c r="D15" s="40"/>
      <c r="E15" s="39"/>
      <c r="F15" s="39"/>
      <c r="G15" s="39"/>
      <c r="H15" s="39"/>
      <c r="I15" s="39"/>
      <c r="J15" s="39"/>
      <c r="K15" s="39"/>
      <c r="L15" s="39"/>
    </row>
    <row r="16" spans="1:12" x14ac:dyDescent="0.35">
      <c r="A16" s="43"/>
      <c r="B16" s="39" t="s">
        <v>123</v>
      </c>
      <c r="C16" s="44">
        <f>HLOOKUP(105,B3:L6,4,FALSE)</f>
        <v>70000</v>
      </c>
      <c r="D16" s="39"/>
      <c r="E16" s="39"/>
      <c r="F16" s="39"/>
      <c r="G16" s="39"/>
      <c r="H16" s="39"/>
      <c r="I16" s="39"/>
      <c r="J16" s="39"/>
      <c r="K16" s="39"/>
      <c r="L16" s="39"/>
    </row>
    <row r="17" spans="1:12" x14ac:dyDescent="0.35">
      <c r="A17" s="72"/>
      <c r="B17" s="72"/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1:12" x14ac:dyDescent="0.35">
      <c r="A18" s="72"/>
      <c r="B18" s="72"/>
      <c r="C18" s="39"/>
      <c r="D18" s="39"/>
      <c r="E18" s="39"/>
      <c r="F18" s="39"/>
      <c r="G18" s="39"/>
      <c r="H18" s="39"/>
      <c r="I18" s="39"/>
      <c r="J18" s="39"/>
      <c r="K18" s="39"/>
      <c r="L18" s="39"/>
    </row>
    <row r="19" spans="1:12" x14ac:dyDescent="0.35">
      <c r="A19" s="43">
        <v>3</v>
      </c>
      <c r="B19" s="40" t="s">
        <v>182</v>
      </c>
      <c r="C19" s="40"/>
      <c r="D19" s="40"/>
      <c r="E19" s="39"/>
      <c r="F19" s="39"/>
      <c r="G19" s="39"/>
      <c r="H19" s="39"/>
      <c r="I19" s="39"/>
      <c r="J19" s="39"/>
      <c r="K19" s="39"/>
      <c r="L19" s="39"/>
    </row>
    <row r="20" spans="1:12" x14ac:dyDescent="0.35">
      <c r="A20" s="43"/>
      <c r="B20" s="43" t="s">
        <v>123</v>
      </c>
      <c r="C20" s="44">
        <f>HLOOKUP(107,B3:L8,6,FALSE)</f>
        <v>85000</v>
      </c>
      <c r="D20" s="39"/>
      <c r="E20" s="39"/>
      <c r="F20" s="39"/>
      <c r="G20" s="39"/>
      <c r="H20" s="39"/>
      <c r="I20" s="39"/>
      <c r="J20" s="39"/>
      <c r="K20" s="39"/>
      <c r="L20" s="39"/>
    </row>
    <row r="21" spans="1:12" x14ac:dyDescent="0.35">
      <c r="A21" s="72"/>
      <c r="B21" s="72"/>
      <c r="C21" s="39"/>
      <c r="D21" s="39"/>
      <c r="E21" s="39"/>
      <c r="F21" s="39"/>
      <c r="G21" s="39"/>
      <c r="H21" s="39"/>
      <c r="I21" s="39"/>
      <c r="J21" s="39"/>
      <c r="K21" s="39"/>
      <c r="L21" s="39"/>
    </row>
    <row r="22" spans="1:12" x14ac:dyDescent="0.35">
      <c r="A22" s="72"/>
      <c r="B22" s="72"/>
      <c r="C22" s="39"/>
      <c r="D22" s="39"/>
      <c r="E22" s="39"/>
      <c r="F22" s="39"/>
      <c r="G22" s="39"/>
      <c r="H22" s="39"/>
      <c r="I22" s="39"/>
      <c r="J22" s="39"/>
      <c r="K22" s="39"/>
      <c r="L22" s="39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Sajil Sakkir</cp:lastModifiedBy>
  <dcterms:created xsi:type="dcterms:W3CDTF">2024-07-16T06:00:49Z</dcterms:created>
  <dcterms:modified xsi:type="dcterms:W3CDTF">2025-02-14T04:01:20Z</dcterms:modified>
</cp:coreProperties>
</file>