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8_{3A085E85-A189-4A85-82D8-C26F07777936}" xr6:coauthVersionLast="47" xr6:coauthVersionMax="47" xr10:uidLastSave="{00000000-0000-0000-0000-000000000000}"/>
  <bookViews>
    <workbookView xWindow="28680" yWindow="-120" windowWidth="29040" windowHeight="15840" xr2:uid="{00000000-000D-0000-FFFF-FFFF00000000}"/>
  </bookViews>
  <sheets>
    <sheet name="様式93_処遇改善" sheetId="4" r:id="rId1"/>
    <sheet name="様式93の２_計画書" sheetId="1" r:id="rId2"/>
    <sheet name="様式93の３_実績報告書" sheetId="3" r:id="rId3"/>
    <sheet name="リスト" sheetId="5" state="hidden" r:id="rId4"/>
  </sheets>
  <definedNames>
    <definedName name="_xlnm.Print_Area" localSheetId="0">様式93_処遇改善!$A$1:$AH$63</definedName>
    <definedName name="_xlnm.Print_Area" localSheetId="1">様式93の２_計画書!$A$1:$AG$89</definedName>
    <definedName name="_xlnm.Print_Area" localSheetId="2">様式93の３_実績報告書!$A$1:$AG$88</definedName>
    <definedName name="Z_37B6CBE4_2B19_49FC_BFEF_B891579D40C9_.wvu.PrintArea" localSheetId="0" hidden="1">様式93_処遇改善!$A$1:$T$62</definedName>
    <definedName name="Z_5D805DA5_5B83_4DA7_AD1F_0A528C0D7036_.wvu.PrintArea" localSheetId="0" hidden="1">様式93_処遇改善!$A$1:$T$62</definedName>
    <definedName name="Z_69CDDE8E_4570_4BA1_94E3_16D081512935_.wvu.PrintArea" localSheetId="0" hidden="1">様式93_処遇改善!$A$1:$T$62</definedName>
    <definedName name="Z_73BCDB9B_F610_4914_B01C_136D6132314D_.wvu.PrintArea" localSheetId="0" hidden="1">様式93_処遇改善!$A$1:$T$62</definedName>
    <definedName name="Z_B54DE1DF_A17A_4AD2_83A8_C44B3EE7B785_.wvu.PrintArea" localSheetId="0" hidden="1">様式93_処遇改善!$A$1:$T$62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9" i="4" l="1"/>
  <c r="J12" i="5" s="1"/>
  <c r="AC10" i="3"/>
  <c r="I49" i="4"/>
  <c r="J168" i="5" l="1"/>
  <c r="J160" i="5"/>
  <c r="J120" i="5"/>
  <c r="J88" i="5"/>
  <c r="J64" i="5"/>
  <c r="J26" i="5"/>
  <c r="J167" i="5"/>
  <c r="J127" i="5"/>
  <c r="J95" i="5"/>
  <c r="J79" i="5"/>
  <c r="J35" i="5"/>
  <c r="J166" i="5"/>
  <c r="J126" i="5"/>
  <c r="J110" i="5"/>
  <c r="J94" i="5"/>
  <c r="J78" i="5"/>
  <c r="J62" i="5"/>
  <c r="J54" i="5"/>
  <c r="J34" i="5"/>
  <c r="J13" i="5"/>
  <c r="J165" i="5"/>
  <c r="J157" i="5"/>
  <c r="J149" i="5"/>
  <c r="J141" i="5"/>
  <c r="J133" i="5"/>
  <c r="J125" i="5"/>
  <c r="J117" i="5"/>
  <c r="J109" i="5"/>
  <c r="J101" i="5"/>
  <c r="J93" i="5"/>
  <c r="J85" i="5"/>
  <c r="J77" i="5"/>
  <c r="J69" i="5"/>
  <c r="J61" i="5"/>
  <c r="J53" i="5"/>
  <c r="J43" i="5"/>
  <c r="J33" i="5"/>
  <c r="J23" i="5"/>
  <c r="J11" i="5"/>
  <c r="J136" i="5"/>
  <c r="J112" i="5"/>
  <c r="J80" i="5"/>
  <c r="J48" i="5"/>
  <c r="J151" i="5"/>
  <c r="J119" i="5"/>
  <c r="J87" i="5"/>
  <c r="J55" i="5"/>
  <c r="J25" i="5"/>
  <c r="J150" i="5"/>
  <c r="J118" i="5"/>
  <c r="J102" i="5"/>
  <c r="J86" i="5"/>
  <c r="J70" i="5"/>
  <c r="J45" i="5"/>
  <c r="J24" i="5"/>
  <c r="J164" i="5"/>
  <c r="J156" i="5"/>
  <c r="J148" i="5"/>
  <c r="J140" i="5"/>
  <c r="J132" i="5"/>
  <c r="J124" i="5"/>
  <c r="J116" i="5"/>
  <c r="J108" i="5"/>
  <c r="J100" i="5"/>
  <c r="J92" i="5"/>
  <c r="J84" i="5"/>
  <c r="J76" i="5"/>
  <c r="J68" i="5"/>
  <c r="J60" i="5"/>
  <c r="J52" i="5"/>
  <c r="J42" i="5"/>
  <c r="J32" i="5"/>
  <c r="J21" i="5"/>
  <c r="J10" i="5"/>
  <c r="J131" i="5"/>
  <c r="J99" i="5"/>
  <c r="J59" i="5"/>
  <c r="J31" i="5"/>
  <c r="J19" i="5"/>
  <c r="J9" i="5"/>
  <c r="J144" i="5"/>
  <c r="J104" i="5"/>
  <c r="J72" i="5"/>
  <c r="J16" i="5"/>
  <c r="J143" i="5"/>
  <c r="J103" i="5"/>
  <c r="J63" i="5"/>
  <c r="J47" i="5"/>
  <c r="J158" i="5"/>
  <c r="J134" i="5"/>
  <c r="J155" i="5"/>
  <c r="J139" i="5"/>
  <c r="J115" i="5"/>
  <c r="J91" i="5"/>
  <c r="J75" i="5"/>
  <c r="J51" i="5"/>
  <c r="J4" i="5"/>
  <c r="J162" i="5"/>
  <c r="J154" i="5"/>
  <c r="J146" i="5"/>
  <c r="J138" i="5"/>
  <c r="J130" i="5"/>
  <c r="J122" i="5"/>
  <c r="J114" i="5"/>
  <c r="J106" i="5"/>
  <c r="J98" i="5"/>
  <c r="J90" i="5"/>
  <c r="J82" i="5"/>
  <c r="J74" i="5"/>
  <c r="J66" i="5"/>
  <c r="J58" i="5"/>
  <c r="J50" i="5"/>
  <c r="J40" i="5"/>
  <c r="J29" i="5"/>
  <c r="J18" i="5"/>
  <c r="J8" i="5"/>
  <c r="J152" i="5"/>
  <c r="J128" i="5"/>
  <c r="J96" i="5"/>
  <c r="J56" i="5"/>
  <c r="J37" i="5"/>
  <c r="J159" i="5"/>
  <c r="J135" i="5"/>
  <c r="J111" i="5"/>
  <c r="J71" i="5"/>
  <c r="J15" i="5"/>
  <c r="J142" i="5"/>
  <c r="J163" i="5"/>
  <c r="J147" i="5"/>
  <c r="J123" i="5"/>
  <c r="J107" i="5"/>
  <c r="J83" i="5"/>
  <c r="J67" i="5"/>
  <c r="J41" i="5"/>
  <c r="J5" i="5"/>
  <c r="J161" i="5"/>
  <c r="J153" i="5"/>
  <c r="J145" i="5"/>
  <c r="J137" i="5"/>
  <c r="J129" i="5"/>
  <c r="J121" i="5"/>
  <c r="J113" i="5"/>
  <c r="J105" i="5"/>
  <c r="J97" i="5"/>
  <c r="J89" i="5"/>
  <c r="J81" i="5"/>
  <c r="J73" i="5"/>
  <c r="J65" i="5"/>
  <c r="J57" i="5"/>
  <c r="J49" i="5"/>
  <c r="J39" i="5"/>
  <c r="J27" i="5"/>
  <c r="J17" i="5"/>
  <c r="J7" i="5"/>
  <c r="J46" i="5"/>
  <c r="J38" i="5"/>
  <c r="J30" i="5"/>
  <c r="J22" i="5"/>
  <c r="J14" i="5"/>
  <c r="J6" i="5"/>
  <c r="J44" i="5"/>
  <c r="J36" i="5"/>
  <c r="J28" i="5"/>
  <c r="J20" i="5"/>
  <c r="AB13" i="1"/>
  <c r="AC20" i="3" l="1"/>
  <c r="AC13" i="3"/>
  <c r="AC26" i="3" s="1"/>
  <c r="AC12" i="3"/>
  <c r="AC25" i="3" s="1"/>
  <c r="AC11" i="3"/>
  <c r="AC24" i="3" s="1"/>
  <c r="AC23" i="3"/>
  <c r="AC27" i="3" s="1"/>
  <c r="AC33" i="3" s="1"/>
  <c r="AC32" i="3" l="1"/>
  <c r="AC54" i="3" s="1"/>
  <c r="AC55" i="3" s="1"/>
  <c r="AC40" i="3" l="1"/>
  <c r="AC41" i="3" s="1"/>
  <c r="AB29" i="1" l="1"/>
  <c r="AB30" i="1" s="1"/>
  <c r="AB21" i="1"/>
  <c r="AB43" i="1" s="1"/>
  <c r="AB44" i="1" l="1"/>
  <c r="X5" i="3"/>
  <c r="X4" i="3"/>
  <c r="V4" i="1"/>
  <c r="V5" i="1"/>
  <c r="F29" i="4"/>
  <c r="F32" i="4"/>
  <c r="F31" i="4"/>
  <c r="F30" i="4"/>
  <c r="F38" i="5" l="1"/>
  <c r="AJ56" i="4"/>
  <c r="J56" i="4" s="1"/>
  <c r="AJ57" i="4"/>
  <c r="J57" i="4" s="1"/>
  <c r="AJ58" i="4" l="1"/>
  <c r="J58" i="4" s="1"/>
  <c r="G160" i="5"/>
  <c r="G144" i="5"/>
  <c r="G128" i="5"/>
  <c r="G166" i="5"/>
  <c r="G158" i="5"/>
  <c r="G150" i="5"/>
  <c r="G142" i="5"/>
  <c r="G134" i="5"/>
  <c r="G124" i="5"/>
  <c r="G162" i="5"/>
  <c r="G154" i="5"/>
  <c r="G146" i="5"/>
  <c r="G138" i="5"/>
  <c r="G130" i="5"/>
  <c r="G152" i="5"/>
  <c r="G136" i="5"/>
  <c r="G164" i="5"/>
  <c r="G156" i="5"/>
  <c r="G148" i="5"/>
  <c r="G140" i="5"/>
  <c r="G132" i="5"/>
  <c r="F168" i="5"/>
  <c r="H168" i="5" s="1"/>
  <c r="I168" i="5" s="1"/>
  <c r="F166" i="5"/>
  <c r="F164" i="5"/>
  <c r="F162" i="5"/>
  <c r="F160" i="5"/>
  <c r="F158" i="5"/>
  <c r="F156" i="5"/>
  <c r="F154" i="5"/>
  <c r="F152" i="5"/>
  <c r="F150" i="5"/>
  <c r="F148" i="5"/>
  <c r="F146" i="5"/>
  <c r="F144" i="5"/>
  <c r="H144" i="5" s="1"/>
  <c r="I144" i="5" s="1"/>
  <c r="F142" i="5"/>
  <c r="F140" i="5"/>
  <c r="H140" i="5" s="1"/>
  <c r="I140" i="5" s="1"/>
  <c r="F138" i="5"/>
  <c r="F136" i="5"/>
  <c r="F134" i="5"/>
  <c r="F132" i="5"/>
  <c r="F130" i="5"/>
  <c r="F127" i="5"/>
  <c r="G122" i="5"/>
  <c r="F115" i="5"/>
  <c r="F108" i="5"/>
  <c r="F101" i="5"/>
  <c r="G86" i="5"/>
  <c r="G79" i="5"/>
  <c r="G72" i="5"/>
  <c r="G65" i="5"/>
  <c r="F59" i="5"/>
  <c r="F46" i="5"/>
  <c r="G39" i="5"/>
  <c r="F117" i="5"/>
  <c r="G102" i="5"/>
  <c r="G95" i="5"/>
  <c r="G88" i="5"/>
  <c r="G81" i="5"/>
  <c r="F74" i="5"/>
  <c r="F67" i="5"/>
  <c r="F54" i="5"/>
  <c r="F48" i="5"/>
  <c r="G41" i="5"/>
  <c r="G167" i="5"/>
  <c r="G165" i="5"/>
  <c r="G163" i="5"/>
  <c r="G161" i="5"/>
  <c r="G159" i="5"/>
  <c r="G157" i="5"/>
  <c r="G155" i="5"/>
  <c r="G153" i="5"/>
  <c r="G151" i="5"/>
  <c r="G149" i="5"/>
  <c r="G147" i="5"/>
  <c r="G145" i="5"/>
  <c r="G143" i="5"/>
  <c r="G141" i="5"/>
  <c r="G139" i="5"/>
  <c r="G137" i="5"/>
  <c r="G135" i="5"/>
  <c r="G133" i="5"/>
  <c r="G131" i="5"/>
  <c r="G129" i="5"/>
  <c r="G126" i="5"/>
  <c r="G120" i="5"/>
  <c r="G113" i="5"/>
  <c r="F106" i="5"/>
  <c r="F99" i="5"/>
  <c r="F92" i="5"/>
  <c r="F85" i="5"/>
  <c r="G70" i="5"/>
  <c r="F64" i="5"/>
  <c r="G57" i="5"/>
  <c r="F51" i="5"/>
  <c r="G44" i="5"/>
  <c r="F35" i="5"/>
  <c r="F37" i="5"/>
  <c r="G38" i="5"/>
  <c r="H38" i="5" s="1"/>
  <c r="I38" i="5" s="1"/>
  <c r="F40" i="5"/>
  <c r="F43" i="5"/>
  <c r="F45" i="5"/>
  <c r="G46" i="5"/>
  <c r="G48" i="5"/>
  <c r="G51" i="5"/>
  <c r="F53" i="5"/>
  <c r="G54" i="5"/>
  <c r="G56" i="5"/>
  <c r="G59" i="5"/>
  <c r="F61" i="5"/>
  <c r="G62" i="5"/>
  <c r="G64" i="5"/>
  <c r="G67" i="5"/>
  <c r="G69" i="5"/>
  <c r="F71" i="5"/>
  <c r="F73" i="5"/>
  <c r="G74" i="5"/>
  <c r="G76" i="5"/>
  <c r="F78" i="5"/>
  <c r="F80" i="5"/>
  <c r="G83" i="5"/>
  <c r="G85" i="5"/>
  <c r="F87" i="5"/>
  <c r="F89" i="5"/>
  <c r="G90" i="5"/>
  <c r="G92" i="5"/>
  <c r="F94" i="5"/>
  <c r="F96" i="5"/>
  <c r="G99" i="5"/>
  <c r="G101" i="5"/>
  <c r="F103" i="5"/>
  <c r="F105" i="5"/>
  <c r="G106" i="5"/>
  <c r="G108" i="5"/>
  <c r="F110" i="5"/>
  <c r="F112" i="5"/>
  <c r="G115" i="5"/>
  <c r="G117" i="5"/>
  <c r="F119" i="5"/>
  <c r="F121" i="5"/>
  <c r="F12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G35" i="5"/>
  <c r="G37" i="5"/>
  <c r="G40" i="5"/>
  <c r="F42" i="5"/>
  <c r="G43" i="5"/>
  <c r="G45" i="5"/>
  <c r="F47" i="5"/>
  <c r="F50" i="5"/>
  <c r="F52" i="5"/>
  <c r="G53" i="5"/>
  <c r="F55" i="5"/>
  <c r="F58" i="5"/>
  <c r="F60" i="5"/>
  <c r="G61" i="5"/>
  <c r="F63" i="5"/>
  <c r="F66" i="5"/>
  <c r="F68" i="5"/>
  <c r="G71" i="5"/>
  <c r="G73" i="5"/>
  <c r="F75" i="5"/>
  <c r="F77" i="5"/>
  <c r="G78" i="5"/>
  <c r="G80" i="5"/>
  <c r="F82" i="5"/>
  <c r="F84" i="5"/>
  <c r="G87" i="5"/>
  <c r="G89" i="5"/>
  <c r="F91" i="5"/>
  <c r="F93" i="5"/>
  <c r="G94" i="5"/>
  <c r="G96" i="5"/>
  <c r="F98" i="5"/>
  <c r="F100" i="5"/>
  <c r="G103" i="5"/>
  <c r="G105" i="5"/>
  <c r="F107" i="5"/>
  <c r="F109" i="5"/>
  <c r="G110" i="5"/>
  <c r="G112" i="5"/>
  <c r="F114" i="5"/>
  <c r="F116" i="5"/>
  <c r="G119" i="5"/>
  <c r="G121" i="5"/>
  <c r="G123" i="5"/>
  <c r="G125" i="5"/>
  <c r="G127"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F36" i="5"/>
  <c r="F39" i="5"/>
  <c r="F41" i="5"/>
  <c r="G42" i="5"/>
  <c r="F44" i="5"/>
  <c r="G47" i="5"/>
  <c r="F49" i="5"/>
  <c r="G50" i="5"/>
  <c r="G52" i="5"/>
  <c r="G55" i="5"/>
  <c r="F57" i="5"/>
  <c r="G58" i="5"/>
  <c r="G60" i="5"/>
  <c r="G63" i="5"/>
  <c r="F65" i="5"/>
  <c r="G66" i="5"/>
  <c r="G68" i="5"/>
  <c r="F70" i="5"/>
  <c r="F72" i="5"/>
  <c r="G75" i="5"/>
  <c r="G77" i="5"/>
  <c r="F79" i="5"/>
  <c r="F81" i="5"/>
  <c r="G82" i="5"/>
  <c r="G84" i="5"/>
  <c r="F86" i="5"/>
  <c r="F88" i="5"/>
  <c r="G91" i="5"/>
  <c r="G93" i="5"/>
  <c r="F95" i="5"/>
  <c r="F97" i="5"/>
  <c r="G98" i="5"/>
  <c r="G100" i="5"/>
  <c r="F102" i="5"/>
  <c r="F104" i="5"/>
  <c r="G107" i="5"/>
  <c r="G109" i="5"/>
  <c r="F111" i="5"/>
  <c r="F113" i="5"/>
  <c r="G114" i="5"/>
  <c r="G116" i="5"/>
  <c r="F118" i="5"/>
  <c r="F120" i="5"/>
  <c r="F122" i="5"/>
  <c r="F124" i="5"/>
  <c r="F126" i="5"/>
  <c r="F128" i="5"/>
  <c r="F167" i="5"/>
  <c r="F165" i="5"/>
  <c r="F163" i="5"/>
  <c r="H163" i="5" s="1"/>
  <c r="I163" i="5" s="1"/>
  <c r="F161" i="5"/>
  <c r="F159" i="5"/>
  <c r="H159" i="5" s="1"/>
  <c r="I159" i="5" s="1"/>
  <c r="F157" i="5"/>
  <c r="F155" i="5"/>
  <c r="F153" i="5"/>
  <c r="F151" i="5"/>
  <c r="H151" i="5" s="1"/>
  <c r="I151" i="5" s="1"/>
  <c r="F149" i="5"/>
  <c r="F147" i="5"/>
  <c r="H147" i="5" s="1"/>
  <c r="I147" i="5" s="1"/>
  <c r="F145" i="5"/>
  <c r="F143" i="5"/>
  <c r="F141" i="5"/>
  <c r="F139" i="5"/>
  <c r="H139" i="5" s="1"/>
  <c r="I139" i="5" s="1"/>
  <c r="F137" i="5"/>
  <c r="F135" i="5"/>
  <c r="H135" i="5" s="1"/>
  <c r="I135" i="5" s="1"/>
  <c r="F133" i="5"/>
  <c r="F131" i="5"/>
  <c r="F129" i="5"/>
  <c r="F125" i="5"/>
  <c r="G118" i="5"/>
  <c r="G111" i="5"/>
  <c r="G104" i="5"/>
  <c r="G97" i="5"/>
  <c r="F90" i="5"/>
  <c r="F83" i="5"/>
  <c r="F76" i="5"/>
  <c r="F69" i="5"/>
  <c r="F62" i="5"/>
  <c r="F56" i="5"/>
  <c r="G49" i="5"/>
  <c r="G36" i="5"/>
  <c r="H128" i="5" l="1"/>
  <c r="I128" i="5" s="1"/>
  <c r="H138" i="5"/>
  <c r="I138" i="5" s="1"/>
  <c r="H124" i="5"/>
  <c r="I124" i="5" s="1"/>
  <c r="H125" i="5"/>
  <c r="I125" i="5" s="1"/>
  <c r="H41" i="5"/>
  <c r="I41" i="5" s="1"/>
  <c r="H131" i="5"/>
  <c r="I131" i="5" s="1"/>
  <c r="H143" i="5"/>
  <c r="I143" i="5" s="1"/>
  <c r="H155" i="5"/>
  <c r="I155" i="5" s="1"/>
  <c r="H167" i="5"/>
  <c r="I167" i="5" s="1"/>
  <c r="H160" i="5"/>
  <c r="I160" i="5" s="1"/>
  <c r="H142" i="5"/>
  <c r="I142" i="5" s="1"/>
  <c r="H94" i="5"/>
  <c r="I94" i="5" s="1"/>
  <c r="H69" i="5"/>
  <c r="I69" i="5" s="1"/>
  <c r="H132" i="5"/>
  <c r="I132" i="5" s="1"/>
  <c r="H164" i="5"/>
  <c r="I164" i="5" s="1"/>
  <c r="H113" i="5"/>
  <c r="I113" i="5" s="1"/>
  <c r="H81" i="5"/>
  <c r="I81" i="5" s="1"/>
  <c r="H65" i="5"/>
  <c r="I65" i="5" s="1"/>
  <c r="H70" i="5"/>
  <c r="I70" i="5" s="1"/>
  <c r="H102" i="5"/>
  <c r="I102" i="5" s="1"/>
  <c r="H150" i="5"/>
  <c r="I150" i="5" s="1"/>
  <c r="H158" i="5"/>
  <c r="I158" i="5" s="1"/>
  <c r="H130" i="5"/>
  <c r="I130" i="5" s="1"/>
  <c r="H162" i="5"/>
  <c r="I162" i="5" s="1"/>
  <c r="H68" i="5"/>
  <c r="I68" i="5" s="1"/>
  <c r="H90" i="5"/>
  <c r="I90" i="5" s="1"/>
  <c r="H166" i="5"/>
  <c r="I166" i="5" s="1"/>
  <c r="H126" i="5"/>
  <c r="I126" i="5" s="1"/>
  <c r="H95" i="5"/>
  <c r="I95" i="5" s="1"/>
  <c r="H79" i="5"/>
  <c r="I79" i="5" s="1"/>
  <c r="H78" i="5"/>
  <c r="I78" i="5" s="1"/>
  <c r="H136" i="5"/>
  <c r="I136" i="5" s="1"/>
  <c r="H134" i="5"/>
  <c r="I134" i="5" s="1"/>
  <c r="H56" i="5"/>
  <c r="I56" i="5" s="1"/>
  <c r="H80" i="5"/>
  <c r="I80" i="5" s="1"/>
  <c r="H152" i="5"/>
  <c r="I152" i="5" s="1"/>
  <c r="H62" i="5"/>
  <c r="I62" i="5" s="1"/>
  <c r="H44" i="5"/>
  <c r="I44" i="5" s="1"/>
  <c r="H92" i="5"/>
  <c r="I92" i="5" s="1"/>
  <c r="H88" i="5"/>
  <c r="I88" i="5" s="1"/>
  <c r="H72" i="5"/>
  <c r="I72" i="5" s="1"/>
  <c r="H108" i="5"/>
  <c r="I108" i="5" s="1"/>
  <c r="H146" i="5"/>
  <c r="I146" i="5" s="1"/>
  <c r="H154" i="5"/>
  <c r="I154" i="5" s="1"/>
  <c r="H112" i="5"/>
  <c r="I112" i="5" s="1"/>
  <c r="H122" i="5"/>
  <c r="I122" i="5" s="1"/>
  <c r="H114" i="5"/>
  <c r="I114" i="5" s="1"/>
  <c r="H82" i="5"/>
  <c r="I82" i="5" s="1"/>
  <c r="H116" i="5"/>
  <c r="I116" i="5" s="1"/>
  <c r="H100" i="5"/>
  <c r="I100" i="5" s="1"/>
  <c r="H106" i="5"/>
  <c r="I106" i="5" s="1"/>
  <c r="H74" i="5"/>
  <c r="I74" i="5" s="1"/>
  <c r="H148" i="5"/>
  <c r="I148" i="5" s="1"/>
  <c r="H156" i="5"/>
  <c r="I156" i="5" s="1"/>
  <c r="H76" i="5"/>
  <c r="I76" i="5" s="1"/>
  <c r="H66" i="5"/>
  <c r="I66" i="5" s="1"/>
  <c r="H50" i="5"/>
  <c r="I50" i="5" s="1"/>
  <c r="H83" i="5"/>
  <c r="I83" i="5" s="1"/>
  <c r="H39" i="5"/>
  <c r="I39" i="5" s="1"/>
  <c r="H84" i="5"/>
  <c r="I84" i="5" s="1"/>
  <c r="H89" i="5"/>
  <c r="I89" i="5" s="1"/>
  <c r="H120" i="5"/>
  <c r="I120" i="5" s="1"/>
  <c r="H104" i="5"/>
  <c r="I104" i="5" s="1"/>
  <c r="H97" i="5"/>
  <c r="I97" i="5" s="1"/>
  <c r="H36" i="5"/>
  <c r="I36" i="5" s="1"/>
  <c r="H63" i="5"/>
  <c r="I63" i="5" s="1"/>
  <c r="H110" i="5"/>
  <c r="I110" i="5" s="1"/>
  <c r="H103" i="5"/>
  <c r="I103" i="5" s="1"/>
  <c r="H35" i="5"/>
  <c r="I35" i="5" s="1"/>
  <c r="H115" i="5"/>
  <c r="I115" i="5" s="1"/>
  <c r="H118" i="5"/>
  <c r="I118" i="5" s="1"/>
  <c r="H77" i="5"/>
  <c r="I77" i="5" s="1"/>
  <c r="H32" i="5"/>
  <c r="I32" i="5" s="1"/>
  <c r="H28" i="5"/>
  <c r="I28" i="5" s="1"/>
  <c r="H24" i="5"/>
  <c r="I24" i="5" s="1"/>
  <c r="H20" i="5"/>
  <c r="I20" i="5" s="1"/>
  <c r="H16" i="5"/>
  <c r="I16" i="5" s="1"/>
  <c r="H12" i="5"/>
  <c r="I12" i="5" s="1"/>
  <c r="H8" i="5"/>
  <c r="I8" i="5" s="1"/>
  <c r="H4" i="5"/>
  <c r="I4" i="5" s="1"/>
  <c r="H59" i="5"/>
  <c r="I59" i="5" s="1"/>
  <c r="H86" i="5"/>
  <c r="I86" i="5" s="1"/>
  <c r="H96" i="5"/>
  <c r="I96" i="5" s="1"/>
  <c r="H133" i="5"/>
  <c r="I133" i="5" s="1"/>
  <c r="H141" i="5"/>
  <c r="I141" i="5" s="1"/>
  <c r="H149" i="5"/>
  <c r="I149" i="5" s="1"/>
  <c r="H157" i="5"/>
  <c r="I157" i="5" s="1"/>
  <c r="H165" i="5"/>
  <c r="I165" i="5" s="1"/>
  <c r="H57" i="5"/>
  <c r="I57" i="5" s="1"/>
  <c r="H49" i="5"/>
  <c r="I49" i="5" s="1"/>
  <c r="H98" i="5"/>
  <c r="I98" i="5" s="1"/>
  <c r="H91" i="5"/>
  <c r="I91" i="5" s="1"/>
  <c r="H61" i="5"/>
  <c r="I61" i="5" s="1"/>
  <c r="H51" i="5"/>
  <c r="I51" i="5" s="1"/>
  <c r="H111" i="5"/>
  <c r="I111" i="5" s="1"/>
  <c r="H117" i="5"/>
  <c r="I117" i="5" s="1"/>
  <c r="H75" i="5"/>
  <c r="I75" i="5" s="1"/>
  <c r="H55" i="5"/>
  <c r="I55" i="5" s="1"/>
  <c r="H42" i="5"/>
  <c r="I42" i="5" s="1"/>
  <c r="H31" i="5"/>
  <c r="I31" i="5" s="1"/>
  <c r="H27" i="5"/>
  <c r="I27" i="5" s="1"/>
  <c r="H23" i="5"/>
  <c r="I23" i="5" s="1"/>
  <c r="H19" i="5"/>
  <c r="I19" i="5" s="1"/>
  <c r="H15" i="5"/>
  <c r="I15" i="5" s="1"/>
  <c r="H11" i="5"/>
  <c r="I11" i="5" s="1"/>
  <c r="H7" i="5"/>
  <c r="I7" i="5" s="1"/>
  <c r="H123" i="5"/>
  <c r="I123" i="5" s="1"/>
  <c r="H87" i="5"/>
  <c r="I87" i="5" s="1"/>
  <c r="H73" i="5"/>
  <c r="I73" i="5" s="1"/>
  <c r="H53" i="5"/>
  <c r="I53" i="5" s="1"/>
  <c r="H40" i="5"/>
  <c r="I40" i="5" s="1"/>
  <c r="H85" i="5"/>
  <c r="I85" i="5" s="1"/>
  <c r="H67" i="5"/>
  <c r="I67" i="5" s="1"/>
  <c r="H109" i="5"/>
  <c r="I109" i="5" s="1"/>
  <c r="H60" i="5"/>
  <c r="I60" i="5" s="1"/>
  <c r="H47" i="5"/>
  <c r="I47" i="5" s="1"/>
  <c r="H34" i="5"/>
  <c r="I34" i="5" s="1"/>
  <c r="H30" i="5"/>
  <c r="I30" i="5" s="1"/>
  <c r="H26" i="5"/>
  <c r="I26" i="5" s="1"/>
  <c r="H22" i="5"/>
  <c r="I22" i="5" s="1"/>
  <c r="H18" i="5"/>
  <c r="I18" i="5" s="1"/>
  <c r="H14" i="5"/>
  <c r="I14" i="5" s="1"/>
  <c r="H10" i="5"/>
  <c r="I10" i="5" s="1"/>
  <c r="H6" i="5"/>
  <c r="I6" i="5" s="1"/>
  <c r="H121" i="5"/>
  <c r="I121" i="5" s="1"/>
  <c r="H71" i="5"/>
  <c r="I71" i="5" s="1"/>
  <c r="H45" i="5"/>
  <c r="I45" i="5" s="1"/>
  <c r="H64" i="5"/>
  <c r="I64" i="5" s="1"/>
  <c r="H48" i="5"/>
  <c r="I48" i="5" s="1"/>
  <c r="H46" i="5"/>
  <c r="I46" i="5" s="1"/>
  <c r="H101" i="5"/>
  <c r="I101" i="5" s="1"/>
  <c r="H127" i="5"/>
  <c r="I127" i="5" s="1"/>
  <c r="H129" i="5"/>
  <c r="I129" i="5" s="1"/>
  <c r="H137" i="5"/>
  <c r="I137" i="5" s="1"/>
  <c r="H145" i="5"/>
  <c r="I145" i="5" s="1"/>
  <c r="H153" i="5"/>
  <c r="I153" i="5" s="1"/>
  <c r="H161" i="5"/>
  <c r="I161" i="5" s="1"/>
  <c r="H107" i="5"/>
  <c r="I107" i="5" s="1"/>
  <c r="H93" i="5"/>
  <c r="I93" i="5" s="1"/>
  <c r="H58" i="5"/>
  <c r="I58" i="5" s="1"/>
  <c r="H52" i="5"/>
  <c r="I52" i="5" s="1"/>
  <c r="H33" i="5"/>
  <c r="I33" i="5" s="1"/>
  <c r="H29" i="5"/>
  <c r="I29" i="5" s="1"/>
  <c r="H25" i="5"/>
  <c r="I25" i="5" s="1"/>
  <c r="H21" i="5"/>
  <c r="I21" i="5" s="1"/>
  <c r="H17" i="5"/>
  <c r="I17" i="5" s="1"/>
  <c r="H13" i="5"/>
  <c r="I13" i="5" s="1"/>
  <c r="H9" i="5"/>
  <c r="I9" i="5" s="1"/>
  <c r="H5" i="5"/>
  <c r="I5" i="5" s="1"/>
  <c r="H119" i="5"/>
  <c r="I119" i="5" s="1"/>
  <c r="H105" i="5"/>
  <c r="I105" i="5" s="1"/>
  <c r="H43" i="5"/>
  <c r="I43" i="5" s="1"/>
  <c r="H37" i="5"/>
  <c r="I37" i="5" s="1"/>
  <c r="H99" i="5"/>
  <c r="I99" i="5" s="1"/>
  <c r="H54" i="5"/>
  <c r="I54" i="5" s="1"/>
  <c r="P61" i="4" l="1"/>
  <c r="AB12" i="1"/>
  <c r="AB14" i="1" s="1"/>
  <c r="AB22" i="1" s="1"/>
  <c r="P26" i="3" l="1"/>
  <c r="M26" i="3"/>
  <c r="G26" i="3"/>
  <c r="D26" i="3"/>
  <c r="P19" i="3"/>
  <c r="M19" i="3"/>
  <c r="G19" i="3"/>
  <c r="D19" i="3"/>
  <c r="P25" i="3" l="1"/>
  <c r="M25" i="3"/>
  <c r="G25" i="3"/>
  <c r="D25" i="3"/>
  <c r="P24" i="3"/>
  <c r="M24" i="3"/>
  <c r="G24" i="3"/>
  <c r="D24" i="3"/>
  <c r="P18" i="3"/>
  <c r="M18" i="3"/>
  <c r="G18" i="3"/>
  <c r="D18" i="3"/>
  <c r="P17" i="3"/>
  <c r="M17" i="3"/>
  <c r="G17" i="3"/>
  <c r="D17" i="3"/>
  <c r="P23" i="3" l="1"/>
  <c r="M23" i="3"/>
  <c r="G23" i="3"/>
  <c r="D23" i="3"/>
  <c r="P16" i="3"/>
  <c r="M16" i="3"/>
  <c r="G16" i="3"/>
  <c r="D16" i="3"/>
</calcChain>
</file>

<file path=xl/sharedStrings.xml><?xml version="1.0" encoding="utf-8"?>
<sst xmlns="http://schemas.openxmlformats.org/spreadsheetml/2006/main" count="703" uniqueCount="384">
  <si>
    <t>（基本給又は決まって毎月支払われる手当による引上げ分）</t>
  </si>
  <si>
    <t>点</t>
    <rPh sb="0" eb="1">
      <t>テン</t>
    </rPh>
    <phoneticPr fontId="1"/>
  </si>
  <si>
    <t>日</t>
    <rPh sb="0" eb="1">
      <t>ニチ</t>
    </rPh>
    <phoneticPr fontId="1"/>
  </si>
  <si>
    <t>円</t>
    <rPh sb="0" eb="1">
      <t>エン</t>
    </rPh>
    <phoneticPr fontId="1"/>
  </si>
  <si>
    <t>人</t>
    <rPh sb="0" eb="1">
      <t>ニン</t>
    </rPh>
    <phoneticPr fontId="1"/>
  </si>
  <si>
    <t>％</t>
    <phoneticPr fontId="1"/>
  </si>
  <si>
    <t>令和</t>
    <rPh sb="0" eb="2">
      <t>レイワ</t>
    </rPh>
    <phoneticPr fontId="1"/>
  </si>
  <si>
    <t>年</t>
    <rPh sb="0" eb="1">
      <t>ネン</t>
    </rPh>
    <phoneticPr fontId="1"/>
  </si>
  <si>
    <t>月</t>
    <rPh sb="0" eb="1">
      <t>ガツ</t>
    </rPh>
    <phoneticPr fontId="1"/>
  </si>
  <si>
    <t>～　</t>
    <phoneticPr fontId="1"/>
  </si>
  <si>
    <t>基本給</t>
    <rPh sb="0" eb="3">
      <t>キホンキュウ</t>
    </rPh>
    <phoneticPr fontId="1"/>
  </si>
  <si>
    <t>賞与</t>
    <rPh sb="0" eb="2">
      <t>ショウヨ</t>
    </rPh>
    <phoneticPr fontId="1"/>
  </si>
  <si>
    <t>）</t>
    <phoneticPr fontId="1"/>
  </si>
  <si>
    <t>就業規則の見直し</t>
    <rPh sb="0" eb="2">
      <t>シュウギョウ</t>
    </rPh>
    <rPh sb="2" eb="4">
      <t>キソク</t>
    </rPh>
    <rPh sb="5" eb="7">
      <t>ミナオ</t>
    </rPh>
    <phoneticPr fontId="1"/>
  </si>
  <si>
    <t>賃金規程の見直し</t>
    <rPh sb="0" eb="2">
      <t>チンギン</t>
    </rPh>
    <rPh sb="2" eb="4">
      <t>キテイ</t>
    </rPh>
    <rPh sb="5" eb="7">
      <t>ミナオ</t>
    </rPh>
    <phoneticPr fontId="1"/>
  </si>
  <si>
    <t>その他の方法：具体的に（</t>
    <rPh sb="2" eb="3">
      <t>タ</t>
    </rPh>
    <rPh sb="4" eb="6">
      <t>ホウホウ</t>
    </rPh>
    <rPh sb="7" eb="10">
      <t>グタイテキ</t>
    </rPh>
    <phoneticPr fontId="1"/>
  </si>
  <si>
    <t>本計画書の記載内容に虚偽が無いことを証明するとともに、記載内容を証明する資料を適切に保管</t>
    <rPh sb="0" eb="1">
      <t>ホン</t>
    </rPh>
    <rPh sb="1" eb="4">
      <t>ケイカクショ</t>
    </rPh>
    <rPh sb="5" eb="7">
      <t>キサイ</t>
    </rPh>
    <rPh sb="7" eb="9">
      <t>ナイヨウ</t>
    </rPh>
    <rPh sb="10" eb="12">
      <t>キョギ</t>
    </rPh>
    <rPh sb="13" eb="14">
      <t>ナ</t>
    </rPh>
    <rPh sb="18" eb="20">
      <t>ショウメイ</t>
    </rPh>
    <rPh sb="27" eb="29">
      <t>キサイ</t>
    </rPh>
    <rPh sb="29" eb="31">
      <t>ナイヨウ</t>
    </rPh>
    <rPh sb="32" eb="34">
      <t>ショウメイ</t>
    </rPh>
    <rPh sb="36" eb="38">
      <t>シリョウ</t>
    </rPh>
    <rPh sb="39" eb="41">
      <t>テキセツ</t>
    </rPh>
    <rPh sb="42" eb="44">
      <t>ホカン</t>
    </rPh>
    <phoneticPr fontId="1"/>
  </si>
  <si>
    <t>していることを誓約します。</t>
    <rPh sb="7" eb="9">
      <t>セイヤク</t>
    </rPh>
    <phoneticPr fontId="1"/>
  </si>
  <si>
    <t>【記載上の注意】</t>
    <rPh sb="1" eb="3">
      <t>キサイ</t>
    </rPh>
    <rPh sb="3" eb="4">
      <t>ジョウ</t>
    </rPh>
    <rPh sb="5" eb="7">
      <t>チュウイ</t>
    </rPh>
    <phoneticPr fontId="1"/>
  </si>
  <si>
    <t>（</t>
    <phoneticPr fontId="1"/>
  </si>
  <si>
    <t>　</t>
    <phoneticPr fontId="1"/>
  </si>
  <si>
    <t>点数</t>
    <rPh sb="0" eb="2">
      <t>テンスウ</t>
    </rPh>
    <phoneticPr fontId="1"/>
  </si>
  <si>
    <t>区分</t>
    <rPh sb="0" eb="2">
      <t>クブン</t>
    </rPh>
    <phoneticPr fontId="1"/>
  </si>
  <si>
    <t>Ⅱ．賃金改善の実績額</t>
    <rPh sb="2" eb="4">
      <t>チンギン</t>
    </rPh>
    <rPh sb="4" eb="6">
      <t>カイゼン</t>
    </rPh>
    <rPh sb="7" eb="9">
      <t>ジッセキ</t>
    </rPh>
    <rPh sb="9" eb="10">
      <t>ガク</t>
    </rPh>
    <phoneticPr fontId="1"/>
  </si>
  <si>
    <t>算定期間</t>
    <rPh sb="0" eb="2">
      <t>サンテイ</t>
    </rPh>
    <rPh sb="2" eb="4">
      <t>キカン</t>
    </rPh>
    <phoneticPr fontId="1"/>
  </si>
  <si>
    <t>～</t>
    <phoneticPr fontId="1"/>
  </si>
  <si>
    <t>令和　</t>
    <rPh sb="0" eb="2">
      <t>レイワ</t>
    </rPh>
    <phoneticPr fontId="1"/>
  </si>
  <si>
    <t>点数</t>
    <rPh sb="0" eb="2">
      <t>テンスウ</t>
    </rPh>
    <phoneticPr fontId="1"/>
  </si>
  <si>
    <t>a</t>
    <phoneticPr fontId="1"/>
  </si>
  <si>
    <t>b</t>
    <phoneticPr fontId="1"/>
  </si>
  <si>
    <t>実績額</t>
    <rPh sb="0" eb="3">
      <t>ジッセキガク</t>
    </rPh>
    <phoneticPr fontId="1"/>
  </si>
  <si>
    <t>計</t>
    <rPh sb="0" eb="1">
      <t>ケイ</t>
    </rPh>
    <phoneticPr fontId="1"/>
  </si>
  <si>
    <t>円</t>
    <rPh sb="0" eb="1">
      <t>エン</t>
    </rPh>
    <phoneticPr fontId="1"/>
  </si>
  <si>
    <t>本計画書の記載内容に虚偽が無いことを証明するとともに、記載内容を証明する資料を適切に保管していることを誓約します。</t>
    <rPh sb="0" eb="1">
      <t>ホン</t>
    </rPh>
    <rPh sb="1" eb="4">
      <t>ケイカクショ</t>
    </rPh>
    <rPh sb="5" eb="7">
      <t>キサイ</t>
    </rPh>
    <rPh sb="7" eb="9">
      <t>ナイヨウ</t>
    </rPh>
    <rPh sb="10" eb="12">
      <t>キョギ</t>
    </rPh>
    <rPh sb="13" eb="14">
      <t>ナ</t>
    </rPh>
    <rPh sb="18" eb="20">
      <t>ショウメイ</t>
    </rPh>
    <rPh sb="27" eb="29">
      <t>キサイ</t>
    </rPh>
    <rPh sb="29" eb="31">
      <t>ナイヨウ</t>
    </rPh>
    <rPh sb="32" eb="34">
      <t>ショウメイ</t>
    </rPh>
    <rPh sb="36" eb="38">
      <t>シリョウ</t>
    </rPh>
    <rPh sb="39" eb="41">
      <t>テキセツ</t>
    </rPh>
    <rPh sb="42" eb="44">
      <t>ホカン</t>
    </rPh>
    <phoneticPr fontId="1"/>
  </si>
  <si>
    <t>⑥賃金改善の実績額（④－⑤）</t>
    <rPh sb="1" eb="3">
      <t>チンギン</t>
    </rPh>
    <rPh sb="3" eb="5">
      <t>カイゼン</t>
    </rPh>
    <rPh sb="6" eb="8">
      <t>ジッセキ</t>
    </rPh>
    <rPh sb="8" eb="9">
      <t>ガク</t>
    </rPh>
    <phoneticPr fontId="1"/>
  </si>
  <si>
    <t>Ⅵ．賃金改善を行う賃金項目及び方法</t>
    <rPh sb="2" eb="4">
      <t>チンギン</t>
    </rPh>
    <rPh sb="4" eb="6">
      <t>カイゼン</t>
    </rPh>
    <rPh sb="7" eb="8">
      <t>オコナ</t>
    </rPh>
    <rPh sb="9" eb="11">
      <t>チンギン</t>
    </rPh>
    <rPh sb="11" eb="13">
      <t>コウモク</t>
    </rPh>
    <rPh sb="13" eb="14">
      <t>オヨ</t>
    </rPh>
    <rPh sb="15" eb="17">
      <t>ホウホウ</t>
    </rPh>
    <phoneticPr fontId="1"/>
  </si>
  <si>
    <t>⑩が⑨の2/3以上であるか</t>
    <rPh sb="7" eb="9">
      <t>イジョウ</t>
    </rPh>
    <phoneticPr fontId="1"/>
  </si>
  <si>
    <t>決まって毎月支払われる手当（新設）</t>
    <rPh sb="0" eb="1">
      <t>キ</t>
    </rPh>
    <rPh sb="4" eb="6">
      <t>マイツキ</t>
    </rPh>
    <rPh sb="6" eb="8">
      <t>シハラ</t>
    </rPh>
    <rPh sb="11" eb="13">
      <t>テアテ</t>
    </rPh>
    <rPh sb="14" eb="16">
      <t>シンセツ</t>
    </rPh>
    <phoneticPr fontId="1"/>
  </si>
  <si>
    <t>決まって毎月支払われる手当（既存の増額）</t>
    <rPh sb="0" eb="1">
      <t>キ</t>
    </rPh>
    <rPh sb="4" eb="6">
      <t>マイツキ</t>
    </rPh>
    <rPh sb="6" eb="8">
      <t>シハラ</t>
    </rPh>
    <rPh sb="11" eb="13">
      <t>テアテ</t>
    </rPh>
    <rPh sb="14" eb="16">
      <t>キゾン</t>
    </rPh>
    <rPh sb="17" eb="19">
      <t>ゾウガク</t>
    </rPh>
    <phoneticPr fontId="1"/>
  </si>
  <si>
    <t>（</t>
    <phoneticPr fontId="1"/>
  </si>
  <si>
    <t>Ⅰ．看護職員処遇改善評価料の実績額</t>
    <rPh sb="2" eb="4">
      <t>カンゴ</t>
    </rPh>
    <rPh sb="4" eb="6">
      <t>ショクイン</t>
    </rPh>
    <rPh sb="6" eb="8">
      <t>ショグウ</t>
    </rPh>
    <rPh sb="8" eb="10">
      <t>カイゼン</t>
    </rPh>
    <rPh sb="10" eb="12">
      <t>ヒョウカ</t>
    </rPh>
    <rPh sb="12" eb="13">
      <t>リョウ</t>
    </rPh>
    <rPh sb="14" eb="16">
      <t>ジッセキ</t>
    </rPh>
    <rPh sb="16" eb="17">
      <t>ガク</t>
    </rPh>
    <phoneticPr fontId="1"/>
  </si>
  <si>
    <t>点数の区分</t>
    <rPh sb="0" eb="2">
      <t>テンスウ</t>
    </rPh>
    <rPh sb="3" eb="5">
      <t>クブン</t>
    </rPh>
    <phoneticPr fontId="1"/>
  </si>
  <si>
    <t>b</t>
    <phoneticPr fontId="1"/>
  </si>
  <si>
    <t>c</t>
    <phoneticPr fontId="1"/>
  </si>
  <si>
    <t>d</t>
    <phoneticPr fontId="1"/>
  </si>
  <si>
    <t>c</t>
    <phoneticPr fontId="1"/>
  </si>
  <si>
    <t>Ⅴ．賃金改善実施期間</t>
    <rPh sb="2" eb="4">
      <t>チンギン</t>
    </rPh>
    <rPh sb="4" eb="6">
      <t>カイゼン</t>
    </rPh>
    <rPh sb="6" eb="8">
      <t>ジッシ</t>
    </rPh>
    <rPh sb="8" eb="10">
      <t>キカン</t>
    </rPh>
    <phoneticPr fontId="1"/>
  </si>
  <si>
    <t>②算定回数</t>
    <rPh sb="1" eb="3">
      <t>サンテイ</t>
    </rPh>
    <rPh sb="3" eb="5">
      <t>カイスウ</t>
    </rPh>
    <phoneticPr fontId="1"/>
  </si>
  <si>
    <t>回</t>
    <rPh sb="0" eb="1">
      <t>カイ</t>
    </rPh>
    <phoneticPr fontId="1"/>
  </si>
  <si>
    <t>算定回数</t>
    <rPh sb="0" eb="2">
      <t>サンテイ</t>
    </rPh>
    <rPh sb="2" eb="4">
      <t>カイスウ</t>
    </rPh>
    <phoneticPr fontId="1"/>
  </si>
  <si>
    <t>③本評価料による収入の実績額</t>
    <rPh sb="1" eb="2">
      <t>ホン</t>
    </rPh>
    <rPh sb="2" eb="4">
      <t>ヒョウカ</t>
    </rPh>
    <rPh sb="4" eb="5">
      <t>リョウ</t>
    </rPh>
    <rPh sb="8" eb="10">
      <t>シュウニュウ</t>
    </rPh>
    <rPh sb="11" eb="13">
      <t>ジッセキ</t>
    </rPh>
    <rPh sb="13" eb="14">
      <t>ガク</t>
    </rPh>
    <phoneticPr fontId="1"/>
  </si>
  <si>
    <t>①本評価料の区分</t>
    <rPh sb="1" eb="2">
      <t>ホン</t>
    </rPh>
    <rPh sb="2" eb="4">
      <t>ヒョウカ</t>
    </rPh>
    <rPh sb="4" eb="5">
      <t>リョウ</t>
    </rPh>
    <rPh sb="6" eb="8">
      <t>クブン</t>
    </rPh>
    <phoneticPr fontId="1"/>
  </si>
  <si>
    <t>④賃金改善実施期間において賃金の改善措置が実施された対象職員の賃金総額</t>
    <rPh sb="1" eb="3">
      <t>チンギン</t>
    </rPh>
    <rPh sb="3" eb="5">
      <t>カイゼン</t>
    </rPh>
    <rPh sb="5" eb="7">
      <t>ジッシ</t>
    </rPh>
    <rPh sb="7" eb="9">
      <t>キカン</t>
    </rPh>
    <rPh sb="13" eb="15">
      <t>チンギン</t>
    </rPh>
    <rPh sb="16" eb="18">
      <t>カイゼン</t>
    </rPh>
    <rPh sb="18" eb="20">
      <t>ソチ</t>
    </rPh>
    <rPh sb="21" eb="23">
      <t>ジッシ</t>
    </rPh>
    <rPh sb="26" eb="28">
      <t>タイショウ</t>
    </rPh>
    <rPh sb="28" eb="30">
      <t>ショクイン</t>
    </rPh>
    <rPh sb="31" eb="33">
      <t>チンギン</t>
    </rPh>
    <rPh sb="33" eb="35">
      <t>ソウガク</t>
    </rPh>
    <phoneticPr fontId="1"/>
  </si>
  <si>
    <t>⑤本評価料の改善措置が実施されなかった場合の当該措置の対象職員の賃金総額</t>
    <rPh sb="1" eb="2">
      <t>ホン</t>
    </rPh>
    <rPh sb="2" eb="4">
      <t>ヒョウカ</t>
    </rPh>
    <rPh sb="4" eb="5">
      <t>リョウ</t>
    </rPh>
    <rPh sb="6" eb="8">
      <t>カイゼン</t>
    </rPh>
    <rPh sb="8" eb="10">
      <t>ソチ</t>
    </rPh>
    <rPh sb="11" eb="13">
      <t>ジッシ</t>
    </rPh>
    <rPh sb="19" eb="21">
      <t>バアイ</t>
    </rPh>
    <rPh sb="22" eb="24">
      <t>トウガイ</t>
    </rPh>
    <rPh sb="24" eb="26">
      <t>ソチ</t>
    </rPh>
    <rPh sb="27" eb="29">
      <t>タイショウ</t>
    </rPh>
    <rPh sb="29" eb="31">
      <t>ショクイン</t>
    </rPh>
    <rPh sb="32" eb="34">
      <t>チンギン</t>
    </rPh>
    <rPh sb="34" eb="36">
      <t>ソウガク</t>
    </rPh>
    <phoneticPr fontId="1"/>
  </si>
  <si>
    <t>看護職員処遇改善評価料　実績報告書（令和　　年度分）</t>
    <rPh sb="0" eb="2">
      <t>カンゴ</t>
    </rPh>
    <rPh sb="2" eb="4">
      <t>ショクイン</t>
    </rPh>
    <rPh sb="4" eb="6">
      <t>ショグウ</t>
    </rPh>
    <rPh sb="6" eb="8">
      <t>カイゼン</t>
    </rPh>
    <rPh sb="8" eb="10">
      <t>ヒョウカ</t>
    </rPh>
    <rPh sb="10" eb="11">
      <t>リョウ</t>
    </rPh>
    <rPh sb="12" eb="14">
      <t>ジッセキ</t>
    </rPh>
    <rPh sb="14" eb="17">
      <t>ホウコクショ</t>
    </rPh>
    <rPh sb="18" eb="20">
      <t>レイワ</t>
    </rPh>
    <rPh sb="22" eb="24">
      <t>ネンド</t>
    </rPh>
    <rPh sb="24" eb="25">
      <t>ブン</t>
    </rPh>
    <phoneticPr fontId="1"/>
  </si>
  <si>
    <t>看護職員処遇改善評価料　賃金改善計画書（令和　　年度分）</t>
    <rPh sb="0" eb="2">
      <t>カンゴ</t>
    </rPh>
    <rPh sb="2" eb="4">
      <t>ショクイン</t>
    </rPh>
    <rPh sb="4" eb="6">
      <t>ショグウ</t>
    </rPh>
    <rPh sb="6" eb="8">
      <t>カイゼン</t>
    </rPh>
    <rPh sb="8" eb="10">
      <t>ヒョウカ</t>
    </rPh>
    <rPh sb="10" eb="11">
      <t>リョウ</t>
    </rPh>
    <rPh sb="12" eb="14">
      <t>チンギン</t>
    </rPh>
    <rPh sb="14" eb="16">
      <t>カイゼン</t>
    </rPh>
    <rPh sb="16" eb="19">
      <t>ケイカクショ</t>
    </rPh>
    <phoneticPr fontId="1"/>
  </si>
  <si>
    <t>Ⅲ．賃金改善の見込額</t>
    <rPh sb="2" eb="4">
      <t>チンギン</t>
    </rPh>
    <rPh sb="4" eb="6">
      <t>カイゼン</t>
    </rPh>
    <rPh sb="7" eb="9">
      <t>ミコ</t>
    </rPh>
    <rPh sb="9" eb="10">
      <t>ガク</t>
    </rPh>
    <phoneticPr fontId="1"/>
  </si>
  <si>
    <t>⑮が⑭の2/3以上であるか</t>
    <rPh sb="7" eb="9">
      <t>イジョウ</t>
    </rPh>
    <phoneticPr fontId="1"/>
  </si>
  <si>
    <t>⑨看護職員等（保健師、助産師、看護師及び准看護師）の賃金改善の見込額</t>
    <rPh sb="1" eb="3">
      <t>カンゴ</t>
    </rPh>
    <rPh sb="3" eb="5">
      <t>ショクイン</t>
    </rPh>
    <rPh sb="5" eb="6">
      <t>ナド</t>
    </rPh>
    <rPh sb="7" eb="10">
      <t>ホケンシ</t>
    </rPh>
    <rPh sb="26" eb="28">
      <t>チンギン</t>
    </rPh>
    <rPh sb="28" eb="30">
      <t>カイゼン</t>
    </rPh>
    <rPh sb="31" eb="33">
      <t>ミコ</t>
    </rPh>
    <rPh sb="33" eb="34">
      <t>ガク</t>
    </rPh>
    <phoneticPr fontId="1"/>
  </si>
  <si>
    <t>⑥本評価料の改善措置が実施されない場合の当該措置の対象職員の賃金総額</t>
    <rPh sb="1" eb="2">
      <t>ホン</t>
    </rPh>
    <rPh sb="2" eb="4">
      <t>ヒョウカ</t>
    </rPh>
    <rPh sb="4" eb="5">
      <t>リョウ</t>
    </rPh>
    <rPh sb="6" eb="8">
      <t>カイゼン</t>
    </rPh>
    <rPh sb="8" eb="10">
      <t>ソチ</t>
    </rPh>
    <rPh sb="11" eb="13">
      <t>ジッシ</t>
    </rPh>
    <rPh sb="17" eb="19">
      <t>バアイ</t>
    </rPh>
    <rPh sb="20" eb="22">
      <t>トウガイ</t>
    </rPh>
    <rPh sb="22" eb="24">
      <t>ソチ</t>
    </rPh>
    <rPh sb="25" eb="27">
      <t>タイショウ</t>
    </rPh>
    <rPh sb="27" eb="29">
      <t>ショクイン</t>
    </rPh>
    <rPh sb="30" eb="32">
      <t>チンギン</t>
    </rPh>
    <rPh sb="32" eb="34">
      <t>ソウガク</t>
    </rPh>
    <phoneticPr fontId="1"/>
  </si>
  <si>
    <t>⑦賃金改善の見込額（⑤－⑥）</t>
    <rPh sb="1" eb="3">
      <t>チンギン</t>
    </rPh>
    <rPh sb="3" eb="5">
      <t>カイゼン</t>
    </rPh>
    <rPh sb="6" eb="8">
      <t>ミコ</t>
    </rPh>
    <rPh sb="8" eb="9">
      <t>ガク</t>
    </rPh>
    <phoneticPr fontId="1"/>
  </si>
  <si>
    <t>⑱賃上げの担保方法</t>
    <rPh sb="1" eb="3">
      <t>チンア</t>
    </rPh>
    <rPh sb="5" eb="7">
      <t>タンポ</t>
    </rPh>
    <rPh sb="7" eb="9">
      <t>ホウホウ</t>
    </rPh>
    <phoneticPr fontId="1"/>
  </si>
  <si>
    <t>⑲賃金改善に関する規定内容（できる限り具体的に記入すること。）</t>
    <rPh sb="1" eb="3">
      <t>チンギン</t>
    </rPh>
    <rPh sb="3" eb="5">
      <t>カイゼン</t>
    </rPh>
    <rPh sb="6" eb="7">
      <t>カン</t>
    </rPh>
    <rPh sb="9" eb="11">
      <t>キテイ</t>
    </rPh>
    <rPh sb="11" eb="13">
      <t>ナイヨウ</t>
    </rPh>
    <rPh sb="17" eb="18">
      <t>カギ</t>
    </rPh>
    <rPh sb="19" eb="22">
      <t>グタイテキ</t>
    </rPh>
    <rPh sb="23" eb="25">
      <t>キニュウ</t>
    </rPh>
    <phoneticPr fontId="1"/>
  </si>
  <si>
    <t>人</t>
    <rPh sb="0" eb="1">
      <t>ニン</t>
    </rPh>
    <phoneticPr fontId="1"/>
  </si>
  <si>
    <t>　常勤換算数</t>
    <phoneticPr fontId="1"/>
  </si>
  <si>
    <t>⑫看護職員等に加え、賃金の改善措置の対象に加える職種</t>
    <phoneticPr fontId="1"/>
  </si>
  <si>
    <t>⑧看護職員等（保健師、助産師、看護師及び准看護師）の常勤換算数</t>
    <rPh sb="1" eb="3">
      <t>カンゴ</t>
    </rPh>
    <rPh sb="3" eb="5">
      <t>ショクイン</t>
    </rPh>
    <rPh sb="5" eb="6">
      <t>ナド</t>
    </rPh>
    <rPh sb="7" eb="10">
      <t>ホケンシ</t>
    </rPh>
    <rPh sb="11" eb="14">
      <t>ジョサンシ</t>
    </rPh>
    <rPh sb="15" eb="18">
      <t>カンゴシ</t>
    </rPh>
    <rPh sb="18" eb="19">
      <t>オヨ</t>
    </rPh>
    <rPh sb="20" eb="24">
      <t>ジュンカンゴシ</t>
    </rPh>
    <rPh sb="26" eb="28">
      <t>ジョウキン</t>
    </rPh>
    <rPh sb="28" eb="30">
      <t>カンサン</t>
    </rPh>
    <rPh sb="30" eb="31">
      <t>カズ</t>
    </rPh>
    <phoneticPr fontId="1"/>
  </si>
  <si>
    <t>⑧看護職員等（保健師、助産師、看護師及び准看護師）の賃金改善の実績額</t>
    <rPh sb="1" eb="3">
      <t>カンゴ</t>
    </rPh>
    <rPh sb="3" eb="5">
      <t>ショクイン</t>
    </rPh>
    <rPh sb="26" eb="28">
      <t>チンギン</t>
    </rPh>
    <rPh sb="28" eb="30">
      <t>カイゼン</t>
    </rPh>
    <rPh sb="31" eb="33">
      <t>ジッセキ</t>
    </rPh>
    <rPh sb="33" eb="34">
      <t>ガク</t>
    </rPh>
    <phoneticPr fontId="1"/>
  </si>
  <si>
    <t>⑨が⑧の2/3以上であるか</t>
    <rPh sb="7" eb="9">
      <t>イジョウ</t>
    </rPh>
    <phoneticPr fontId="1"/>
  </si>
  <si>
    <t>　職員に係る事項</t>
    <rPh sb="1" eb="3">
      <t>ショクイン</t>
    </rPh>
    <rPh sb="4" eb="5">
      <t>カカ</t>
    </rPh>
    <rPh sb="6" eb="8">
      <t>ジコウ</t>
    </rPh>
    <phoneticPr fontId="1"/>
  </si>
  <si>
    <t>⑪看護職員等に加え、賃金の改善措置の対象に加える職種</t>
    <phoneticPr fontId="1"/>
  </si>
  <si>
    <t>⑭が⑬の2/3以上であるか</t>
    <rPh sb="7" eb="9">
      <t>イジョウ</t>
    </rPh>
    <phoneticPr fontId="1"/>
  </si>
  <si>
    <t>⑯</t>
    <phoneticPr fontId="1"/>
  </si>
  <si>
    <t>保険医療機関コード</t>
    <rPh sb="0" eb="2">
      <t>ホケン</t>
    </rPh>
    <rPh sb="2" eb="4">
      <t>イリョウ</t>
    </rPh>
    <rPh sb="4" eb="6">
      <t>キカン</t>
    </rPh>
    <phoneticPr fontId="1"/>
  </si>
  <si>
    <t>Ⅱ．看護職員処遇改善評価料の見込額</t>
    <rPh sb="2" eb="4">
      <t>カンゴ</t>
    </rPh>
    <rPh sb="4" eb="6">
      <t>ショクイン</t>
    </rPh>
    <rPh sb="6" eb="8">
      <t>ショグウ</t>
    </rPh>
    <rPh sb="8" eb="10">
      <t>カイゼン</t>
    </rPh>
    <rPh sb="10" eb="12">
      <t>ヒョウカ</t>
    </rPh>
    <rPh sb="12" eb="13">
      <t>リョウ</t>
    </rPh>
    <rPh sb="14" eb="16">
      <t>ミコ</t>
    </rPh>
    <rPh sb="16" eb="17">
      <t>ガク</t>
    </rPh>
    <phoneticPr fontId="1"/>
  </si>
  <si>
    <t>Ⅰ．賃金改善実施期間</t>
    <rPh sb="2" eb="4">
      <t>チンギン</t>
    </rPh>
    <rPh sb="4" eb="6">
      <t>カイゼン</t>
    </rPh>
    <rPh sb="6" eb="8">
      <t>ジッシ</t>
    </rPh>
    <rPh sb="8" eb="10">
      <t>キカン</t>
    </rPh>
    <phoneticPr fontId="1"/>
  </si>
  <si>
    <t>①</t>
    <phoneticPr fontId="1"/>
  </si>
  <si>
    <t>６</t>
    <phoneticPr fontId="6"/>
  </si>
  <si>
    <t>【Ａ】の値（④）の変化は１割以内である。</t>
    <rPh sb="4" eb="5">
      <t>アタイ</t>
    </rPh>
    <rPh sb="9" eb="11">
      <t>ヘンカ</t>
    </rPh>
    <rPh sb="13" eb="14">
      <t>ワリ</t>
    </rPh>
    <phoneticPr fontId="6"/>
  </si>
  <si>
    <t>延べ入院患者数（③）の変化は１割以内である。</t>
    <rPh sb="0" eb="1">
      <t>ノ</t>
    </rPh>
    <rPh sb="2" eb="4">
      <t>ニュウイン</t>
    </rPh>
    <rPh sb="4" eb="7">
      <t>カンジャスウ</t>
    </rPh>
    <rPh sb="11" eb="13">
      <t>ヘンカ</t>
    </rPh>
    <rPh sb="15" eb="16">
      <t>ワリ</t>
    </rPh>
    <phoneticPr fontId="6"/>
  </si>
  <si>
    <t>前回届出時と比較して、</t>
    <rPh sb="0" eb="2">
      <t>ゼンカイ</t>
    </rPh>
    <rPh sb="2" eb="4">
      <t>トドケデ</t>
    </rPh>
    <rPh sb="4" eb="5">
      <t>ジ</t>
    </rPh>
    <rPh sb="6" eb="8">
      <t>ヒカク</t>
    </rPh>
    <phoneticPr fontId="6"/>
  </si>
  <si>
    <t>看護職員等の数（②）の変化は１割以内である。</t>
    <rPh sb="0" eb="2">
      <t>カンゴ</t>
    </rPh>
    <rPh sb="2" eb="4">
      <t>ショクイン</t>
    </rPh>
    <rPh sb="4" eb="5">
      <t>ナド</t>
    </rPh>
    <rPh sb="6" eb="7">
      <t>カズ</t>
    </rPh>
    <rPh sb="11" eb="13">
      <t>ヘンカ</t>
    </rPh>
    <rPh sb="15" eb="16">
      <t>ワリ</t>
    </rPh>
    <rPh sb="16" eb="18">
      <t>イナイ</t>
    </rPh>
    <phoneticPr fontId="6"/>
  </si>
  <si>
    <t>前回届け出た時点との比較</t>
    <rPh sb="0" eb="2">
      <t>ゼンカイ</t>
    </rPh>
    <rPh sb="2" eb="3">
      <t>トド</t>
    </rPh>
    <rPh sb="4" eb="5">
      <t>デ</t>
    </rPh>
    <rPh sb="6" eb="8">
      <t>ジテン</t>
    </rPh>
    <rPh sb="10" eb="12">
      <t>ヒカク</t>
    </rPh>
    <phoneticPr fontId="6"/>
  </si>
  <si>
    <t>５</t>
    <phoneticPr fontId="6"/>
  </si>
  <si>
    <t>当該保険医療機関の延べ入院患者数（③）x10円</t>
    <rPh sb="0" eb="2">
      <t>トウガイ</t>
    </rPh>
    <rPh sb="2" eb="4">
      <t>ホケン</t>
    </rPh>
    <rPh sb="4" eb="6">
      <t>イリョウ</t>
    </rPh>
    <rPh sb="6" eb="8">
      <t>キカン</t>
    </rPh>
    <rPh sb="9" eb="10">
      <t>ノ</t>
    </rPh>
    <rPh sb="11" eb="13">
      <t>ニュウイン</t>
    </rPh>
    <rPh sb="13" eb="16">
      <t>カンジャスウ</t>
    </rPh>
    <rPh sb="22" eb="23">
      <t>エン</t>
    </rPh>
    <phoneticPr fontId="6"/>
  </si>
  <si>
    <t>　看護職員等の賃上げ必要額（当該保険医療機関の看護職員等の数（②）x12,000円x1.165）</t>
    <rPh sb="1" eb="3">
      <t>カンゴ</t>
    </rPh>
    <rPh sb="3" eb="5">
      <t>ショクイン</t>
    </rPh>
    <rPh sb="5" eb="6">
      <t>ナド</t>
    </rPh>
    <rPh sb="7" eb="9">
      <t>チンア</t>
    </rPh>
    <rPh sb="10" eb="13">
      <t>ヒツヨウガク</t>
    </rPh>
    <rPh sb="14" eb="16">
      <t>トウガイ</t>
    </rPh>
    <rPh sb="16" eb="18">
      <t>ホケン</t>
    </rPh>
    <rPh sb="18" eb="20">
      <t>イリョウ</t>
    </rPh>
    <rPh sb="20" eb="22">
      <t>キカン</t>
    </rPh>
    <rPh sb="23" eb="25">
      <t>カンゴ</t>
    </rPh>
    <rPh sb="25" eb="27">
      <t>ショクイン</t>
    </rPh>
    <rPh sb="27" eb="28">
      <t>ナド</t>
    </rPh>
    <rPh sb="29" eb="30">
      <t>カズ</t>
    </rPh>
    <rPh sb="40" eb="41">
      <t>エン</t>
    </rPh>
    <phoneticPr fontId="6"/>
  </si>
  <si>
    <t>【Ａ】＝</t>
    <phoneticPr fontId="6"/>
  </si>
  <si>
    <t>　）</t>
    <phoneticPr fontId="6"/>
  </si>
  <si>
    <t>（前回届出時</t>
    <rPh sb="1" eb="3">
      <t>ゼンカイ</t>
    </rPh>
    <rPh sb="3" eb="5">
      <t>トドケデ</t>
    </rPh>
    <rPh sb="5" eb="6">
      <t>ジ</t>
    </rPh>
    <phoneticPr fontId="6"/>
  </si>
  <si>
    <t>【Ａ】の値</t>
    <rPh sb="4" eb="5">
      <t>アタイ</t>
    </rPh>
    <phoneticPr fontId="6"/>
  </si>
  <si>
    <t>④</t>
    <phoneticPr fontId="6"/>
  </si>
  <si>
    <t>人）</t>
    <rPh sb="0" eb="1">
      <t>ニン</t>
    </rPh>
    <phoneticPr fontId="6"/>
  </si>
  <si>
    <t>人</t>
    <rPh sb="0" eb="1">
      <t>ニン</t>
    </rPh>
    <phoneticPr fontId="6"/>
  </si>
  <si>
    <t>③　延べ入院患者数</t>
    <rPh sb="2" eb="3">
      <t>ノ</t>
    </rPh>
    <rPh sb="4" eb="6">
      <t>ニュウイン</t>
    </rPh>
    <rPh sb="6" eb="9">
      <t>カンジャスウ</t>
    </rPh>
    <phoneticPr fontId="6"/>
  </si>
  <si>
    <t xml:space="preserve">※　算出対象となる３か月の期間の各月１日時点における当該保険医療機関に勤務する
</t>
    <phoneticPr fontId="6"/>
  </si>
  <si>
    <t>②　看護職員等の数</t>
    <rPh sb="2" eb="4">
      <t>カンゴ</t>
    </rPh>
    <rPh sb="4" eb="6">
      <t>ショクイン</t>
    </rPh>
    <rPh sb="6" eb="7">
      <t>ナド</t>
    </rPh>
    <rPh sb="8" eb="9">
      <t>カズ</t>
    </rPh>
    <phoneticPr fontId="6"/>
  </si>
  <si>
    <t>９～11月</t>
    <rPh sb="4" eb="5">
      <t>ガツ</t>
    </rPh>
    <phoneticPr fontId="6"/>
  </si>
  <si>
    <t>６～８月</t>
    <rPh sb="3" eb="4">
      <t>ガツ</t>
    </rPh>
    <phoneticPr fontId="6"/>
  </si>
  <si>
    <t>３～５月</t>
    <rPh sb="3" eb="4">
      <t>ガツ</t>
    </rPh>
    <phoneticPr fontId="6"/>
  </si>
  <si>
    <t>前年12月～２月</t>
    <rPh sb="0" eb="2">
      <t>ゼンネン</t>
    </rPh>
    <rPh sb="4" eb="5">
      <t>ガツ</t>
    </rPh>
    <rPh sb="7" eb="8">
      <t>ガツ</t>
    </rPh>
    <phoneticPr fontId="6"/>
  </si>
  <si>
    <t>①　算出の際に用いる看護職員等の数、延べ入院患者数の期間（いずれかを選択）</t>
    <rPh sb="2" eb="4">
      <t>サンシュツ</t>
    </rPh>
    <rPh sb="5" eb="6">
      <t>サイ</t>
    </rPh>
    <rPh sb="7" eb="8">
      <t>モチ</t>
    </rPh>
    <rPh sb="26" eb="28">
      <t>キカン</t>
    </rPh>
    <rPh sb="34" eb="36">
      <t>センタク</t>
    </rPh>
    <phoneticPr fontId="6"/>
  </si>
  <si>
    <t>４</t>
    <phoneticPr fontId="6"/>
  </si>
  <si>
    <t>救命救急センター、高度救命救急センター又は小児救命救急センターを設置していること</t>
    <phoneticPr fontId="6"/>
  </si>
  <si>
    <t>　(ロ)　救急搬送実績が、年間で200件以上であること</t>
    <phoneticPr fontId="6"/>
  </si>
  <si>
    <t>　(イ)　区分番号「Ａ２０５」に掲げる救急医療管理加算に係る届出を行っている</t>
    <phoneticPr fontId="6"/>
  </si>
  <si>
    <t>次の(イ)及び(ロ)のいずれにも該当すること。</t>
    <phoneticPr fontId="6"/>
  </si>
  <si>
    <t>３</t>
    <phoneticPr fontId="6"/>
  </si>
  <si>
    <t>12月</t>
    <phoneticPr fontId="6"/>
  </si>
  <si>
    <t>９月</t>
    <phoneticPr fontId="6"/>
  </si>
  <si>
    <t>６月</t>
    <phoneticPr fontId="6"/>
  </si>
  <si>
    <t>３月</t>
    <phoneticPr fontId="6"/>
  </si>
  <si>
    <t>区分変更</t>
    <phoneticPr fontId="6"/>
  </si>
  <si>
    <t>新規　　　</t>
    <rPh sb="0" eb="2">
      <t>シンキ</t>
    </rPh>
    <phoneticPr fontId="6"/>
  </si>
  <si>
    <t>２</t>
    <phoneticPr fontId="6"/>
  </si>
  <si>
    <t>保険医療機関名</t>
    <rPh sb="0" eb="2">
      <t>ホケン</t>
    </rPh>
    <rPh sb="2" eb="4">
      <t>イリョウ</t>
    </rPh>
    <rPh sb="4" eb="7">
      <t>キカンメイ</t>
    </rPh>
    <phoneticPr fontId="6"/>
  </si>
  <si>
    <t>１</t>
    <phoneticPr fontId="6"/>
  </si>
  <si>
    <t>看護職員処遇改善評価料の施設基準に係る届出書添付書類 　（新規・３、６、９、12月の区分変更）</t>
    <rPh sb="0" eb="2">
      <t>カンゴ</t>
    </rPh>
    <rPh sb="2" eb="4">
      <t>ショクイン</t>
    </rPh>
    <rPh sb="4" eb="6">
      <t>ショグウ</t>
    </rPh>
    <rPh sb="6" eb="8">
      <t>カイゼン</t>
    </rPh>
    <rPh sb="8" eb="10">
      <t>ヒョウカ</t>
    </rPh>
    <rPh sb="10" eb="11">
      <t>リョウ</t>
    </rPh>
    <rPh sb="12" eb="14">
      <t>シセツ</t>
    </rPh>
    <rPh sb="14" eb="16">
      <t>キジュン</t>
    </rPh>
    <rPh sb="17" eb="18">
      <t>カカ</t>
    </rPh>
    <rPh sb="19" eb="22">
      <t>トドケデショ</t>
    </rPh>
    <rPh sb="22" eb="24">
      <t>テンプ</t>
    </rPh>
    <rPh sb="24" eb="26">
      <t>ショルイ</t>
    </rPh>
    <rPh sb="29" eb="31">
      <t>シンキ</t>
    </rPh>
    <rPh sb="40" eb="41">
      <t>ガツ</t>
    </rPh>
    <rPh sb="42" eb="44">
      <t>クブン</t>
    </rPh>
    <rPh sb="44" eb="46">
      <t>ヘンコウ</t>
    </rPh>
    <phoneticPr fontId="6"/>
  </si>
  <si>
    <t>看護職員処遇改善評価料165</t>
    <rPh sb="0" eb="2">
      <t>カンゴ</t>
    </rPh>
    <rPh sb="2" eb="4">
      <t>ショクイン</t>
    </rPh>
    <rPh sb="4" eb="8">
      <t>ショグウカイゼン</t>
    </rPh>
    <rPh sb="8" eb="10">
      <t>ヒョウカ</t>
    </rPh>
    <rPh sb="10" eb="11">
      <t>リョウ</t>
    </rPh>
    <phoneticPr fontId="6"/>
  </si>
  <si>
    <t>看護職員処遇改善評価料164</t>
    <rPh sb="0" eb="2">
      <t>カンゴ</t>
    </rPh>
    <rPh sb="2" eb="4">
      <t>ショクイン</t>
    </rPh>
    <rPh sb="4" eb="8">
      <t>ショグウカイゼン</t>
    </rPh>
    <rPh sb="8" eb="10">
      <t>ヒョウカ</t>
    </rPh>
    <rPh sb="10" eb="11">
      <t>リョウ</t>
    </rPh>
    <phoneticPr fontId="6"/>
  </si>
  <si>
    <t>看護職員処遇改善評価料163</t>
    <rPh sb="0" eb="2">
      <t>カンゴ</t>
    </rPh>
    <rPh sb="2" eb="4">
      <t>ショクイン</t>
    </rPh>
    <rPh sb="4" eb="8">
      <t>ショグウカイゼン</t>
    </rPh>
    <rPh sb="8" eb="10">
      <t>ヒョウカ</t>
    </rPh>
    <rPh sb="10" eb="11">
      <t>リョウ</t>
    </rPh>
    <phoneticPr fontId="6"/>
  </si>
  <si>
    <t>看護職員処遇改善評価料162</t>
    <rPh sb="0" eb="2">
      <t>カンゴ</t>
    </rPh>
    <rPh sb="2" eb="4">
      <t>ショクイン</t>
    </rPh>
    <rPh sb="4" eb="8">
      <t>ショグウカイゼン</t>
    </rPh>
    <rPh sb="8" eb="10">
      <t>ヒョウカ</t>
    </rPh>
    <rPh sb="10" eb="11">
      <t>リョウ</t>
    </rPh>
    <phoneticPr fontId="6"/>
  </si>
  <si>
    <t>看護職員処遇改善評価料161</t>
    <rPh sb="0" eb="2">
      <t>カンゴ</t>
    </rPh>
    <rPh sb="2" eb="4">
      <t>ショクイン</t>
    </rPh>
    <rPh sb="4" eb="8">
      <t>ショグウカイゼン</t>
    </rPh>
    <rPh sb="8" eb="10">
      <t>ヒョウカ</t>
    </rPh>
    <rPh sb="10" eb="11">
      <t>リョウ</t>
    </rPh>
    <phoneticPr fontId="6"/>
  </si>
  <si>
    <t>看護職員処遇改善評価料160</t>
    <rPh sb="0" eb="2">
      <t>カンゴ</t>
    </rPh>
    <rPh sb="2" eb="4">
      <t>ショクイン</t>
    </rPh>
    <rPh sb="4" eb="8">
      <t>ショグウカイゼン</t>
    </rPh>
    <rPh sb="8" eb="10">
      <t>ヒョウカ</t>
    </rPh>
    <rPh sb="10" eb="11">
      <t>リョウ</t>
    </rPh>
    <phoneticPr fontId="6"/>
  </si>
  <si>
    <t>看護職員処遇改善評価料159</t>
    <rPh sb="0" eb="2">
      <t>カンゴ</t>
    </rPh>
    <rPh sb="2" eb="4">
      <t>ショクイン</t>
    </rPh>
    <rPh sb="4" eb="8">
      <t>ショグウカイゼン</t>
    </rPh>
    <rPh sb="8" eb="10">
      <t>ヒョウカ</t>
    </rPh>
    <rPh sb="10" eb="11">
      <t>リョウ</t>
    </rPh>
    <phoneticPr fontId="6"/>
  </si>
  <si>
    <t>看護職員処遇改善評価料158</t>
    <rPh sb="0" eb="2">
      <t>カンゴ</t>
    </rPh>
    <rPh sb="2" eb="4">
      <t>ショクイン</t>
    </rPh>
    <rPh sb="4" eb="8">
      <t>ショグウカイゼン</t>
    </rPh>
    <rPh sb="8" eb="10">
      <t>ヒョウカ</t>
    </rPh>
    <rPh sb="10" eb="11">
      <t>リョウ</t>
    </rPh>
    <phoneticPr fontId="6"/>
  </si>
  <si>
    <t>看護職員処遇改善評価料157</t>
    <rPh sb="0" eb="2">
      <t>カンゴ</t>
    </rPh>
    <rPh sb="2" eb="4">
      <t>ショクイン</t>
    </rPh>
    <rPh sb="4" eb="8">
      <t>ショグウカイゼン</t>
    </rPh>
    <rPh sb="8" eb="10">
      <t>ヒョウカ</t>
    </rPh>
    <rPh sb="10" eb="11">
      <t>リョウ</t>
    </rPh>
    <phoneticPr fontId="6"/>
  </si>
  <si>
    <t>看護職員処遇改善評価料156</t>
    <rPh sb="0" eb="2">
      <t>カンゴ</t>
    </rPh>
    <rPh sb="2" eb="4">
      <t>ショクイン</t>
    </rPh>
    <rPh sb="4" eb="8">
      <t>ショグウカイゼン</t>
    </rPh>
    <rPh sb="8" eb="10">
      <t>ヒョウカ</t>
    </rPh>
    <rPh sb="10" eb="11">
      <t>リョウ</t>
    </rPh>
    <phoneticPr fontId="6"/>
  </si>
  <si>
    <t>看護職員処遇改善評価料155</t>
    <rPh sb="0" eb="2">
      <t>カンゴ</t>
    </rPh>
    <rPh sb="2" eb="4">
      <t>ショクイン</t>
    </rPh>
    <rPh sb="4" eb="8">
      <t>ショグウカイゼン</t>
    </rPh>
    <rPh sb="8" eb="10">
      <t>ヒョウカ</t>
    </rPh>
    <rPh sb="10" eb="11">
      <t>リョウ</t>
    </rPh>
    <phoneticPr fontId="6"/>
  </si>
  <si>
    <t>看護職員処遇改善評価料154</t>
    <rPh sb="0" eb="2">
      <t>カンゴ</t>
    </rPh>
    <rPh sb="2" eb="4">
      <t>ショクイン</t>
    </rPh>
    <rPh sb="4" eb="8">
      <t>ショグウカイゼン</t>
    </rPh>
    <rPh sb="8" eb="10">
      <t>ヒョウカ</t>
    </rPh>
    <rPh sb="10" eb="11">
      <t>リョウ</t>
    </rPh>
    <phoneticPr fontId="6"/>
  </si>
  <si>
    <t>看護職員処遇改善評価料153</t>
    <rPh sb="0" eb="2">
      <t>カンゴ</t>
    </rPh>
    <rPh sb="2" eb="4">
      <t>ショクイン</t>
    </rPh>
    <rPh sb="4" eb="8">
      <t>ショグウカイゼン</t>
    </rPh>
    <rPh sb="8" eb="10">
      <t>ヒョウカ</t>
    </rPh>
    <rPh sb="10" eb="11">
      <t>リョウ</t>
    </rPh>
    <phoneticPr fontId="6"/>
  </si>
  <si>
    <t>看護職員処遇改善評価料152</t>
    <rPh sb="0" eb="2">
      <t>カンゴ</t>
    </rPh>
    <rPh sb="2" eb="4">
      <t>ショクイン</t>
    </rPh>
    <rPh sb="4" eb="8">
      <t>ショグウカイゼン</t>
    </rPh>
    <rPh sb="8" eb="10">
      <t>ヒョウカ</t>
    </rPh>
    <rPh sb="10" eb="11">
      <t>リョウ</t>
    </rPh>
    <phoneticPr fontId="6"/>
  </si>
  <si>
    <t>看護職員処遇改善評価料151</t>
    <rPh sb="0" eb="2">
      <t>カンゴ</t>
    </rPh>
    <rPh sb="2" eb="4">
      <t>ショクイン</t>
    </rPh>
    <rPh sb="4" eb="8">
      <t>ショグウカイゼン</t>
    </rPh>
    <rPh sb="8" eb="10">
      <t>ヒョウカ</t>
    </rPh>
    <rPh sb="10" eb="11">
      <t>リョウ</t>
    </rPh>
    <phoneticPr fontId="6"/>
  </si>
  <si>
    <t>看護職員処遇改善評価料150</t>
    <rPh sb="0" eb="2">
      <t>カンゴ</t>
    </rPh>
    <rPh sb="2" eb="4">
      <t>ショクイン</t>
    </rPh>
    <rPh sb="4" eb="8">
      <t>ショグウカイゼン</t>
    </rPh>
    <rPh sb="8" eb="10">
      <t>ヒョウカ</t>
    </rPh>
    <rPh sb="10" eb="11">
      <t>リョウ</t>
    </rPh>
    <phoneticPr fontId="6"/>
  </si>
  <si>
    <t>看護職員処遇改善評価料149</t>
    <rPh sb="0" eb="2">
      <t>カンゴ</t>
    </rPh>
    <rPh sb="2" eb="4">
      <t>ショクイン</t>
    </rPh>
    <rPh sb="4" eb="8">
      <t>ショグウカイゼン</t>
    </rPh>
    <rPh sb="8" eb="10">
      <t>ヒョウカ</t>
    </rPh>
    <rPh sb="10" eb="11">
      <t>リョウ</t>
    </rPh>
    <phoneticPr fontId="6"/>
  </si>
  <si>
    <t>看護職員処遇改善評価料148</t>
    <rPh sb="0" eb="2">
      <t>カンゴ</t>
    </rPh>
    <rPh sb="2" eb="4">
      <t>ショクイン</t>
    </rPh>
    <rPh sb="4" eb="8">
      <t>ショグウカイゼン</t>
    </rPh>
    <rPh sb="8" eb="10">
      <t>ヒョウカ</t>
    </rPh>
    <rPh sb="10" eb="11">
      <t>リョウ</t>
    </rPh>
    <phoneticPr fontId="6"/>
  </si>
  <si>
    <t>看護職員処遇改善評価料147</t>
    <rPh sb="0" eb="2">
      <t>カンゴ</t>
    </rPh>
    <rPh sb="2" eb="4">
      <t>ショクイン</t>
    </rPh>
    <rPh sb="4" eb="8">
      <t>ショグウカイゼン</t>
    </rPh>
    <rPh sb="8" eb="10">
      <t>ヒョウカ</t>
    </rPh>
    <rPh sb="10" eb="11">
      <t>リョウ</t>
    </rPh>
    <phoneticPr fontId="6"/>
  </si>
  <si>
    <t>看護職員処遇改善評価料146</t>
    <rPh sb="0" eb="2">
      <t>カンゴ</t>
    </rPh>
    <rPh sb="2" eb="4">
      <t>ショクイン</t>
    </rPh>
    <rPh sb="4" eb="8">
      <t>ショグウカイゼン</t>
    </rPh>
    <rPh sb="8" eb="10">
      <t>ヒョウカ</t>
    </rPh>
    <rPh sb="10" eb="11">
      <t>リョウ</t>
    </rPh>
    <phoneticPr fontId="6"/>
  </si>
  <si>
    <t>看護職員処遇改善評価料145</t>
    <rPh sb="0" eb="2">
      <t>カンゴ</t>
    </rPh>
    <rPh sb="2" eb="4">
      <t>ショクイン</t>
    </rPh>
    <rPh sb="4" eb="8">
      <t>ショグウカイゼン</t>
    </rPh>
    <rPh sb="8" eb="10">
      <t>ヒョウカ</t>
    </rPh>
    <rPh sb="10" eb="11">
      <t>リョウ</t>
    </rPh>
    <phoneticPr fontId="6"/>
  </si>
  <si>
    <t>看護職員処遇改善評価料144</t>
    <rPh sb="0" eb="2">
      <t>カンゴ</t>
    </rPh>
    <rPh sb="2" eb="4">
      <t>ショクイン</t>
    </rPh>
    <rPh sb="4" eb="8">
      <t>ショグウカイゼン</t>
    </rPh>
    <rPh sb="8" eb="10">
      <t>ヒョウカ</t>
    </rPh>
    <rPh sb="10" eb="11">
      <t>リョウ</t>
    </rPh>
    <phoneticPr fontId="6"/>
  </si>
  <si>
    <t>看護職員処遇改善評価料143</t>
    <rPh sb="0" eb="2">
      <t>カンゴ</t>
    </rPh>
    <rPh sb="2" eb="4">
      <t>ショクイン</t>
    </rPh>
    <rPh sb="4" eb="8">
      <t>ショグウカイゼン</t>
    </rPh>
    <rPh sb="8" eb="10">
      <t>ヒョウカ</t>
    </rPh>
    <rPh sb="10" eb="11">
      <t>リョウ</t>
    </rPh>
    <phoneticPr fontId="6"/>
  </si>
  <si>
    <t>看護職員処遇改善評価料142</t>
    <rPh sb="0" eb="2">
      <t>カンゴ</t>
    </rPh>
    <rPh sb="2" eb="4">
      <t>ショクイン</t>
    </rPh>
    <rPh sb="4" eb="8">
      <t>ショグウカイゼン</t>
    </rPh>
    <rPh sb="8" eb="10">
      <t>ヒョウカ</t>
    </rPh>
    <rPh sb="10" eb="11">
      <t>リョウ</t>
    </rPh>
    <phoneticPr fontId="6"/>
  </si>
  <si>
    <t>看護職員処遇改善評価料141</t>
    <rPh sb="0" eb="2">
      <t>カンゴ</t>
    </rPh>
    <rPh sb="2" eb="4">
      <t>ショクイン</t>
    </rPh>
    <rPh sb="4" eb="8">
      <t>ショグウカイゼン</t>
    </rPh>
    <rPh sb="8" eb="10">
      <t>ヒョウカ</t>
    </rPh>
    <rPh sb="10" eb="11">
      <t>リョウ</t>
    </rPh>
    <phoneticPr fontId="6"/>
  </si>
  <si>
    <t>看護職員処遇改善評価料140</t>
    <rPh sb="0" eb="2">
      <t>カンゴ</t>
    </rPh>
    <rPh sb="2" eb="4">
      <t>ショクイン</t>
    </rPh>
    <rPh sb="4" eb="8">
      <t>ショグウカイゼン</t>
    </rPh>
    <rPh sb="8" eb="10">
      <t>ヒョウカ</t>
    </rPh>
    <rPh sb="10" eb="11">
      <t>リョウ</t>
    </rPh>
    <phoneticPr fontId="6"/>
  </si>
  <si>
    <t>看護職員処遇改善評価料139</t>
    <rPh sb="0" eb="2">
      <t>カンゴ</t>
    </rPh>
    <rPh sb="2" eb="4">
      <t>ショクイン</t>
    </rPh>
    <rPh sb="4" eb="8">
      <t>ショグウカイゼン</t>
    </rPh>
    <rPh sb="8" eb="10">
      <t>ヒョウカ</t>
    </rPh>
    <rPh sb="10" eb="11">
      <t>リョウ</t>
    </rPh>
    <phoneticPr fontId="6"/>
  </si>
  <si>
    <t>看護職員処遇改善評価料138</t>
    <rPh sb="0" eb="2">
      <t>カンゴ</t>
    </rPh>
    <rPh sb="2" eb="4">
      <t>ショクイン</t>
    </rPh>
    <rPh sb="4" eb="8">
      <t>ショグウカイゼン</t>
    </rPh>
    <rPh sb="8" eb="10">
      <t>ヒョウカ</t>
    </rPh>
    <rPh sb="10" eb="11">
      <t>リョウ</t>
    </rPh>
    <phoneticPr fontId="6"/>
  </si>
  <si>
    <t>看護職員処遇改善評価料137</t>
    <rPh sb="0" eb="2">
      <t>カンゴ</t>
    </rPh>
    <rPh sb="2" eb="4">
      <t>ショクイン</t>
    </rPh>
    <rPh sb="4" eb="8">
      <t>ショグウカイゼン</t>
    </rPh>
    <rPh sb="8" eb="10">
      <t>ヒョウカ</t>
    </rPh>
    <rPh sb="10" eb="11">
      <t>リョウ</t>
    </rPh>
    <phoneticPr fontId="6"/>
  </si>
  <si>
    <t>看護職員処遇改善評価料136</t>
    <rPh sb="0" eb="2">
      <t>カンゴ</t>
    </rPh>
    <rPh sb="2" eb="4">
      <t>ショクイン</t>
    </rPh>
    <rPh sb="4" eb="8">
      <t>ショグウカイゼン</t>
    </rPh>
    <rPh sb="8" eb="10">
      <t>ヒョウカ</t>
    </rPh>
    <rPh sb="10" eb="11">
      <t>リョウ</t>
    </rPh>
    <phoneticPr fontId="6"/>
  </si>
  <si>
    <t>看護職員処遇改善評価料135</t>
    <rPh sb="0" eb="2">
      <t>カンゴ</t>
    </rPh>
    <rPh sb="2" eb="4">
      <t>ショクイン</t>
    </rPh>
    <rPh sb="4" eb="8">
      <t>ショグウカイゼン</t>
    </rPh>
    <rPh sb="8" eb="10">
      <t>ヒョウカ</t>
    </rPh>
    <rPh sb="10" eb="11">
      <t>リョウ</t>
    </rPh>
    <phoneticPr fontId="6"/>
  </si>
  <si>
    <t>看護職員処遇改善評価料134</t>
    <rPh sb="0" eb="2">
      <t>カンゴ</t>
    </rPh>
    <rPh sb="2" eb="4">
      <t>ショクイン</t>
    </rPh>
    <rPh sb="4" eb="8">
      <t>ショグウカイゼン</t>
    </rPh>
    <rPh sb="8" eb="10">
      <t>ヒョウカ</t>
    </rPh>
    <rPh sb="10" eb="11">
      <t>リョウ</t>
    </rPh>
    <phoneticPr fontId="6"/>
  </si>
  <si>
    <t>看護職員処遇改善評価料133</t>
    <rPh sb="0" eb="2">
      <t>カンゴ</t>
    </rPh>
    <rPh sb="2" eb="4">
      <t>ショクイン</t>
    </rPh>
    <rPh sb="4" eb="8">
      <t>ショグウカイゼン</t>
    </rPh>
    <rPh sb="8" eb="10">
      <t>ヒョウカ</t>
    </rPh>
    <rPh sb="10" eb="11">
      <t>リョウ</t>
    </rPh>
    <phoneticPr fontId="6"/>
  </si>
  <si>
    <t>看護職員処遇改善評価料132</t>
    <rPh sb="0" eb="2">
      <t>カンゴ</t>
    </rPh>
    <rPh sb="2" eb="4">
      <t>ショクイン</t>
    </rPh>
    <rPh sb="4" eb="8">
      <t>ショグウカイゼン</t>
    </rPh>
    <rPh sb="8" eb="10">
      <t>ヒョウカ</t>
    </rPh>
    <rPh sb="10" eb="11">
      <t>リョウ</t>
    </rPh>
    <phoneticPr fontId="6"/>
  </si>
  <si>
    <t>看護職員処遇改善評価料131</t>
    <rPh sb="0" eb="2">
      <t>カンゴ</t>
    </rPh>
    <rPh sb="2" eb="4">
      <t>ショクイン</t>
    </rPh>
    <rPh sb="4" eb="8">
      <t>ショグウカイゼン</t>
    </rPh>
    <rPh sb="8" eb="10">
      <t>ヒョウカ</t>
    </rPh>
    <rPh sb="10" eb="11">
      <t>リョウ</t>
    </rPh>
    <phoneticPr fontId="6"/>
  </si>
  <si>
    <t>看護職員処遇改善評価料130</t>
    <rPh sb="0" eb="2">
      <t>カンゴ</t>
    </rPh>
    <rPh sb="2" eb="4">
      <t>ショクイン</t>
    </rPh>
    <rPh sb="4" eb="8">
      <t>ショグウカイゼン</t>
    </rPh>
    <rPh sb="8" eb="10">
      <t>ヒョウカ</t>
    </rPh>
    <rPh sb="10" eb="11">
      <t>リョウ</t>
    </rPh>
    <phoneticPr fontId="6"/>
  </si>
  <si>
    <t>看護職員処遇改善評価料129</t>
    <rPh sb="0" eb="2">
      <t>カンゴ</t>
    </rPh>
    <rPh sb="2" eb="4">
      <t>ショクイン</t>
    </rPh>
    <rPh sb="4" eb="8">
      <t>ショグウカイゼン</t>
    </rPh>
    <rPh sb="8" eb="10">
      <t>ヒョウカ</t>
    </rPh>
    <rPh sb="10" eb="11">
      <t>リョウ</t>
    </rPh>
    <phoneticPr fontId="6"/>
  </si>
  <si>
    <t>看護職員処遇改善評価料128</t>
    <rPh sb="0" eb="2">
      <t>カンゴ</t>
    </rPh>
    <rPh sb="2" eb="4">
      <t>ショクイン</t>
    </rPh>
    <rPh sb="4" eb="8">
      <t>ショグウカイゼン</t>
    </rPh>
    <rPh sb="8" eb="10">
      <t>ヒョウカ</t>
    </rPh>
    <rPh sb="10" eb="11">
      <t>リョウ</t>
    </rPh>
    <phoneticPr fontId="6"/>
  </si>
  <si>
    <t>看護職員処遇改善評価料127</t>
    <rPh sb="0" eb="2">
      <t>カンゴ</t>
    </rPh>
    <rPh sb="2" eb="4">
      <t>ショクイン</t>
    </rPh>
    <rPh sb="4" eb="8">
      <t>ショグウカイゼン</t>
    </rPh>
    <rPh sb="8" eb="10">
      <t>ヒョウカ</t>
    </rPh>
    <rPh sb="10" eb="11">
      <t>リョウ</t>
    </rPh>
    <phoneticPr fontId="6"/>
  </si>
  <si>
    <t>看護職員処遇改善評価料126</t>
    <rPh sb="0" eb="2">
      <t>カンゴ</t>
    </rPh>
    <rPh sb="2" eb="4">
      <t>ショクイン</t>
    </rPh>
    <rPh sb="4" eb="8">
      <t>ショグウカイゼン</t>
    </rPh>
    <rPh sb="8" eb="10">
      <t>ヒョウカ</t>
    </rPh>
    <rPh sb="10" eb="11">
      <t>リョウ</t>
    </rPh>
    <phoneticPr fontId="6"/>
  </si>
  <si>
    <t>看護職員処遇改善評価料125</t>
    <rPh sb="0" eb="2">
      <t>カンゴ</t>
    </rPh>
    <rPh sb="2" eb="4">
      <t>ショクイン</t>
    </rPh>
    <rPh sb="4" eb="8">
      <t>ショグウカイゼン</t>
    </rPh>
    <rPh sb="8" eb="10">
      <t>ヒョウカ</t>
    </rPh>
    <rPh sb="10" eb="11">
      <t>リョウ</t>
    </rPh>
    <phoneticPr fontId="6"/>
  </si>
  <si>
    <t>看護職員処遇改善評価料124</t>
    <rPh sb="0" eb="2">
      <t>カンゴ</t>
    </rPh>
    <rPh sb="2" eb="4">
      <t>ショクイン</t>
    </rPh>
    <rPh sb="4" eb="8">
      <t>ショグウカイゼン</t>
    </rPh>
    <rPh sb="8" eb="10">
      <t>ヒョウカ</t>
    </rPh>
    <rPh sb="10" eb="11">
      <t>リョウ</t>
    </rPh>
    <phoneticPr fontId="6"/>
  </si>
  <si>
    <t>看護職員処遇改善評価料123</t>
    <rPh sb="0" eb="2">
      <t>カンゴ</t>
    </rPh>
    <rPh sb="2" eb="4">
      <t>ショクイン</t>
    </rPh>
    <rPh sb="4" eb="8">
      <t>ショグウカイゼン</t>
    </rPh>
    <rPh sb="8" eb="10">
      <t>ヒョウカ</t>
    </rPh>
    <rPh sb="10" eb="11">
      <t>リョウ</t>
    </rPh>
    <phoneticPr fontId="6"/>
  </si>
  <si>
    <t>看護職員処遇改善評価料122</t>
    <rPh sb="0" eb="2">
      <t>カンゴ</t>
    </rPh>
    <rPh sb="2" eb="4">
      <t>ショクイン</t>
    </rPh>
    <rPh sb="4" eb="8">
      <t>ショグウカイゼン</t>
    </rPh>
    <rPh sb="8" eb="10">
      <t>ヒョウカ</t>
    </rPh>
    <rPh sb="10" eb="11">
      <t>リョウ</t>
    </rPh>
    <phoneticPr fontId="6"/>
  </si>
  <si>
    <t>看護職員処遇改善評価料121</t>
    <rPh sb="0" eb="2">
      <t>カンゴ</t>
    </rPh>
    <rPh sb="2" eb="4">
      <t>ショクイン</t>
    </rPh>
    <rPh sb="4" eb="8">
      <t>ショグウカイゼン</t>
    </rPh>
    <rPh sb="8" eb="10">
      <t>ヒョウカ</t>
    </rPh>
    <rPh sb="10" eb="11">
      <t>リョウ</t>
    </rPh>
    <phoneticPr fontId="6"/>
  </si>
  <si>
    <t>看護職員処遇改善評価料120</t>
    <rPh sb="0" eb="2">
      <t>カンゴ</t>
    </rPh>
    <rPh sb="2" eb="4">
      <t>ショクイン</t>
    </rPh>
    <rPh sb="4" eb="8">
      <t>ショグウカイゼン</t>
    </rPh>
    <rPh sb="8" eb="10">
      <t>ヒョウカ</t>
    </rPh>
    <rPh sb="10" eb="11">
      <t>リョウ</t>
    </rPh>
    <phoneticPr fontId="6"/>
  </si>
  <si>
    <t>看護職員処遇改善評価料119</t>
    <rPh sb="0" eb="2">
      <t>カンゴ</t>
    </rPh>
    <rPh sb="2" eb="4">
      <t>ショクイン</t>
    </rPh>
    <rPh sb="4" eb="8">
      <t>ショグウカイゼン</t>
    </rPh>
    <rPh sb="8" eb="10">
      <t>ヒョウカ</t>
    </rPh>
    <rPh sb="10" eb="11">
      <t>リョウ</t>
    </rPh>
    <phoneticPr fontId="6"/>
  </si>
  <si>
    <t>看護職員処遇改善評価料118</t>
    <rPh sb="0" eb="2">
      <t>カンゴ</t>
    </rPh>
    <rPh sb="2" eb="4">
      <t>ショクイン</t>
    </rPh>
    <rPh sb="4" eb="8">
      <t>ショグウカイゼン</t>
    </rPh>
    <rPh sb="8" eb="10">
      <t>ヒョウカ</t>
    </rPh>
    <rPh sb="10" eb="11">
      <t>リョウ</t>
    </rPh>
    <phoneticPr fontId="6"/>
  </si>
  <si>
    <t>看護職員処遇改善評価料117</t>
    <rPh sb="0" eb="2">
      <t>カンゴ</t>
    </rPh>
    <rPh sb="2" eb="4">
      <t>ショクイン</t>
    </rPh>
    <rPh sb="4" eb="8">
      <t>ショグウカイゼン</t>
    </rPh>
    <rPh sb="8" eb="10">
      <t>ヒョウカ</t>
    </rPh>
    <rPh sb="10" eb="11">
      <t>リョウ</t>
    </rPh>
    <phoneticPr fontId="6"/>
  </si>
  <si>
    <t>看護職員処遇改善評価料116</t>
    <rPh sb="0" eb="2">
      <t>カンゴ</t>
    </rPh>
    <rPh sb="2" eb="4">
      <t>ショクイン</t>
    </rPh>
    <rPh sb="4" eb="8">
      <t>ショグウカイゼン</t>
    </rPh>
    <rPh sb="8" eb="10">
      <t>ヒョウカ</t>
    </rPh>
    <rPh sb="10" eb="11">
      <t>リョウ</t>
    </rPh>
    <phoneticPr fontId="6"/>
  </si>
  <si>
    <t>看護職員処遇改善評価料115</t>
    <rPh sb="0" eb="2">
      <t>カンゴ</t>
    </rPh>
    <rPh sb="2" eb="4">
      <t>ショクイン</t>
    </rPh>
    <rPh sb="4" eb="8">
      <t>ショグウカイゼン</t>
    </rPh>
    <rPh sb="8" eb="10">
      <t>ヒョウカ</t>
    </rPh>
    <rPh sb="10" eb="11">
      <t>リョウ</t>
    </rPh>
    <phoneticPr fontId="6"/>
  </si>
  <si>
    <t>看護職員処遇改善評価料114</t>
    <rPh sb="0" eb="2">
      <t>カンゴ</t>
    </rPh>
    <rPh sb="2" eb="4">
      <t>ショクイン</t>
    </rPh>
    <rPh sb="4" eb="8">
      <t>ショグウカイゼン</t>
    </rPh>
    <rPh sb="8" eb="10">
      <t>ヒョウカ</t>
    </rPh>
    <rPh sb="10" eb="11">
      <t>リョウ</t>
    </rPh>
    <phoneticPr fontId="6"/>
  </si>
  <si>
    <t>看護職員処遇改善評価料113</t>
    <rPh sb="0" eb="2">
      <t>カンゴ</t>
    </rPh>
    <rPh sb="2" eb="4">
      <t>ショクイン</t>
    </rPh>
    <rPh sb="4" eb="8">
      <t>ショグウカイゼン</t>
    </rPh>
    <rPh sb="8" eb="10">
      <t>ヒョウカ</t>
    </rPh>
    <rPh sb="10" eb="11">
      <t>リョウ</t>
    </rPh>
    <phoneticPr fontId="6"/>
  </si>
  <si>
    <t>看護職員処遇改善評価料112</t>
    <rPh sb="0" eb="2">
      <t>カンゴ</t>
    </rPh>
    <rPh sb="2" eb="4">
      <t>ショクイン</t>
    </rPh>
    <rPh sb="4" eb="8">
      <t>ショグウカイゼン</t>
    </rPh>
    <rPh sb="8" eb="10">
      <t>ヒョウカ</t>
    </rPh>
    <rPh sb="10" eb="11">
      <t>リョウ</t>
    </rPh>
    <phoneticPr fontId="6"/>
  </si>
  <si>
    <t>看護職員処遇改善評価料111</t>
    <rPh sb="0" eb="2">
      <t>カンゴ</t>
    </rPh>
    <rPh sb="2" eb="4">
      <t>ショクイン</t>
    </rPh>
    <rPh sb="4" eb="8">
      <t>ショグウカイゼン</t>
    </rPh>
    <rPh sb="8" eb="10">
      <t>ヒョウカ</t>
    </rPh>
    <rPh sb="10" eb="11">
      <t>リョウ</t>
    </rPh>
    <phoneticPr fontId="6"/>
  </si>
  <si>
    <t>看護職員処遇改善評価料110</t>
    <rPh sb="0" eb="2">
      <t>カンゴ</t>
    </rPh>
    <rPh sb="2" eb="4">
      <t>ショクイン</t>
    </rPh>
    <rPh sb="4" eb="8">
      <t>ショグウカイゼン</t>
    </rPh>
    <rPh sb="8" eb="10">
      <t>ヒョウカ</t>
    </rPh>
    <rPh sb="10" eb="11">
      <t>リョウ</t>
    </rPh>
    <phoneticPr fontId="6"/>
  </si>
  <si>
    <t>看護職員処遇改善評価料109</t>
    <rPh sb="0" eb="2">
      <t>カンゴ</t>
    </rPh>
    <rPh sb="2" eb="4">
      <t>ショクイン</t>
    </rPh>
    <rPh sb="4" eb="8">
      <t>ショグウカイゼン</t>
    </rPh>
    <rPh sb="8" eb="10">
      <t>ヒョウカ</t>
    </rPh>
    <rPh sb="10" eb="11">
      <t>リョウ</t>
    </rPh>
    <phoneticPr fontId="6"/>
  </si>
  <si>
    <t>看護職員処遇改善評価料108</t>
    <rPh sb="0" eb="2">
      <t>カンゴ</t>
    </rPh>
    <rPh sb="2" eb="4">
      <t>ショクイン</t>
    </rPh>
    <rPh sb="4" eb="8">
      <t>ショグウカイゼン</t>
    </rPh>
    <rPh sb="8" eb="10">
      <t>ヒョウカ</t>
    </rPh>
    <rPh sb="10" eb="11">
      <t>リョウ</t>
    </rPh>
    <phoneticPr fontId="6"/>
  </si>
  <si>
    <t>看護職員処遇改善評価料107</t>
    <rPh sb="0" eb="2">
      <t>カンゴ</t>
    </rPh>
    <rPh sb="2" eb="4">
      <t>ショクイン</t>
    </rPh>
    <rPh sb="4" eb="8">
      <t>ショグウカイゼン</t>
    </rPh>
    <rPh sb="8" eb="10">
      <t>ヒョウカ</t>
    </rPh>
    <rPh sb="10" eb="11">
      <t>リョウ</t>
    </rPh>
    <phoneticPr fontId="6"/>
  </si>
  <si>
    <t>看護職員処遇改善評価料106</t>
    <rPh sb="0" eb="2">
      <t>カンゴ</t>
    </rPh>
    <rPh sb="2" eb="4">
      <t>ショクイン</t>
    </rPh>
    <rPh sb="4" eb="8">
      <t>ショグウカイゼン</t>
    </rPh>
    <rPh sb="8" eb="10">
      <t>ヒョウカ</t>
    </rPh>
    <rPh sb="10" eb="11">
      <t>リョウ</t>
    </rPh>
    <phoneticPr fontId="6"/>
  </si>
  <si>
    <t>看護職員処遇改善評価料105</t>
    <rPh sb="0" eb="2">
      <t>カンゴ</t>
    </rPh>
    <rPh sb="2" eb="4">
      <t>ショクイン</t>
    </rPh>
    <rPh sb="4" eb="8">
      <t>ショグウカイゼン</t>
    </rPh>
    <rPh sb="8" eb="10">
      <t>ヒョウカ</t>
    </rPh>
    <rPh sb="10" eb="11">
      <t>リョウ</t>
    </rPh>
    <phoneticPr fontId="6"/>
  </si>
  <si>
    <t>看護職員処遇改善評価料104</t>
    <rPh sb="0" eb="2">
      <t>カンゴ</t>
    </rPh>
    <rPh sb="2" eb="4">
      <t>ショクイン</t>
    </rPh>
    <rPh sb="4" eb="8">
      <t>ショグウカイゼン</t>
    </rPh>
    <rPh sb="8" eb="10">
      <t>ヒョウカ</t>
    </rPh>
    <rPh sb="10" eb="11">
      <t>リョウ</t>
    </rPh>
    <phoneticPr fontId="6"/>
  </si>
  <si>
    <t>看護職員処遇改善評価料103</t>
    <rPh sb="0" eb="2">
      <t>カンゴ</t>
    </rPh>
    <rPh sb="2" eb="4">
      <t>ショクイン</t>
    </rPh>
    <rPh sb="4" eb="8">
      <t>ショグウカイゼン</t>
    </rPh>
    <rPh sb="8" eb="10">
      <t>ヒョウカ</t>
    </rPh>
    <rPh sb="10" eb="11">
      <t>リョウ</t>
    </rPh>
    <phoneticPr fontId="6"/>
  </si>
  <si>
    <t>看護職員処遇改善評価料102</t>
    <rPh sb="0" eb="2">
      <t>カンゴ</t>
    </rPh>
    <rPh sb="2" eb="4">
      <t>ショクイン</t>
    </rPh>
    <rPh sb="4" eb="8">
      <t>ショグウカイゼン</t>
    </rPh>
    <rPh sb="8" eb="10">
      <t>ヒョウカ</t>
    </rPh>
    <rPh sb="10" eb="11">
      <t>リョウ</t>
    </rPh>
    <phoneticPr fontId="6"/>
  </si>
  <si>
    <t>看護職員処遇改善評価料101</t>
    <rPh sb="0" eb="2">
      <t>カンゴ</t>
    </rPh>
    <rPh sb="2" eb="4">
      <t>ショクイン</t>
    </rPh>
    <rPh sb="4" eb="8">
      <t>ショグウカイゼン</t>
    </rPh>
    <rPh sb="8" eb="10">
      <t>ヒョウカ</t>
    </rPh>
    <rPh sb="10" eb="11">
      <t>リョウ</t>
    </rPh>
    <phoneticPr fontId="6"/>
  </si>
  <si>
    <t>看護職員処遇改善評価料100</t>
    <rPh sb="0" eb="2">
      <t>カンゴ</t>
    </rPh>
    <rPh sb="2" eb="4">
      <t>ショクイン</t>
    </rPh>
    <rPh sb="4" eb="8">
      <t>ショグウカイゼン</t>
    </rPh>
    <rPh sb="8" eb="10">
      <t>ヒョウカ</t>
    </rPh>
    <rPh sb="10" eb="11">
      <t>リョウ</t>
    </rPh>
    <phoneticPr fontId="6"/>
  </si>
  <si>
    <t>看護職員処遇改善評価料99</t>
    <rPh sb="0" eb="2">
      <t>カンゴ</t>
    </rPh>
    <rPh sb="2" eb="4">
      <t>ショクイン</t>
    </rPh>
    <rPh sb="4" eb="8">
      <t>ショグウカイゼン</t>
    </rPh>
    <rPh sb="8" eb="10">
      <t>ヒョウカ</t>
    </rPh>
    <rPh sb="10" eb="11">
      <t>リョウ</t>
    </rPh>
    <phoneticPr fontId="6"/>
  </si>
  <si>
    <t>看護職員処遇改善評価料98</t>
    <rPh sb="0" eb="2">
      <t>カンゴ</t>
    </rPh>
    <rPh sb="2" eb="4">
      <t>ショクイン</t>
    </rPh>
    <rPh sb="4" eb="8">
      <t>ショグウカイゼン</t>
    </rPh>
    <rPh sb="8" eb="10">
      <t>ヒョウカ</t>
    </rPh>
    <rPh sb="10" eb="11">
      <t>リョウ</t>
    </rPh>
    <phoneticPr fontId="6"/>
  </si>
  <si>
    <t>看護職員処遇改善評価料97</t>
    <rPh sb="0" eb="2">
      <t>カンゴ</t>
    </rPh>
    <rPh sb="2" eb="4">
      <t>ショクイン</t>
    </rPh>
    <rPh sb="4" eb="8">
      <t>ショグウカイゼン</t>
    </rPh>
    <rPh sb="8" eb="10">
      <t>ヒョウカ</t>
    </rPh>
    <rPh sb="10" eb="11">
      <t>リョウ</t>
    </rPh>
    <phoneticPr fontId="6"/>
  </si>
  <si>
    <t>看護職員処遇改善評価料96</t>
    <rPh sb="0" eb="2">
      <t>カンゴ</t>
    </rPh>
    <rPh sb="2" eb="4">
      <t>ショクイン</t>
    </rPh>
    <rPh sb="4" eb="8">
      <t>ショグウカイゼン</t>
    </rPh>
    <rPh sb="8" eb="10">
      <t>ヒョウカ</t>
    </rPh>
    <rPh sb="10" eb="11">
      <t>リョウ</t>
    </rPh>
    <phoneticPr fontId="6"/>
  </si>
  <si>
    <t>看護職員処遇改善評価料95</t>
    <rPh sb="0" eb="2">
      <t>カンゴ</t>
    </rPh>
    <rPh sb="2" eb="4">
      <t>ショクイン</t>
    </rPh>
    <rPh sb="4" eb="8">
      <t>ショグウカイゼン</t>
    </rPh>
    <rPh sb="8" eb="10">
      <t>ヒョウカ</t>
    </rPh>
    <rPh sb="10" eb="11">
      <t>リョウ</t>
    </rPh>
    <phoneticPr fontId="6"/>
  </si>
  <si>
    <t>看護職員処遇改善評価料94</t>
    <rPh sb="0" eb="2">
      <t>カンゴ</t>
    </rPh>
    <rPh sb="2" eb="4">
      <t>ショクイン</t>
    </rPh>
    <rPh sb="4" eb="8">
      <t>ショグウカイゼン</t>
    </rPh>
    <rPh sb="8" eb="10">
      <t>ヒョウカ</t>
    </rPh>
    <rPh sb="10" eb="11">
      <t>リョウ</t>
    </rPh>
    <phoneticPr fontId="6"/>
  </si>
  <si>
    <t>看護職員処遇改善評価料93</t>
    <rPh sb="0" eb="2">
      <t>カンゴ</t>
    </rPh>
    <rPh sb="2" eb="4">
      <t>ショクイン</t>
    </rPh>
    <rPh sb="4" eb="8">
      <t>ショグウカイゼン</t>
    </rPh>
    <rPh sb="8" eb="10">
      <t>ヒョウカ</t>
    </rPh>
    <rPh sb="10" eb="11">
      <t>リョウ</t>
    </rPh>
    <phoneticPr fontId="6"/>
  </si>
  <si>
    <t>看護職員処遇改善評価料92</t>
    <rPh sb="0" eb="2">
      <t>カンゴ</t>
    </rPh>
    <rPh sb="2" eb="4">
      <t>ショクイン</t>
    </rPh>
    <rPh sb="4" eb="8">
      <t>ショグウカイゼン</t>
    </rPh>
    <rPh sb="8" eb="10">
      <t>ヒョウカ</t>
    </rPh>
    <rPh sb="10" eb="11">
      <t>リョウ</t>
    </rPh>
    <phoneticPr fontId="6"/>
  </si>
  <si>
    <t>看護職員処遇改善評価料91</t>
    <rPh sb="0" eb="2">
      <t>カンゴ</t>
    </rPh>
    <rPh sb="2" eb="4">
      <t>ショクイン</t>
    </rPh>
    <rPh sb="4" eb="8">
      <t>ショグウカイゼン</t>
    </rPh>
    <rPh sb="8" eb="10">
      <t>ヒョウカ</t>
    </rPh>
    <rPh sb="10" eb="11">
      <t>リョウ</t>
    </rPh>
    <phoneticPr fontId="6"/>
  </si>
  <si>
    <t>看護職員処遇改善評価料90</t>
    <rPh sb="0" eb="2">
      <t>カンゴ</t>
    </rPh>
    <rPh sb="2" eb="4">
      <t>ショクイン</t>
    </rPh>
    <rPh sb="4" eb="8">
      <t>ショグウカイゼン</t>
    </rPh>
    <rPh sb="8" eb="10">
      <t>ヒョウカ</t>
    </rPh>
    <rPh sb="10" eb="11">
      <t>リョウ</t>
    </rPh>
    <phoneticPr fontId="6"/>
  </si>
  <si>
    <t>看護職員処遇改善評価料89</t>
    <rPh sb="0" eb="2">
      <t>カンゴ</t>
    </rPh>
    <rPh sb="2" eb="4">
      <t>ショクイン</t>
    </rPh>
    <rPh sb="4" eb="8">
      <t>ショグウカイゼン</t>
    </rPh>
    <rPh sb="8" eb="10">
      <t>ヒョウカ</t>
    </rPh>
    <rPh sb="10" eb="11">
      <t>リョウ</t>
    </rPh>
    <phoneticPr fontId="6"/>
  </si>
  <si>
    <t>看護職員処遇改善評価料88</t>
    <rPh sb="0" eb="2">
      <t>カンゴ</t>
    </rPh>
    <rPh sb="2" eb="4">
      <t>ショクイン</t>
    </rPh>
    <rPh sb="4" eb="8">
      <t>ショグウカイゼン</t>
    </rPh>
    <rPh sb="8" eb="10">
      <t>ヒョウカ</t>
    </rPh>
    <rPh sb="10" eb="11">
      <t>リョウ</t>
    </rPh>
    <phoneticPr fontId="6"/>
  </si>
  <si>
    <t>看護職員処遇改善評価料87</t>
    <rPh sb="0" eb="2">
      <t>カンゴ</t>
    </rPh>
    <rPh sb="2" eb="4">
      <t>ショクイン</t>
    </rPh>
    <rPh sb="4" eb="8">
      <t>ショグウカイゼン</t>
    </rPh>
    <rPh sb="8" eb="10">
      <t>ヒョウカ</t>
    </rPh>
    <rPh sb="10" eb="11">
      <t>リョウ</t>
    </rPh>
    <phoneticPr fontId="6"/>
  </si>
  <si>
    <t>看護職員処遇改善評価料86</t>
    <rPh sb="0" eb="2">
      <t>カンゴ</t>
    </rPh>
    <rPh sb="2" eb="4">
      <t>ショクイン</t>
    </rPh>
    <rPh sb="4" eb="8">
      <t>ショグウカイゼン</t>
    </rPh>
    <rPh sb="8" eb="10">
      <t>ヒョウカ</t>
    </rPh>
    <rPh sb="10" eb="11">
      <t>リョウ</t>
    </rPh>
    <phoneticPr fontId="6"/>
  </si>
  <si>
    <t>看護職員処遇改善評価料85</t>
    <rPh sb="0" eb="2">
      <t>カンゴ</t>
    </rPh>
    <rPh sb="2" eb="4">
      <t>ショクイン</t>
    </rPh>
    <rPh sb="4" eb="8">
      <t>ショグウカイゼン</t>
    </rPh>
    <rPh sb="8" eb="10">
      <t>ヒョウカ</t>
    </rPh>
    <rPh sb="10" eb="11">
      <t>リョウ</t>
    </rPh>
    <phoneticPr fontId="6"/>
  </si>
  <si>
    <t>看護職員処遇改善評価料84</t>
    <rPh sb="0" eb="2">
      <t>カンゴ</t>
    </rPh>
    <rPh sb="2" eb="4">
      <t>ショクイン</t>
    </rPh>
    <rPh sb="4" eb="8">
      <t>ショグウカイゼン</t>
    </rPh>
    <rPh sb="8" eb="10">
      <t>ヒョウカ</t>
    </rPh>
    <rPh sb="10" eb="11">
      <t>リョウ</t>
    </rPh>
    <phoneticPr fontId="6"/>
  </si>
  <si>
    <t>看護職員処遇改善評価料83</t>
    <rPh sb="0" eb="2">
      <t>カンゴ</t>
    </rPh>
    <rPh sb="2" eb="4">
      <t>ショクイン</t>
    </rPh>
    <rPh sb="4" eb="8">
      <t>ショグウカイゼン</t>
    </rPh>
    <rPh sb="8" eb="10">
      <t>ヒョウカ</t>
    </rPh>
    <rPh sb="10" eb="11">
      <t>リョウ</t>
    </rPh>
    <phoneticPr fontId="6"/>
  </si>
  <si>
    <t>看護職員処遇改善評価料82</t>
    <rPh sb="0" eb="2">
      <t>カンゴ</t>
    </rPh>
    <rPh sb="2" eb="4">
      <t>ショクイン</t>
    </rPh>
    <rPh sb="4" eb="8">
      <t>ショグウカイゼン</t>
    </rPh>
    <rPh sb="8" eb="10">
      <t>ヒョウカ</t>
    </rPh>
    <rPh sb="10" eb="11">
      <t>リョウ</t>
    </rPh>
    <phoneticPr fontId="6"/>
  </si>
  <si>
    <t>看護職員処遇改善評価料81</t>
    <rPh sb="0" eb="2">
      <t>カンゴ</t>
    </rPh>
    <rPh sb="2" eb="4">
      <t>ショクイン</t>
    </rPh>
    <rPh sb="4" eb="8">
      <t>ショグウカイゼン</t>
    </rPh>
    <rPh sb="8" eb="10">
      <t>ヒョウカ</t>
    </rPh>
    <rPh sb="10" eb="11">
      <t>リョウ</t>
    </rPh>
    <phoneticPr fontId="6"/>
  </si>
  <si>
    <t>看護職員処遇改善評価料80</t>
    <rPh sb="0" eb="2">
      <t>カンゴ</t>
    </rPh>
    <rPh sb="2" eb="4">
      <t>ショクイン</t>
    </rPh>
    <rPh sb="4" eb="8">
      <t>ショグウカイゼン</t>
    </rPh>
    <rPh sb="8" eb="10">
      <t>ヒョウカ</t>
    </rPh>
    <rPh sb="10" eb="11">
      <t>リョウ</t>
    </rPh>
    <phoneticPr fontId="6"/>
  </si>
  <si>
    <t>看護職員処遇改善評価料79</t>
    <rPh sb="0" eb="2">
      <t>カンゴ</t>
    </rPh>
    <rPh sb="2" eb="4">
      <t>ショクイン</t>
    </rPh>
    <rPh sb="4" eb="8">
      <t>ショグウカイゼン</t>
    </rPh>
    <rPh sb="8" eb="10">
      <t>ヒョウカ</t>
    </rPh>
    <rPh sb="10" eb="11">
      <t>リョウ</t>
    </rPh>
    <phoneticPr fontId="6"/>
  </si>
  <si>
    <t>看護職員処遇改善評価料78</t>
    <rPh sb="0" eb="2">
      <t>カンゴ</t>
    </rPh>
    <rPh sb="2" eb="4">
      <t>ショクイン</t>
    </rPh>
    <rPh sb="4" eb="8">
      <t>ショグウカイゼン</t>
    </rPh>
    <rPh sb="8" eb="10">
      <t>ヒョウカ</t>
    </rPh>
    <rPh sb="10" eb="11">
      <t>リョウ</t>
    </rPh>
    <phoneticPr fontId="6"/>
  </si>
  <si>
    <t>看護職員処遇改善評価料77</t>
    <rPh sb="0" eb="2">
      <t>カンゴ</t>
    </rPh>
    <rPh sb="2" eb="4">
      <t>ショクイン</t>
    </rPh>
    <rPh sb="4" eb="8">
      <t>ショグウカイゼン</t>
    </rPh>
    <rPh sb="8" eb="10">
      <t>ヒョウカ</t>
    </rPh>
    <rPh sb="10" eb="11">
      <t>リョウ</t>
    </rPh>
    <phoneticPr fontId="6"/>
  </si>
  <si>
    <t>看護職員処遇改善評価料76</t>
    <rPh sb="0" eb="2">
      <t>カンゴ</t>
    </rPh>
    <rPh sb="2" eb="4">
      <t>ショクイン</t>
    </rPh>
    <rPh sb="4" eb="8">
      <t>ショグウカイゼン</t>
    </rPh>
    <rPh sb="8" eb="10">
      <t>ヒョウカ</t>
    </rPh>
    <rPh sb="10" eb="11">
      <t>リョウ</t>
    </rPh>
    <phoneticPr fontId="6"/>
  </si>
  <si>
    <t>看護職員処遇改善評価料75</t>
    <rPh sb="0" eb="2">
      <t>カンゴ</t>
    </rPh>
    <rPh sb="2" eb="4">
      <t>ショクイン</t>
    </rPh>
    <rPh sb="4" eb="8">
      <t>ショグウカイゼン</t>
    </rPh>
    <rPh sb="8" eb="10">
      <t>ヒョウカ</t>
    </rPh>
    <rPh sb="10" eb="11">
      <t>リョウ</t>
    </rPh>
    <phoneticPr fontId="6"/>
  </si>
  <si>
    <t>看護職員処遇改善評価料74</t>
    <rPh sb="0" eb="2">
      <t>カンゴ</t>
    </rPh>
    <rPh sb="2" eb="4">
      <t>ショクイン</t>
    </rPh>
    <rPh sb="4" eb="8">
      <t>ショグウカイゼン</t>
    </rPh>
    <rPh sb="8" eb="10">
      <t>ヒョウカ</t>
    </rPh>
    <rPh sb="10" eb="11">
      <t>リョウ</t>
    </rPh>
    <phoneticPr fontId="6"/>
  </si>
  <si>
    <t>看護職員処遇改善評価料73</t>
    <rPh sb="0" eb="2">
      <t>カンゴ</t>
    </rPh>
    <rPh sb="2" eb="4">
      <t>ショクイン</t>
    </rPh>
    <rPh sb="4" eb="8">
      <t>ショグウカイゼン</t>
    </rPh>
    <rPh sb="8" eb="10">
      <t>ヒョウカ</t>
    </rPh>
    <rPh sb="10" eb="11">
      <t>リョウ</t>
    </rPh>
    <phoneticPr fontId="6"/>
  </si>
  <si>
    <t>看護職員処遇改善評価料72</t>
    <rPh sb="0" eb="2">
      <t>カンゴ</t>
    </rPh>
    <rPh sb="2" eb="4">
      <t>ショクイン</t>
    </rPh>
    <rPh sb="4" eb="8">
      <t>ショグウカイゼン</t>
    </rPh>
    <rPh sb="8" eb="10">
      <t>ヒョウカ</t>
    </rPh>
    <rPh sb="10" eb="11">
      <t>リョウ</t>
    </rPh>
    <phoneticPr fontId="6"/>
  </si>
  <si>
    <t>看護職員処遇改善評価料71</t>
    <rPh sb="0" eb="2">
      <t>カンゴ</t>
    </rPh>
    <rPh sb="2" eb="4">
      <t>ショクイン</t>
    </rPh>
    <rPh sb="4" eb="8">
      <t>ショグウカイゼン</t>
    </rPh>
    <rPh sb="8" eb="10">
      <t>ヒョウカ</t>
    </rPh>
    <rPh sb="10" eb="11">
      <t>リョウ</t>
    </rPh>
    <phoneticPr fontId="6"/>
  </si>
  <si>
    <t>看護職員処遇改善評価料70</t>
    <rPh sb="0" eb="2">
      <t>カンゴ</t>
    </rPh>
    <rPh sb="2" eb="4">
      <t>ショクイン</t>
    </rPh>
    <rPh sb="4" eb="8">
      <t>ショグウカイゼン</t>
    </rPh>
    <rPh sb="8" eb="10">
      <t>ヒョウカ</t>
    </rPh>
    <rPh sb="10" eb="11">
      <t>リョウ</t>
    </rPh>
    <phoneticPr fontId="6"/>
  </si>
  <si>
    <t>看護職員処遇改善評価料69</t>
    <rPh sb="0" eb="2">
      <t>カンゴ</t>
    </rPh>
    <rPh sb="2" eb="4">
      <t>ショクイン</t>
    </rPh>
    <rPh sb="4" eb="8">
      <t>ショグウカイゼン</t>
    </rPh>
    <rPh sb="8" eb="10">
      <t>ヒョウカ</t>
    </rPh>
    <rPh sb="10" eb="11">
      <t>リョウ</t>
    </rPh>
    <phoneticPr fontId="6"/>
  </si>
  <si>
    <t>看護職員処遇改善評価料68</t>
    <rPh sb="0" eb="2">
      <t>カンゴ</t>
    </rPh>
    <rPh sb="2" eb="4">
      <t>ショクイン</t>
    </rPh>
    <rPh sb="4" eb="8">
      <t>ショグウカイゼン</t>
    </rPh>
    <rPh sb="8" eb="10">
      <t>ヒョウカ</t>
    </rPh>
    <rPh sb="10" eb="11">
      <t>リョウ</t>
    </rPh>
    <phoneticPr fontId="6"/>
  </si>
  <si>
    <t>看護職員処遇改善評価料67</t>
    <rPh sb="0" eb="2">
      <t>カンゴ</t>
    </rPh>
    <rPh sb="2" eb="4">
      <t>ショクイン</t>
    </rPh>
    <rPh sb="4" eb="8">
      <t>ショグウカイゼン</t>
    </rPh>
    <rPh sb="8" eb="10">
      <t>ヒョウカ</t>
    </rPh>
    <rPh sb="10" eb="11">
      <t>リョウ</t>
    </rPh>
    <phoneticPr fontId="6"/>
  </si>
  <si>
    <t>看護職員処遇改善評価料66</t>
    <rPh sb="0" eb="2">
      <t>カンゴ</t>
    </rPh>
    <rPh sb="2" eb="4">
      <t>ショクイン</t>
    </rPh>
    <rPh sb="4" eb="8">
      <t>ショグウカイゼン</t>
    </rPh>
    <rPh sb="8" eb="10">
      <t>ヒョウカ</t>
    </rPh>
    <rPh sb="10" eb="11">
      <t>リョウ</t>
    </rPh>
    <phoneticPr fontId="6"/>
  </si>
  <si>
    <t>看護職員処遇改善評価料65</t>
    <rPh sb="0" eb="2">
      <t>カンゴ</t>
    </rPh>
    <rPh sb="2" eb="4">
      <t>ショクイン</t>
    </rPh>
    <rPh sb="4" eb="8">
      <t>ショグウカイゼン</t>
    </rPh>
    <rPh sb="8" eb="10">
      <t>ヒョウカ</t>
    </rPh>
    <rPh sb="10" eb="11">
      <t>リョウ</t>
    </rPh>
    <phoneticPr fontId="6"/>
  </si>
  <si>
    <t>看護職員処遇改善評価料64</t>
    <rPh sb="0" eb="2">
      <t>カンゴ</t>
    </rPh>
    <rPh sb="2" eb="4">
      <t>ショクイン</t>
    </rPh>
    <rPh sb="4" eb="8">
      <t>ショグウカイゼン</t>
    </rPh>
    <rPh sb="8" eb="10">
      <t>ヒョウカ</t>
    </rPh>
    <rPh sb="10" eb="11">
      <t>リョウ</t>
    </rPh>
    <phoneticPr fontId="6"/>
  </si>
  <si>
    <t>看護職員処遇改善評価料63</t>
    <rPh sb="0" eb="2">
      <t>カンゴ</t>
    </rPh>
    <rPh sb="2" eb="4">
      <t>ショクイン</t>
    </rPh>
    <rPh sb="4" eb="8">
      <t>ショグウカイゼン</t>
    </rPh>
    <rPh sb="8" eb="10">
      <t>ヒョウカ</t>
    </rPh>
    <rPh sb="10" eb="11">
      <t>リョウ</t>
    </rPh>
    <phoneticPr fontId="6"/>
  </si>
  <si>
    <t>看護職員処遇改善評価料62</t>
    <rPh sb="0" eb="2">
      <t>カンゴ</t>
    </rPh>
    <rPh sb="2" eb="4">
      <t>ショクイン</t>
    </rPh>
    <rPh sb="4" eb="8">
      <t>ショグウカイゼン</t>
    </rPh>
    <rPh sb="8" eb="10">
      <t>ヒョウカ</t>
    </rPh>
    <rPh sb="10" eb="11">
      <t>リョウ</t>
    </rPh>
    <phoneticPr fontId="6"/>
  </si>
  <si>
    <t>看護職員処遇改善評価料61</t>
    <rPh sb="0" eb="2">
      <t>カンゴ</t>
    </rPh>
    <rPh sb="2" eb="4">
      <t>ショクイン</t>
    </rPh>
    <rPh sb="4" eb="8">
      <t>ショグウカイゼン</t>
    </rPh>
    <rPh sb="8" eb="10">
      <t>ヒョウカ</t>
    </rPh>
    <rPh sb="10" eb="11">
      <t>リョウ</t>
    </rPh>
    <phoneticPr fontId="6"/>
  </si>
  <si>
    <t>看護職員処遇改善評価料60</t>
    <rPh sb="0" eb="2">
      <t>カンゴ</t>
    </rPh>
    <rPh sb="2" eb="4">
      <t>ショクイン</t>
    </rPh>
    <rPh sb="4" eb="8">
      <t>ショグウカイゼン</t>
    </rPh>
    <rPh sb="8" eb="10">
      <t>ヒョウカ</t>
    </rPh>
    <rPh sb="10" eb="11">
      <t>リョウ</t>
    </rPh>
    <phoneticPr fontId="6"/>
  </si>
  <si>
    <t>看護職員処遇改善評価料59</t>
    <rPh sb="0" eb="2">
      <t>カンゴ</t>
    </rPh>
    <rPh sb="2" eb="4">
      <t>ショクイン</t>
    </rPh>
    <rPh sb="4" eb="8">
      <t>ショグウカイゼン</t>
    </rPh>
    <rPh sb="8" eb="10">
      <t>ヒョウカ</t>
    </rPh>
    <rPh sb="10" eb="11">
      <t>リョウ</t>
    </rPh>
    <phoneticPr fontId="6"/>
  </si>
  <si>
    <t>看護職員処遇改善評価料58</t>
    <rPh sb="0" eb="2">
      <t>カンゴ</t>
    </rPh>
    <rPh sb="2" eb="4">
      <t>ショクイン</t>
    </rPh>
    <rPh sb="4" eb="8">
      <t>ショグウカイゼン</t>
    </rPh>
    <rPh sb="8" eb="10">
      <t>ヒョウカ</t>
    </rPh>
    <rPh sb="10" eb="11">
      <t>リョウ</t>
    </rPh>
    <phoneticPr fontId="6"/>
  </si>
  <si>
    <t>看護職員処遇改善評価料57</t>
    <rPh sb="0" eb="2">
      <t>カンゴ</t>
    </rPh>
    <rPh sb="2" eb="4">
      <t>ショクイン</t>
    </rPh>
    <rPh sb="4" eb="8">
      <t>ショグウカイゼン</t>
    </rPh>
    <rPh sb="8" eb="10">
      <t>ヒョウカ</t>
    </rPh>
    <rPh sb="10" eb="11">
      <t>リョウ</t>
    </rPh>
    <phoneticPr fontId="6"/>
  </si>
  <si>
    <t>看護職員処遇改善評価料56</t>
    <rPh sb="0" eb="2">
      <t>カンゴ</t>
    </rPh>
    <rPh sb="2" eb="4">
      <t>ショクイン</t>
    </rPh>
    <rPh sb="4" eb="8">
      <t>ショグウカイゼン</t>
    </rPh>
    <rPh sb="8" eb="10">
      <t>ヒョウカ</t>
    </rPh>
    <rPh sb="10" eb="11">
      <t>リョウ</t>
    </rPh>
    <phoneticPr fontId="6"/>
  </si>
  <si>
    <t>看護職員処遇改善評価料55</t>
    <rPh sb="0" eb="2">
      <t>カンゴ</t>
    </rPh>
    <rPh sb="2" eb="4">
      <t>ショクイン</t>
    </rPh>
    <rPh sb="4" eb="8">
      <t>ショグウカイゼン</t>
    </rPh>
    <rPh sb="8" eb="10">
      <t>ヒョウカ</t>
    </rPh>
    <rPh sb="10" eb="11">
      <t>リョウ</t>
    </rPh>
    <phoneticPr fontId="6"/>
  </si>
  <si>
    <t>看護職員処遇改善評価料54</t>
    <rPh sb="0" eb="2">
      <t>カンゴ</t>
    </rPh>
    <rPh sb="2" eb="4">
      <t>ショクイン</t>
    </rPh>
    <rPh sb="4" eb="8">
      <t>ショグウカイゼン</t>
    </rPh>
    <rPh sb="8" eb="10">
      <t>ヒョウカ</t>
    </rPh>
    <rPh sb="10" eb="11">
      <t>リョウ</t>
    </rPh>
    <phoneticPr fontId="6"/>
  </si>
  <si>
    <t>看護職員処遇改善評価料53</t>
    <rPh sb="0" eb="2">
      <t>カンゴ</t>
    </rPh>
    <rPh sb="2" eb="4">
      <t>ショクイン</t>
    </rPh>
    <rPh sb="4" eb="8">
      <t>ショグウカイゼン</t>
    </rPh>
    <rPh sb="8" eb="10">
      <t>ヒョウカ</t>
    </rPh>
    <rPh sb="10" eb="11">
      <t>リョウ</t>
    </rPh>
    <phoneticPr fontId="6"/>
  </si>
  <si>
    <t>看護職員処遇改善評価料52</t>
    <rPh sb="0" eb="2">
      <t>カンゴ</t>
    </rPh>
    <rPh sb="2" eb="4">
      <t>ショクイン</t>
    </rPh>
    <rPh sb="4" eb="8">
      <t>ショグウカイゼン</t>
    </rPh>
    <rPh sb="8" eb="10">
      <t>ヒョウカ</t>
    </rPh>
    <rPh sb="10" eb="11">
      <t>リョウ</t>
    </rPh>
    <phoneticPr fontId="6"/>
  </si>
  <si>
    <t>看護職員処遇改善評価料51</t>
    <rPh sb="0" eb="2">
      <t>カンゴ</t>
    </rPh>
    <rPh sb="2" eb="4">
      <t>ショクイン</t>
    </rPh>
    <rPh sb="4" eb="8">
      <t>ショグウカイゼン</t>
    </rPh>
    <rPh sb="8" eb="10">
      <t>ヒョウカ</t>
    </rPh>
    <rPh sb="10" eb="11">
      <t>リョウ</t>
    </rPh>
    <phoneticPr fontId="6"/>
  </si>
  <si>
    <t>看護職員処遇改善評価料50</t>
    <rPh sb="0" eb="2">
      <t>カンゴ</t>
    </rPh>
    <rPh sb="2" eb="4">
      <t>ショクイン</t>
    </rPh>
    <rPh sb="4" eb="8">
      <t>ショグウカイゼン</t>
    </rPh>
    <rPh sb="8" eb="10">
      <t>ヒョウカ</t>
    </rPh>
    <rPh sb="10" eb="11">
      <t>リョウ</t>
    </rPh>
    <phoneticPr fontId="6"/>
  </si>
  <si>
    <t>看護職員処遇改善評価料49</t>
    <rPh sb="0" eb="2">
      <t>カンゴ</t>
    </rPh>
    <rPh sb="2" eb="4">
      <t>ショクイン</t>
    </rPh>
    <rPh sb="4" eb="8">
      <t>ショグウカイゼン</t>
    </rPh>
    <rPh sb="8" eb="10">
      <t>ヒョウカ</t>
    </rPh>
    <rPh sb="10" eb="11">
      <t>リョウ</t>
    </rPh>
    <phoneticPr fontId="6"/>
  </si>
  <si>
    <t>看護職員処遇改善評価料48</t>
    <rPh sb="0" eb="2">
      <t>カンゴ</t>
    </rPh>
    <rPh sb="2" eb="4">
      <t>ショクイン</t>
    </rPh>
    <rPh sb="4" eb="8">
      <t>ショグウカイゼン</t>
    </rPh>
    <rPh sb="8" eb="10">
      <t>ヒョウカ</t>
    </rPh>
    <rPh sb="10" eb="11">
      <t>リョウ</t>
    </rPh>
    <phoneticPr fontId="6"/>
  </si>
  <si>
    <t>看護職員処遇改善評価料47</t>
    <rPh sb="0" eb="2">
      <t>カンゴ</t>
    </rPh>
    <rPh sb="2" eb="4">
      <t>ショクイン</t>
    </rPh>
    <rPh sb="4" eb="8">
      <t>ショグウカイゼン</t>
    </rPh>
    <rPh sb="8" eb="10">
      <t>ヒョウカ</t>
    </rPh>
    <rPh sb="10" eb="11">
      <t>リョウ</t>
    </rPh>
    <phoneticPr fontId="6"/>
  </si>
  <si>
    <t>看護職員処遇改善評価料46</t>
    <rPh sb="0" eb="2">
      <t>カンゴ</t>
    </rPh>
    <rPh sb="2" eb="4">
      <t>ショクイン</t>
    </rPh>
    <rPh sb="4" eb="8">
      <t>ショグウカイゼン</t>
    </rPh>
    <rPh sb="8" eb="10">
      <t>ヒョウカ</t>
    </rPh>
    <rPh sb="10" eb="11">
      <t>リョウ</t>
    </rPh>
    <phoneticPr fontId="6"/>
  </si>
  <si>
    <t>看護職員処遇改善評価料45</t>
    <rPh sb="0" eb="2">
      <t>カンゴ</t>
    </rPh>
    <rPh sb="2" eb="4">
      <t>ショクイン</t>
    </rPh>
    <rPh sb="4" eb="8">
      <t>ショグウカイゼン</t>
    </rPh>
    <rPh sb="8" eb="10">
      <t>ヒョウカ</t>
    </rPh>
    <rPh sb="10" eb="11">
      <t>リョウ</t>
    </rPh>
    <phoneticPr fontId="6"/>
  </si>
  <si>
    <t>看護職員処遇改善評価料44</t>
    <rPh sb="0" eb="2">
      <t>カンゴ</t>
    </rPh>
    <rPh sb="2" eb="4">
      <t>ショクイン</t>
    </rPh>
    <rPh sb="4" eb="8">
      <t>ショグウカイゼン</t>
    </rPh>
    <rPh sb="8" eb="10">
      <t>ヒョウカ</t>
    </rPh>
    <rPh sb="10" eb="11">
      <t>リョウ</t>
    </rPh>
    <phoneticPr fontId="6"/>
  </si>
  <si>
    <t>看護職員処遇改善評価料43</t>
    <rPh sb="0" eb="2">
      <t>カンゴ</t>
    </rPh>
    <rPh sb="2" eb="4">
      <t>ショクイン</t>
    </rPh>
    <rPh sb="4" eb="8">
      <t>ショグウカイゼン</t>
    </rPh>
    <rPh sb="8" eb="10">
      <t>ヒョウカ</t>
    </rPh>
    <rPh sb="10" eb="11">
      <t>リョウ</t>
    </rPh>
    <phoneticPr fontId="6"/>
  </si>
  <si>
    <t>看護職員処遇改善評価料42</t>
    <rPh sb="0" eb="2">
      <t>カンゴ</t>
    </rPh>
    <rPh sb="2" eb="4">
      <t>ショクイン</t>
    </rPh>
    <rPh sb="4" eb="8">
      <t>ショグウカイゼン</t>
    </rPh>
    <rPh sb="8" eb="10">
      <t>ヒョウカ</t>
    </rPh>
    <rPh sb="10" eb="11">
      <t>リョウ</t>
    </rPh>
    <phoneticPr fontId="6"/>
  </si>
  <si>
    <t>看護職員処遇改善評価料41</t>
    <rPh sb="0" eb="2">
      <t>カンゴ</t>
    </rPh>
    <rPh sb="2" eb="4">
      <t>ショクイン</t>
    </rPh>
    <rPh sb="4" eb="8">
      <t>ショグウカイゼン</t>
    </rPh>
    <rPh sb="8" eb="10">
      <t>ヒョウカ</t>
    </rPh>
    <rPh sb="10" eb="11">
      <t>リョウ</t>
    </rPh>
    <phoneticPr fontId="6"/>
  </si>
  <si>
    <t>看護職員処遇改善評価料40</t>
    <rPh sb="0" eb="2">
      <t>カンゴ</t>
    </rPh>
    <rPh sb="2" eb="4">
      <t>ショクイン</t>
    </rPh>
    <rPh sb="4" eb="8">
      <t>ショグウカイゼン</t>
    </rPh>
    <rPh sb="8" eb="10">
      <t>ヒョウカ</t>
    </rPh>
    <rPh sb="10" eb="11">
      <t>リョウ</t>
    </rPh>
    <phoneticPr fontId="6"/>
  </si>
  <si>
    <t>看護職員処遇改善評価料39</t>
    <rPh sb="0" eb="2">
      <t>カンゴ</t>
    </rPh>
    <rPh sb="2" eb="4">
      <t>ショクイン</t>
    </rPh>
    <rPh sb="4" eb="8">
      <t>ショグウカイゼン</t>
    </rPh>
    <rPh sb="8" eb="10">
      <t>ヒョウカ</t>
    </rPh>
    <rPh sb="10" eb="11">
      <t>リョウ</t>
    </rPh>
    <phoneticPr fontId="6"/>
  </si>
  <si>
    <t>看護職員処遇改善評価料38</t>
    <rPh sb="0" eb="2">
      <t>カンゴ</t>
    </rPh>
    <rPh sb="2" eb="4">
      <t>ショクイン</t>
    </rPh>
    <rPh sb="4" eb="8">
      <t>ショグウカイゼン</t>
    </rPh>
    <rPh sb="8" eb="10">
      <t>ヒョウカ</t>
    </rPh>
    <rPh sb="10" eb="11">
      <t>リョウ</t>
    </rPh>
    <phoneticPr fontId="6"/>
  </si>
  <si>
    <t>看護職員処遇改善評価料37</t>
    <rPh sb="0" eb="2">
      <t>カンゴ</t>
    </rPh>
    <rPh sb="2" eb="4">
      <t>ショクイン</t>
    </rPh>
    <rPh sb="4" eb="8">
      <t>ショグウカイゼン</t>
    </rPh>
    <rPh sb="8" eb="10">
      <t>ヒョウカ</t>
    </rPh>
    <rPh sb="10" eb="11">
      <t>リョウ</t>
    </rPh>
    <phoneticPr fontId="6"/>
  </si>
  <si>
    <t>看護職員処遇改善評価料36</t>
    <rPh sb="0" eb="2">
      <t>カンゴ</t>
    </rPh>
    <rPh sb="2" eb="4">
      <t>ショクイン</t>
    </rPh>
    <rPh sb="4" eb="8">
      <t>ショグウカイゼン</t>
    </rPh>
    <rPh sb="8" eb="10">
      <t>ヒョウカ</t>
    </rPh>
    <rPh sb="10" eb="11">
      <t>リョウ</t>
    </rPh>
    <phoneticPr fontId="6"/>
  </si>
  <si>
    <t>看護職員処遇改善評価料35</t>
    <rPh sb="0" eb="2">
      <t>カンゴ</t>
    </rPh>
    <rPh sb="2" eb="4">
      <t>ショクイン</t>
    </rPh>
    <rPh sb="4" eb="8">
      <t>ショグウカイゼン</t>
    </rPh>
    <rPh sb="8" eb="10">
      <t>ヒョウカ</t>
    </rPh>
    <rPh sb="10" eb="11">
      <t>リョウ</t>
    </rPh>
    <phoneticPr fontId="6"/>
  </si>
  <si>
    <t>看護職員処遇改善評価料34</t>
    <rPh sb="0" eb="2">
      <t>カンゴ</t>
    </rPh>
    <rPh sb="2" eb="4">
      <t>ショクイン</t>
    </rPh>
    <rPh sb="4" eb="8">
      <t>ショグウカイゼン</t>
    </rPh>
    <rPh sb="8" eb="10">
      <t>ヒョウカ</t>
    </rPh>
    <rPh sb="10" eb="11">
      <t>リョウ</t>
    </rPh>
    <phoneticPr fontId="6"/>
  </si>
  <si>
    <t>看護職員処遇改善評価料33</t>
    <rPh sb="0" eb="2">
      <t>カンゴ</t>
    </rPh>
    <rPh sb="2" eb="4">
      <t>ショクイン</t>
    </rPh>
    <rPh sb="4" eb="8">
      <t>ショグウカイゼン</t>
    </rPh>
    <rPh sb="8" eb="10">
      <t>ヒョウカ</t>
    </rPh>
    <rPh sb="10" eb="11">
      <t>リョウ</t>
    </rPh>
    <phoneticPr fontId="6"/>
  </si>
  <si>
    <t>看護職員処遇改善評価料32</t>
    <rPh sb="0" eb="2">
      <t>カンゴ</t>
    </rPh>
    <rPh sb="2" eb="4">
      <t>ショクイン</t>
    </rPh>
    <rPh sb="4" eb="8">
      <t>ショグウカイゼン</t>
    </rPh>
    <rPh sb="8" eb="10">
      <t>ヒョウカ</t>
    </rPh>
    <rPh sb="10" eb="11">
      <t>リョウ</t>
    </rPh>
    <phoneticPr fontId="6"/>
  </si>
  <si>
    <t>看護職員処遇改善評価料31</t>
    <rPh sb="0" eb="2">
      <t>カンゴ</t>
    </rPh>
    <rPh sb="2" eb="4">
      <t>ショクイン</t>
    </rPh>
    <rPh sb="4" eb="8">
      <t>ショグウカイゼン</t>
    </rPh>
    <rPh sb="8" eb="10">
      <t>ヒョウカ</t>
    </rPh>
    <rPh sb="10" eb="11">
      <t>リョウ</t>
    </rPh>
    <phoneticPr fontId="6"/>
  </si>
  <si>
    <t>看護職員処遇改善評価料30</t>
    <rPh sb="0" eb="2">
      <t>カンゴ</t>
    </rPh>
    <rPh sb="2" eb="4">
      <t>ショクイン</t>
    </rPh>
    <rPh sb="4" eb="8">
      <t>ショグウカイゼン</t>
    </rPh>
    <rPh sb="8" eb="10">
      <t>ヒョウカ</t>
    </rPh>
    <rPh sb="10" eb="11">
      <t>リョウ</t>
    </rPh>
    <phoneticPr fontId="6"/>
  </si>
  <si>
    <t>看護職員処遇改善評価料29</t>
    <rPh sb="0" eb="2">
      <t>カンゴ</t>
    </rPh>
    <rPh sb="2" eb="4">
      <t>ショクイン</t>
    </rPh>
    <rPh sb="4" eb="8">
      <t>ショグウカイゼン</t>
    </rPh>
    <rPh sb="8" eb="10">
      <t>ヒョウカ</t>
    </rPh>
    <rPh sb="10" eb="11">
      <t>リョウ</t>
    </rPh>
    <phoneticPr fontId="6"/>
  </si>
  <si>
    <t>看護職員処遇改善評価料28</t>
    <rPh sb="0" eb="2">
      <t>カンゴ</t>
    </rPh>
    <rPh sb="2" eb="4">
      <t>ショクイン</t>
    </rPh>
    <rPh sb="4" eb="8">
      <t>ショグウカイゼン</t>
    </rPh>
    <rPh sb="8" eb="10">
      <t>ヒョウカ</t>
    </rPh>
    <rPh sb="10" eb="11">
      <t>リョウ</t>
    </rPh>
    <phoneticPr fontId="6"/>
  </si>
  <si>
    <t>看護職員処遇改善評価料27</t>
    <rPh sb="0" eb="2">
      <t>カンゴ</t>
    </rPh>
    <rPh sb="2" eb="4">
      <t>ショクイン</t>
    </rPh>
    <rPh sb="4" eb="8">
      <t>ショグウカイゼン</t>
    </rPh>
    <rPh sb="8" eb="10">
      <t>ヒョウカ</t>
    </rPh>
    <rPh sb="10" eb="11">
      <t>リョウ</t>
    </rPh>
    <phoneticPr fontId="6"/>
  </si>
  <si>
    <t>看護職員処遇改善評価料26</t>
    <rPh sb="0" eb="2">
      <t>カンゴ</t>
    </rPh>
    <rPh sb="2" eb="4">
      <t>ショクイン</t>
    </rPh>
    <rPh sb="4" eb="8">
      <t>ショグウカイゼン</t>
    </rPh>
    <rPh sb="8" eb="10">
      <t>ヒョウカ</t>
    </rPh>
    <rPh sb="10" eb="11">
      <t>リョウ</t>
    </rPh>
    <phoneticPr fontId="6"/>
  </si>
  <si>
    <t>看護職員処遇改善評価料25</t>
    <rPh sb="0" eb="2">
      <t>カンゴ</t>
    </rPh>
    <rPh sb="2" eb="4">
      <t>ショクイン</t>
    </rPh>
    <rPh sb="4" eb="8">
      <t>ショグウカイゼン</t>
    </rPh>
    <rPh sb="8" eb="10">
      <t>ヒョウカ</t>
    </rPh>
    <rPh sb="10" eb="11">
      <t>リョウ</t>
    </rPh>
    <phoneticPr fontId="6"/>
  </si>
  <si>
    <t>看護職員処遇改善評価料24</t>
    <rPh sb="0" eb="2">
      <t>カンゴ</t>
    </rPh>
    <rPh sb="2" eb="4">
      <t>ショクイン</t>
    </rPh>
    <rPh sb="4" eb="8">
      <t>ショグウカイゼン</t>
    </rPh>
    <rPh sb="8" eb="10">
      <t>ヒョウカ</t>
    </rPh>
    <rPh sb="10" eb="11">
      <t>リョウ</t>
    </rPh>
    <phoneticPr fontId="6"/>
  </si>
  <si>
    <t>看護職員処遇改善評価料23</t>
    <rPh sb="0" eb="2">
      <t>カンゴ</t>
    </rPh>
    <rPh sb="2" eb="4">
      <t>ショクイン</t>
    </rPh>
    <rPh sb="4" eb="8">
      <t>ショグウカイゼン</t>
    </rPh>
    <rPh sb="8" eb="10">
      <t>ヒョウカ</t>
    </rPh>
    <rPh sb="10" eb="11">
      <t>リョウ</t>
    </rPh>
    <phoneticPr fontId="6"/>
  </si>
  <si>
    <t>看護職員処遇改善評価料22</t>
    <rPh sb="0" eb="2">
      <t>カンゴ</t>
    </rPh>
    <rPh sb="2" eb="4">
      <t>ショクイン</t>
    </rPh>
    <rPh sb="4" eb="8">
      <t>ショグウカイゼン</t>
    </rPh>
    <rPh sb="8" eb="10">
      <t>ヒョウカ</t>
    </rPh>
    <rPh sb="10" eb="11">
      <t>リョウ</t>
    </rPh>
    <phoneticPr fontId="6"/>
  </si>
  <si>
    <t>看護職員処遇改善評価料21</t>
    <rPh sb="0" eb="2">
      <t>カンゴ</t>
    </rPh>
    <rPh sb="2" eb="4">
      <t>ショクイン</t>
    </rPh>
    <rPh sb="4" eb="8">
      <t>ショグウカイゼン</t>
    </rPh>
    <rPh sb="8" eb="10">
      <t>ヒョウカ</t>
    </rPh>
    <rPh sb="10" eb="11">
      <t>リョウ</t>
    </rPh>
    <phoneticPr fontId="6"/>
  </si>
  <si>
    <t>看護職員処遇改善評価料20</t>
    <rPh sb="0" eb="2">
      <t>カンゴ</t>
    </rPh>
    <rPh sb="2" eb="4">
      <t>ショクイン</t>
    </rPh>
    <rPh sb="4" eb="8">
      <t>ショグウカイゼン</t>
    </rPh>
    <rPh sb="8" eb="10">
      <t>ヒョウカ</t>
    </rPh>
    <rPh sb="10" eb="11">
      <t>リョウ</t>
    </rPh>
    <phoneticPr fontId="6"/>
  </si>
  <si>
    <t>看護職員処遇改善評価料19</t>
    <rPh sb="0" eb="2">
      <t>カンゴ</t>
    </rPh>
    <rPh sb="2" eb="4">
      <t>ショクイン</t>
    </rPh>
    <rPh sb="4" eb="8">
      <t>ショグウカイゼン</t>
    </rPh>
    <rPh sb="8" eb="10">
      <t>ヒョウカ</t>
    </rPh>
    <rPh sb="10" eb="11">
      <t>リョウ</t>
    </rPh>
    <phoneticPr fontId="6"/>
  </si>
  <si>
    <t>看護職員処遇改善評価料18</t>
    <rPh sb="0" eb="2">
      <t>カンゴ</t>
    </rPh>
    <rPh sb="2" eb="4">
      <t>ショクイン</t>
    </rPh>
    <rPh sb="4" eb="8">
      <t>ショグウカイゼン</t>
    </rPh>
    <rPh sb="8" eb="10">
      <t>ヒョウカ</t>
    </rPh>
    <rPh sb="10" eb="11">
      <t>リョウ</t>
    </rPh>
    <phoneticPr fontId="6"/>
  </si>
  <si>
    <t>看護職員処遇改善評価料17</t>
    <rPh sb="0" eb="2">
      <t>カンゴ</t>
    </rPh>
    <rPh sb="2" eb="4">
      <t>ショクイン</t>
    </rPh>
    <rPh sb="4" eb="8">
      <t>ショグウカイゼン</t>
    </rPh>
    <rPh sb="8" eb="10">
      <t>ヒョウカ</t>
    </rPh>
    <rPh sb="10" eb="11">
      <t>リョウ</t>
    </rPh>
    <phoneticPr fontId="6"/>
  </si>
  <si>
    <t>看護職員処遇改善評価料16</t>
    <rPh sb="0" eb="2">
      <t>カンゴ</t>
    </rPh>
    <rPh sb="2" eb="4">
      <t>ショクイン</t>
    </rPh>
    <rPh sb="4" eb="8">
      <t>ショグウカイゼン</t>
    </rPh>
    <rPh sb="8" eb="10">
      <t>ヒョウカ</t>
    </rPh>
    <rPh sb="10" eb="11">
      <t>リョウ</t>
    </rPh>
    <phoneticPr fontId="6"/>
  </si>
  <si>
    <t>看護職員処遇改善評価料15</t>
    <rPh sb="0" eb="2">
      <t>カンゴ</t>
    </rPh>
    <rPh sb="2" eb="4">
      <t>ショクイン</t>
    </rPh>
    <rPh sb="4" eb="8">
      <t>ショグウカイゼン</t>
    </rPh>
    <rPh sb="8" eb="10">
      <t>ヒョウカ</t>
    </rPh>
    <rPh sb="10" eb="11">
      <t>リョウ</t>
    </rPh>
    <phoneticPr fontId="6"/>
  </si>
  <si>
    <t>看護職員処遇改善評価料14</t>
    <rPh sb="0" eb="2">
      <t>カンゴ</t>
    </rPh>
    <rPh sb="2" eb="4">
      <t>ショクイン</t>
    </rPh>
    <rPh sb="4" eb="8">
      <t>ショグウカイゼン</t>
    </rPh>
    <rPh sb="8" eb="10">
      <t>ヒョウカ</t>
    </rPh>
    <rPh sb="10" eb="11">
      <t>リョウ</t>
    </rPh>
    <phoneticPr fontId="6"/>
  </si>
  <si>
    <t>看護職員処遇改善評価料13</t>
    <rPh sb="0" eb="2">
      <t>カンゴ</t>
    </rPh>
    <rPh sb="2" eb="4">
      <t>ショクイン</t>
    </rPh>
    <rPh sb="4" eb="8">
      <t>ショグウカイゼン</t>
    </rPh>
    <rPh sb="8" eb="10">
      <t>ヒョウカ</t>
    </rPh>
    <rPh sb="10" eb="11">
      <t>リョウ</t>
    </rPh>
    <phoneticPr fontId="6"/>
  </si>
  <si>
    <t>看護職員処遇改善評価料12</t>
    <rPh sb="0" eb="2">
      <t>カンゴ</t>
    </rPh>
    <rPh sb="2" eb="4">
      <t>ショクイン</t>
    </rPh>
    <rPh sb="4" eb="8">
      <t>ショグウカイゼン</t>
    </rPh>
    <rPh sb="8" eb="10">
      <t>ヒョウカ</t>
    </rPh>
    <rPh sb="10" eb="11">
      <t>リョウ</t>
    </rPh>
    <phoneticPr fontId="6"/>
  </si>
  <si>
    <t>看護職員処遇改善評価料11</t>
    <rPh sb="0" eb="2">
      <t>カンゴ</t>
    </rPh>
    <rPh sb="2" eb="4">
      <t>ショクイン</t>
    </rPh>
    <rPh sb="4" eb="8">
      <t>ショグウカイゼン</t>
    </rPh>
    <rPh sb="8" eb="10">
      <t>ヒョウカ</t>
    </rPh>
    <rPh sb="10" eb="11">
      <t>リョウ</t>
    </rPh>
    <phoneticPr fontId="6"/>
  </si>
  <si>
    <t>看護職員処遇改善評価料10</t>
    <rPh sb="0" eb="2">
      <t>カンゴ</t>
    </rPh>
    <rPh sb="2" eb="4">
      <t>ショクイン</t>
    </rPh>
    <rPh sb="4" eb="8">
      <t>ショグウカイゼン</t>
    </rPh>
    <rPh sb="8" eb="10">
      <t>ヒョウカ</t>
    </rPh>
    <rPh sb="10" eb="11">
      <t>リョウ</t>
    </rPh>
    <phoneticPr fontId="6"/>
  </si>
  <si>
    <t>看護職員処遇改善評価料9</t>
    <rPh sb="0" eb="2">
      <t>カンゴ</t>
    </rPh>
    <rPh sb="2" eb="4">
      <t>ショクイン</t>
    </rPh>
    <rPh sb="4" eb="8">
      <t>ショグウカイゼン</t>
    </rPh>
    <rPh sb="8" eb="10">
      <t>ヒョウカ</t>
    </rPh>
    <rPh sb="10" eb="11">
      <t>リョウ</t>
    </rPh>
    <phoneticPr fontId="6"/>
  </si>
  <si>
    <t>看護職員処遇改善評価料8</t>
    <rPh sb="0" eb="2">
      <t>カンゴ</t>
    </rPh>
    <rPh sb="2" eb="4">
      <t>ショクイン</t>
    </rPh>
    <rPh sb="4" eb="8">
      <t>ショグウカイゼン</t>
    </rPh>
    <rPh sb="8" eb="10">
      <t>ヒョウカ</t>
    </rPh>
    <rPh sb="10" eb="11">
      <t>リョウ</t>
    </rPh>
    <phoneticPr fontId="6"/>
  </si>
  <si>
    <t>看護職員処遇改善評価料7</t>
    <rPh sb="0" eb="2">
      <t>カンゴ</t>
    </rPh>
    <rPh sb="2" eb="4">
      <t>ショクイン</t>
    </rPh>
    <rPh sb="4" eb="8">
      <t>ショグウカイゼン</t>
    </rPh>
    <rPh sb="8" eb="10">
      <t>ヒョウカ</t>
    </rPh>
    <rPh sb="10" eb="11">
      <t>リョウ</t>
    </rPh>
    <phoneticPr fontId="6"/>
  </si>
  <si>
    <t>看護職員処遇改善評価料6</t>
    <rPh sb="0" eb="2">
      <t>カンゴ</t>
    </rPh>
    <rPh sb="2" eb="4">
      <t>ショクイン</t>
    </rPh>
    <rPh sb="4" eb="8">
      <t>ショグウカイゼン</t>
    </rPh>
    <rPh sb="8" eb="10">
      <t>ヒョウカ</t>
    </rPh>
    <rPh sb="10" eb="11">
      <t>リョウ</t>
    </rPh>
    <phoneticPr fontId="6"/>
  </si>
  <si>
    <t>看護職員処遇改善評価料5</t>
    <rPh sb="0" eb="2">
      <t>カンゴ</t>
    </rPh>
    <rPh sb="2" eb="4">
      <t>ショクイン</t>
    </rPh>
    <rPh sb="4" eb="8">
      <t>ショグウカイゼン</t>
    </rPh>
    <rPh sb="8" eb="10">
      <t>ヒョウカ</t>
    </rPh>
    <rPh sb="10" eb="11">
      <t>リョウ</t>
    </rPh>
    <phoneticPr fontId="6"/>
  </si>
  <si>
    <t>看護職員処遇改善評価料4</t>
    <rPh sb="0" eb="2">
      <t>カンゴ</t>
    </rPh>
    <rPh sb="2" eb="4">
      <t>ショクイン</t>
    </rPh>
    <rPh sb="4" eb="8">
      <t>ショグウカイゼン</t>
    </rPh>
    <rPh sb="8" eb="10">
      <t>ヒョウカ</t>
    </rPh>
    <rPh sb="10" eb="11">
      <t>リョウ</t>
    </rPh>
    <phoneticPr fontId="6"/>
  </si>
  <si>
    <t>看護職員処遇改善評価料3</t>
    <rPh sb="0" eb="2">
      <t>カンゴ</t>
    </rPh>
    <rPh sb="2" eb="4">
      <t>ショクイン</t>
    </rPh>
    <rPh sb="4" eb="8">
      <t>ショグウカイゼン</t>
    </rPh>
    <rPh sb="8" eb="10">
      <t>ヒョウカ</t>
    </rPh>
    <rPh sb="10" eb="11">
      <t>リョウ</t>
    </rPh>
    <phoneticPr fontId="6"/>
  </si>
  <si>
    <t>看護職員処遇改善評価料2</t>
    <rPh sb="0" eb="2">
      <t>カンゴ</t>
    </rPh>
    <rPh sb="2" eb="4">
      <t>ショクイン</t>
    </rPh>
    <rPh sb="4" eb="8">
      <t>ショグウカイゼン</t>
    </rPh>
    <rPh sb="8" eb="10">
      <t>ヒョウカ</t>
    </rPh>
    <rPh sb="10" eb="11">
      <t>リョウ</t>
    </rPh>
    <phoneticPr fontId="6"/>
  </si>
  <si>
    <t>看護職員処遇改善評価料1</t>
    <rPh sb="0" eb="2">
      <t>カンゴ</t>
    </rPh>
    <rPh sb="2" eb="4">
      <t>ショクイン</t>
    </rPh>
    <rPh sb="4" eb="8">
      <t>ショグウカイゼン</t>
    </rPh>
    <rPh sb="8" eb="10">
      <t>ヒョウカ</t>
    </rPh>
    <rPh sb="10" eb="11">
      <t>リョウ</t>
    </rPh>
    <phoneticPr fontId="6"/>
  </si>
  <si>
    <t>未満</t>
    <rPh sb="0" eb="2">
      <t>ミマン</t>
    </rPh>
    <phoneticPr fontId="6"/>
  </si>
  <si>
    <t>以上</t>
    <rPh sb="0" eb="2">
      <t>イジョウ</t>
    </rPh>
    <phoneticPr fontId="6"/>
  </si>
  <si>
    <t>点数</t>
    <rPh sb="0" eb="2">
      <t>テンスウ</t>
    </rPh>
    <phoneticPr fontId="6"/>
  </si>
  <si>
    <t>看護職員処遇改善評価料の区分</t>
    <rPh sb="0" eb="2">
      <t>カンゴ</t>
    </rPh>
    <rPh sb="2" eb="4">
      <t>ショクイン</t>
    </rPh>
    <rPh sb="4" eb="8">
      <t>ショグウカイゼン</t>
    </rPh>
    <rPh sb="8" eb="10">
      <t>ヒョウカ</t>
    </rPh>
    <rPh sb="10" eb="11">
      <t>リョウ</t>
    </rPh>
    <rPh sb="12" eb="14">
      <t>クブン</t>
    </rPh>
    <phoneticPr fontId="6"/>
  </si>
  <si>
    <t>【Ａ】</t>
    <phoneticPr fontId="6"/>
  </si>
  <si>
    <t>⑤賃金改善実施期間において賃金の改善措置が実施される場合の当該措置の対象職員の賃金総額</t>
    <rPh sb="1" eb="3">
      <t>チンギン</t>
    </rPh>
    <rPh sb="3" eb="5">
      <t>カイゼン</t>
    </rPh>
    <rPh sb="5" eb="7">
      <t>ジッシ</t>
    </rPh>
    <rPh sb="7" eb="9">
      <t>キカン</t>
    </rPh>
    <rPh sb="13" eb="15">
      <t>チンギン</t>
    </rPh>
    <rPh sb="16" eb="18">
      <t>カイゼン</t>
    </rPh>
    <rPh sb="18" eb="20">
      <t>ソチ</t>
    </rPh>
    <phoneticPr fontId="1"/>
  </si>
  <si>
    <t>保険医療機関コード</t>
    <phoneticPr fontId="1"/>
  </si>
  <si>
    <t>該当する届出</t>
    <rPh sb="0" eb="2">
      <t>ガイトウ</t>
    </rPh>
    <rPh sb="4" eb="6">
      <t>トドケデ</t>
    </rPh>
    <phoneticPr fontId="6"/>
  </si>
  <si>
    <t>開設者名：</t>
    <rPh sb="0" eb="2">
      <t>カイセツ</t>
    </rPh>
    <rPh sb="2" eb="3">
      <t>シャ</t>
    </rPh>
    <rPh sb="3" eb="4">
      <t>メイ</t>
    </rPh>
    <phoneticPr fontId="1"/>
  </si>
  <si>
    <t>保険医療機関名</t>
    <rPh sb="0" eb="2">
      <t>ホケン</t>
    </rPh>
    <rPh sb="2" eb="4">
      <t>イリョウ</t>
    </rPh>
    <rPh sb="4" eb="6">
      <t>キカン</t>
    </rPh>
    <rPh sb="6" eb="7">
      <t>メイ</t>
    </rPh>
    <phoneticPr fontId="1"/>
  </si>
  <si>
    <t>②新規届出時又は４月１日時点における区分</t>
    <rPh sb="1" eb="3">
      <t>シンキ</t>
    </rPh>
    <rPh sb="3" eb="5">
      <t>トドケデ</t>
    </rPh>
    <rPh sb="5" eb="6">
      <t>ジ</t>
    </rPh>
    <rPh sb="6" eb="7">
      <t>マタ</t>
    </rPh>
    <rPh sb="9" eb="10">
      <t>ガツ</t>
    </rPh>
    <rPh sb="11" eb="12">
      <t>ニチ</t>
    </rPh>
    <rPh sb="12" eb="14">
      <t>ジテン</t>
    </rPh>
    <rPh sb="18" eb="20">
      <t>クブン</t>
    </rPh>
    <phoneticPr fontId="1"/>
  </si>
  <si>
    <t>③賃金改善実施期間における、延べ入院患者数の見込み</t>
    <rPh sb="1" eb="3">
      <t>チンギン</t>
    </rPh>
    <rPh sb="3" eb="5">
      <t>カイゼン</t>
    </rPh>
    <rPh sb="5" eb="7">
      <t>ジッシ</t>
    </rPh>
    <rPh sb="7" eb="9">
      <t>キカン</t>
    </rPh>
    <rPh sb="14" eb="15">
      <t>ノ</t>
    </rPh>
    <rPh sb="16" eb="18">
      <t>ニュウイン</t>
    </rPh>
    <rPh sb="18" eb="21">
      <t>カンジャスウ</t>
    </rPh>
    <phoneticPr fontId="1"/>
  </si>
  <si>
    <t>④本評価料による収入の見込額（②×③×10円）</t>
    <rPh sb="1" eb="2">
      <t>ホン</t>
    </rPh>
    <rPh sb="2" eb="4">
      <t>ヒョウカ</t>
    </rPh>
    <rPh sb="4" eb="5">
      <t>リョウ</t>
    </rPh>
    <rPh sb="8" eb="10">
      <t>シュウニュウ</t>
    </rPh>
    <rPh sb="11" eb="13">
      <t>ミコ</t>
    </rPh>
    <rPh sb="13" eb="14">
      <t>ガク</t>
    </rPh>
    <rPh sb="21" eb="22">
      <t>エン</t>
    </rPh>
    <phoneticPr fontId="1"/>
  </si>
  <si>
    <t>Ⅳ．看護職員等（保健師、助産師、看護師及び准看護師）に係る事項</t>
    <rPh sb="2" eb="4">
      <t>カンゴ</t>
    </rPh>
    <rPh sb="4" eb="6">
      <t>ショクイン</t>
    </rPh>
    <rPh sb="6" eb="7">
      <t>ナド</t>
    </rPh>
    <rPh sb="27" eb="28">
      <t>カカ</t>
    </rPh>
    <rPh sb="29" eb="31">
      <t>ジコウ</t>
    </rPh>
    <phoneticPr fontId="1"/>
  </si>
  <si>
    <r>
      <t>Ⅴ．処遇改善の対象に加える看護職員等（保健師、助産師、看護師及び准看護師）以外の</t>
    </r>
    <r>
      <rPr>
        <b/>
        <sz val="11"/>
        <color rgb="FF0070C0"/>
        <rFont val="ＭＳ ゴシック"/>
        <family val="3"/>
        <charset val="128"/>
      </rPr>
      <t/>
    </r>
    <rPh sb="2" eb="4">
      <t>ショグウ</t>
    </rPh>
    <rPh sb="4" eb="6">
      <t>カイゼン</t>
    </rPh>
    <rPh sb="7" eb="9">
      <t>タイショウ</t>
    </rPh>
    <rPh sb="10" eb="11">
      <t>クワ</t>
    </rPh>
    <rPh sb="13" eb="15">
      <t>カンゴ</t>
    </rPh>
    <rPh sb="15" eb="17">
      <t>ショクイン</t>
    </rPh>
    <rPh sb="17" eb="18">
      <t>ナド</t>
    </rPh>
    <rPh sb="37" eb="39">
      <t>イガイ</t>
    </rPh>
    <phoneticPr fontId="1"/>
  </si>
  <si>
    <t>職員に係る事項</t>
    <phoneticPr fontId="1"/>
  </si>
  <si>
    <t>⑬賃金改善の対象に加える看護職員等（保健師、助産師、看護師及び准看護師）以外の職員の</t>
    <rPh sb="1" eb="3">
      <t>チンギン</t>
    </rPh>
    <rPh sb="3" eb="5">
      <t>カイゼン</t>
    </rPh>
    <rPh sb="6" eb="8">
      <t>タイショウ</t>
    </rPh>
    <rPh sb="9" eb="10">
      <t>クワ</t>
    </rPh>
    <rPh sb="12" eb="14">
      <t>カンゴ</t>
    </rPh>
    <rPh sb="14" eb="16">
      <t>ショクイン</t>
    </rPh>
    <rPh sb="16" eb="17">
      <t>ナド</t>
    </rPh>
    <rPh sb="36" eb="38">
      <t>イガイ</t>
    </rPh>
    <rPh sb="39" eb="41">
      <t>ショクイン</t>
    </rPh>
    <phoneticPr fontId="1"/>
  </si>
  <si>
    <t>開設者名：</t>
    <rPh sb="0" eb="3">
      <t>カイセツシャ</t>
    </rPh>
    <rPh sb="3" eb="4">
      <t>メイ</t>
    </rPh>
    <phoneticPr fontId="1"/>
  </si>
  <si>
    <t>Ⅲ．看護職員等（保健師、助産師、看護師及び准看護師）に係る事項</t>
    <rPh sb="2" eb="4">
      <t>カンゴ</t>
    </rPh>
    <rPh sb="4" eb="6">
      <t>ショクイン</t>
    </rPh>
    <rPh sb="27" eb="28">
      <t>カカ</t>
    </rPh>
    <rPh sb="29" eb="31">
      <t>ジコウ</t>
    </rPh>
    <phoneticPr fontId="1"/>
  </si>
  <si>
    <t>⑦看護職員等（保健師、助産師、看護師及び准看護師）の常勤換算数</t>
    <rPh sb="5" eb="6">
      <t>ナド</t>
    </rPh>
    <rPh sb="7" eb="10">
      <t>ホケンシ</t>
    </rPh>
    <rPh sb="11" eb="14">
      <t>ジョサンシ</t>
    </rPh>
    <rPh sb="15" eb="18">
      <t>カンゴシ</t>
    </rPh>
    <rPh sb="18" eb="19">
      <t>オヨ</t>
    </rPh>
    <rPh sb="20" eb="24">
      <t>ジュンカンゴシ</t>
    </rPh>
    <rPh sb="26" eb="28">
      <t>ジョウキン</t>
    </rPh>
    <rPh sb="28" eb="30">
      <t>カンサン</t>
    </rPh>
    <rPh sb="30" eb="31">
      <t>カズ</t>
    </rPh>
    <phoneticPr fontId="1"/>
  </si>
  <si>
    <t>Ⅳ．処遇改善の対象に加える看護職員等（保健師、助産師、看護師及び准看護師）以外の</t>
    <rPh sb="2" eb="4">
      <t>ショグウ</t>
    </rPh>
    <rPh sb="4" eb="6">
      <t>カイゼン</t>
    </rPh>
    <rPh sb="7" eb="9">
      <t>タイショウ</t>
    </rPh>
    <rPh sb="10" eb="11">
      <t>クワ</t>
    </rPh>
    <rPh sb="13" eb="15">
      <t>カンゴ</t>
    </rPh>
    <rPh sb="15" eb="17">
      <t>ショクイン</t>
    </rPh>
    <rPh sb="37" eb="39">
      <t>イガイ</t>
    </rPh>
    <phoneticPr fontId="1"/>
  </si>
  <si>
    <t>⑫賃金改善の対象に加える看護職員等（保健師、助産師、看護師及び准看護師）以外の職員の</t>
    <rPh sb="1" eb="3">
      <t>チンギン</t>
    </rPh>
    <rPh sb="3" eb="5">
      <t>カイゼン</t>
    </rPh>
    <rPh sb="6" eb="8">
      <t>タイショウ</t>
    </rPh>
    <rPh sb="9" eb="10">
      <t>クワ</t>
    </rPh>
    <rPh sb="12" eb="14">
      <t>カンゴ</t>
    </rPh>
    <rPh sb="14" eb="16">
      <t>ショクイン</t>
    </rPh>
    <rPh sb="36" eb="38">
      <t>イガイ</t>
    </rPh>
    <rPh sb="39" eb="41">
      <t>ショクイン</t>
    </rPh>
    <phoneticPr fontId="1"/>
  </si>
  <si>
    <t>⑩ベア等による引上げ分</t>
    <rPh sb="3" eb="4">
      <t>トウ</t>
    </rPh>
    <rPh sb="7" eb="8">
      <t>ヒ</t>
    </rPh>
    <rPh sb="8" eb="9">
      <t>ア</t>
    </rPh>
    <rPh sb="10" eb="11">
      <t>ブン</t>
    </rPh>
    <phoneticPr fontId="1"/>
  </si>
  <si>
    <t>⑪ベア等の割合（⑩÷⑨）</t>
    <rPh sb="3" eb="4">
      <t>トウ</t>
    </rPh>
    <rPh sb="5" eb="7">
      <t>ワリアイ</t>
    </rPh>
    <phoneticPr fontId="1"/>
  </si>
  <si>
    <t>⑮ベア等による引上げ分</t>
    <rPh sb="3" eb="4">
      <t>トウ</t>
    </rPh>
    <rPh sb="7" eb="8">
      <t>ヒ</t>
    </rPh>
    <rPh sb="8" eb="9">
      <t>ア</t>
    </rPh>
    <rPh sb="10" eb="11">
      <t>ブン</t>
    </rPh>
    <phoneticPr fontId="1"/>
  </si>
  <si>
    <t>⑯ベア等の割合（⑮÷⑭）</t>
    <rPh sb="3" eb="4">
      <t>トウ</t>
    </rPh>
    <rPh sb="5" eb="7">
      <t>ワリアイ</t>
    </rPh>
    <phoneticPr fontId="1"/>
  </si>
  <si>
    <r>
      <t>⑰賃金</t>
    </r>
    <r>
      <rPr>
        <sz val="11"/>
        <rFont val="ＭＳ ゴシック"/>
        <family val="3"/>
        <charset val="128"/>
      </rPr>
      <t>の種類</t>
    </r>
    <rPh sb="1" eb="3">
      <t>チンギン</t>
    </rPh>
    <rPh sb="4" eb="6">
      <t>シュルイ</t>
    </rPh>
    <phoneticPr fontId="1"/>
  </si>
  <si>
    <t>⑨ベア等による引上げ分</t>
    <rPh sb="3" eb="4">
      <t>トウ</t>
    </rPh>
    <rPh sb="7" eb="8">
      <t>ヒ</t>
    </rPh>
    <rPh sb="8" eb="9">
      <t>ア</t>
    </rPh>
    <rPh sb="10" eb="11">
      <t>ブン</t>
    </rPh>
    <phoneticPr fontId="1"/>
  </si>
  <si>
    <t>⑩ベア等の割合（⑨÷⑧）</t>
    <rPh sb="3" eb="4">
      <t>トウ</t>
    </rPh>
    <rPh sb="5" eb="7">
      <t>ワリアイ</t>
    </rPh>
    <phoneticPr fontId="1"/>
  </si>
  <si>
    <t>⑭ベア等による引上げ分</t>
    <rPh sb="3" eb="4">
      <t>トウ</t>
    </rPh>
    <rPh sb="7" eb="8">
      <t>ヒ</t>
    </rPh>
    <rPh sb="8" eb="9">
      <t>ア</t>
    </rPh>
    <rPh sb="10" eb="11">
      <t>ブン</t>
    </rPh>
    <phoneticPr fontId="1"/>
  </si>
  <si>
    <t>⑮ベア等の割合（⑭÷⑬）</t>
    <rPh sb="3" eb="4">
      <t>トウ</t>
    </rPh>
    <rPh sb="5" eb="7">
      <t>ワリアイ</t>
    </rPh>
    <phoneticPr fontId="1"/>
  </si>
  <si>
    <t>※　新規の場合、届出月以前で最も近い月をチェックすること。</t>
    <rPh sb="2" eb="4">
      <t>シンキ</t>
    </rPh>
    <rPh sb="5" eb="7">
      <t>バアイ</t>
    </rPh>
    <rPh sb="8" eb="9">
      <t>トド</t>
    </rPh>
    <rPh sb="9" eb="10">
      <t>デ</t>
    </rPh>
    <rPh sb="10" eb="11">
      <t>ツキ</t>
    </rPh>
    <rPh sb="11" eb="13">
      <t>イゼン</t>
    </rPh>
    <rPh sb="14" eb="15">
      <t>モット</t>
    </rPh>
    <rPh sb="16" eb="17">
      <t>チカ</t>
    </rPh>
    <rPh sb="18" eb="19">
      <t>ツキ</t>
    </rPh>
    <phoneticPr fontId="1"/>
  </si>
  <si>
    <t>実績等に応じて支払われる手当（新設）</t>
    <phoneticPr fontId="1"/>
  </si>
  <si>
    <t>その他</t>
    <phoneticPr fontId="1"/>
  </si>
  <si>
    <t>実績等に応じて支払われる手当（既存の増額）</t>
    <phoneticPr fontId="1"/>
  </si>
  <si>
    <t>※　算出対象となる３か月の期間の１月当たりの延べ入院患者数の平均の数値（小数点</t>
    <rPh sb="18" eb="19">
      <t>ア</t>
    </rPh>
    <phoneticPr fontId="6"/>
  </si>
  <si>
    <t>【記載上の注意】</t>
    <phoneticPr fontId="1"/>
  </si>
  <si>
    <t>算出を行う月</t>
    <rPh sb="0" eb="2">
      <t>サンシュツ</t>
    </rPh>
    <rPh sb="3" eb="4">
      <t>オコナ</t>
    </rPh>
    <rPh sb="5" eb="6">
      <t>ツキ</t>
    </rPh>
    <phoneticPr fontId="1"/>
  </si>
  <si>
    <t>　　看護職員等（保健師、助産師、看護師及び准看護師）の常勤換算した数の平均の数値</t>
    <phoneticPr fontId="6"/>
  </si>
  <si>
    <t>※　自由診療の患者については、計上しない。公費負担医療や労災保険制度等、診療報</t>
    <phoneticPr fontId="1"/>
  </si>
  <si>
    <t>　　酬点数表に従って医療費が算定される患者については、計上する。</t>
    <phoneticPr fontId="1"/>
  </si>
  <si>
    <t>　　（小数点第二位を四捨五入）を記載すること。</t>
    <rPh sb="3" eb="6">
      <t>ショウスウテン</t>
    </rPh>
    <rPh sb="6" eb="7">
      <t>ダイ</t>
    </rPh>
    <rPh sb="7" eb="8">
      <t>ニ</t>
    </rPh>
    <rPh sb="8" eb="9">
      <t>クライ</t>
    </rPh>
    <rPh sb="10" eb="14">
      <t>シシャゴニュウ</t>
    </rPh>
    <phoneticPr fontId="6"/>
  </si>
  <si>
    <t>　　第二位を四捨五入）を記載すること。</t>
    <rPh sb="2" eb="3">
      <t>ダイ</t>
    </rPh>
    <rPh sb="3" eb="5">
      <t>ニイ</t>
    </rPh>
    <phoneticPr fontId="1"/>
  </si>
  <si>
    <t>件</t>
    <rPh sb="0" eb="1">
      <t>ケン</t>
    </rPh>
    <phoneticPr fontId="1"/>
  </si>
  <si>
    <t>（期間：令和</t>
    <rPh sb="1" eb="3">
      <t>キカン</t>
    </rPh>
    <rPh sb="4" eb="6">
      <t>レイワ</t>
    </rPh>
    <phoneticPr fontId="1"/>
  </si>
  <si>
    <t>１　「①賃金改善実施期間」は、原則４月（年度の途中で当該評価料の新規届出を行う場合、当該評</t>
    <phoneticPr fontId="1"/>
  </si>
  <si>
    <t>価料を算定開始した月）から翌年の３月までの期間をいう。</t>
    <phoneticPr fontId="1"/>
  </si>
  <si>
    <t>２　「③延べ入院患者数」は、本評価料を算定する期間における、延べ入院患者数の見込みを記載す</t>
    <phoneticPr fontId="1"/>
  </si>
  <si>
    <t>ること。（「様式１の延べ入院患者数」×「賃金改善実施期間の月数」とする。）</t>
    <phoneticPr fontId="1"/>
  </si>
  <si>
    <t>３　「⑤賃金改善実施期間において賃金の改善措置が実施される場合の当該措置の対象職員の賃金総</t>
    <phoneticPr fontId="1"/>
  </si>
  <si>
    <t>額」、「⑥本評価料の改善措置が実施されない場合の当該措置の対象職員の賃金総額」、「⑨看護</t>
    <phoneticPr fontId="1"/>
  </si>
  <si>
    <t>職員等（保健師、助産師、看護師及び准看護師）の賃金改善の見込額」、「⑭看護職員等（保健師、</t>
    <phoneticPr fontId="1"/>
  </si>
  <si>
    <t>助産師、看護師及び准看護師）以外の職員の賃金改善の見込額」、「⑩⑮ベア等による引上げ分」</t>
    <phoneticPr fontId="1"/>
  </si>
  <si>
    <t>は、それぞれ賃金改善実施期間における額を記載すること。</t>
    <phoneticPr fontId="1"/>
  </si>
  <si>
    <t>に加える看護職員等（保健師、助産師、看護師及び准看護師）以外の職員の常勤換算数」は、計画</t>
    <phoneticPr fontId="1"/>
  </si>
  <si>
    <t>書を提出する時点で対象となる人数を記載すること。また、小数点第二位を四捨五入した数を記入</t>
    <phoneticPr fontId="1"/>
  </si>
  <si>
    <t>すること。</t>
    <phoneticPr fontId="1"/>
  </si>
  <si>
    <t>遇改善を行う職種であって、保健師、助産師、看護師及び准看護師以外の職種をすべて記載する</t>
    <phoneticPr fontId="1"/>
  </si>
  <si>
    <t>こと。</t>
    <phoneticPr fontId="1"/>
  </si>
  <si>
    <t>改善に関する部分を記載すること。</t>
    <phoneticPr fontId="1"/>
  </si>
  <si>
    <t>１　報告対象年度において複数の種類の点数区分を取得した場合、Ⅰの各項目には、すべての区分・点</t>
    <phoneticPr fontId="1"/>
  </si>
  <si>
    <t>数及び算定期間に係る事項を記載すること。</t>
    <phoneticPr fontId="1"/>
  </si>
  <si>
    <t>の改善措置が実施されなかった場合の当該措置の対象職員の賃金総額」及び「⑨⑭ベア等による引</t>
    <phoneticPr fontId="1"/>
  </si>
  <si>
    <t>上げ分」は、報告対象年度の実績を記載すること。</t>
    <phoneticPr fontId="1"/>
  </si>
  <si>
    <t>に対する定期昇給による賃金上昇分も反映した額を記載すること。</t>
    <phoneticPr fontId="1"/>
  </si>
  <si>
    <t>３　「⑤本評価料の改善措置が実施されなかった場合の当該措置の対象職員の賃金総額」は、対象職員</t>
    <phoneticPr fontId="1"/>
  </si>
  <si>
    <t>に加える看護職員等（保健師、助産師、看護師及び准看護師）以外の職員の常勤換算数」は、報告</t>
    <phoneticPr fontId="1"/>
  </si>
  <si>
    <t>対象年度の各月１日の対象となる職員の平均人数を記載すること。また、小数点第二位を四捨五入</t>
    <phoneticPr fontId="1"/>
  </si>
  <si>
    <t>した数を記入すること。</t>
    <phoneticPr fontId="1"/>
  </si>
  <si>
    <t>善を行った職種であって、保健師、助産師、看護師及び准看護師以外の職種をすべて記載すること。</t>
    <phoneticPr fontId="1"/>
  </si>
  <si>
    <t>２　「④賃金改善実施期間において賃金の改善措置が実施された対象職員の賃金総額」、「⑤本評価料</t>
    <phoneticPr fontId="1"/>
  </si>
  <si>
    <t>４　「⑥本評価料の改善措置が実施されない場合の当該措置の対象職員の賃金総額」は、対象職員に</t>
    <phoneticPr fontId="1"/>
  </si>
  <si>
    <t>対する定期昇給による賃金上昇分も反映した額を記載すること。</t>
    <phoneticPr fontId="1"/>
  </si>
  <si>
    <t>※　新規届出時は前回届出時欄への記載は不要。</t>
    <rPh sb="2" eb="4">
      <t>シンキ</t>
    </rPh>
    <rPh sb="4" eb="5">
      <t>トド</t>
    </rPh>
    <rPh sb="5" eb="6">
      <t>デ</t>
    </rPh>
    <rPh sb="6" eb="7">
      <t>ジ</t>
    </rPh>
    <rPh sb="8" eb="10">
      <t>ゼンカイ</t>
    </rPh>
    <rPh sb="10" eb="11">
      <t>トド</t>
    </rPh>
    <rPh sb="11" eb="12">
      <t>デ</t>
    </rPh>
    <rPh sb="12" eb="13">
      <t>ジ</t>
    </rPh>
    <rPh sb="13" eb="14">
      <t>ラン</t>
    </rPh>
    <rPh sb="16" eb="18">
      <t>キサイ</t>
    </rPh>
    <rPh sb="19" eb="21">
      <t>フヨウ</t>
    </rPh>
    <phoneticPr fontId="6"/>
  </si>
  <si>
    <t>年度）</t>
    <rPh sb="0" eb="1">
      <t>ネン</t>
    </rPh>
    <rPh sb="1" eb="2">
      <t>ド</t>
    </rPh>
    <phoneticPr fontId="1"/>
  </si>
  <si>
    <t>該当するものを選択すること（新規届出時以外は記載を省略して差し支えない。）</t>
    <rPh sb="0" eb="2">
      <t>ガイトウ</t>
    </rPh>
    <rPh sb="7" eb="9">
      <t>センタク</t>
    </rPh>
    <rPh sb="14" eb="16">
      <t>シンキ</t>
    </rPh>
    <rPh sb="16" eb="18">
      <t>トドケデ</t>
    </rPh>
    <rPh sb="18" eb="19">
      <t>ジ</t>
    </rPh>
    <rPh sb="19" eb="21">
      <t>イガイ</t>
    </rPh>
    <rPh sb="22" eb="24">
      <t>キサイ</t>
    </rPh>
    <rPh sb="25" eb="27">
      <t>ショウリャク</t>
    </rPh>
    <rPh sb="29" eb="30">
      <t>サ</t>
    </rPh>
    <rPh sb="31" eb="32">
      <t>ツカ</t>
    </rPh>
    <phoneticPr fontId="6"/>
  </si>
  <si>
    <t>看護職員等の数、延べ入院患者数、【Ａ】の値</t>
    <rPh sb="0" eb="2">
      <t>カンゴ</t>
    </rPh>
    <rPh sb="2" eb="4">
      <t>ショクイン</t>
    </rPh>
    <rPh sb="4" eb="5">
      <t>ナド</t>
    </rPh>
    <rPh sb="6" eb="7">
      <t>カズ</t>
    </rPh>
    <rPh sb="8" eb="9">
      <t>ノ</t>
    </rPh>
    <rPh sb="10" eb="12">
      <t>ニュウイン</t>
    </rPh>
    <rPh sb="12" eb="15">
      <t>カンジャスウ</t>
    </rPh>
    <rPh sb="20" eb="21">
      <t>アタイ</t>
    </rPh>
    <phoneticPr fontId="6"/>
  </si>
  <si>
    <t>⑦は④以上か</t>
    <rPh sb="3" eb="5">
      <t>イジョウ</t>
    </rPh>
    <phoneticPr fontId="1"/>
  </si>
  <si>
    <t>⑥は③以上か</t>
    <rPh sb="3" eb="5">
      <t>イジョウ</t>
    </rPh>
    <phoneticPr fontId="1"/>
  </si>
  <si>
    <t>救急搬送実績：</t>
    <rPh sb="0" eb="2">
      <t>キュウキュウ</t>
    </rPh>
    <rPh sb="2" eb="4">
      <t>ハンソウ</t>
    </rPh>
    <rPh sb="4" eb="6">
      <t>ジッセキ</t>
    </rPh>
    <phoneticPr fontId="1"/>
  </si>
  <si>
    <t>含まれる場合であっても、「⑨看護職員等（保健師、助産師、看護師及び准看護師）の賃金改善の</t>
    <phoneticPr fontId="1"/>
  </si>
  <si>
    <t>見込額」及び「⑭看護職員等（保健師、助産師、看護師及び准看護師）以外の職員の賃金改善の見</t>
    <rPh sb="4" eb="5">
      <t>オヨ</t>
    </rPh>
    <phoneticPr fontId="1"/>
  </si>
  <si>
    <t>込額」には、基本給等の引き上げにより増加した法定福利費等の事業者負担分を含めないこと。</t>
    <phoneticPr fontId="1"/>
  </si>
  <si>
    <t>まれる場合であっても、「⑧看護職員等（保健師、助産師、看護師及び准看護師）の賃金改善の実</t>
    <phoneticPr fontId="1"/>
  </si>
  <si>
    <t>績額」及び「⑬看護職員等（保健師、助産師、看護師及び准看護師）以外の職員の賃金改善の実績</t>
    <rPh sb="3" eb="4">
      <t>オヨ</t>
    </rPh>
    <phoneticPr fontId="1"/>
  </si>
  <si>
    <t>額」には、基本給等の引き上げにより増加した法定福利費等の事業者負担分を含めないこと。</t>
    <phoneticPr fontId="1"/>
  </si>
  <si>
    <t>⑬看護職員等（保健師、助産師、看護師及び准看護師）以外の職員の賃金改善の実績額</t>
    <rPh sb="1" eb="3">
      <t>カンゴ</t>
    </rPh>
    <rPh sb="3" eb="5">
      <t>ショクイン</t>
    </rPh>
    <rPh sb="25" eb="27">
      <t>イガイ</t>
    </rPh>
    <rPh sb="28" eb="30">
      <t>ショクイン</t>
    </rPh>
    <rPh sb="31" eb="33">
      <t>チンギン</t>
    </rPh>
    <rPh sb="33" eb="35">
      <t>カイゼン</t>
    </rPh>
    <rPh sb="36" eb="39">
      <t>ジッセキガク</t>
    </rPh>
    <phoneticPr fontId="1"/>
  </si>
  <si>
    <t>５ 「⑦看護職員等（保健師、助産師、看護師及び准看護師）の常勤換算数」及び「⑫賃金改善の対象</t>
    <phoneticPr fontId="1"/>
  </si>
  <si>
    <t>４　「⑥賃金改善の実績額」に、基本給等の引き上げにより増加した法定福利費等の事業者負担分が含</t>
    <phoneticPr fontId="1"/>
  </si>
  <si>
    <t>６　「⑪看護職員等に加え、賃金の改善措置の対象に加える職種」は、本点数による収入により処遇改</t>
    <phoneticPr fontId="1"/>
  </si>
  <si>
    <t>⑭看護職員等（保健師、助産師、看護師及び准看護師）以外の職員の賃金改善の見込額</t>
    <rPh sb="1" eb="3">
      <t>カンゴ</t>
    </rPh>
    <rPh sb="3" eb="5">
      <t>ショクイン</t>
    </rPh>
    <rPh sb="5" eb="6">
      <t>ナド</t>
    </rPh>
    <rPh sb="25" eb="27">
      <t>イガイ</t>
    </rPh>
    <rPh sb="28" eb="30">
      <t>ショクイン</t>
    </rPh>
    <rPh sb="31" eb="33">
      <t>チンギン</t>
    </rPh>
    <rPh sb="33" eb="35">
      <t>カイゼン</t>
    </rPh>
    <rPh sb="36" eb="38">
      <t>ミコ</t>
    </rPh>
    <rPh sb="38" eb="39">
      <t>ガク</t>
    </rPh>
    <phoneticPr fontId="1"/>
  </si>
  <si>
    <t>８　「⑲賃金改善に関する規定内容」は、「⑱賃上げの担保方法」に記載した根拠規程のうち、賃金</t>
    <phoneticPr fontId="1"/>
  </si>
  <si>
    <t>７　「⑫看護職員等に加え、賃金の改善措置の対象に加える職種」は、本評価料による収入により処</t>
    <phoneticPr fontId="1"/>
  </si>
  <si>
    <t>６　「⑧看護職員等（保健師、助産師、看護師及び准看護師）の常勤換算数」及び「⑬賃金改善の対象</t>
    <phoneticPr fontId="1"/>
  </si>
  <si>
    <t>５　「⑦賃金改善の見込額」に、基本給等の引き上げにより増加した法定福利費等の事業者負担分が</t>
    <phoneticPr fontId="1"/>
  </si>
  <si>
    <t>今回</t>
    <rPh sb="0" eb="2">
      <t>コンカイ</t>
    </rPh>
    <phoneticPr fontId="1"/>
  </si>
  <si>
    <t>前回</t>
    <rPh sb="0" eb="2">
      <t>ゼンカイ</t>
    </rPh>
    <phoneticPr fontId="1"/>
  </si>
  <si>
    <t>様式93</t>
    <rPh sb="0" eb="2">
      <t>ヨウシキ</t>
    </rPh>
    <phoneticPr fontId="6"/>
  </si>
  <si>
    <t>様式93の２</t>
    <rPh sb="0" eb="2">
      <t>ヨウシキ</t>
    </rPh>
    <phoneticPr fontId="1"/>
  </si>
  <si>
    <t>様式93の３</t>
    <rPh sb="0" eb="2">
      <t>ヨウシキ</t>
    </rPh>
    <phoneticPr fontId="1"/>
  </si>
  <si>
    <t>　５のいずれにも該当する場合は、区分の変更を行わないものとする。</t>
    <rPh sb="8" eb="10">
      <t>ガイトウ</t>
    </rPh>
    <rPh sb="12" eb="14">
      <t>バアイ</t>
    </rPh>
    <rPh sb="16" eb="18">
      <t>クブン</t>
    </rPh>
    <rPh sb="19" eb="21">
      <t>ヘンコウ</t>
    </rPh>
    <rPh sb="22" eb="23">
      <t>オコナ</t>
    </rPh>
    <phoneticPr fontId="6"/>
  </si>
  <si>
    <t>４により算出した【Ａ】に基づき、該当する区分</t>
    <rPh sb="4" eb="6">
      <t>サンシュツ</t>
    </rPh>
    <rPh sb="12" eb="13">
      <t>モト</t>
    </rPh>
    <rPh sb="16" eb="18">
      <t>ガイトウ</t>
    </rPh>
    <rPh sb="20" eb="22">
      <t>クブン</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</si>
</sst>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Red]\-#,##0.0"/>
    <numFmt numFmtId="177" formatCode="0.0"/>
    <numFmt numFmtId="178" formatCode="0_);[Red]\(0\)"/>
  </numFmts>
  <fonts count="17" x14ac:knownFonts="1">
    <font>
      <sz val="11"/>
      <color theme="1"/>
      <name val="游ゴシック"/>
      <family val="2"/>
      <charset val="128"/>
      <scheme val="minor"/>
    </font>
    <font>
      <sz val="6"/>
      <name val="游ゴシック"/>
      <family val="2"/>
      <charset val="128"/>
      <scheme val="minor"/>
    </font>
    <font>
      <sz val="11"/>
      <name val="ＭＳ ゴシック"/>
      <family val="3"/>
      <charset val="128"/>
    </font>
    <font>
      <b/>
      <sz val="11"/>
      <name val="ＭＳ ゴシック"/>
      <family val="3"/>
      <charset val="128"/>
    </font>
    <font>
      <b/>
      <sz val="11"/>
      <color rgb="FF0070C0"/>
      <name val="ＭＳ ゴシック"/>
      <family val="3"/>
      <charset val="128"/>
    </font>
    <font>
      <sz val="11"/>
      <name val="ＭＳ Ｐゴシック"/>
      <family val="3"/>
      <charset val="128"/>
    </font>
    <font>
      <sz val="6"/>
      <name val="ＭＳ Ｐゴシック"/>
      <family val="3"/>
      <charset val="128"/>
    </font>
    <font>
      <sz val="12"/>
      <name val="ＭＳ Ｐゴシック"/>
      <family val="3"/>
      <charset val="128"/>
    </font>
    <font>
      <sz val="11"/>
      <color rgb="FFFF0000"/>
      <name val="ＭＳ Ｐゴシック"/>
      <family val="3"/>
      <charset val="128"/>
    </font>
    <font>
      <sz val="11"/>
      <color theme="1"/>
      <name val="游ゴシック"/>
      <family val="2"/>
      <charset val="128"/>
      <scheme val="minor"/>
    </font>
    <font>
      <sz val="14"/>
      <name val="ＭＳ Ｐゴシック"/>
      <family val="3"/>
      <charset val="128"/>
    </font>
    <font>
      <sz val="16"/>
      <name val="ＭＳ Ｐゴシック"/>
      <family val="3"/>
      <charset val="128"/>
    </font>
    <font>
      <sz val="10"/>
      <name val="ＭＳ ゴシック"/>
      <family val="3"/>
      <charset val="128"/>
    </font>
    <font>
      <u/>
      <sz val="14"/>
      <color rgb="FFFF0000"/>
      <name val="ＭＳ Ｐゴシック"/>
      <family val="3"/>
      <charset val="128"/>
    </font>
    <font>
      <sz val="10"/>
      <color rgb="FFFF0000"/>
      <name val="ＭＳ Ｐゴシック"/>
      <family val="3"/>
      <charset val="128"/>
    </font>
    <font>
      <sz val="11"/>
      <color theme="1"/>
      <name val="ＭＳ ゴシック"/>
      <family val="3"/>
      <charset val="128"/>
    </font>
    <font>
      <sz val="14"/>
      <color rgb="FFFF0000"/>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40">
    <border>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s>
  <cellStyleXfs count="4">
    <xf numFmtId="0" fontId="0" fillId="0" borderId="0">
      <alignment vertical="center"/>
    </xf>
    <xf numFmtId="0" fontId="5" fillId="0" borderId="0">
      <alignment vertical="center"/>
    </xf>
    <xf numFmtId="38" fontId="5" fillId="0" borderId="0" applyFont="0" applyFill="0" applyBorder="0" applyAlignment="0" applyProtection="0">
      <alignment vertical="center"/>
    </xf>
    <xf numFmtId="38" fontId="9" fillId="0" borderId="0" applyFont="0" applyFill="0" applyBorder="0" applyAlignment="0" applyProtection="0">
      <alignment vertical="center"/>
    </xf>
  </cellStyleXfs>
  <cellXfs count="187">
    <xf numFmtId="0" fontId="0" fillId="0" borderId="0" xfId="0">
      <alignment vertical="center"/>
    </xf>
    <xf numFmtId="0" fontId="2" fillId="2" borderId="20" xfId="0" applyFont="1" applyFill="1" applyBorder="1">
      <alignment vertical="center"/>
    </xf>
    <xf numFmtId="0" fontId="3" fillId="2" borderId="0" xfId="0" applyFont="1" applyFill="1">
      <alignment vertical="center"/>
    </xf>
    <xf numFmtId="0" fontId="2" fillId="2" borderId="0" xfId="0" applyFont="1" applyFill="1">
      <alignment vertical="center"/>
    </xf>
    <xf numFmtId="0" fontId="2" fillId="0" borderId="0" xfId="0" applyFont="1">
      <alignment vertical="center"/>
    </xf>
    <xf numFmtId="0" fontId="2" fillId="0" borderId="8" xfId="0" applyFont="1" applyBorder="1">
      <alignment vertical="center"/>
    </xf>
    <xf numFmtId="0" fontId="2" fillId="2" borderId="5" xfId="0" applyFont="1" applyFill="1" applyBorder="1">
      <alignment vertical="center"/>
    </xf>
    <xf numFmtId="0" fontId="2" fillId="2" borderId="21" xfId="0" applyFont="1" applyFill="1" applyBorder="1">
      <alignment vertical="center"/>
    </xf>
    <xf numFmtId="0" fontId="2" fillId="2" borderId="16" xfId="0" applyFont="1" applyFill="1" applyBorder="1">
      <alignment vertical="center"/>
    </xf>
    <xf numFmtId="0" fontId="2" fillId="2" borderId="12" xfId="0" applyFont="1" applyFill="1" applyBorder="1">
      <alignment vertical="center"/>
    </xf>
    <xf numFmtId="0" fontId="2" fillId="2" borderId="13" xfId="0" applyFont="1" applyFill="1" applyBorder="1">
      <alignment vertical="center"/>
    </xf>
    <xf numFmtId="0" fontId="2" fillId="2" borderId="14" xfId="0" applyFont="1" applyFill="1" applyBorder="1">
      <alignment vertical="center"/>
    </xf>
    <xf numFmtId="0" fontId="2" fillId="2" borderId="8" xfId="0" applyFont="1" applyFill="1" applyBorder="1">
      <alignment vertical="center"/>
    </xf>
    <xf numFmtId="0" fontId="2" fillId="2" borderId="8" xfId="0" applyFont="1" applyFill="1" applyBorder="1" applyAlignment="1">
      <alignment vertical="center"/>
    </xf>
    <xf numFmtId="0" fontId="2" fillId="2" borderId="9" xfId="0" applyFont="1" applyFill="1" applyBorder="1">
      <alignment vertical="center"/>
    </xf>
    <xf numFmtId="0" fontId="2" fillId="2" borderId="28" xfId="0" applyFont="1" applyFill="1" applyBorder="1">
      <alignment vertical="center"/>
    </xf>
    <xf numFmtId="0" fontId="2" fillId="2" borderId="3" xfId="0" applyFont="1" applyFill="1" applyBorder="1">
      <alignment vertical="center"/>
    </xf>
    <xf numFmtId="0" fontId="2" fillId="2" borderId="23" xfId="0" applyFont="1" applyFill="1" applyBorder="1">
      <alignment vertical="center"/>
    </xf>
    <xf numFmtId="0" fontId="2" fillId="2" borderId="15" xfId="0" applyFont="1" applyFill="1" applyBorder="1">
      <alignment vertical="center"/>
    </xf>
    <xf numFmtId="0" fontId="2" fillId="2" borderId="0" xfId="0" applyFont="1" applyFill="1" applyBorder="1">
      <alignment vertical="center"/>
    </xf>
    <xf numFmtId="0" fontId="2" fillId="2" borderId="10" xfId="0" applyFont="1" applyFill="1" applyBorder="1">
      <alignment vertical="center"/>
    </xf>
    <xf numFmtId="0" fontId="2" fillId="2" borderId="37" xfId="0" applyFont="1" applyFill="1" applyBorder="1">
      <alignment vertical="center"/>
    </xf>
    <xf numFmtId="0" fontId="2" fillId="2" borderId="11" xfId="0" applyFont="1" applyFill="1" applyBorder="1">
      <alignment vertical="center"/>
    </xf>
    <xf numFmtId="0" fontId="2" fillId="2" borderId="24" xfId="0" applyFont="1" applyFill="1" applyBorder="1">
      <alignment vertical="center"/>
    </xf>
    <xf numFmtId="0" fontId="2" fillId="2" borderId="0" xfId="0" applyFont="1" applyFill="1" applyBorder="1" applyAlignment="1">
      <alignment horizontal="center" vertical="center"/>
    </xf>
    <xf numFmtId="0" fontId="2" fillId="0" borderId="0" xfId="0" applyFont="1" applyBorder="1">
      <alignment vertical="center"/>
    </xf>
    <xf numFmtId="0" fontId="2" fillId="2" borderId="25" xfId="0" applyFont="1" applyFill="1" applyBorder="1">
      <alignment vertical="center"/>
    </xf>
    <xf numFmtId="0" fontId="2" fillId="2" borderId="26" xfId="0" applyFont="1" applyFill="1" applyBorder="1" applyAlignment="1">
      <alignment vertical="center"/>
    </xf>
    <xf numFmtId="0" fontId="2" fillId="2" borderId="26" xfId="0" applyFont="1" applyFill="1" applyBorder="1">
      <alignment vertical="center"/>
    </xf>
    <xf numFmtId="0" fontId="2" fillId="2" borderId="27" xfId="0" applyFont="1" applyFill="1" applyBorder="1">
      <alignment vertical="center"/>
    </xf>
    <xf numFmtId="0" fontId="2" fillId="2" borderId="29" xfId="0" applyFont="1" applyFill="1" applyBorder="1">
      <alignment vertical="center"/>
    </xf>
    <xf numFmtId="0" fontId="2" fillId="2" borderId="1" xfId="0" applyFont="1" applyFill="1" applyBorder="1">
      <alignment vertical="center"/>
    </xf>
    <xf numFmtId="0" fontId="2" fillId="2" borderId="22" xfId="0" applyFont="1" applyFill="1" applyBorder="1">
      <alignment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0" xfId="0" applyFont="1" applyFill="1" applyAlignment="1">
      <alignment horizontal="center" vertical="center"/>
    </xf>
    <xf numFmtId="0" fontId="2" fillId="2" borderId="28" xfId="0" applyFont="1" applyFill="1" applyBorder="1" applyAlignment="1">
      <alignment horizontal="left" vertical="center"/>
    </xf>
    <xf numFmtId="0" fontId="2" fillId="2" borderId="3" xfId="0" applyFont="1" applyFill="1" applyBorder="1" applyAlignment="1">
      <alignment horizontal="left" vertical="center"/>
    </xf>
    <xf numFmtId="0" fontId="2" fillId="0" borderId="3" xfId="0" applyFont="1" applyBorder="1">
      <alignment vertical="center"/>
    </xf>
    <xf numFmtId="0" fontId="2" fillId="2" borderId="14" xfId="0" applyFont="1" applyFill="1" applyBorder="1" applyAlignment="1">
      <alignment horizontal="left" vertical="center"/>
    </xf>
    <xf numFmtId="0" fontId="2" fillId="2" borderId="8" xfId="0" applyFont="1" applyFill="1" applyBorder="1" applyAlignment="1">
      <alignment horizontal="left" vertical="center"/>
    </xf>
    <xf numFmtId="0" fontId="2" fillId="0" borderId="8" xfId="0" applyFont="1" applyFill="1" applyBorder="1">
      <alignment vertical="center"/>
    </xf>
    <xf numFmtId="0" fontId="2" fillId="0" borderId="8" xfId="0" applyFont="1" applyFill="1" applyBorder="1" applyAlignment="1">
      <alignment vertical="center"/>
    </xf>
    <xf numFmtId="0" fontId="2" fillId="0" borderId="9" xfId="0" applyFont="1" applyFill="1" applyBorder="1">
      <alignment vertical="center"/>
    </xf>
    <xf numFmtId="0" fontId="2" fillId="0" borderId="0" xfId="0" applyFont="1" applyFill="1" applyBorder="1" applyAlignment="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2" fillId="0" borderId="0" xfId="0" applyFont="1" applyFill="1">
      <alignment vertical="center"/>
    </xf>
    <xf numFmtId="0" fontId="5" fillId="0" borderId="0" xfId="1">
      <alignment vertical="center"/>
    </xf>
    <xf numFmtId="0" fontId="8" fillId="0" borderId="0" xfId="1" applyFont="1">
      <alignment vertical="center"/>
    </xf>
    <xf numFmtId="177" fontId="5" fillId="0" borderId="0" xfId="1" applyNumberFormat="1">
      <alignment vertical="center"/>
    </xf>
    <xf numFmtId="0" fontId="5" fillId="0" borderId="30" xfId="1" applyBorder="1">
      <alignment vertical="center"/>
    </xf>
    <xf numFmtId="178" fontId="5" fillId="0" borderId="0" xfId="1" applyNumberFormat="1">
      <alignment vertical="center"/>
    </xf>
    <xf numFmtId="0" fontId="2" fillId="2" borderId="0" xfId="0" applyFont="1" applyFill="1" applyAlignment="1">
      <alignment horizontal="left" vertical="top" wrapText="1"/>
    </xf>
    <xf numFmtId="0" fontId="10" fillId="0" borderId="0" xfId="1" applyFont="1" applyFill="1">
      <alignment vertical="center"/>
    </xf>
    <xf numFmtId="49" fontId="10" fillId="0" borderId="0" xfId="1" applyNumberFormat="1" applyFont="1" applyFill="1" applyAlignment="1">
      <alignment horizontal="center" vertical="center"/>
    </xf>
    <xf numFmtId="0" fontId="10" fillId="3" borderId="0" xfId="1" applyFont="1" applyFill="1" applyAlignment="1">
      <alignment horizontal="left" vertical="center"/>
    </xf>
    <xf numFmtId="0" fontId="10" fillId="0" borderId="0" xfId="1" applyFont="1" applyFill="1" applyAlignment="1">
      <alignment vertical="center"/>
    </xf>
    <xf numFmtId="0" fontId="10" fillId="4" borderId="0" xfId="1" applyFont="1" applyFill="1" applyAlignment="1">
      <alignment horizontal="center" vertical="center"/>
    </xf>
    <xf numFmtId="0" fontId="10" fillId="0" borderId="0" xfId="1" applyFont="1" applyFill="1" applyBorder="1" applyAlignment="1">
      <alignment vertical="center"/>
    </xf>
    <xf numFmtId="0" fontId="10" fillId="0" borderId="0" xfId="1" applyFont="1" applyFill="1" applyBorder="1" applyAlignment="1">
      <alignment horizontal="left" vertical="center"/>
    </xf>
    <xf numFmtId="40" fontId="10" fillId="0" borderId="0" xfId="2" applyNumberFormat="1" applyFont="1" applyFill="1">
      <alignment vertical="center"/>
    </xf>
    <xf numFmtId="0" fontId="2" fillId="2" borderId="18" xfId="0" applyFont="1" applyFill="1" applyBorder="1">
      <alignment vertical="center"/>
    </xf>
    <xf numFmtId="0" fontId="2" fillId="2" borderId="7" xfId="0" applyFont="1" applyFill="1" applyBorder="1">
      <alignment vertical="center"/>
    </xf>
    <xf numFmtId="0" fontId="2" fillId="2" borderId="19" xfId="0" applyFont="1" applyFill="1" applyBorder="1">
      <alignment vertical="center"/>
    </xf>
    <xf numFmtId="0" fontId="2" fillId="2" borderId="38" xfId="0" applyFont="1" applyFill="1" applyBorder="1">
      <alignment vertical="center"/>
    </xf>
    <xf numFmtId="0" fontId="2" fillId="2" borderId="2" xfId="0" applyFont="1" applyFill="1" applyBorder="1">
      <alignment vertical="center"/>
    </xf>
    <xf numFmtId="0" fontId="2" fillId="2" borderId="34" xfId="0" applyFont="1" applyFill="1" applyBorder="1">
      <alignment vertical="center"/>
    </xf>
    <xf numFmtId="0" fontId="2" fillId="0" borderId="1" xfId="0" applyFont="1" applyFill="1" applyBorder="1" applyAlignment="1">
      <alignment vertical="center"/>
    </xf>
    <xf numFmtId="0" fontId="2" fillId="0" borderId="22" xfId="0" applyFont="1" applyFill="1" applyBorder="1">
      <alignment vertical="center"/>
    </xf>
    <xf numFmtId="0" fontId="2" fillId="0" borderId="23" xfId="0" applyFont="1" applyFill="1" applyBorder="1">
      <alignment vertical="center"/>
    </xf>
    <xf numFmtId="0" fontId="2" fillId="0" borderId="1" xfId="0" applyFont="1" applyFill="1" applyBorder="1" applyAlignment="1">
      <alignment horizontal="right" vertical="center"/>
    </xf>
    <xf numFmtId="0" fontId="2" fillId="2" borderId="3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vertical="center"/>
    </xf>
    <xf numFmtId="0" fontId="2" fillId="2" borderId="17" xfId="0" applyFont="1" applyFill="1" applyBorder="1" applyAlignment="1">
      <alignment vertical="center"/>
    </xf>
    <xf numFmtId="0" fontId="2" fillId="2" borderId="30" xfId="0" applyFont="1" applyFill="1" applyBorder="1" applyAlignment="1">
      <alignment horizontal="center" vertical="center"/>
    </xf>
    <xf numFmtId="0" fontId="2" fillId="2" borderId="17" xfId="0" applyFont="1" applyFill="1" applyBorder="1">
      <alignment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35" xfId="0" applyFont="1" applyFill="1" applyBorder="1">
      <alignment vertical="center"/>
    </xf>
    <xf numFmtId="0" fontId="2" fillId="2" borderId="30" xfId="0" applyFont="1" applyFill="1" applyBorder="1">
      <alignment vertical="center"/>
    </xf>
    <xf numFmtId="0" fontId="2" fillId="2" borderId="36"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3" xfId="0" applyFont="1" applyFill="1" applyBorder="1">
      <alignment vertical="center"/>
    </xf>
    <xf numFmtId="0" fontId="2" fillId="0" borderId="26" xfId="0" applyFont="1" applyBorder="1">
      <alignment vertical="center"/>
    </xf>
    <xf numFmtId="0" fontId="2" fillId="2" borderId="7" xfId="0" applyFont="1" applyFill="1" applyBorder="1" applyAlignment="1">
      <alignment horizontal="right" vertical="center"/>
    </xf>
    <xf numFmtId="0" fontId="2" fillId="2" borderId="5" xfId="0" applyFont="1" applyFill="1" applyBorder="1" applyAlignment="1">
      <alignment vertical="center"/>
    </xf>
    <xf numFmtId="0" fontId="2" fillId="0" borderId="15" xfId="0" applyFont="1" applyBorder="1">
      <alignment vertical="center"/>
    </xf>
    <xf numFmtId="0" fontId="2" fillId="0" borderId="16" xfId="0" applyFont="1" applyBorder="1">
      <alignment vertical="center"/>
    </xf>
    <xf numFmtId="0" fontId="2" fillId="2" borderId="1" xfId="0" applyFont="1" applyFill="1" applyBorder="1" applyAlignment="1">
      <alignment vertical="center"/>
    </xf>
    <xf numFmtId="0" fontId="2" fillId="2" borderId="0" xfId="0" applyFont="1" applyFill="1" applyBorder="1" applyAlignment="1">
      <alignment vertical="center"/>
    </xf>
    <xf numFmtId="0" fontId="2" fillId="0" borderId="10" xfId="0" applyFont="1" applyFill="1" applyBorder="1">
      <alignment vertical="center"/>
    </xf>
    <xf numFmtId="0" fontId="2" fillId="2" borderId="39" xfId="0" applyFont="1" applyFill="1" applyBorder="1">
      <alignment vertical="center"/>
    </xf>
    <xf numFmtId="0" fontId="12" fillId="2" borderId="0" xfId="0" applyFont="1" applyFill="1" applyBorder="1">
      <alignment vertical="center"/>
    </xf>
    <xf numFmtId="0" fontId="7" fillId="0" borderId="0" xfId="1" applyFont="1" applyFill="1" applyAlignment="1">
      <alignment horizontal="left" vertical="center"/>
    </xf>
    <xf numFmtId="0" fontId="10" fillId="3" borderId="0" xfId="1" applyFont="1" applyFill="1" applyAlignment="1">
      <alignment horizontal="center" vertical="center"/>
    </xf>
    <xf numFmtId="0" fontId="10" fillId="0" borderId="0" xfId="1" applyFont="1" applyFill="1" applyAlignment="1">
      <alignment horizontal="left" vertical="center"/>
    </xf>
    <xf numFmtId="0" fontId="10" fillId="0" borderId="0" xfId="1" applyFont="1" applyFill="1" applyAlignment="1">
      <alignment horizontal="center" vertical="center"/>
    </xf>
    <xf numFmtId="0" fontId="10" fillId="2" borderId="0" xfId="1" applyFont="1" applyFill="1" applyBorder="1" applyAlignment="1">
      <alignment vertical="center"/>
    </xf>
    <xf numFmtId="0" fontId="13" fillId="0" borderId="0" xfId="1" applyFont="1" applyFill="1" applyAlignment="1">
      <alignment horizontal="center" vertical="center"/>
    </xf>
    <xf numFmtId="0" fontId="10" fillId="0" borderId="0" xfId="1" applyFont="1" applyFill="1" applyAlignment="1">
      <alignment horizontal="center" vertical="center"/>
    </xf>
    <xf numFmtId="0" fontId="7" fillId="0" borderId="0" xfId="1" applyFont="1" applyFill="1" applyAlignment="1">
      <alignment horizontal="left" vertical="center"/>
    </xf>
    <xf numFmtId="0" fontId="10" fillId="0" borderId="0" xfId="1" applyFont="1" applyFill="1" applyAlignment="1">
      <alignment horizontal="left" vertical="center"/>
    </xf>
    <xf numFmtId="0" fontId="2" fillId="2" borderId="0" xfId="0" applyFont="1" applyFill="1" applyAlignment="1">
      <alignment vertical="top" wrapText="1"/>
    </xf>
    <xf numFmtId="0" fontId="2" fillId="2" borderId="0" xfId="0" applyFont="1" applyFill="1" applyAlignment="1">
      <alignment vertical="top"/>
    </xf>
    <xf numFmtId="0" fontId="14" fillId="0" borderId="0" xfId="1" applyFont="1" applyFill="1" applyAlignment="1">
      <alignment vertical="center" textRotation="255"/>
    </xf>
    <xf numFmtId="0" fontId="7" fillId="0" borderId="0" xfId="1" applyFont="1" applyFill="1" applyAlignment="1">
      <alignment horizontal="left" vertical="center"/>
    </xf>
    <xf numFmtId="0" fontId="10" fillId="0" borderId="0" xfId="1" applyFont="1" applyFill="1" applyAlignment="1">
      <alignment horizontal="left" vertical="center"/>
    </xf>
    <xf numFmtId="0" fontId="10" fillId="0" borderId="0" xfId="1" applyFont="1" applyFill="1" applyAlignment="1">
      <alignment horizontal="center" vertical="center"/>
    </xf>
    <xf numFmtId="0" fontId="15" fillId="2" borderId="0" xfId="0" applyFont="1" applyFill="1">
      <alignment vertical="center"/>
    </xf>
    <xf numFmtId="0" fontId="15" fillId="2" borderId="0" xfId="0" applyFont="1" applyFill="1" applyAlignment="1">
      <alignment vertical="top"/>
    </xf>
    <xf numFmtId="0" fontId="15" fillId="2" borderId="0" xfId="0" applyFont="1" applyFill="1" applyAlignment="1">
      <alignment vertical="top" wrapText="1"/>
    </xf>
    <xf numFmtId="0" fontId="16" fillId="0" borderId="0" xfId="1" applyFont="1" applyFill="1">
      <alignment vertical="center"/>
    </xf>
    <xf numFmtId="0" fontId="10" fillId="0" borderId="0" xfId="1" applyFont="1" applyFill="1" applyAlignment="1">
      <alignment horizontal="left" vertical="center"/>
    </xf>
    <xf numFmtId="0" fontId="10" fillId="0" borderId="0" xfId="1" applyFont="1" applyFill="1" applyAlignment="1">
      <alignment horizontal="center" vertical="center"/>
    </xf>
    <xf numFmtId="0" fontId="10" fillId="0" borderId="0" xfId="1" applyFont="1" applyFill="1" applyBorder="1" applyAlignment="1">
      <alignment horizontal="center" vertical="center"/>
    </xf>
    <xf numFmtId="176" fontId="10" fillId="4" borderId="3" xfId="2" applyNumberFormat="1" applyFont="1" applyFill="1" applyBorder="1" applyAlignment="1">
      <alignment horizontal="center" vertical="center"/>
    </xf>
    <xf numFmtId="0" fontId="7" fillId="4" borderId="0" xfId="1" applyFont="1" applyFill="1" applyAlignment="1">
      <alignment horizontal="center" vertical="center"/>
    </xf>
    <xf numFmtId="0" fontId="10" fillId="3" borderId="0" xfId="1" applyFont="1" applyFill="1" applyAlignment="1">
      <alignment horizontal="center" vertical="center"/>
    </xf>
    <xf numFmtId="0" fontId="10" fillId="4" borderId="3" xfId="1" applyFont="1" applyFill="1" applyBorder="1" applyAlignment="1">
      <alignment horizontal="center" vertical="center"/>
    </xf>
    <xf numFmtId="0" fontId="10" fillId="0" borderId="3" xfId="1" applyFont="1" applyFill="1" applyBorder="1" applyAlignment="1">
      <alignment horizontal="center" vertical="center"/>
    </xf>
    <xf numFmtId="0" fontId="10" fillId="3" borderId="3" xfId="1" applyFont="1" applyFill="1" applyBorder="1" applyAlignment="1">
      <alignment horizontal="center" vertical="center"/>
    </xf>
    <xf numFmtId="0" fontId="10" fillId="0" borderId="0" xfId="1" applyFont="1" applyFill="1" applyAlignment="1">
      <alignment horizontal="center" vertical="center"/>
    </xf>
    <xf numFmtId="0" fontId="11" fillId="0" borderId="0" xfId="1" applyFont="1" applyFill="1" applyAlignment="1">
      <alignment horizontal="center" vertical="center"/>
    </xf>
    <xf numFmtId="176" fontId="10" fillId="3" borderId="3" xfId="2" applyNumberFormat="1" applyFont="1" applyFill="1" applyBorder="1" applyAlignment="1">
      <alignment horizontal="center" vertical="center"/>
    </xf>
    <xf numFmtId="0" fontId="10" fillId="0" borderId="0" xfId="1" applyFont="1" applyFill="1" applyAlignment="1">
      <alignment horizontal="left" vertical="center"/>
    </xf>
    <xf numFmtId="49" fontId="10" fillId="3" borderId="3" xfId="1" applyNumberFormat="1" applyFont="1" applyFill="1" applyBorder="1" applyAlignment="1">
      <alignment horizontal="center" vertical="center"/>
    </xf>
    <xf numFmtId="0" fontId="2" fillId="3" borderId="12" xfId="0" applyFont="1" applyFill="1" applyBorder="1" applyAlignment="1">
      <alignment horizontal="left" vertical="top"/>
    </xf>
    <xf numFmtId="0" fontId="2" fillId="3" borderId="0" xfId="0" applyFont="1" applyFill="1" applyBorder="1" applyAlignment="1">
      <alignment horizontal="left" vertical="center"/>
    </xf>
    <xf numFmtId="0" fontId="2" fillId="2" borderId="0" xfId="0" applyFont="1" applyFill="1" applyAlignment="1">
      <alignment horizontal="left" vertical="top" wrapText="1"/>
    </xf>
    <xf numFmtId="0" fontId="2" fillId="3" borderId="0" xfId="0" applyFont="1" applyFill="1" applyBorder="1" applyAlignment="1">
      <alignment horizontal="center" vertical="center"/>
    </xf>
    <xf numFmtId="0" fontId="2" fillId="3" borderId="0" xfId="0" applyFont="1" applyFill="1" applyAlignment="1">
      <alignment horizontal="left" vertical="center" shrinkToFit="1"/>
    </xf>
    <xf numFmtId="177" fontId="2" fillId="4" borderId="11" xfId="0" applyNumberFormat="1" applyFont="1" applyFill="1" applyBorder="1" applyAlignment="1">
      <alignment horizontal="right" vertical="center"/>
    </xf>
    <xf numFmtId="0" fontId="3" fillId="2" borderId="0" xfId="0" applyFont="1" applyFill="1" applyAlignment="1">
      <alignment horizontal="center" vertical="center"/>
    </xf>
    <xf numFmtId="38" fontId="2" fillId="4" borderId="12" xfId="3" applyFont="1" applyFill="1" applyBorder="1" applyAlignment="1">
      <alignment vertical="center"/>
    </xf>
    <xf numFmtId="38" fontId="2" fillId="4" borderId="5" xfId="3" applyFont="1" applyFill="1" applyBorder="1" applyAlignment="1">
      <alignment horizontal="right" vertical="center"/>
    </xf>
    <xf numFmtId="0" fontId="2" fillId="4" borderId="17"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3" xfId="0" applyFont="1" applyFill="1" applyBorder="1" applyAlignment="1">
      <alignment horizontal="center" vertical="center" shrinkToFit="1"/>
    </xf>
    <xf numFmtId="0" fontId="2" fillId="4" borderId="3" xfId="0" applyFont="1" applyFill="1" applyBorder="1" applyAlignment="1">
      <alignment vertical="center"/>
    </xf>
    <xf numFmtId="0" fontId="2" fillId="2" borderId="0" xfId="0" applyFont="1" applyFill="1" applyAlignment="1">
      <alignment horizontal="center" vertical="center" shrinkToFit="1"/>
    </xf>
    <xf numFmtId="49" fontId="2" fillId="4" borderId="17" xfId="0" applyNumberFormat="1" applyFont="1" applyFill="1" applyBorder="1" applyAlignment="1">
      <alignment horizontal="center" vertical="center"/>
    </xf>
    <xf numFmtId="49" fontId="2" fillId="4" borderId="5" xfId="0" applyNumberFormat="1" applyFont="1" applyFill="1" applyBorder="1" applyAlignment="1">
      <alignment horizontal="center" vertical="center"/>
    </xf>
    <xf numFmtId="49" fontId="2" fillId="4" borderId="6" xfId="0" applyNumberFormat="1" applyFont="1" applyFill="1" applyBorder="1" applyAlignment="1">
      <alignment horizontal="center" vertical="center"/>
    </xf>
    <xf numFmtId="0" fontId="2" fillId="3" borderId="26" xfId="0" applyFont="1" applyFill="1" applyBorder="1" applyAlignment="1">
      <alignment horizontal="center" vertical="center"/>
    </xf>
    <xf numFmtId="38" fontId="2" fillId="3" borderId="3" xfId="3" applyFont="1" applyFill="1" applyBorder="1" applyAlignment="1">
      <alignment horizontal="right" vertical="center" shrinkToFit="1"/>
    </xf>
    <xf numFmtId="38" fontId="2" fillId="3" borderId="0" xfId="3" applyFont="1" applyFill="1" applyBorder="1" applyAlignment="1">
      <alignment horizontal="right" vertical="center" shrinkToFit="1"/>
    </xf>
    <xf numFmtId="38" fontId="2" fillId="4" borderId="11" xfId="3" applyFont="1" applyFill="1" applyBorder="1" applyAlignment="1">
      <alignment horizontal="right" vertical="center" shrinkToFit="1"/>
    </xf>
    <xf numFmtId="38" fontId="2" fillId="3" borderId="5" xfId="3" applyFont="1" applyFill="1" applyBorder="1" applyAlignment="1">
      <alignment horizontal="right" vertical="center" shrinkToFit="1"/>
    </xf>
    <xf numFmtId="0" fontId="2" fillId="5" borderId="12" xfId="0" applyFont="1" applyFill="1" applyBorder="1" applyAlignment="1">
      <alignment horizontal="center" vertical="center"/>
    </xf>
    <xf numFmtId="176" fontId="2" fillId="3" borderId="7" xfId="3" applyNumberFormat="1" applyFont="1" applyFill="1" applyBorder="1" applyAlignment="1">
      <alignment horizontal="right" vertical="center" shrinkToFit="1"/>
    </xf>
    <xf numFmtId="0" fontId="2" fillId="3" borderId="8" xfId="0" applyFont="1" applyFill="1" applyBorder="1" applyAlignment="1">
      <alignment horizontal="left" vertical="top"/>
    </xf>
    <xf numFmtId="0" fontId="2" fillId="3" borderId="0" xfId="0" applyFont="1" applyFill="1" applyBorder="1" applyAlignment="1">
      <alignment horizontal="left" vertical="top"/>
    </xf>
    <xf numFmtId="0" fontId="2" fillId="3" borderId="3" xfId="0" applyFont="1" applyFill="1" applyBorder="1" applyAlignment="1">
      <alignment horizontal="left" vertical="top"/>
    </xf>
    <xf numFmtId="0" fontId="2" fillId="2" borderId="14"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28" xfId="0" applyFont="1" applyFill="1" applyBorder="1" applyAlignment="1">
      <alignment horizontal="left" vertical="top" wrapText="1"/>
    </xf>
    <xf numFmtId="0" fontId="2" fillId="2" borderId="3" xfId="0" applyFont="1" applyFill="1" applyBorder="1" applyAlignment="1">
      <alignment horizontal="left" vertical="top" wrapText="1"/>
    </xf>
    <xf numFmtId="176" fontId="2" fillId="3" borderId="3" xfId="3" applyNumberFormat="1" applyFont="1" applyFill="1" applyBorder="1" applyAlignment="1">
      <alignment horizontal="right" vertical="center"/>
    </xf>
    <xf numFmtId="38" fontId="2" fillId="3" borderId="0" xfId="3" applyFont="1" applyFill="1" applyBorder="1" applyAlignment="1">
      <alignment horizontal="right" vertical="center"/>
    </xf>
    <xf numFmtId="176" fontId="2" fillId="3" borderId="3" xfId="3" applyNumberFormat="1" applyFont="1" applyFill="1" applyBorder="1" applyAlignment="1">
      <alignment horizontal="center" vertical="center"/>
    </xf>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shrinkToFit="1"/>
    </xf>
    <xf numFmtId="38" fontId="2" fillId="3" borderId="5" xfId="3" applyFont="1" applyFill="1" applyBorder="1" applyAlignment="1">
      <alignment horizontal="center" vertical="center" shrinkToFit="1"/>
    </xf>
    <xf numFmtId="176" fontId="2" fillId="3" borderId="7" xfId="3" applyNumberFormat="1" applyFont="1" applyFill="1" applyBorder="1" applyAlignment="1">
      <alignment horizontal="center" vertical="center"/>
    </xf>
    <xf numFmtId="38" fontId="2" fillId="3" borderId="5" xfId="3" applyFont="1" applyFill="1" applyBorder="1" applyAlignment="1">
      <alignment horizontal="center" vertical="center"/>
    </xf>
    <xf numFmtId="38" fontId="2" fillId="3" borderId="0" xfId="3" applyFont="1" applyFill="1" applyBorder="1" applyAlignment="1">
      <alignment horizontal="center" vertical="center"/>
    </xf>
    <xf numFmtId="38" fontId="2" fillId="3" borderId="1" xfId="3" applyFont="1" applyFill="1" applyBorder="1" applyAlignment="1">
      <alignment horizontal="right" vertical="center"/>
    </xf>
    <xf numFmtId="38" fontId="2" fillId="4" borderId="5" xfId="3" applyFont="1" applyFill="1" applyBorder="1" applyAlignment="1">
      <alignment horizontal="center" vertical="center" shrinkToFit="1"/>
    </xf>
    <xf numFmtId="38" fontId="2" fillId="3" borderId="7" xfId="3" applyFont="1" applyFill="1" applyBorder="1" applyAlignment="1">
      <alignment horizontal="right" vertical="center" shrinkToFit="1"/>
    </xf>
    <xf numFmtId="38" fontId="2" fillId="4" borderId="11" xfId="3" applyFont="1" applyFill="1" applyBorder="1" applyAlignment="1">
      <alignment horizontal="center" vertical="center" shrinkToFit="1"/>
    </xf>
    <xf numFmtId="0" fontId="2" fillId="2" borderId="17"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7" xfId="0" applyFont="1" applyFill="1" applyBorder="1" applyAlignment="1">
      <alignment vertical="center"/>
    </xf>
    <xf numFmtId="0" fontId="2" fillId="2" borderId="5" xfId="0" applyFont="1" applyFill="1" applyBorder="1" applyAlignment="1">
      <alignment vertical="center"/>
    </xf>
    <xf numFmtId="0" fontId="2" fillId="2" borderId="3" xfId="0" applyFont="1" applyFill="1" applyBorder="1" applyAlignment="1">
      <alignment vertical="center"/>
    </xf>
    <xf numFmtId="0" fontId="5" fillId="0" borderId="30" xfId="1" applyBorder="1" applyAlignment="1">
      <alignment horizontal="center" vertical="center"/>
    </xf>
  </cellXfs>
  <cellStyles count="4">
    <cellStyle name="桁区切り" xfId="3" builtinId="6"/>
    <cellStyle name="桁区切り 2" xfId="2" xr:uid="{00000000-0005-0000-0000-000001000000}"/>
    <cellStyle name="標準" xfId="0" builtinId="0"/>
    <cellStyle name="標準 2" xfId="1" xr:uid="{00000000-0005-0000-0000-000003000000}"/>
  </cellStyles>
  <dxfs count="0"/>
  <tableStyles count="0" defaultTableStyle="TableStyleMedium2" defaultPivotStyle="PivotStyleLight16"/>
  <colors>
    <mruColors>
      <color rgb="FFFF7C80"/>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Radio" firstButton="1" fmlaLink="$AJ$29"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28575</xdr:colOff>
          <xdr:row>16</xdr:row>
          <xdr:rowOff>38100</xdr:rowOff>
        </xdr:from>
        <xdr:to>
          <xdr:col>5</xdr:col>
          <xdr:colOff>257175</xdr:colOff>
          <xdr:row>16</xdr:row>
          <xdr:rowOff>247650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22</xdr:row>
          <xdr:rowOff>28575</xdr:rowOff>
        </xdr:from>
        <xdr:to>
          <xdr:col>6</xdr:col>
          <xdr:colOff>0</xdr:colOff>
          <xdr:row>23</xdr:row>
          <xdr:rowOff>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9</xdr:row>
          <xdr:rowOff>38100</xdr:rowOff>
        </xdr:from>
        <xdr:to>
          <xdr:col>5</xdr:col>
          <xdr:colOff>266700</xdr:colOff>
          <xdr:row>9</xdr:row>
          <xdr:rowOff>295275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0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10</xdr:row>
          <xdr:rowOff>38100</xdr:rowOff>
        </xdr:from>
        <xdr:to>
          <xdr:col>5</xdr:col>
          <xdr:colOff>266700</xdr:colOff>
          <xdr:row>10</xdr:row>
          <xdr:rowOff>295275</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62</xdr:col>
      <xdr:colOff>488575</xdr:colOff>
      <xdr:row>5</xdr:row>
      <xdr:rowOff>147918</xdr:rowOff>
    </xdr:from>
    <xdr:to>
      <xdr:col>65</xdr:col>
      <xdr:colOff>656664</xdr:colOff>
      <xdr:row>7</xdr:row>
      <xdr:rowOff>282388</xdr:rowOff>
    </xdr:to>
    <xdr:sp macro="" textlink="">
      <xdr:nvSpPr>
        <xdr:cNvPr id="22" name="四角形吹き出し 21">
          <a:extLst>
            <a:ext uri="{FF2B5EF4-FFF2-40B4-BE49-F238E27FC236}">
              <a16:creationId xmlns:a16="http://schemas.microsoft.com/office/drawing/2014/main" id="{00000000-0008-0000-0000-000016000000}"/>
            </a:ext>
          </a:extLst>
        </xdr:cNvPr>
        <xdr:cNvSpPr/>
      </xdr:nvSpPr>
      <xdr:spPr>
        <a:xfrm>
          <a:off x="24043340" y="1716742"/>
          <a:ext cx="2218765" cy="761999"/>
        </a:xfrm>
        <a:prstGeom prst="wedgeRectCallout">
          <a:avLst>
            <a:gd name="adj1" fmla="val -70107"/>
            <a:gd name="adj2" fmla="val -581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エクセルですべて完結できるように、チェック形式にしました。</a:t>
          </a:r>
          <a:endParaRPr kumimoji="1" lang="en-US" altLang="ja-JP" sz="1100"/>
        </a:p>
      </xdr:txBody>
    </xdr:sp>
    <xdr:clientData/>
  </xdr:twoCellAnchor>
  <mc:AlternateContent xmlns:mc="http://schemas.openxmlformats.org/markup-compatibility/2006">
    <mc:Choice xmlns:a14="http://schemas.microsoft.com/office/drawing/2010/main" Requires="a14">
      <xdr:twoCellAnchor editAs="oneCell">
        <xdr:from>
          <xdr:col>10</xdr:col>
          <xdr:colOff>57150</xdr:colOff>
          <xdr:row>9</xdr:row>
          <xdr:rowOff>180975</xdr:rowOff>
        </xdr:from>
        <xdr:to>
          <xdr:col>11</xdr:col>
          <xdr:colOff>123825</xdr:colOff>
          <xdr:row>10</xdr:row>
          <xdr:rowOff>114300</xdr:rowOff>
        </xdr:to>
        <xdr:sp macro="" textlink="">
          <xdr:nvSpPr>
            <xdr:cNvPr id="4105" name="Option Button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9</xdr:row>
          <xdr:rowOff>180975</xdr:rowOff>
        </xdr:from>
        <xdr:to>
          <xdr:col>14</xdr:col>
          <xdr:colOff>123825</xdr:colOff>
          <xdr:row>10</xdr:row>
          <xdr:rowOff>114300</xdr:rowOff>
        </xdr:to>
        <xdr:sp macro="" textlink="">
          <xdr:nvSpPr>
            <xdr:cNvPr id="4106" name="Option Button 10" hidden="1">
              <a:extLst>
                <a:ext uri="{63B3BB69-23CF-44E3-9099-C40C66FF867C}">
                  <a14:compatExt spid="_x0000_s4106"/>
                </a:ext>
                <a:ext uri="{FF2B5EF4-FFF2-40B4-BE49-F238E27FC236}">
                  <a16:creationId xmlns:a16="http://schemas.microsoft.com/office/drawing/2014/main" id="{00000000-0008-0000-00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9</xdr:row>
          <xdr:rowOff>180975</xdr:rowOff>
        </xdr:from>
        <xdr:to>
          <xdr:col>17</xdr:col>
          <xdr:colOff>123825</xdr:colOff>
          <xdr:row>10</xdr:row>
          <xdr:rowOff>114300</xdr:rowOff>
        </xdr:to>
        <xdr:sp macro="" textlink="">
          <xdr:nvSpPr>
            <xdr:cNvPr id="4107" name="Option Button 11" hidden="1">
              <a:extLst>
                <a:ext uri="{63B3BB69-23CF-44E3-9099-C40C66FF867C}">
                  <a14:compatExt spid="_x0000_s4107"/>
                </a:ext>
                <a:ext uri="{FF2B5EF4-FFF2-40B4-BE49-F238E27FC236}">
                  <a16:creationId xmlns:a16="http://schemas.microsoft.com/office/drawing/2014/main" id="{00000000-0008-0000-00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9</xdr:row>
          <xdr:rowOff>180975</xdr:rowOff>
        </xdr:from>
        <xdr:to>
          <xdr:col>20</xdr:col>
          <xdr:colOff>123825</xdr:colOff>
          <xdr:row>10</xdr:row>
          <xdr:rowOff>114300</xdr:rowOff>
        </xdr:to>
        <xdr:sp macro="" textlink="">
          <xdr:nvSpPr>
            <xdr:cNvPr id="4108" name="Option Button 12" hidden="1">
              <a:extLst>
                <a:ext uri="{63B3BB69-23CF-44E3-9099-C40C66FF867C}">
                  <a14:compatExt spid="_x0000_s4108"/>
                </a:ext>
                <a:ext uri="{FF2B5EF4-FFF2-40B4-BE49-F238E27FC236}">
                  <a16:creationId xmlns:a16="http://schemas.microsoft.com/office/drawing/2014/main" id="{00000000-0008-0000-00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168087</xdr:colOff>
      <xdr:row>9</xdr:row>
      <xdr:rowOff>78442</xdr:rowOff>
    </xdr:from>
    <xdr:to>
      <xdr:col>22</xdr:col>
      <xdr:colOff>11206</xdr:colOff>
      <xdr:row>10</xdr:row>
      <xdr:rowOff>246530</xdr:rowOff>
    </xdr:to>
    <xdr:sp macro="" textlink="">
      <xdr:nvSpPr>
        <xdr:cNvPr id="2" name="大かっこ 1">
          <a:extLst>
            <a:ext uri="{FF2B5EF4-FFF2-40B4-BE49-F238E27FC236}">
              <a16:creationId xmlns:a16="http://schemas.microsoft.com/office/drawing/2014/main" id="{00000000-0008-0000-0000-000002000000}"/>
            </a:ext>
          </a:extLst>
        </xdr:cNvPr>
        <xdr:cNvSpPr/>
      </xdr:nvSpPr>
      <xdr:spPr>
        <a:xfrm>
          <a:off x="2689411" y="2902324"/>
          <a:ext cx="3485030" cy="481853"/>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168089</xdr:colOff>
      <xdr:row>55</xdr:row>
      <xdr:rowOff>11206</xdr:rowOff>
    </xdr:from>
    <xdr:to>
      <xdr:col>9</xdr:col>
      <xdr:colOff>-1</xdr:colOff>
      <xdr:row>58</xdr:row>
      <xdr:rowOff>0</xdr:rowOff>
    </xdr:to>
    <xdr:sp macro="" textlink="">
      <xdr:nvSpPr>
        <xdr:cNvPr id="4" name="左中かっこ 3">
          <a:extLst>
            <a:ext uri="{FF2B5EF4-FFF2-40B4-BE49-F238E27FC236}">
              <a16:creationId xmlns:a16="http://schemas.microsoft.com/office/drawing/2014/main" id="{00000000-0008-0000-0000-000004000000}"/>
            </a:ext>
          </a:extLst>
        </xdr:cNvPr>
        <xdr:cNvSpPr/>
      </xdr:nvSpPr>
      <xdr:spPr>
        <a:xfrm>
          <a:off x="2409265" y="12360088"/>
          <a:ext cx="112058" cy="930088"/>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51</xdr:col>
      <xdr:colOff>291353</xdr:colOff>
      <xdr:row>20</xdr:row>
      <xdr:rowOff>33618</xdr:rowOff>
    </xdr:from>
    <xdr:ext cx="184731" cy="264560"/>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16326971" y="61072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39</xdr:col>
      <xdr:colOff>11205</xdr:colOff>
      <xdr:row>1</xdr:row>
      <xdr:rowOff>56030</xdr:rowOff>
    </xdr:from>
    <xdr:to>
      <xdr:col>51</xdr:col>
      <xdr:colOff>437028</xdr:colOff>
      <xdr:row>22</xdr:row>
      <xdr:rowOff>257735</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0656793" y="369795"/>
          <a:ext cx="4997823" cy="5132293"/>
        </a:xfrm>
        <a:prstGeom prst="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rgbClr val="FF0000"/>
              </a:solidFill>
            </a:rPr>
            <a:t>＜本エクセルファイル使用上の注意＞</a:t>
          </a:r>
          <a:endParaRPr kumimoji="1" lang="en-US" altLang="ja-JP" sz="1600" b="1">
            <a:solidFill>
              <a:srgbClr val="FF0000"/>
            </a:solidFill>
          </a:endParaRPr>
        </a:p>
        <a:p>
          <a:pPr algn="l"/>
          <a:r>
            <a:rPr kumimoji="1" lang="ja-JP" altLang="en-US" sz="1600" b="1">
              <a:solidFill>
                <a:schemeClr val="tx1"/>
              </a:solidFill>
            </a:rPr>
            <a:t>○本エクセルファイルには、様式１～様式３の３つの様式が含まれており、シート毎に分かれておりますので、ご注意ください。</a:t>
          </a:r>
          <a:endParaRPr kumimoji="1" lang="en-US" altLang="ja-JP" sz="1600" b="1">
            <a:solidFill>
              <a:schemeClr val="tx1"/>
            </a:solidFill>
          </a:endParaRPr>
        </a:p>
        <a:p>
          <a:pPr algn="l"/>
          <a:endParaRPr kumimoji="1" lang="en-US" altLang="ja-JP" sz="1600" b="1">
            <a:solidFill>
              <a:schemeClr val="tx1"/>
            </a:solidFill>
          </a:endParaRPr>
        </a:p>
        <a:p>
          <a:pPr algn="l"/>
          <a:r>
            <a:rPr kumimoji="1" lang="ja-JP" altLang="en-US" sz="1600" b="1">
              <a:solidFill>
                <a:schemeClr val="tx1"/>
              </a:solidFill>
            </a:rPr>
            <a:t>○届出が必要な様式は、それぞれ以下のとおりです。</a:t>
          </a:r>
          <a:endParaRPr kumimoji="1" lang="en-US" altLang="ja-JP" sz="1600" b="1">
            <a:solidFill>
              <a:schemeClr val="tx1"/>
            </a:solidFill>
          </a:endParaRPr>
        </a:p>
        <a:p>
          <a:pPr algn="l"/>
          <a:endParaRPr kumimoji="1" lang="en-US" altLang="ja-JP" sz="1600" b="1">
            <a:solidFill>
              <a:schemeClr val="tx1"/>
            </a:solidFill>
          </a:endParaRPr>
        </a:p>
        <a:p>
          <a:pPr algn="l"/>
          <a:r>
            <a:rPr kumimoji="1" lang="en-US" altLang="ja-JP" sz="1600" b="1">
              <a:solidFill>
                <a:schemeClr val="tx1"/>
              </a:solidFill>
            </a:rPr>
            <a:t>【</a:t>
          </a:r>
          <a:r>
            <a:rPr kumimoji="1" lang="ja-JP" altLang="en-US" sz="1600" b="1">
              <a:solidFill>
                <a:schemeClr val="tx1"/>
              </a:solidFill>
            </a:rPr>
            <a:t>新規届出時</a:t>
          </a:r>
          <a:r>
            <a:rPr kumimoji="1" lang="en-US" altLang="ja-JP" sz="1600" b="1">
              <a:solidFill>
                <a:schemeClr val="tx1"/>
              </a:solidFill>
            </a:rPr>
            <a:t>】</a:t>
          </a:r>
          <a:r>
            <a:rPr kumimoji="1" lang="ja-JP" altLang="en-US" sz="1600" b="1">
              <a:solidFill>
                <a:schemeClr val="tx1"/>
              </a:solidFill>
            </a:rPr>
            <a:t>　</a:t>
          </a:r>
          <a:r>
            <a:rPr kumimoji="1" lang="ja-JP" altLang="en-US" sz="1600" b="1">
              <a:solidFill>
                <a:sysClr val="windowText" lastClr="000000"/>
              </a:solidFill>
            </a:rPr>
            <a:t>様式９３、様式９３の２</a:t>
          </a:r>
          <a:endParaRPr kumimoji="1" lang="en-US" altLang="ja-JP" sz="1600" b="1">
            <a:solidFill>
              <a:sysClr val="windowText" lastClr="000000"/>
            </a:solidFill>
          </a:endParaRPr>
        </a:p>
        <a:p>
          <a:pPr algn="l"/>
          <a:r>
            <a:rPr kumimoji="1" lang="en-US" altLang="ja-JP" sz="1600" b="1">
              <a:solidFill>
                <a:sysClr val="windowText" lastClr="000000"/>
              </a:solidFill>
            </a:rPr>
            <a:t>【</a:t>
          </a:r>
          <a:r>
            <a:rPr kumimoji="1" lang="ja-JP" altLang="en-US" sz="1600" b="1">
              <a:solidFill>
                <a:sysClr val="windowText" lastClr="000000"/>
              </a:solidFill>
            </a:rPr>
            <a:t>区分変更時</a:t>
          </a:r>
          <a:r>
            <a:rPr kumimoji="1" lang="en-US" altLang="ja-JP" sz="1600" b="1">
              <a:solidFill>
                <a:sysClr val="windowText" lastClr="000000"/>
              </a:solidFill>
            </a:rPr>
            <a:t>】</a:t>
          </a:r>
          <a:r>
            <a:rPr kumimoji="1" lang="ja-JP" altLang="en-US" sz="1600" b="1">
              <a:solidFill>
                <a:sysClr val="windowText" lastClr="000000"/>
              </a:solidFill>
            </a:rPr>
            <a:t>　様式９３</a:t>
          </a:r>
          <a:endParaRPr kumimoji="1" lang="en-US" altLang="ja-JP" sz="1600" b="1">
            <a:solidFill>
              <a:sysClr val="windowText" lastClr="000000"/>
            </a:solidFill>
          </a:endParaRPr>
        </a:p>
        <a:p>
          <a:pPr algn="l"/>
          <a:r>
            <a:rPr kumimoji="1" lang="en-US" altLang="ja-JP" sz="1600" b="1">
              <a:solidFill>
                <a:sysClr val="windowText" lastClr="000000"/>
              </a:solidFill>
            </a:rPr>
            <a:t>【</a:t>
          </a:r>
          <a:r>
            <a:rPr kumimoji="1" lang="ja-JP" altLang="en-US" sz="1600" b="1">
              <a:solidFill>
                <a:sysClr val="windowText" lastClr="000000"/>
              </a:solidFill>
            </a:rPr>
            <a:t>毎年７月</a:t>
          </a:r>
          <a:r>
            <a:rPr kumimoji="1" lang="en-US" altLang="ja-JP" sz="1600" b="1">
              <a:solidFill>
                <a:sysClr val="windowText" lastClr="000000"/>
              </a:solidFill>
            </a:rPr>
            <a:t>】</a:t>
          </a:r>
          <a:r>
            <a:rPr kumimoji="1" lang="ja-JP" altLang="en-US" sz="1600" b="1">
              <a:solidFill>
                <a:sysClr val="windowText" lastClr="000000"/>
              </a:solidFill>
            </a:rPr>
            <a:t>　　様式９３の２、様式９３の３</a:t>
          </a:r>
          <a:endParaRPr kumimoji="1" lang="en-US" altLang="ja-JP" sz="1600" b="1">
            <a:solidFill>
              <a:sysClr val="windowText" lastClr="000000"/>
            </a:solidFill>
          </a:endParaRPr>
        </a:p>
        <a:p>
          <a:pPr algn="l"/>
          <a:endParaRPr kumimoji="1" lang="en-US" altLang="ja-JP" sz="1600" b="1">
            <a:solidFill>
              <a:schemeClr val="tx1"/>
            </a:solidFill>
          </a:endParaRPr>
        </a:p>
        <a:p>
          <a:pPr algn="l"/>
          <a:r>
            <a:rPr kumimoji="1" lang="ja-JP" altLang="en-US" sz="1600" b="1">
              <a:solidFill>
                <a:schemeClr val="tx1"/>
              </a:solidFill>
            </a:rPr>
            <a:t>○区分変更時に、前回入力箇所の更新漏れのないように注意してください。</a:t>
          </a:r>
          <a:endParaRPr kumimoji="1" lang="en-US" altLang="ja-JP" sz="1600" b="1">
            <a:solidFill>
              <a:schemeClr val="tx1"/>
            </a:solidFill>
          </a:endParaRPr>
        </a:p>
        <a:p>
          <a:pPr algn="l"/>
          <a:endParaRPr kumimoji="1" lang="en-US" altLang="ja-JP" sz="1600" b="1">
            <a:solidFill>
              <a:schemeClr val="tx1"/>
            </a:solidFill>
          </a:endParaRPr>
        </a:p>
        <a:p>
          <a:pPr algn="l"/>
          <a:r>
            <a:rPr kumimoji="1" lang="ja-JP" altLang="en-US" sz="1600" b="1">
              <a:solidFill>
                <a:schemeClr val="tx1"/>
              </a:solidFill>
            </a:rPr>
            <a:t>○緑セル欄については、自動的に算出されます。</a:t>
          </a:r>
          <a:endParaRPr kumimoji="1" lang="en-US" altLang="ja-JP" sz="16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47</xdr:row>
          <xdr:rowOff>133350</xdr:rowOff>
        </xdr:from>
        <xdr:to>
          <xdr:col>2</xdr:col>
          <xdr:colOff>95250</xdr:colOff>
          <xdr:row>49</xdr:row>
          <xdr:rowOff>104775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47</xdr:row>
          <xdr:rowOff>133350</xdr:rowOff>
        </xdr:from>
        <xdr:to>
          <xdr:col>6</xdr:col>
          <xdr:colOff>114300</xdr:colOff>
          <xdr:row>49</xdr:row>
          <xdr:rowOff>85725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49</xdr:row>
          <xdr:rowOff>0</xdr:rowOff>
        </xdr:from>
        <xdr:to>
          <xdr:col>2</xdr:col>
          <xdr:colOff>85725</xdr:colOff>
          <xdr:row>50</xdr:row>
          <xdr:rowOff>47625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52</xdr:row>
          <xdr:rowOff>171450</xdr:rowOff>
        </xdr:from>
        <xdr:to>
          <xdr:col>2</xdr:col>
          <xdr:colOff>85725</xdr:colOff>
          <xdr:row>54</xdr:row>
          <xdr:rowOff>19050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53</xdr:row>
          <xdr:rowOff>180975</xdr:rowOff>
        </xdr:from>
        <xdr:to>
          <xdr:col>2</xdr:col>
          <xdr:colOff>85725</xdr:colOff>
          <xdr:row>55</xdr:row>
          <xdr:rowOff>28575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47625</xdr:colOff>
          <xdr:row>52</xdr:row>
          <xdr:rowOff>171450</xdr:rowOff>
        </xdr:from>
        <xdr:to>
          <xdr:col>12</xdr:col>
          <xdr:colOff>114300</xdr:colOff>
          <xdr:row>54</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97971</xdr:colOff>
      <xdr:row>57</xdr:row>
      <xdr:rowOff>10886</xdr:rowOff>
    </xdr:from>
    <xdr:to>
      <xdr:col>32</xdr:col>
      <xdr:colOff>119743</xdr:colOff>
      <xdr:row>57</xdr:row>
      <xdr:rowOff>707572</xdr:rowOff>
    </xdr:to>
    <xdr:sp macro="" textlink="">
      <xdr:nvSpPr>
        <xdr:cNvPr id="12" name="大かっこ 11">
          <a:extLst>
            <a:ext uri="{FF2B5EF4-FFF2-40B4-BE49-F238E27FC236}">
              <a16:creationId xmlns:a16="http://schemas.microsoft.com/office/drawing/2014/main" id="{00000000-0008-0000-0100-00000C000000}"/>
            </a:ext>
          </a:extLst>
        </xdr:cNvPr>
        <xdr:cNvSpPr/>
      </xdr:nvSpPr>
      <xdr:spPr>
        <a:xfrm>
          <a:off x="304800" y="6977743"/>
          <a:ext cx="6531429" cy="696686"/>
        </a:xfrm>
        <a:prstGeom prst="bracketPair">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18</xdr:col>
          <xdr:colOff>19050</xdr:colOff>
          <xdr:row>47</xdr:row>
          <xdr:rowOff>133350</xdr:rowOff>
        </xdr:from>
        <xdr:to>
          <xdr:col>19</xdr:col>
          <xdr:colOff>28575</xdr:colOff>
          <xdr:row>49</xdr:row>
          <xdr:rowOff>85725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108857</xdr:colOff>
      <xdr:row>33</xdr:row>
      <xdr:rowOff>32657</xdr:rowOff>
    </xdr:from>
    <xdr:to>
      <xdr:col>32</xdr:col>
      <xdr:colOff>119743</xdr:colOff>
      <xdr:row>35</xdr:row>
      <xdr:rowOff>152400</xdr:rowOff>
    </xdr:to>
    <xdr:sp macro="" textlink="">
      <xdr:nvSpPr>
        <xdr:cNvPr id="20" name="大かっこ 19">
          <a:extLst>
            <a:ext uri="{FF2B5EF4-FFF2-40B4-BE49-F238E27FC236}">
              <a16:creationId xmlns:a16="http://schemas.microsoft.com/office/drawing/2014/main" id="{00000000-0008-0000-0100-000014000000}"/>
            </a:ext>
          </a:extLst>
        </xdr:cNvPr>
        <xdr:cNvSpPr/>
      </xdr:nvSpPr>
      <xdr:spPr>
        <a:xfrm>
          <a:off x="1785257" y="5357132"/>
          <a:ext cx="5135336" cy="519793"/>
        </a:xfrm>
        <a:prstGeom prst="bracketPair">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18</xdr:col>
          <xdr:colOff>19050</xdr:colOff>
          <xdr:row>48</xdr:row>
          <xdr:rowOff>190500</xdr:rowOff>
        </xdr:from>
        <xdr:to>
          <xdr:col>19</xdr:col>
          <xdr:colOff>38100</xdr:colOff>
          <xdr:row>50</xdr:row>
          <xdr:rowOff>38100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49</xdr:row>
          <xdr:rowOff>171450</xdr:rowOff>
        </xdr:from>
        <xdr:to>
          <xdr:col>2</xdr:col>
          <xdr:colOff>85725</xdr:colOff>
          <xdr:row>51</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48</xdr:row>
          <xdr:rowOff>171450</xdr:rowOff>
        </xdr:from>
        <xdr:to>
          <xdr:col>6</xdr:col>
          <xdr:colOff>114300</xdr:colOff>
          <xdr:row>50</xdr:row>
          <xdr:rowOff>19050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108857</xdr:colOff>
      <xdr:row>44</xdr:row>
      <xdr:rowOff>32657</xdr:rowOff>
    </xdr:from>
    <xdr:to>
      <xdr:col>32</xdr:col>
      <xdr:colOff>119743</xdr:colOff>
      <xdr:row>46</xdr:row>
      <xdr:rowOff>152400</xdr:rowOff>
    </xdr:to>
    <xdr:sp macro="" textlink="">
      <xdr:nvSpPr>
        <xdr:cNvPr id="10" name="大かっこ 9">
          <a:extLst>
            <a:ext uri="{FF2B5EF4-FFF2-40B4-BE49-F238E27FC236}">
              <a16:creationId xmlns:a16="http://schemas.microsoft.com/office/drawing/2014/main" id="{00000000-0008-0000-0200-00000A000000}"/>
            </a:ext>
          </a:extLst>
        </xdr:cNvPr>
        <xdr:cNvSpPr/>
      </xdr:nvSpPr>
      <xdr:spPr>
        <a:xfrm>
          <a:off x="2137682" y="8805182"/>
          <a:ext cx="4811486" cy="519793"/>
        </a:xfrm>
        <a:prstGeom prst="bracketPair">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3" Type="http://schemas.openxmlformats.org/officeDocument/2006/relationships/vmlDrawing" Target="../drawings/vmlDrawing2.vml"/><Relationship Id="rId7" Type="http://schemas.openxmlformats.org/officeDocument/2006/relationships/ctrlProp" Target="../ctrlProps/ctrlProp12.xml"/><Relationship Id="rId12" Type="http://schemas.openxmlformats.org/officeDocument/2006/relationships/ctrlProp" Target="../ctrlProps/ctrlProp17.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95"/>
  <sheetViews>
    <sheetView showGridLines="0" tabSelected="1" view="pageBreakPreview" zoomScale="85" zoomScaleNormal="100" zoomScaleSheetLayoutView="85" workbookViewId="0">
      <selection activeCell="AW29" sqref="AW29"/>
    </sheetView>
  </sheetViews>
  <sheetFormatPr defaultRowHeight="17.25" x14ac:dyDescent="0.4"/>
  <cols>
    <col min="1" max="5" width="3.625" style="54" customWidth="1"/>
    <col min="6" max="6" width="3.625" style="98" customWidth="1"/>
    <col min="7" max="35" width="3.625" style="54" customWidth="1"/>
    <col min="36" max="36" width="10.75" style="54" hidden="1" customWidth="1"/>
    <col min="37" max="48" width="3.625" style="54" customWidth="1"/>
    <col min="49" max="16384" width="9" style="54"/>
  </cols>
  <sheetData>
    <row r="1" spans="1:34" ht="24.95" customHeight="1" x14ac:dyDescent="0.4">
      <c r="A1" s="54" t="s">
        <v>379</v>
      </c>
    </row>
    <row r="2" spans="1:34" ht="15" customHeight="1" x14ac:dyDescent="0.4"/>
    <row r="3" spans="1:34" ht="24.95" customHeight="1" x14ac:dyDescent="0.4">
      <c r="A3" s="125" t="s">
        <v>116</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row>
    <row r="4" spans="1:34" ht="15" customHeight="1" x14ac:dyDescent="0.4">
      <c r="A4" s="116"/>
      <c r="B4" s="99"/>
      <c r="C4" s="99"/>
      <c r="D4" s="99"/>
      <c r="E4" s="99"/>
      <c r="G4" s="99"/>
      <c r="H4" s="99"/>
      <c r="I4" s="99"/>
    </row>
    <row r="5" spans="1:34" ht="24.95" customHeight="1" x14ac:dyDescent="0.4">
      <c r="A5" s="55" t="s">
        <v>115</v>
      </c>
      <c r="B5" s="127" t="s">
        <v>288</v>
      </c>
      <c r="C5" s="127"/>
      <c r="D5" s="127"/>
      <c r="E5" s="127"/>
      <c r="F5" s="127"/>
      <c r="G5" s="127"/>
      <c r="H5" s="128"/>
      <c r="I5" s="128"/>
      <c r="J5" s="128"/>
      <c r="K5" s="128"/>
      <c r="L5" s="128"/>
      <c r="M5" s="128"/>
      <c r="N5" s="128"/>
      <c r="O5" s="128"/>
      <c r="P5" s="128"/>
      <c r="Q5" s="128"/>
      <c r="R5" s="128"/>
      <c r="S5" s="128"/>
      <c r="T5" s="128"/>
    </row>
    <row r="6" spans="1:34" ht="24.95" customHeight="1" x14ac:dyDescent="0.4">
      <c r="B6" s="127" t="s">
        <v>114</v>
      </c>
      <c r="C6" s="127"/>
      <c r="D6" s="127"/>
      <c r="E6" s="127"/>
      <c r="F6" s="127"/>
      <c r="G6" s="127"/>
      <c r="H6" s="123"/>
      <c r="I6" s="123"/>
      <c r="J6" s="123"/>
      <c r="K6" s="123"/>
      <c r="L6" s="123"/>
      <c r="M6" s="123"/>
      <c r="N6" s="123"/>
      <c r="O6" s="123"/>
      <c r="P6" s="123"/>
      <c r="Q6" s="123"/>
      <c r="R6" s="123"/>
      <c r="S6" s="123"/>
      <c r="T6" s="123"/>
    </row>
    <row r="7" spans="1:34" ht="9.9499999999999993" customHeight="1" x14ac:dyDescent="0.4">
      <c r="A7" s="55"/>
      <c r="B7" s="98"/>
      <c r="D7" s="99"/>
      <c r="E7" s="99"/>
      <c r="G7" s="99"/>
      <c r="H7" s="99"/>
      <c r="I7" s="99"/>
      <c r="J7" s="99"/>
      <c r="K7" s="99"/>
      <c r="L7" s="99"/>
      <c r="M7" s="99"/>
      <c r="N7" s="99"/>
      <c r="O7" s="99"/>
      <c r="P7" s="99"/>
      <c r="Q7" s="99"/>
      <c r="R7" s="99"/>
      <c r="S7" s="99"/>
    </row>
    <row r="8" spans="1:34" ht="24.95" customHeight="1" x14ac:dyDescent="0.4">
      <c r="A8" s="55" t="s">
        <v>113</v>
      </c>
      <c r="B8" s="98" t="s">
        <v>289</v>
      </c>
      <c r="C8" s="99"/>
      <c r="D8" s="99"/>
      <c r="E8" s="99"/>
      <c r="H8" s="99"/>
      <c r="I8" s="99"/>
      <c r="J8" s="99"/>
      <c r="K8" s="99"/>
      <c r="L8" s="99"/>
      <c r="M8" s="99"/>
      <c r="N8" s="99"/>
      <c r="O8" s="99"/>
      <c r="P8" s="99"/>
      <c r="Q8" s="99"/>
      <c r="R8" s="99"/>
      <c r="S8" s="99"/>
    </row>
    <row r="9" spans="1:34" ht="24.95" customHeight="1" x14ac:dyDescent="0.4">
      <c r="A9" s="55"/>
      <c r="B9" s="98"/>
      <c r="C9" s="99"/>
      <c r="D9" s="99"/>
      <c r="E9" s="99"/>
      <c r="H9" s="99"/>
      <c r="I9" s="99"/>
      <c r="J9" s="99"/>
      <c r="K9" s="99" t="s">
        <v>319</v>
      </c>
      <c r="L9" s="99"/>
      <c r="M9" s="99"/>
      <c r="N9" s="99"/>
      <c r="O9" s="99"/>
      <c r="P9" s="99"/>
      <c r="Q9" s="99"/>
      <c r="R9" s="99"/>
      <c r="S9" s="99"/>
    </row>
    <row r="10" spans="1:34" ht="24.95" customHeight="1" x14ac:dyDescent="0.4">
      <c r="A10" s="55"/>
      <c r="B10" s="99"/>
      <c r="C10" s="99"/>
      <c r="D10" s="99"/>
      <c r="E10" s="99"/>
      <c r="F10" s="56"/>
      <c r="G10" s="98" t="s">
        <v>112</v>
      </c>
      <c r="H10" s="99"/>
      <c r="I10" s="99"/>
      <c r="J10" s="124"/>
      <c r="K10" s="120"/>
      <c r="L10" s="124" t="s">
        <v>110</v>
      </c>
      <c r="M10" s="124"/>
      <c r="N10" s="120"/>
      <c r="O10" s="124" t="s">
        <v>109</v>
      </c>
      <c r="P10" s="124"/>
      <c r="Q10" s="120"/>
      <c r="R10" s="124" t="s">
        <v>108</v>
      </c>
      <c r="S10" s="124"/>
      <c r="T10" s="120"/>
      <c r="U10" s="124" t="s">
        <v>107</v>
      </c>
      <c r="V10" s="124"/>
      <c r="W10" s="124"/>
    </row>
    <row r="11" spans="1:34" ht="24.95" customHeight="1" x14ac:dyDescent="0.4">
      <c r="A11" s="55"/>
      <c r="B11" s="99"/>
      <c r="C11" s="99"/>
      <c r="D11" s="99"/>
      <c r="E11" s="99"/>
      <c r="F11" s="56"/>
      <c r="G11" s="98" t="s">
        <v>111</v>
      </c>
      <c r="H11" s="99"/>
      <c r="I11" s="99"/>
      <c r="J11" s="124"/>
      <c r="K11" s="120"/>
      <c r="L11" s="124"/>
      <c r="M11" s="124"/>
      <c r="N11" s="120"/>
      <c r="O11" s="124"/>
      <c r="P11" s="124"/>
      <c r="Q11" s="120"/>
      <c r="R11" s="124"/>
      <c r="S11" s="124"/>
      <c r="T11" s="120"/>
      <c r="U11" s="124"/>
      <c r="V11" s="124"/>
      <c r="W11" s="124"/>
      <c r="X11" s="98"/>
      <c r="Y11" s="98"/>
    </row>
    <row r="12" spans="1:34" ht="24.95" customHeight="1" x14ac:dyDescent="0.4">
      <c r="A12" s="55"/>
      <c r="B12" s="99"/>
      <c r="C12" s="99"/>
      <c r="D12" s="99"/>
      <c r="E12" s="99"/>
      <c r="F12" s="96" t="s">
        <v>313</v>
      </c>
      <c r="G12" s="98"/>
      <c r="H12" s="99"/>
      <c r="I12" s="99"/>
      <c r="J12" s="98"/>
      <c r="K12" s="98"/>
      <c r="L12" s="99"/>
      <c r="M12" s="99"/>
      <c r="N12" s="98"/>
      <c r="O12" s="98"/>
      <c r="P12" s="98"/>
      <c r="Q12" s="99"/>
      <c r="R12" s="98"/>
      <c r="S12" s="98"/>
      <c r="U12" s="98"/>
      <c r="V12" s="98"/>
      <c r="X12" s="98"/>
      <c r="Y12" s="98"/>
    </row>
    <row r="13" spans="1:34" ht="5.0999999999999996" customHeight="1" x14ac:dyDescent="0.4">
      <c r="A13" s="55"/>
      <c r="B13" s="99"/>
      <c r="C13" s="99"/>
      <c r="D13" s="99"/>
      <c r="E13" s="99"/>
      <c r="F13" s="96"/>
      <c r="G13" s="98"/>
      <c r="H13" s="99"/>
      <c r="I13" s="99"/>
      <c r="J13" s="98"/>
      <c r="K13" s="98"/>
      <c r="L13" s="99"/>
      <c r="M13" s="99"/>
      <c r="N13" s="98"/>
      <c r="O13" s="98"/>
      <c r="P13" s="98"/>
      <c r="Q13" s="99"/>
      <c r="R13" s="98"/>
      <c r="S13" s="98"/>
      <c r="U13" s="98"/>
      <c r="V13" s="98"/>
      <c r="X13" s="98"/>
      <c r="Y13" s="98"/>
    </row>
    <row r="14" spans="1:34" ht="9.9499999999999993" customHeight="1" x14ac:dyDescent="0.4">
      <c r="A14" s="55"/>
      <c r="B14" s="99"/>
      <c r="C14" s="99"/>
      <c r="D14" s="99"/>
      <c r="E14" s="99"/>
      <c r="H14" s="99"/>
      <c r="I14" s="99"/>
      <c r="J14" s="99"/>
      <c r="K14" s="99"/>
      <c r="L14" s="99"/>
      <c r="M14" s="99"/>
      <c r="N14" s="99"/>
      <c r="O14" s="99"/>
      <c r="P14" s="99"/>
      <c r="Q14" s="99"/>
      <c r="R14" s="99"/>
      <c r="S14" s="99"/>
    </row>
    <row r="15" spans="1:34" ht="24.95" customHeight="1" x14ac:dyDescent="0.4">
      <c r="A15" s="55" t="s">
        <v>106</v>
      </c>
      <c r="B15" s="109" t="s">
        <v>357</v>
      </c>
      <c r="D15" s="99"/>
      <c r="E15" s="99"/>
      <c r="G15" s="99"/>
      <c r="H15" s="99"/>
      <c r="I15" s="99"/>
      <c r="J15" s="99"/>
      <c r="K15" s="99"/>
      <c r="L15" s="99"/>
      <c r="M15" s="99"/>
      <c r="N15" s="99"/>
      <c r="O15" s="99"/>
      <c r="P15" s="99"/>
      <c r="Q15" s="99"/>
      <c r="R15" s="99"/>
      <c r="S15" s="99"/>
    </row>
    <row r="16" spans="1:34" ht="5.0999999999999996" customHeight="1" x14ac:dyDescent="0.4">
      <c r="A16" s="55"/>
      <c r="B16" s="98"/>
      <c r="D16" s="99"/>
      <c r="E16" s="99"/>
      <c r="G16" s="99"/>
      <c r="H16" s="99"/>
      <c r="I16" s="99"/>
      <c r="J16" s="99"/>
      <c r="K16" s="99"/>
      <c r="L16" s="99"/>
      <c r="M16" s="99"/>
      <c r="N16" s="99"/>
      <c r="O16" s="99"/>
      <c r="P16" s="99"/>
      <c r="Q16" s="99"/>
      <c r="R16" s="99"/>
      <c r="S16" s="99"/>
    </row>
    <row r="17" spans="1:36" ht="24.95" customHeight="1" x14ac:dyDescent="0.4">
      <c r="A17" s="55"/>
      <c r="B17" s="98"/>
      <c r="D17" s="99"/>
      <c r="E17" s="99"/>
      <c r="F17" s="56"/>
      <c r="G17" s="98" t="s">
        <v>105</v>
      </c>
      <c r="H17" s="99"/>
      <c r="I17" s="99"/>
      <c r="J17" s="99"/>
      <c r="K17" s="99"/>
      <c r="L17" s="99"/>
      <c r="M17" s="99"/>
      <c r="N17" s="99"/>
      <c r="O17" s="99"/>
      <c r="P17" s="99"/>
      <c r="Q17" s="99"/>
      <c r="R17" s="99"/>
      <c r="S17" s="99"/>
    </row>
    <row r="18" spans="1:36" ht="24.95" customHeight="1" x14ac:dyDescent="0.4">
      <c r="A18" s="55"/>
      <c r="B18" s="98"/>
      <c r="D18" s="99"/>
      <c r="E18" s="99"/>
      <c r="G18" s="57" t="s">
        <v>104</v>
      </c>
      <c r="H18" s="99"/>
      <c r="I18" s="99"/>
      <c r="J18" s="99"/>
      <c r="K18" s="99"/>
      <c r="L18" s="99"/>
      <c r="M18" s="99"/>
      <c r="N18" s="99"/>
      <c r="O18" s="99"/>
      <c r="P18" s="99"/>
      <c r="Q18" s="99"/>
      <c r="R18" s="99"/>
      <c r="S18" s="99"/>
    </row>
    <row r="19" spans="1:36" ht="24.95" customHeight="1" x14ac:dyDescent="0.4">
      <c r="A19" s="55"/>
      <c r="B19" s="98"/>
      <c r="D19" s="99"/>
      <c r="E19" s="99"/>
      <c r="G19" s="57" t="s">
        <v>103</v>
      </c>
      <c r="H19" s="99"/>
      <c r="I19" s="99"/>
      <c r="J19" s="99"/>
      <c r="K19" s="99"/>
      <c r="L19" s="99"/>
      <c r="M19" s="99"/>
      <c r="N19" s="99"/>
      <c r="O19" s="99"/>
      <c r="P19" s="99"/>
      <c r="Q19" s="99"/>
      <c r="R19" s="99"/>
      <c r="S19" s="99"/>
    </row>
    <row r="20" spans="1:36" ht="24.95" customHeight="1" x14ac:dyDescent="0.4">
      <c r="A20" s="55"/>
      <c r="B20" s="98"/>
      <c r="D20" s="99"/>
      <c r="E20" s="99"/>
      <c r="I20" s="98" t="s">
        <v>361</v>
      </c>
      <c r="J20" s="99"/>
      <c r="K20" s="99"/>
      <c r="L20" s="99"/>
      <c r="M20" s="99"/>
      <c r="N20" s="99"/>
      <c r="O20" s="100"/>
      <c r="P20" s="123"/>
      <c r="Q20" s="123"/>
      <c r="R20" s="123"/>
      <c r="S20" s="54" t="s">
        <v>325</v>
      </c>
      <c r="T20" s="124" t="s">
        <v>326</v>
      </c>
      <c r="U20" s="124"/>
      <c r="V20" s="124"/>
      <c r="W20" s="124"/>
      <c r="X20" s="97"/>
      <c r="Y20" s="54" t="s">
        <v>356</v>
      </c>
      <c r="Z20" s="110"/>
      <c r="AA20" s="57"/>
      <c r="AB20" s="57"/>
      <c r="AC20" s="57"/>
      <c r="AD20" s="102"/>
      <c r="AF20" s="102"/>
    </row>
    <row r="21" spans="1:36" ht="5.0999999999999996" customHeight="1" x14ac:dyDescent="0.4">
      <c r="A21" s="55"/>
      <c r="B21" s="98"/>
      <c r="D21" s="99"/>
      <c r="E21" s="99"/>
      <c r="G21" s="98"/>
      <c r="H21" s="99"/>
      <c r="J21" s="99"/>
      <c r="K21" s="99"/>
      <c r="L21" s="99"/>
      <c r="M21" s="99"/>
      <c r="N21" s="99"/>
      <c r="O21" s="100"/>
      <c r="P21" s="100"/>
      <c r="Q21" s="100"/>
      <c r="R21" s="100"/>
      <c r="S21" s="100"/>
      <c r="T21" s="100"/>
      <c r="U21" s="100"/>
      <c r="V21" s="100"/>
      <c r="W21" s="100"/>
      <c r="X21" s="100"/>
      <c r="Y21" s="100"/>
      <c r="Z21" s="100"/>
      <c r="AA21" s="100"/>
      <c r="AB21" s="100"/>
      <c r="AC21" s="100"/>
      <c r="AD21" s="100"/>
      <c r="AE21" s="100"/>
      <c r="AF21" s="100"/>
      <c r="AG21" s="100"/>
      <c r="AH21" s="100"/>
    </row>
    <row r="22" spans="1:36" ht="5.0999999999999996" customHeight="1" x14ac:dyDescent="0.4">
      <c r="A22" s="55"/>
      <c r="B22" s="98"/>
      <c r="D22" s="99"/>
      <c r="E22" s="99"/>
      <c r="G22" s="57"/>
      <c r="H22" s="99"/>
      <c r="I22" s="99"/>
      <c r="J22" s="99"/>
      <c r="K22" s="99"/>
      <c r="L22" s="99"/>
      <c r="M22" s="99"/>
      <c r="N22" s="99"/>
      <c r="O22" s="99"/>
      <c r="P22" s="99"/>
      <c r="Q22" s="99"/>
      <c r="R22" s="99"/>
      <c r="S22" s="99"/>
    </row>
    <row r="23" spans="1:36" ht="24.95" customHeight="1" x14ac:dyDescent="0.4">
      <c r="A23" s="55"/>
      <c r="B23" s="98"/>
      <c r="D23" s="99"/>
      <c r="E23" s="99"/>
      <c r="F23" s="56"/>
      <c r="G23" s="57" t="s">
        <v>102</v>
      </c>
      <c r="H23" s="99"/>
      <c r="I23" s="99"/>
      <c r="J23" s="99"/>
      <c r="K23" s="99"/>
      <c r="L23" s="99"/>
      <c r="M23" s="99"/>
      <c r="N23" s="99"/>
      <c r="O23" s="99"/>
      <c r="P23" s="99"/>
      <c r="Q23" s="99"/>
      <c r="R23" s="99"/>
      <c r="S23" s="99"/>
    </row>
    <row r="24" spans="1:36" ht="9.9499999999999993" customHeight="1" x14ac:dyDescent="0.4">
      <c r="A24" s="55"/>
      <c r="B24" s="98"/>
      <c r="D24" s="99"/>
      <c r="E24" s="99"/>
      <c r="G24" s="57"/>
      <c r="H24" s="99"/>
      <c r="I24" s="99"/>
      <c r="J24" s="99"/>
      <c r="K24" s="99"/>
      <c r="L24" s="99"/>
      <c r="M24" s="99"/>
      <c r="N24" s="99"/>
      <c r="O24" s="99"/>
      <c r="P24" s="99"/>
      <c r="Q24" s="99"/>
      <c r="R24" s="99"/>
      <c r="S24" s="99"/>
    </row>
    <row r="25" spans="1:36" ht="24.95" customHeight="1" x14ac:dyDescent="0.4">
      <c r="A25" s="55" t="s">
        <v>101</v>
      </c>
      <c r="B25" s="57" t="s">
        <v>358</v>
      </c>
      <c r="C25" s="57"/>
      <c r="D25" s="57"/>
      <c r="E25" s="99"/>
      <c r="G25" s="99"/>
      <c r="H25" s="99"/>
      <c r="I25" s="99"/>
      <c r="J25" s="99"/>
      <c r="K25" s="99"/>
      <c r="L25" s="101"/>
      <c r="M25" s="99"/>
      <c r="N25" s="99"/>
      <c r="O25" s="99"/>
      <c r="P25" s="99"/>
      <c r="Q25" s="99"/>
      <c r="R25" s="99"/>
      <c r="S25" s="99"/>
    </row>
    <row r="26" spans="1:36" ht="9.9499999999999993" customHeight="1" x14ac:dyDescent="0.4">
      <c r="A26" s="55"/>
      <c r="B26" s="57"/>
      <c r="C26" s="57"/>
      <c r="D26" s="57"/>
      <c r="E26" s="99"/>
      <c r="G26" s="99"/>
      <c r="H26" s="99"/>
      <c r="I26" s="99"/>
      <c r="J26" s="99"/>
      <c r="K26" s="99"/>
      <c r="L26" s="99"/>
      <c r="M26" s="99"/>
      <c r="N26" s="99"/>
      <c r="O26" s="99"/>
      <c r="P26" s="99"/>
      <c r="Q26" s="99"/>
      <c r="R26" s="99"/>
      <c r="S26" s="99"/>
    </row>
    <row r="27" spans="1:36" ht="24.95" customHeight="1" x14ac:dyDescent="0.4">
      <c r="A27" s="55"/>
      <c r="B27" s="57" t="s">
        <v>100</v>
      </c>
      <c r="C27" s="57"/>
      <c r="D27" s="57"/>
      <c r="E27" s="99"/>
      <c r="G27" s="99"/>
      <c r="H27" s="99"/>
      <c r="I27" s="99"/>
      <c r="J27" s="99"/>
      <c r="K27" s="99"/>
      <c r="L27" s="99"/>
      <c r="M27" s="99"/>
      <c r="N27" s="99"/>
      <c r="O27" s="99"/>
      <c r="P27" s="99"/>
      <c r="Q27" s="99"/>
      <c r="R27" s="99"/>
      <c r="S27" s="99"/>
    </row>
    <row r="28" spans="1:36" ht="4.5" customHeight="1" x14ac:dyDescent="0.4">
      <c r="A28" s="55"/>
      <c r="B28" s="57"/>
      <c r="C28" s="57"/>
      <c r="D28" s="57"/>
      <c r="E28" s="99"/>
      <c r="G28" s="99"/>
      <c r="H28" s="99"/>
      <c r="I28" s="99"/>
      <c r="J28" s="99"/>
      <c r="K28" s="99"/>
      <c r="L28" s="99"/>
      <c r="M28" s="99"/>
      <c r="N28" s="99"/>
      <c r="O28" s="99"/>
      <c r="P28" s="99"/>
      <c r="Q28" s="99"/>
      <c r="R28" s="99"/>
      <c r="S28" s="99"/>
    </row>
    <row r="29" spans="1:36" ht="24.95" customHeight="1" x14ac:dyDescent="0.4">
      <c r="A29" s="55"/>
      <c r="B29" s="57"/>
      <c r="C29" s="57"/>
      <c r="D29" s="57"/>
      <c r="E29" s="99"/>
      <c r="F29" s="58" t="str">
        <f>IF($AJ$29=1,"☑","□")</f>
        <v>□</v>
      </c>
      <c r="G29" s="98" t="s">
        <v>99</v>
      </c>
      <c r="H29" s="99"/>
      <c r="I29" s="99"/>
      <c r="J29" s="99"/>
      <c r="K29" s="99"/>
      <c r="L29" s="99"/>
      <c r="M29" s="99"/>
      <c r="N29" s="99"/>
      <c r="O29" s="99"/>
      <c r="P29" s="99"/>
      <c r="Q29" s="99"/>
      <c r="R29" s="99"/>
      <c r="S29" s="99"/>
      <c r="AJ29" s="54">
        <v>0</v>
      </c>
    </row>
    <row r="30" spans="1:36" ht="24.95" customHeight="1" x14ac:dyDescent="0.4">
      <c r="A30" s="55"/>
      <c r="B30" s="57"/>
      <c r="C30" s="57"/>
      <c r="D30" s="57"/>
      <c r="E30" s="99"/>
      <c r="F30" s="58" t="str">
        <f>IF($AJ$29=2,"☑","□")</f>
        <v>□</v>
      </c>
      <c r="G30" s="98" t="s">
        <v>98</v>
      </c>
      <c r="H30" s="99"/>
      <c r="I30" s="99"/>
      <c r="J30" s="99"/>
      <c r="K30" s="99"/>
      <c r="L30" s="99"/>
      <c r="M30" s="99"/>
      <c r="N30" s="99"/>
      <c r="O30" s="99"/>
      <c r="P30" s="99"/>
      <c r="Q30" s="99"/>
      <c r="R30" s="99"/>
      <c r="S30" s="99"/>
    </row>
    <row r="31" spans="1:36" ht="24.95" customHeight="1" x14ac:dyDescent="0.4">
      <c r="A31" s="55"/>
      <c r="B31" s="57"/>
      <c r="C31" s="57"/>
      <c r="D31" s="57"/>
      <c r="E31" s="99"/>
      <c r="F31" s="58" t="str">
        <f>IF($AJ$29=3,"☑","□")</f>
        <v>□</v>
      </c>
      <c r="G31" s="98" t="s">
        <v>97</v>
      </c>
      <c r="H31" s="99"/>
      <c r="I31" s="99"/>
      <c r="J31" s="99"/>
      <c r="K31" s="99"/>
      <c r="L31" s="99"/>
      <c r="M31" s="99"/>
      <c r="N31" s="99"/>
      <c r="O31" s="99"/>
      <c r="P31" s="99"/>
      <c r="Q31" s="99"/>
      <c r="R31" s="99"/>
      <c r="S31" s="99"/>
    </row>
    <row r="32" spans="1:36" ht="24.95" customHeight="1" x14ac:dyDescent="0.4">
      <c r="A32" s="55"/>
      <c r="B32" s="57"/>
      <c r="C32" s="57"/>
      <c r="D32" s="57"/>
      <c r="E32" s="99"/>
      <c r="F32" s="58" t="str">
        <f>IF($AJ$29=4,"☑","□")</f>
        <v>□</v>
      </c>
      <c r="G32" s="98" t="s">
        <v>96</v>
      </c>
      <c r="H32" s="99"/>
      <c r="I32" s="99"/>
      <c r="J32" s="99"/>
      <c r="K32" s="99"/>
      <c r="L32" s="99"/>
      <c r="M32" s="99"/>
      <c r="N32" s="99"/>
      <c r="O32" s="99"/>
      <c r="P32" s="99"/>
      <c r="Q32" s="99"/>
      <c r="R32" s="99"/>
      <c r="S32" s="99"/>
      <c r="V32" s="59"/>
      <c r="W32" s="59"/>
      <c r="X32" s="59"/>
      <c r="Y32" s="59"/>
      <c r="Z32" s="59"/>
      <c r="AA32" s="59"/>
      <c r="AB32" s="59"/>
      <c r="AC32" s="99"/>
    </row>
    <row r="33" spans="1:32" ht="9.9499999999999993" customHeight="1" x14ac:dyDescent="0.4">
      <c r="A33" s="55"/>
      <c r="B33" s="57"/>
      <c r="C33" s="57"/>
      <c r="D33" s="57"/>
      <c r="E33" s="99"/>
      <c r="G33" s="98"/>
      <c r="H33" s="99"/>
      <c r="I33" s="99"/>
      <c r="J33" s="99"/>
      <c r="K33" s="99"/>
      <c r="L33" s="99"/>
      <c r="M33" s="99"/>
      <c r="N33" s="99"/>
      <c r="O33" s="99"/>
      <c r="P33" s="99"/>
      <c r="Q33" s="99"/>
      <c r="R33" s="99"/>
      <c r="S33" s="99"/>
    </row>
    <row r="34" spans="1:32" ht="24.95" customHeight="1" x14ac:dyDescent="0.4">
      <c r="A34" s="55"/>
      <c r="B34" s="98" t="s">
        <v>95</v>
      </c>
      <c r="D34" s="99"/>
      <c r="E34" s="99"/>
      <c r="I34" s="126"/>
      <c r="J34" s="126"/>
      <c r="K34" s="126"/>
      <c r="L34" s="126"/>
      <c r="M34" s="126"/>
      <c r="N34" s="126"/>
      <c r="O34" s="126"/>
      <c r="P34" s="99" t="s">
        <v>92</v>
      </c>
      <c r="R34" s="98" t="s">
        <v>88</v>
      </c>
      <c r="T34" s="99"/>
      <c r="V34" s="126"/>
      <c r="W34" s="126"/>
      <c r="X34" s="126"/>
      <c r="Y34" s="126"/>
      <c r="Z34" s="126"/>
      <c r="AA34" s="126"/>
      <c r="AB34" s="126"/>
      <c r="AC34" s="99" t="s">
        <v>91</v>
      </c>
    </row>
    <row r="35" spans="1:32" ht="9.9499999999999993" customHeight="1" x14ac:dyDescent="0.4">
      <c r="A35" s="55"/>
      <c r="B35" s="98"/>
      <c r="D35" s="99"/>
      <c r="E35" s="99"/>
      <c r="G35" s="99"/>
      <c r="H35" s="99"/>
      <c r="I35" s="99"/>
      <c r="J35" s="99"/>
      <c r="K35" s="99"/>
      <c r="L35" s="99"/>
      <c r="M35" s="99"/>
      <c r="N35" s="99"/>
      <c r="O35" s="99"/>
      <c r="P35" s="99"/>
      <c r="Q35" s="99"/>
      <c r="R35" s="99"/>
      <c r="S35" s="99"/>
    </row>
    <row r="36" spans="1:32" ht="20.100000000000001" customHeight="1" x14ac:dyDescent="0.4">
      <c r="A36" s="55"/>
      <c r="B36" s="98"/>
      <c r="D36" s="99"/>
      <c r="E36" s="99"/>
      <c r="F36" s="96" t="s">
        <v>94</v>
      </c>
      <c r="G36" s="99"/>
      <c r="H36" s="99"/>
      <c r="I36" s="99"/>
      <c r="J36" s="99"/>
      <c r="K36" s="99"/>
      <c r="L36" s="99"/>
      <c r="M36" s="99"/>
      <c r="N36" s="99"/>
      <c r="O36" s="99"/>
      <c r="P36" s="99"/>
      <c r="Q36" s="99"/>
      <c r="R36" s="99"/>
      <c r="S36" s="99"/>
    </row>
    <row r="37" spans="1:32" ht="20.100000000000001" customHeight="1" x14ac:dyDescent="0.4">
      <c r="A37" s="55"/>
      <c r="B37" s="98"/>
      <c r="D37" s="99"/>
      <c r="E37" s="99"/>
      <c r="F37" s="96" t="s">
        <v>320</v>
      </c>
      <c r="G37" s="99"/>
      <c r="H37" s="99"/>
      <c r="I37" s="99"/>
      <c r="J37" s="99"/>
      <c r="K37" s="99"/>
      <c r="L37" s="99"/>
      <c r="M37" s="99"/>
      <c r="N37" s="99"/>
      <c r="O37" s="99"/>
      <c r="P37" s="99"/>
      <c r="Q37" s="99"/>
      <c r="R37" s="99"/>
      <c r="S37" s="99"/>
      <c r="AE37" s="107"/>
      <c r="AF37" s="107"/>
    </row>
    <row r="38" spans="1:32" ht="20.100000000000001" customHeight="1" x14ac:dyDescent="0.4">
      <c r="A38" s="55"/>
      <c r="B38" s="104"/>
      <c r="D38" s="102"/>
      <c r="E38" s="102"/>
      <c r="F38" s="103" t="s">
        <v>323</v>
      </c>
      <c r="G38" s="102"/>
      <c r="H38" s="102"/>
      <c r="I38" s="102"/>
      <c r="J38" s="102"/>
      <c r="K38" s="102"/>
      <c r="L38" s="102"/>
      <c r="M38" s="102"/>
      <c r="N38" s="102"/>
      <c r="O38" s="102"/>
      <c r="P38" s="102"/>
      <c r="Q38" s="102"/>
      <c r="R38" s="102"/>
      <c r="S38" s="102"/>
      <c r="AE38" s="107"/>
      <c r="AF38" s="107"/>
    </row>
    <row r="39" spans="1:32" ht="20.100000000000001" customHeight="1" x14ac:dyDescent="0.4">
      <c r="A39" s="55"/>
      <c r="B39" s="98"/>
      <c r="D39" s="99"/>
      <c r="E39" s="99"/>
      <c r="F39" s="108" t="s">
        <v>355</v>
      </c>
      <c r="G39" s="110"/>
      <c r="H39" s="110"/>
      <c r="I39" s="110"/>
      <c r="J39" s="110"/>
      <c r="K39" s="110"/>
      <c r="L39" s="110"/>
      <c r="M39" s="110"/>
      <c r="N39" s="110"/>
      <c r="O39" s="110"/>
      <c r="P39" s="110"/>
      <c r="Q39" s="110"/>
      <c r="R39" s="110"/>
      <c r="S39" s="99"/>
      <c r="AE39" s="107"/>
      <c r="AF39" s="107"/>
    </row>
    <row r="40" spans="1:32" ht="9.9499999999999993" customHeight="1" x14ac:dyDescent="0.4">
      <c r="A40" s="55"/>
      <c r="B40" s="98"/>
      <c r="D40" s="99"/>
      <c r="E40" s="99"/>
      <c r="G40" s="99"/>
      <c r="H40" s="99"/>
      <c r="I40" s="99"/>
      <c r="J40" s="99"/>
      <c r="K40" s="99"/>
      <c r="L40" s="99"/>
      <c r="M40" s="99"/>
      <c r="N40" s="99"/>
      <c r="O40" s="99"/>
      <c r="P40" s="99"/>
      <c r="Q40" s="99"/>
      <c r="R40" s="99"/>
      <c r="S40" s="99"/>
      <c r="AE40" s="107"/>
      <c r="AF40" s="107"/>
    </row>
    <row r="41" spans="1:32" ht="24.95" customHeight="1" x14ac:dyDescent="0.4">
      <c r="A41" s="55"/>
      <c r="B41" s="98" t="s">
        <v>93</v>
      </c>
      <c r="D41" s="99"/>
      <c r="E41" s="99"/>
      <c r="F41" s="57"/>
      <c r="G41" s="57"/>
      <c r="H41" s="57"/>
      <c r="I41" s="126"/>
      <c r="J41" s="126"/>
      <c r="K41" s="126"/>
      <c r="L41" s="126"/>
      <c r="M41" s="126"/>
      <c r="N41" s="126"/>
      <c r="O41" s="126"/>
      <c r="P41" s="99" t="s">
        <v>92</v>
      </c>
      <c r="R41" s="98" t="s">
        <v>88</v>
      </c>
      <c r="T41" s="99"/>
      <c r="V41" s="126"/>
      <c r="W41" s="126"/>
      <c r="X41" s="126"/>
      <c r="Y41" s="126"/>
      <c r="Z41" s="126"/>
      <c r="AA41" s="126"/>
      <c r="AB41" s="126"/>
      <c r="AC41" s="99" t="s">
        <v>91</v>
      </c>
      <c r="AE41" s="107"/>
      <c r="AF41" s="107"/>
    </row>
    <row r="42" spans="1:32" ht="9.9499999999999993" customHeight="1" x14ac:dyDescent="0.4">
      <c r="A42" s="55"/>
      <c r="B42" s="98"/>
      <c r="D42" s="99"/>
      <c r="E42" s="99"/>
      <c r="G42" s="99"/>
      <c r="H42" s="99"/>
      <c r="I42" s="99"/>
      <c r="J42" s="99"/>
      <c r="K42" s="99"/>
      <c r="L42" s="99"/>
      <c r="M42" s="99"/>
      <c r="N42" s="99"/>
      <c r="O42" s="99"/>
      <c r="P42" s="99"/>
      <c r="Q42" s="99"/>
      <c r="R42" s="99"/>
      <c r="S42" s="99"/>
      <c r="AE42" s="107"/>
      <c r="AF42" s="107"/>
    </row>
    <row r="43" spans="1:32" ht="20.100000000000001" customHeight="1" x14ac:dyDescent="0.4">
      <c r="A43" s="55"/>
      <c r="B43" s="98"/>
      <c r="D43" s="99"/>
      <c r="E43" s="99"/>
      <c r="F43" s="96" t="s">
        <v>317</v>
      </c>
      <c r="G43" s="99"/>
      <c r="H43" s="99"/>
      <c r="I43" s="99"/>
      <c r="J43" s="99"/>
      <c r="K43" s="99"/>
      <c r="L43" s="99"/>
      <c r="M43" s="99"/>
      <c r="N43" s="99"/>
      <c r="O43" s="99"/>
      <c r="P43" s="99"/>
      <c r="Q43" s="99"/>
      <c r="R43" s="99"/>
      <c r="S43" s="99"/>
      <c r="AE43" s="107"/>
      <c r="AF43" s="107"/>
    </row>
    <row r="44" spans="1:32" ht="20.100000000000001" customHeight="1" x14ac:dyDescent="0.4">
      <c r="A44" s="55"/>
      <c r="B44" s="98"/>
      <c r="D44" s="99"/>
      <c r="E44" s="99"/>
      <c r="F44" s="96" t="s">
        <v>324</v>
      </c>
      <c r="G44" s="99"/>
      <c r="H44" s="99"/>
      <c r="I44" s="99"/>
      <c r="J44" s="99"/>
      <c r="K44" s="99"/>
      <c r="L44" s="99"/>
      <c r="M44" s="99"/>
      <c r="N44" s="99"/>
      <c r="O44" s="99"/>
      <c r="P44" s="99"/>
      <c r="Q44" s="99"/>
      <c r="R44" s="99"/>
      <c r="S44" s="99"/>
      <c r="AE44" s="107"/>
      <c r="AF44" s="107"/>
    </row>
    <row r="45" spans="1:32" ht="20.100000000000001" customHeight="1" x14ac:dyDescent="0.4">
      <c r="A45" s="55"/>
      <c r="B45" s="98"/>
      <c r="D45" s="99"/>
      <c r="E45" s="99"/>
      <c r="F45" s="96" t="s">
        <v>321</v>
      </c>
      <c r="G45" s="99"/>
      <c r="H45" s="99"/>
      <c r="I45" s="99"/>
      <c r="J45" s="99"/>
      <c r="K45" s="99"/>
      <c r="L45" s="99"/>
      <c r="M45" s="99"/>
      <c r="N45" s="99"/>
      <c r="O45" s="99"/>
      <c r="P45" s="99"/>
      <c r="Q45" s="99"/>
      <c r="R45" s="99"/>
      <c r="S45" s="99"/>
    </row>
    <row r="46" spans="1:32" ht="20.100000000000001" customHeight="1" x14ac:dyDescent="0.4">
      <c r="A46" s="55"/>
      <c r="B46" s="98"/>
      <c r="D46" s="99"/>
      <c r="E46" s="99"/>
      <c r="F46" s="96" t="s">
        <v>322</v>
      </c>
      <c r="G46" s="99"/>
      <c r="H46" s="99"/>
      <c r="I46" s="99"/>
      <c r="J46" s="99"/>
      <c r="K46" s="99"/>
      <c r="L46" s="99"/>
      <c r="M46" s="99"/>
      <c r="N46" s="99"/>
      <c r="O46" s="99"/>
      <c r="P46" s="99"/>
      <c r="Q46" s="99"/>
      <c r="R46" s="99"/>
      <c r="S46" s="99"/>
    </row>
    <row r="47" spans="1:32" ht="20.100000000000001" customHeight="1" x14ac:dyDescent="0.4">
      <c r="A47" s="55"/>
      <c r="B47" s="104"/>
      <c r="D47" s="102"/>
      <c r="E47" s="102"/>
      <c r="F47" s="108" t="s">
        <v>355</v>
      </c>
      <c r="G47" s="102"/>
      <c r="H47" s="102"/>
      <c r="I47" s="102"/>
      <c r="J47" s="102"/>
      <c r="K47" s="102"/>
      <c r="L47" s="102"/>
      <c r="M47" s="102"/>
      <c r="N47" s="102"/>
      <c r="O47" s="102"/>
      <c r="P47" s="102"/>
      <c r="Q47" s="102"/>
      <c r="R47" s="102"/>
      <c r="S47" s="102"/>
    </row>
    <row r="48" spans="1:32" ht="9.9499999999999993" customHeight="1" x14ac:dyDescent="0.4">
      <c r="A48" s="55"/>
      <c r="B48" s="98"/>
      <c r="D48" s="99"/>
      <c r="E48" s="99"/>
      <c r="G48" s="99"/>
      <c r="H48" s="99"/>
      <c r="I48" s="99"/>
      <c r="J48" s="99"/>
      <c r="K48" s="99"/>
      <c r="L48" s="99"/>
      <c r="M48" s="99"/>
      <c r="N48" s="99"/>
      <c r="O48" s="99"/>
      <c r="P48" s="99"/>
      <c r="Q48" s="99"/>
      <c r="R48" s="99"/>
      <c r="S48" s="99"/>
    </row>
    <row r="49" spans="1:36" ht="24.95" customHeight="1" x14ac:dyDescent="0.4">
      <c r="A49" s="55"/>
      <c r="B49" s="54" t="s">
        <v>90</v>
      </c>
      <c r="C49" s="98" t="s">
        <v>89</v>
      </c>
      <c r="D49" s="99"/>
      <c r="E49" s="99"/>
      <c r="F49" s="60"/>
      <c r="G49" s="59"/>
      <c r="H49" s="59"/>
      <c r="I49" s="118" t="str">
        <f>IFERROR(ROUNDDOWN(I34*12000*1.165/(I41*10),1),"")</f>
        <v/>
      </c>
      <c r="J49" s="118"/>
      <c r="K49" s="118"/>
      <c r="L49" s="118"/>
      <c r="M49" s="118"/>
      <c r="N49" s="118"/>
      <c r="O49" s="118"/>
      <c r="P49" s="99"/>
      <c r="Q49" s="99"/>
      <c r="R49" s="98" t="s">
        <v>88</v>
      </c>
      <c r="T49" s="99"/>
      <c r="V49" s="118" t="str">
        <f>IFERROR(ROUNDDOWN(V34*12000*1.165/(V41*10),1),"")</f>
        <v/>
      </c>
      <c r="W49" s="118"/>
      <c r="X49" s="118"/>
      <c r="Y49" s="118"/>
      <c r="Z49" s="118"/>
      <c r="AA49" s="118"/>
      <c r="AB49" s="118"/>
      <c r="AC49" s="99" t="s">
        <v>87</v>
      </c>
    </row>
    <row r="50" spans="1:36" ht="24.95" customHeight="1" x14ac:dyDescent="0.4">
      <c r="A50" s="55"/>
      <c r="C50" s="98"/>
      <c r="D50" s="99"/>
      <c r="E50" s="99"/>
      <c r="G50" s="99"/>
      <c r="H50" s="99"/>
      <c r="I50" s="99"/>
      <c r="J50" s="99"/>
      <c r="K50" s="99"/>
      <c r="L50" s="99"/>
      <c r="M50" s="99"/>
      <c r="N50" s="99"/>
      <c r="O50" s="99"/>
      <c r="P50" s="99"/>
      <c r="Q50" s="99"/>
      <c r="R50" s="99"/>
      <c r="S50" s="99"/>
    </row>
    <row r="51" spans="1:36" ht="24.95" customHeight="1" x14ac:dyDescent="0.4">
      <c r="A51" s="55"/>
      <c r="B51" s="117" t="s">
        <v>86</v>
      </c>
      <c r="C51" s="117"/>
      <c r="D51" s="117"/>
      <c r="E51" s="117"/>
      <c r="F51" s="122" t="s">
        <v>85</v>
      </c>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row>
    <row r="52" spans="1:36" ht="24.95" customHeight="1" x14ac:dyDescent="0.4">
      <c r="A52" s="55"/>
      <c r="B52" s="117"/>
      <c r="C52" s="117"/>
      <c r="D52" s="117"/>
      <c r="E52" s="117"/>
      <c r="F52" s="117" t="s">
        <v>84</v>
      </c>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row>
    <row r="53" spans="1:36" ht="5.0999999999999996" customHeight="1" x14ac:dyDescent="0.4">
      <c r="A53" s="55"/>
      <c r="B53" s="98"/>
      <c r="D53" s="99"/>
      <c r="E53" s="99"/>
      <c r="G53" s="99"/>
    </row>
    <row r="54" spans="1:36" ht="24.95" customHeight="1" x14ac:dyDescent="0.4">
      <c r="A54" s="55" t="s">
        <v>83</v>
      </c>
      <c r="B54" s="98" t="s">
        <v>82</v>
      </c>
      <c r="D54" s="99"/>
      <c r="E54" s="99"/>
      <c r="G54" s="99"/>
      <c r="H54" s="99"/>
      <c r="I54" s="99"/>
      <c r="J54" s="99"/>
      <c r="K54" s="99"/>
      <c r="L54" s="99"/>
      <c r="M54" s="99"/>
      <c r="N54" s="99"/>
      <c r="O54" s="99"/>
      <c r="P54" s="99"/>
      <c r="Q54" s="99"/>
      <c r="R54" s="99"/>
      <c r="S54" s="99"/>
    </row>
    <row r="55" spans="1:36" ht="5.0999999999999996" customHeight="1" x14ac:dyDescent="0.4">
      <c r="A55" s="55"/>
      <c r="B55" s="98"/>
      <c r="D55" s="99"/>
      <c r="E55" s="99"/>
      <c r="G55" s="99"/>
      <c r="H55" s="99"/>
      <c r="I55" s="99"/>
      <c r="J55" s="99"/>
      <c r="K55" s="99"/>
      <c r="L55" s="99"/>
      <c r="M55" s="99"/>
      <c r="N55" s="99"/>
      <c r="O55" s="99"/>
      <c r="P55" s="99"/>
      <c r="Q55" s="99"/>
      <c r="R55" s="99"/>
      <c r="S55" s="99"/>
    </row>
    <row r="56" spans="1:36" ht="24.95" customHeight="1" x14ac:dyDescent="0.4">
      <c r="A56" s="55"/>
      <c r="B56" s="98"/>
      <c r="D56" s="99"/>
      <c r="E56" s="99"/>
      <c r="G56" s="99"/>
      <c r="J56" s="119" t="str">
        <f>IF(AJ56&lt;=1.1,IF(AJ56&gt;=0.9,"☑","□"),"□")</f>
        <v>□</v>
      </c>
      <c r="K56" s="119"/>
      <c r="L56" s="98" t="s">
        <v>81</v>
      </c>
      <c r="M56" s="99"/>
      <c r="N56" s="99"/>
      <c r="O56" s="99"/>
      <c r="P56" s="99"/>
      <c r="Q56" s="99"/>
      <c r="R56" s="99"/>
      <c r="S56" s="99"/>
      <c r="T56" s="99"/>
      <c r="U56" s="99"/>
      <c r="V56" s="99"/>
      <c r="AJ56" s="61" t="str">
        <f>IFERROR(I34/V34,"")</f>
        <v/>
      </c>
    </row>
    <row r="57" spans="1:36" ht="24.95" customHeight="1" x14ac:dyDescent="0.4">
      <c r="A57" s="55"/>
      <c r="B57" s="98"/>
      <c r="C57" s="54" t="s">
        <v>80</v>
      </c>
      <c r="D57" s="99"/>
      <c r="E57" s="99"/>
      <c r="G57" s="99"/>
      <c r="J57" s="119" t="str">
        <f>IF(AJ57&lt;=1.1,IF(AJ57&gt;=0.9,"☑","□"),"□")</f>
        <v>□</v>
      </c>
      <c r="K57" s="119"/>
      <c r="L57" s="98" t="s">
        <v>79</v>
      </c>
      <c r="M57" s="99"/>
      <c r="N57" s="99"/>
      <c r="O57" s="99"/>
      <c r="P57" s="99"/>
      <c r="Q57" s="99"/>
      <c r="R57" s="99"/>
      <c r="S57" s="99"/>
      <c r="T57" s="99"/>
      <c r="U57" s="99"/>
      <c r="V57" s="99"/>
      <c r="AJ57" s="61" t="str">
        <f>IFERROR(I41/V41,"")</f>
        <v/>
      </c>
    </row>
    <row r="58" spans="1:36" ht="24.95" customHeight="1" x14ac:dyDescent="0.4">
      <c r="A58" s="55"/>
      <c r="B58" s="98"/>
      <c r="D58" s="99"/>
      <c r="E58" s="99"/>
      <c r="G58" s="99"/>
      <c r="J58" s="119" t="str">
        <f>IF(AJ58&lt;=1.1,IF(AJ58&gt;=0.9,"☑","□"),"□")</f>
        <v>□</v>
      </c>
      <c r="K58" s="119"/>
      <c r="L58" s="98" t="s">
        <v>78</v>
      </c>
      <c r="M58" s="99"/>
      <c r="N58" s="99"/>
      <c r="O58" s="99"/>
      <c r="P58" s="99"/>
      <c r="Q58" s="99"/>
      <c r="R58" s="99"/>
      <c r="S58" s="99"/>
      <c r="T58" s="99"/>
      <c r="U58" s="99"/>
      <c r="V58" s="99"/>
      <c r="AJ58" s="61" t="str">
        <f>IFERROR(I49/V49,"")</f>
        <v/>
      </c>
    </row>
    <row r="59" spans="1:36" ht="5.0999999999999996" customHeight="1" x14ac:dyDescent="0.4">
      <c r="A59" s="55"/>
      <c r="B59" s="98"/>
      <c r="D59" s="99"/>
      <c r="E59" s="99"/>
      <c r="G59" s="99"/>
      <c r="H59" s="99"/>
      <c r="I59" s="99"/>
      <c r="J59" s="99"/>
      <c r="K59" s="99"/>
      <c r="L59" s="99"/>
      <c r="M59" s="99"/>
      <c r="N59" s="99"/>
      <c r="O59" s="99"/>
      <c r="P59" s="99"/>
      <c r="Q59" s="99"/>
      <c r="R59" s="99"/>
      <c r="S59" s="99"/>
    </row>
    <row r="60" spans="1:36" ht="24.95" customHeight="1" x14ac:dyDescent="0.4">
      <c r="A60" s="55" t="s">
        <v>77</v>
      </c>
      <c r="B60" s="98" t="s">
        <v>383</v>
      </c>
      <c r="D60" s="99"/>
      <c r="E60" s="99"/>
      <c r="G60" s="99"/>
      <c r="H60" s="99"/>
      <c r="I60" s="99"/>
      <c r="J60" s="99"/>
      <c r="K60" s="99"/>
      <c r="L60" s="99"/>
      <c r="M60" s="99"/>
      <c r="N60" s="99"/>
      <c r="O60" s="99"/>
      <c r="P60" s="99"/>
      <c r="Q60" s="99"/>
      <c r="R60" s="99"/>
      <c r="S60" s="99"/>
    </row>
    <row r="61" spans="1:36" ht="24.95" customHeight="1" x14ac:dyDescent="0.4">
      <c r="A61" s="55"/>
      <c r="B61" s="98"/>
      <c r="D61" s="99"/>
      <c r="E61" s="99"/>
      <c r="F61" s="99"/>
      <c r="G61" s="99"/>
      <c r="H61" s="99"/>
      <c r="I61" s="99"/>
      <c r="J61" s="99"/>
      <c r="K61" s="99"/>
      <c r="L61" s="99"/>
      <c r="M61" s="99"/>
      <c r="N61" s="99"/>
      <c r="O61" s="99"/>
      <c r="P61" s="121" t="str">
        <f>IFERROR(VLOOKUP("該当",リスト!I:K,3,FALSE),"")</f>
        <v/>
      </c>
      <c r="Q61" s="121"/>
      <c r="R61" s="121"/>
      <c r="S61" s="121"/>
      <c r="T61" s="121"/>
      <c r="U61" s="121"/>
      <c r="V61" s="121"/>
      <c r="W61" s="121"/>
      <c r="X61" s="121"/>
      <c r="Y61" s="121"/>
      <c r="Z61" s="121"/>
      <c r="AB61" s="114"/>
    </row>
    <row r="62" spans="1:36" ht="24.95" customHeight="1" x14ac:dyDescent="0.4">
      <c r="A62" s="54" t="s">
        <v>318</v>
      </c>
    </row>
    <row r="63" spans="1:36" ht="24.95" customHeight="1" x14ac:dyDescent="0.4">
      <c r="A63" s="115" t="s">
        <v>382</v>
      </c>
    </row>
    <row r="64" spans="1:36" ht="24.95" customHeight="1" x14ac:dyDescent="0.4"/>
    <row r="65" ht="24.95" customHeight="1" x14ac:dyDescent="0.4"/>
    <row r="66" ht="24.95" customHeight="1" x14ac:dyDescent="0.4"/>
    <row r="67" ht="24.95" customHeight="1" x14ac:dyDescent="0.4"/>
    <row r="68" ht="24.95" customHeight="1" x14ac:dyDescent="0.4"/>
    <row r="69" ht="24.95" customHeight="1" x14ac:dyDescent="0.4"/>
    <row r="70" ht="24.95" customHeight="1" x14ac:dyDescent="0.4"/>
    <row r="71" ht="24.95" customHeight="1" x14ac:dyDescent="0.4"/>
    <row r="72" ht="24.95" customHeight="1" x14ac:dyDescent="0.4"/>
    <row r="73" ht="24.95" customHeight="1" x14ac:dyDescent="0.4"/>
    <row r="74" ht="24.95" customHeight="1" x14ac:dyDescent="0.4"/>
    <row r="75" ht="24.95" customHeight="1" x14ac:dyDescent="0.4"/>
    <row r="76" ht="24.95" customHeight="1" x14ac:dyDescent="0.4"/>
    <row r="77" ht="24.95" customHeight="1" x14ac:dyDescent="0.4"/>
    <row r="78" ht="24.95" customHeight="1" x14ac:dyDescent="0.4"/>
    <row r="79" ht="24.95" customHeight="1" x14ac:dyDescent="0.4"/>
    <row r="80" ht="24.95" customHeight="1" x14ac:dyDescent="0.4"/>
    <row r="81" ht="24.95" customHeight="1" x14ac:dyDescent="0.4"/>
    <row r="82" ht="24.95" customHeight="1" x14ac:dyDescent="0.4"/>
    <row r="83" ht="24.95" customHeight="1" x14ac:dyDescent="0.4"/>
    <row r="84" ht="24.95" customHeight="1" x14ac:dyDescent="0.4"/>
    <row r="85" ht="24.95" customHeight="1" x14ac:dyDescent="0.4"/>
    <row r="86" ht="24.95" customHeight="1" x14ac:dyDescent="0.4"/>
    <row r="87" ht="24.95" customHeight="1" x14ac:dyDescent="0.4"/>
    <row r="88" ht="24.95" customHeight="1" x14ac:dyDescent="0.4"/>
    <row r="89" ht="24.95" customHeight="1" x14ac:dyDescent="0.4"/>
    <row r="90" ht="24.95" customHeight="1" x14ac:dyDescent="0.4"/>
    <row r="91" ht="24.95" customHeight="1" x14ac:dyDescent="0.4"/>
    <row r="92" ht="24.95" customHeight="1" x14ac:dyDescent="0.4"/>
    <row r="93" ht="24.95" customHeight="1" x14ac:dyDescent="0.4"/>
    <row r="94" ht="24.95" customHeight="1" x14ac:dyDescent="0.4"/>
    <row r="95" ht="24.95" customHeight="1" x14ac:dyDescent="0.4"/>
  </sheetData>
  <mergeCells count="30">
    <mergeCell ref="A3:AH3"/>
    <mergeCell ref="I34:O34"/>
    <mergeCell ref="V34:AB34"/>
    <mergeCell ref="I41:O41"/>
    <mergeCell ref="V41:AB41"/>
    <mergeCell ref="H6:T6"/>
    <mergeCell ref="B6:G6"/>
    <mergeCell ref="B5:G5"/>
    <mergeCell ref="H5:T5"/>
    <mergeCell ref="K10:K11"/>
    <mergeCell ref="J10:J11"/>
    <mergeCell ref="W10:W11"/>
    <mergeCell ref="L10:M11"/>
    <mergeCell ref="O10:P11"/>
    <mergeCell ref="R10:S11"/>
    <mergeCell ref="U10:V11"/>
    <mergeCell ref="N10:N11"/>
    <mergeCell ref="Q10:Q11"/>
    <mergeCell ref="T10:T11"/>
    <mergeCell ref="P61:Z61"/>
    <mergeCell ref="F51:AG51"/>
    <mergeCell ref="F52:AG52"/>
    <mergeCell ref="J58:K58"/>
    <mergeCell ref="P20:R20"/>
    <mergeCell ref="T20:W20"/>
    <mergeCell ref="B51:E52"/>
    <mergeCell ref="V49:AB49"/>
    <mergeCell ref="I49:O49"/>
    <mergeCell ref="J56:K56"/>
    <mergeCell ref="J57:K57"/>
  </mergeCells>
  <phoneticPr fontId="1"/>
  <printOptions horizontalCentered="1"/>
  <pageMargins left="0.23622047244094491" right="0.23622047244094491" top="0.74803149606299213" bottom="0.74803149606299213" header="0.31496062992125984" footer="0.31496062992125984"/>
  <pageSetup paperSize="9" scale="61"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5</xdr:col>
                    <xdr:colOff>28575</xdr:colOff>
                    <xdr:row>16</xdr:row>
                    <xdr:rowOff>38100</xdr:rowOff>
                  </from>
                  <to>
                    <xdr:col>5</xdr:col>
                    <xdr:colOff>257175</xdr:colOff>
                    <xdr:row>16</xdr:row>
                    <xdr:rowOff>247650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5</xdr:col>
                    <xdr:colOff>28575</xdr:colOff>
                    <xdr:row>22</xdr:row>
                    <xdr:rowOff>28575</xdr:rowOff>
                  </from>
                  <to>
                    <xdr:col>6</xdr:col>
                    <xdr:colOff>0</xdr:colOff>
                    <xdr:row>23</xdr:row>
                    <xdr:rowOff>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5</xdr:col>
                    <xdr:colOff>28575</xdr:colOff>
                    <xdr:row>9</xdr:row>
                    <xdr:rowOff>38100</xdr:rowOff>
                  </from>
                  <to>
                    <xdr:col>5</xdr:col>
                    <xdr:colOff>266700</xdr:colOff>
                    <xdr:row>9</xdr:row>
                    <xdr:rowOff>295275</xdr:rowOff>
                  </to>
                </anchor>
              </controlPr>
            </control>
          </mc:Choice>
        </mc:AlternateContent>
        <mc:AlternateContent xmlns:mc="http://schemas.openxmlformats.org/markup-compatibility/2006">
          <mc:Choice Requires="x14">
            <control shapeId="4100" r:id="rId7" name="Check Box 4">
              <controlPr defaultSize="0" autoFill="0" autoLine="0" autoPict="0">
                <anchor moveWithCells="1">
                  <from>
                    <xdr:col>5</xdr:col>
                    <xdr:colOff>28575</xdr:colOff>
                    <xdr:row>10</xdr:row>
                    <xdr:rowOff>38100</xdr:rowOff>
                  </from>
                  <to>
                    <xdr:col>5</xdr:col>
                    <xdr:colOff>266700</xdr:colOff>
                    <xdr:row>10</xdr:row>
                    <xdr:rowOff>295275</xdr:rowOff>
                  </to>
                </anchor>
              </controlPr>
            </control>
          </mc:Choice>
        </mc:AlternateContent>
        <mc:AlternateContent xmlns:mc="http://schemas.openxmlformats.org/markup-compatibility/2006">
          <mc:Choice Requires="x14">
            <control shapeId="4105" r:id="rId8" name="Option Button 9">
              <controlPr defaultSize="0" autoFill="0" autoLine="0" autoPict="0">
                <anchor moveWithCells="1">
                  <from>
                    <xdr:col>10</xdr:col>
                    <xdr:colOff>57150</xdr:colOff>
                    <xdr:row>9</xdr:row>
                    <xdr:rowOff>180975</xdr:rowOff>
                  </from>
                  <to>
                    <xdr:col>11</xdr:col>
                    <xdr:colOff>123825</xdr:colOff>
                    <xdr:row>10</xdr:row>
                    <xdr:rowOff>114300</xdr:rowOff>
                  </to>
                </anchor>
              </controlPr>
            </control>
          </mc:Choice>
        </mc:AlternateContent>
        <mc:AlternateContent xmlns:mc="http://schemas.openxmlformats.org/markup-compatibility/2006">
          <mc:Choice Requires="x14">
            <control shapeId="4106" r:id="rId9" name="Option Button 10">
              <controlPr defaultSize="0" autoFill="0" autoLine="0" autoPict="0">
                <anchor moveWithCells="1">
                  <from>
                    <xdr:col>13</xdr:col>
                    <xdr:colOff>57150</xdr:colOff>
                    <xdr:row>9</xdr:row>
                    <xdr:rowOff>180975</xdr:rowOff>
                  </from>
                  <to>
                    <xdr:col>14</xdr:col>
                    <xdr:colOff>123825</xdr:colOff>
                    <xdr:row>10</xdr:row>
                    <xdr:rowOff>114300</xdr:rowOff>
                  </to>
                </anchor>
              </controlPr>
            </control>
          </mc:Choice>
        </mc:AlternateContent>
        <mc:AlternateContent xmlns:mc="http://schemas.openxmlformats.org/markup-compatibility/2006">
          <mc:Choice Requires="x14">
            <control shapeId="4107" r:id="rId10" name="Option Button 11">
              <controlPr defaultSize="0" autoFill="0" autoLine="0" autoPict="0">
                <anchor moveWithCells="1">
                  <from>
                    <xdr:col>16</xdr:col>
                    <xdr:colOff>57150</xdr:colOff>
                    <xdr:row>9</xdr:row>
                    <xdr:rowOff>180975</xdr:rowOff>
                  </from>
                  <to>
                    <xdr:col>17</xdr:col>
                    <xdr:colOff>123825</xdr:colOff>
                    <xdr:row>10</xdr:row>
                    <xdr:rowOff>114300</xdr:rowOff>
                  </to>
                </anchor>
              </controlPr>
            </control>
          </mc:Choice>
        </mc:AlternateContent>
        <mc:AlternateContent xmlns:mc="http://schemas.openxmlformats.org/markup-compatibility/2006">
          <mc:Choice Requires="x14">
            <control shapeId="4108" r:id="rId11" name="Option Button 12">
              <controlPr defaultSize="0" autoFill="0" autoLine="0" autoPict="0">
                <anchor moveWithCells="1">
                  <from>
                    <xdr:col>19</xdr:col>
                    <xdr:colOff>57150</xdr:colOff>
                    <xdr:row>9</xdr:row>
                    <xdr:rowOff>180975</xdr:rowOff>
                  </from>
                  <to>
                    <xdr:col>20</xdr:col>
                    <xdr:colOff>123825</xdr:colOff>
                    <xdr:row>10</xdr:row>
                    <xdr:rowOff>114300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97"/>
  <sheetViews>
    <sheetView showGridLines="0" view="pageBreakPreview" topLeftCell="A61" zoomScaleNormal="100" zoomScaleSheetLayoutView="100" zoomScalePageLayoutView="85" workbookViewId="0">
      <selection activeCell="AP17" sqref="AP17"/>
    </sheetView>
  </sheetViews>
  <sheetFormatPr defaultColWidth="8.75" defaultRowHeight="13.5" x14ac:dyDescent="0.4"/>
  <cols>
    <col min="1" max="18" width="2.75" style="4" customWidth="1"/>
    <col min="19" max="19" width="3.5" style="4" customWidth="1"/>
    <col min="20" max="26" width="2.75" style="4" customWidth="1"/>
    <col min="27" max="27" width="3.25" style="4" customWidth="1"/>
    <col min="28" max="40" width="2.75" style="4" customWidth="1"/>
    <col min="41" max="16384" width="8.75" style="4"/>
  </cols>
  <sheetData>
    <row r="1" spans="1:33" ht="16.149999999999999" customHeight="1" x14ac:dyDescent="0.4">
      <c r="A1" s="3" t="s">
        <v>380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spans="1:33" ht="16.149999999999999" customHeight="1" x14ac:dyDescent="0.4">
      <c r="A2" s="135" t="s">
        <v>55</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row>
    <row r="3" spans="1:33" ht="7.15" customHeight="1" x14ac:dyDescent="0.4">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ht="16.350000000000001" customHeight="1" x14ac:dyDescent="0.4">
      <c r="A4" s="3"/>
      <c r="B4" s="3"/>
      <c r="C4" s="3"/>
      <c r="D4" s="3"/>
      <c r="E4" s="3"/>
      <c r="F4" s="3"/>
      <c r="G4" s="3"/>
      <c r="H4" s="3"/>
      <c r="I4" s="3"/>
      <c r="J4" s="3"/>
      <c r="K4" s="3"/>
      <c r="L4" s="3"/>
      <c r="M4" s="3"/>
      <c r="N4" s="3"/>
      <c r="O4" s="3"/>
      <c r="P4" s="3"/>
      <c r="Q4" s="143" t="s">
        <v>73</v>
      </c>
      <c r="R4" s="143"/>
      <c r="S4" s="143"/>
      <c r="T4" s="143"/>
      <c r="U4" s="143"/>
      <c r="V4" s="144" t="str">
        <f>IF(様式93_処遇改善!H5="","",様式93_処遇改善!H5)</f>
        <v/>
      </c>
      <c r="W4" s="145"/>
      <c r="X4" s="145"/>
      <c r="Y4" s="145"/>
      <c r="Z4" s="145"/>
      <c r="AA4" s="145"/>
      <c r="AB4" s="145"/>
      <c r="AC4" s="145"/>
      <c r="AD4" s="145"/>
      <c r="AE4" s="145"/>
      <c r="AF4" s="145"/>
      <c r="AG4" s="146"/>
    </row>
    <row r="5" spans="1:33" ht="16.149999999999999" customHeight="1" x14ac:dyDescent="0.4">
      <c r="A5" s="3"/>
      <c r="B5" s="3"/>
      <c r="C5" s="3"/>
      <c r="D5" s="3"/>
      <c r="E5" s="3"/>
      <c r="F5" s="3"/>
      <c r="G5" s="3"/>
      <c r="H5" s="3"/>
      <c r="I5" s="3"/>
      <c r="J5" s="3"/>
      <c r="K5" s="3"/>
      <c r="L5" s="3"/>
      <c r="M5" s="3"/>
      <c r="N5" s="3"/>
      <c r="O5" s="3"/>
      <c r="P5" s="3"/>
      <c r="Q5" s="3" t="s">
        <v>291</v>
      </c>
      <c r="R5" s="3"/>
      <c r="S5" s="3"/>
      <c r="T5" s="3"/>
      <c r="U5" s="3"/>
      <c r="V5" s="138" t="str">
        <f>IF(様式93_処遇改善!H6="","",様式93_処遇改善!H6)</f>
        <v/>
      </c>
      <c r="W5" s="139"/>
      <c r="X5" s="139"/>
      <c r="Y5" s="139"/>
      <c r="Z5" s="139"/>
      <c r="AA5" s="139"/>
      <c r="AB5" s="139"/>
      <c r="AC5" s="139"/>
      <c r="AD5" s="139"/>
      <c r="AE5" s="139"/>
      <c r="AF5" s="139"/>
      <c r="AG5" s="140"/>
    </row>
    <row r="6" spans="1:33" ht="6" customHeight="1" x14ac:dyDescent="0.4">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ht="16.149999999999999" customHeight="1" thickBot="1" x14ac:dyDescent="0.45">
      <c r="A7" s="2" t="s">
        <v>75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ht="16.149999999999999" customHeight="1" thickBot="1" x14ac:dyDescent="0.45">
      <c r="A8" s="26" t="s">
        <v>76</v>
      </c>
      <c r="B8" s="27" t="s">
        <v>6</v>
      </c>
      <c r="C8" s="28"/>
      <c r="D8" s="147"/>
      <c r="E8" s="147"/>
      <c r="F8" s="28" t="s">
        <v>7</v>
      </c>
      <c r="G8" s="147"/>
      <c r="H8" s="147"/>
      <c r="I8" s="28" t="s">
        <v>8</v>
      </c>
      <c r="J8" s="28"/>
      <c r="K8" s="28" t="s">
        <v>9</v>
      </c>
      <c r="L8" s="28" t="s">
        <v>6</v>
      </c>
      <c r="M8" s="28"/>
      <c r="N8" s="147"/>
      <c r="O8" s="147"/>
      <c r="P8" s="28" t="s">
        <v>7</v>
      </c>
      <c r="Q8" s="147"/>
      <c r="R8" s="147"/>
      <c r="S8" s="29" t="s">
        <v>8</v>
      </c>
      <c r="T8" s="3"/>
      <c r="U8" s="3"/>
      <c r="V8" s="3"/>
      <c r="W8" s="3"/>
      <c r="X8" s="3"/>
      <c r="Y8" s="3"/>
      <c r="Z8" s="3"/>
      <c r="AA8" s="3"/>
      <c r="AB8" s="3"/>
      <c r="AC8" s="3"/>
      <c r="AD8" s="3"/>
      <c r="AE8" s="3"/>
      <c r="AF8" s="3"/>
      <c r="AG8" s="3"/>
    </row>
    <row r="9" spans="1:33" ht="16.149999999999999" customHeight="1" x14ac:dyDescent="0.4">
      <c r="A9" s="19"/>
      <c r="B9" s="44"/>
      <c r="C9" s="45"/>
      <c r="D9" s="46"/>
      <c r="E9" s="46"/>
      <c r="F9" s="45"/>
      <c r="G9" s="46"/>
      <c r="H9" s="46"/>
      <c r="I9" s="45"/>
      <c r="J9" s="45"/>
      <c r="K9" s="45"/>
      <c r="L9" s="45"/>
      <c r="M9" s="45"/>
      <c r="N9" s="46"/>
      <c r="O9" s="46"/>
      <c r="P9" s="45"/>
      <c r="Q9" s="46"/>
      <c r="R9" s="46"/>
      <c r="S9" s="45"/>
      <c r="T9" s="47"/>
      <c r="U9" s="3"/>
      <c r="V9" s="3"/>
      <c r="W9" s="3"/>
      <c r="X9" s="3"/>
      <c r="Y9" s="3"/>
      <c r="Z9" s="3"/>
      <c r="AA9" s="3"/>
      <c r="AB9" s="3"/>
      <c r="AC9" s="3"/>
      <c r="AD9" s="3"/>
      <c r="AE9" s="3"/>
      <c r="AF9" s="3"/>
      <c r="AG9" s="3"/>
    </row>
    <row r="10" spans="1:33" ht="16.149999999999999" customHeight="1" thickBot="1" x14ac:dyDescent="0.45">
      <c r="A10" s="2" t="s">
        <v>74</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ht="16.149999999999999" customHeight="1" x14ac:dyDescent="0.4">
      <c r="A11" s="39" t="s">
        <v>292</v>
      </c>
      <c r="B11" s="40"/>
      <c r="C11" s="40"/>
      <c r="D11" s="40"/>
      <c r="E11" s="40"/>
      <c r="F11" s="40"/>
      <c r="G11" s="40"/>
      <c r="H11" s="40"/>
      <c r="I11" s="40"/>
      <c r="J11" s="40"/>
      <c r="K11" s="40"/>
      <c r="L11" s="40"/>
      <c r="M11" s="5"/>
      <c r="N11" s="5"/>
      <c r="O11" s="41"/>
      <c r="P11" s="42"/>
      <c r="Q11" s="42"/>
      <c r="R11" s="42"/>
      <c r="S11" s="42"/>
      <c r="T11" s="42"/>
      <c r="U11" s="42"/>
      <c r="V11" s="42"/>
      <c r="W11" s="42"/>
      <c r="X11" s="41"/>
      <c r="Y11" s="41"/>
      <c r="Z11" s="41"/>
      <c r="AA11" s="41"/>
      <c r="AB11" s="42"/>
      <c r="AC11" s="42"/>
      <c r="AD11" s="42"/>
      <c r="AE11" s="42"/>
      <c r="AF11" s="42"/>
      <c r="AG11" s="43"/>
    </row>
    <row r="12" spans="1:33" ht="16.149999999999999" customHeight="1" x14ac:dyDescent="0.4">
      <c r="A12" s="36"/>
      <c r="B12" s="37"/>
      <c r="C12" s="37"/>
      <c r="D12" s="37"/>
      <c r="E12" s="37"/>
      <c r="F12" s="37"/>
      <c r="G12" s="37"/>
      <c r="H12" s="37"/>
      <c r="I12" s="37"/>
      <c r="J12" s="37"/>
      <c r="K12" s="37"/>
      <c r="L12" s="37"/>
      <c r="M12" s="38" t="s">
        <v>22</v>
      </c>
      <c r="N12" s="38"/>
      <c r="O12" s="16" t="s">
        <v>19</v>
      </c>
      <c r="P12" s="141"/>
      <c r="Q12" s="141"/>
      <c r="R12" s="141"/>
      <c r="S12" s="141"/>
      <c r="T12" s="141"/>
      <c r="U12" s="141"/>
      <c r="V12" s="141"/>
      <c r="W12" s="141"/>
      <c r="X12" s="16" t="s">
        <v>12</v>
      </c>
      <c r="Y12" s="16" t="s">
        <v>20</v>
      </c>
      <c r="Z12" s="16" t="s">
        <v>21</v>
      </c>
      <c r="AA12" s="16"/>
      <c r="AB12" s="142" t="str">
        <f>IFERROR(VLOOKUP(P12,リスト!C:D,2,FALSE),"")</f>
        <v/>
      </c>
      <c r="AC12" s="142"/>
      <c r="AD12" s="142"/>
      <c r="AE12" s="142"/>
      <c r="AF12" s="142"/>
      <c r="AG12" s="17" t="s">
        <v>1</v>
      </c>
    </row>
    <row r="13" spans="1:33" ht="16.149999999999999" customHeight="1" x14ac:dyDescent="0.4">
      <c r="A13" s="1" t="s">
        <v>293</v>
      </c>
      <c r="B13" s="6"/>
      <c r="C13" s="6"/>
      <c r="D13" s="6"/>
      <c r="E13" s="6"/>
      <c r="F13" s="6"/>
      <c r="G13" s="6"/>
      <c r="H13" s="6"/>
      <c r="I13" s="6"/>
      <c r="J13" s="6"/>
      <c r="K13" s="6"/>
      <c r="L13" s="6"/>
      <c r="M13" s="6"/>
      <c r="N13" s="6"/>
      <c r="O13" s="6"/>
      <c r="P13" s="6"/>
      <c r="Q13" s="6"/>
      <c r="R13" s="6"/>
      <c r="S13" s="6"/>
      <c r="T13" s="6"/>
      <c r="U13" s="6"/>
      <c r="V13" s="6"/>
      <c r="W13" s="6"/>
      <c r="X13" s="6"/>
      <c r="Y13" s="6"/>
      <c r="Z13" s="6"/>
      <c r="AA13" s="6"/>
      <c r="AB13" s="137" t="str">
        <f>IF(様式93_処遇改善!I41="","",様式93_処遇改善!I41*IF(Q8&lt;G8,(Q8+12-G8+1),(Q8-G8+1)))</f>
        <v/>
      </c>
      <c r="AC13" s="137"/>
      <c r="AD13" s="137"/>
      <c r="AE13" s="137"/>
      <c r="AF13" s="137"/>
      <c r="AG13" s="7" t="s">
        <v>4</v>
      </c>
    </row>
    <row r="14" spans="1:33" ht="16.149999999999999" customHeight="1" thickBot="1" x14ac:dyDescent="0.45">
      <c r="A14" s="8" t="s">
        <v>294</v>
      </c>
      <c r="B14" s="9"/>
      <c r="C14" s="9"/>
      <c r="D14" s="9"/>
      <c r="E14" s="9"/>
      <c r="F14" s="9"/>
      <c r="G14" s="9"/>
      <c r="H14" s="9"/>
      <c r="I14" s="9"/>
      <c r="J14" s="9"/>
      <c r="K14" s="9"/>
      <c r="L14" s="9"/>
      <c r="M14" s="9"/>
      <c r="N14" s="9"/>
      <c r="O14" s="9"/>
      <c r="P14" s="9"/>
      <c r="Q14" s="9"/>
      <c r="R14" s="9"/>
      <c r="S14" s="9"/>
      <c r="T14" s="9"/>
      <c r="U14" s="9"/>
      <c r="V14" s="9"/>
      <c r="W14" s="9"/>
      <c r="X14" s="9"/>
      <c r="Y14" s="9"/>
      <c r="Z14" s="9"/>
      <c r="AA14" s="9"/>
      <c r="AB14" s="136" t="str">
        <f>IFERROR(AB12*AB13*10,"")</f>
        <v/>
      </c>
      <c r="AC14" s="136"/>
      <c r="AD14" s="136"/>
      <c r="AE14" s="136"/>
      <c r="AF14" s="136"/>
      <c r="AG14" s="10" t="s">
        <v>3</v>
      </c>
    </row>
    <row r="15" spans="1:33" ht="15" customHeight="1" x14ac:dyDescent="0.4">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ht="15.6" customHeight="1" x14ac:dyDescent="0.4">
      <c r="A16" s="19"/>
      <c r="B16" s="19"/>
      <c r="C16" s="19"/>
      <c r="D16" s="24"/>
      <c r="E16" s="24"/>
      <c r="F16" s="19"/>
      <c r="G16" s="24"/>
      <c r="H16" s="24"/>
      <c r="I16" s="19"/>
      <c r="J16" s="19"/>
      <c r="K16" s="19"/>
      <c r="L16" s="19"/>
      <c r="M16" s="19"/>
      <c r="N16" s="24"/>
      <c r="O16" s="24"/>
      <c r="P16" s="19"/>
      <c r="Q16" s="24"/>
      <c r="R16" s="24"/>
      <c r="S16" s="19"/>
      <c r="T16" s="3"/>
      <c r="U16" s="3"/>
      <c r="V16" s="3"/>
      <c r="W16" s="3"/>
      <c r="X16" s="3"/>
      <c r="Y16" s="3"/>
      <c r="Z16" s="3"/>
      <c r="AA16" s="3"/>
      <c r="AB16" s="3"/>
      <c r="AC16" s="3"/>
      <c r="AD16" s="3"/>
      <c r="AE16" s="3"/>
      <c r="AF16" s="3"/>
      <c r="AG16" s="3"/>
    </row>
    <row r="17" spans="1:47" ht="16.149999999999999" customHeight="1" thickBot="1" x14ac:dyDescent="0.45">
      <c r="A17" s="2" t="s">
        <v>56</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47" ht="16.149999999999999" customHeight="1" x14ac:dyDescent="0.4">
      <c r="A18" s="11" t="s">
        <v>287</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3"/>
      <c r="AC18" s="13"/>
      <c r="AD18" s="13"/>
      <c r="AE18" s="13"/>
      <c r="AF18" s="13"/>
      <c r="AG18" s="14"/>
    </row>
    <row r="19" spans="1:47" ht="16.149999999999999" customHeight="1" x14ac:dyDescent="0.4">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48"/>
      <c r="AC19" s="148"/>
      <c r="AD19" s="148"/>
      <c r="AE19" s="148"/>
      <c r="AF19" s="148"/>
      <c r="AG19" s="17" t="s">
        <v>3</v>
      </c>
    </row>
    <row r="20" spans="1:47" ht="16.149999999999999" customHeight="1" x14ac:dyDescent="0.4">
      <c r="A20" s="18" t="s">
        <v>59</v>
      </c>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49"/>
      <c r="AC20" s="149"/>
      <c r="AD20" s="149"/>
      <c r="AE20" s="149"/>
      <c r="AF20" s="149"/>
      <c r="AG20" s="20" t="s">
        <v>3</v>
      </c>
      <c r="AS20" s="25"/>
    </row>
    <row r="21" spans="1:47" ht="16.149999999999999" customHeight="1" thickBot="1" x14ac:dyDescent="0.45">
      <c r="A21" s="21" t="s">
        <v>60</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150" t="str">
        <f>IF(AB19="","",AB19-AB20)</f>
        <v/>
      </c>
      <c r="AC21" s="150"/>
      <c r="AD21" s="150"/>
      <c r="AE21" s="150"/>
      <c r="AF21" s="150"/>
      <c r="AG21" s="23" t="s">
        <v>3</v>
      </c>
    </row>
    <row r="22" spans="1:47" ht="16.149999999999999" customHeight="1" thickBot="1" x14ac:dyDescent="0.45">
      <c r="A22" s="3"/>
      <c r="B22" s="3"/>
      <c r="C22" s="3"/>
      <c r="D22" s="3"/>
      <c r="E22" s="3"/>
      <c r="F22" s="3"/>
      <c r="G22" s="3"/>
      <c r="H22" s="3"/>
      <c r="I22" s="3"/>
      <c r="J22" s="3"/>
      <c r="K22" s="3"/>
      <c r="L22" s="3"/>
      <c r="M22" s="3"/>
      <c r="N22" s="3"/>
      <c r="O22" s="3"/>
      <c r="P22" s="3"/>
      <c r="Q22" s="3"/>
      <c r="R22" s="3"/>
      <c r="S22" s="8" t="s">
        <v>359</v>
      </c>
      <c r="T22" s="9"/>
      <c r="U22" s="9"/>
      <c r="V22" s="9"/>
      <c r="W22" s="9"/>
      <c r="X22" s="9"/>
      <c r="Y22" s="9"/>
      <c r="Z22" s="9"/>
      <c r="AA22" s="9"/>
      <c r="AB22" s="152" t="str">
        <f>IF(AB14="","",IF(AB14&gt;AB21,"問題あり","問題なし"))</f>
        <v/>
      </c>
      <c r="AC22" s="152"/>
      <c r="AD22" s="152"/>
      <c r="AE22" s="152"/>
      <c r="AF22" s="152"/>
      <c r="AG22" s="10"/>
      <c r="AU22" s="25"/>
    </row>
    <row r="23" spans="1:47" ht="15.6" customHeight="1" x14ac:dyDescent="0.4">
      <c r="A23" s="19"/>
      <c r="B23" s="19"/>
      <c r="C23" s="19"/>
      <c r="D23" s="24"/>
      <c r="E23" s="24"/>
      <c r="F23" s="19"/>
      <c r="G23" s="24"/>
      <c r="H23" s="24"/>
      <c r="I23" s="19"/>
      <c r="J23" s="19"/>
      <c r="K23" s="19"/>
      <c r="L23" s="19"/>
      <c r="M23" s="19"/>
      <c r="N23" s="24"/>
      <c r="O23" s="24"/>
      <c r="P23" s="19"/>
      <c r="Q23" s="24"/>
      <c r="R23" s="24"/>
      <c r="S23" s="19"/>
      <c r="T23" s="3"/>
      <c r="U23" s="3"/>
      <c r="V23" s="3"/>
      <c r="W23" s="3"/>
      <c r="X23" s="3"/>
      <c r="Y23" s="3"/>
      <c r="Z23" s="3"/>
      <c r="AA23" s="3"/>
      <c r="AB23" s="3"/>
      <c r="AC23" s="3"/>
      <c r="AD23" s="3"/>
      <c r="AE23" s="3"/>
      <c r="AF23" s="3"/>
      <c r="AG23" s="3"/>
    </row>
    <row r="24" spans="1:47" ht="16.149999999999999" customHeight="1" thickBot="1" x14ac:dyDescent="0.45">
      <c r="A24" s="2" t="s">
        <v>295</v>
      </c>
      <c r="B24" s="3"/>
      <c r="C24" s="3"/>
      <c r="D24" s="3"/>
      <c r="E24" s="3"/>
      <c r="F24" s="3"/>
      <c r="G24" s="3"/>
      <c r="H24" s="3"/>
      <c r="I24" s="3"/>
      <c r="J24" s="3"/>
      <c r="K24" s="3"/>
      <c r="L24" s="3"/>
      <c r="M24" s="3"/>
      <c r="N24" s="3"/>
      <c r="O24" s="3"/>
      <c r="P24" s="3"/>
      <c r="Q24" s="3"/>
      <c r="R24" s="3"/>
      <c r="S24" s="19"/>
      <c r="T24" s="19"/>
      <c r="U24" s="19"/>
      <c r="V24" s="19"/>
      <c r="W24" s="19"/>
      <c r="X24" s="19"/>
      <c r="Y24" s="19"/>
      <c r="Z24" s="19"/>
      <c r="AA24" s="19"/>
      <c r="AB24" s="24"/>
      <c r="AC24" s="24"/>
      <c r="AD24" s="24"/>
      <c r="AE24" s="24"/>
      <c r="AF24" s="24"/>
      <c r="AG24" s="19"/>
    </row>
    <row r="25" spans="1:47" ht="16.149999999999999" customHeight="1" x14ac:dyDescent="0.4">
      <c r="A25" s="62" t="s">
        <v>66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153"/>
      <c r="AC25" s="153"/>
      <c r="AD25" s="153"/>
      <c r="AE25" s="153"/>
      <c r="AF25" s="153"/>
      <c r="AG25" s="64" t="s">
        <v>4</v>
      </c>
    </row>
    <row r="26" spans="1:47" ht="16.149999999999999" customHeight="1" x14ac:dyDescent="0.4">
      <c r="A26" s="1" t="s">
        <v>58</v>
      </c>
      <c r="B26" s="6"/>
      <c r="C26" s="6"/>
      <c r="D26" s="6"/>
      <c r="E26" s="6"/>
      <c r="F26" s="6"/>
      <c r="G26" s="6"/>
      <c r="H26" s="6"/>
      <c r="I26" s="6"/>
      <c r="J26" s="6"/>
      <c r="K26" s="6"/>
      <c r="L26" s="6"/>
      <c r="M26" s="6"/>
      <c r="N26" s="6"/>
      <c r="O26" s="6"/>
      <c r="P26" s="6"/>
      <c r="Q26" s="6"/>
      <c r="R26" s="6"/>
      <c r="S26" s="6"/>
      <c r="T26" s="6"/>
      <c r="U26" s="6"/>
      <c r="V26" s="6"/>
      <c r="W26" s="6"/>
      <c r="X26" s="6"/>
      <c r="Y26" s="6"/>
      <c r="Z26" s="6"/>
      <c r="AA26" s="6"/>
      <c r="AB26" s="151"/>
      <c r="AC26" s="151"/>
      <c r="AD26" s="151"/>
      <c r="AE26" s="151"/>
      <c r="AF26" s="151"/>
      <c r="AG26" s="7" t="s">
        <v>3</v>
      </c>
    </row>
    <row r="27" spans="1:47" ht="16.149999999999999" customHeight="1" x14ac:dyDescent="0.4">
      <c r="A27" s="18"/>
      <c r="B27" s="65" t="s">
        <v>304</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49"/>
      <c r="AC27" s="149"/>
      <c r="AD27" s="149"/>
      <c r="AE27" s="149"/>
      <c r="AF27" s="149"/>
      <c r="AG27" s="20" t="s">
        <v>3</v>
      </c>
    </row>
    <row r="28" spans="1:47" ht="16.149999999999999" customHeight="1" x14ac:dyDescent="0.4">
      <c r="A28" s="18"/>
      <c r="B28" s="66" t="s">
        <v>0</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7"/>
    </row>
    <row r="29" spans="1:47" ht="16.149999999999999" customHeight="1" thickBot="1" x14ac:dyDescent="0.45">
      <c r="A29" s="8"/>
      <c r="B29" s="67" t="s">
        <v>305</v>
      </c>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134" t="str">
        <f>IF(AB27="","",AB27/AB26*100)</f>
        <v/>
      </c>
      <c r="AC29" s="134"/>
      <c r="AD29" s="134"/>
      <c r="AE29" s="134"/>
      <c r="AF29" s="134"/>
      <c r="AG29" s="23" t="s">
        <v>5</v>
      </c>
    </row>
    <row r="30" spans="1:47" ht="16.149999999999999" customHeight="1" thickBot="1" x14ac:dyDescent="0.45">
      <c r="A30" s="19"/>
      <c r="B30" s="19"/>
      <c r="C30" s="19"/>
      <c r="D30" s="19"/>
      <c r="E30" s="19"/>
      <c r="F30" s="19"/>
      <c r="G30" s="19"/>
      <c r="H30" s="19"/>
      <c r="I30" s="19"/>
      <c r="J30" s="19"/>
      <c r="K30" s="19"/>
      <c r="L30" s="19"/>
      <c r="M30" s="19"/>
      <c r="N30" s="19"/>
      <c r="O30" s="19"/>
      <c r="P30" s="19"/>
      <c r="Q30" s="19"/>
      <c r="R30" s="19"/>
      <c r="S30" s="8" t="s">
        <v>36</v>
      </c>
      <c r="T30" s="9"/>
      <c r="U30" s="9"/>
      <c r="V30" s="9"/>
      <c r="W30" s="9"/>
      <c r="X30" s="9"/>
      <c r="Y30" s="9"/>
      <c r="Z30" s="9"/>
      <c r="AA30" s="9"/>
      <c r="AB30" s="152" t="str">
        <f>IF(AB29="","",IF(AB29&lt;2/3*100,"問題あり","問題なし"))</f>
        <v/>
      </c>
      <c r="AC30" s="152"/>
      <c r="AD30" s="152"/>
      <c r="AE30" s="152"/>
      <c r="AF30" s="152"/>
      <c r="AG30" s="10"/>
    </row>
    <row r="31" spans="1:47" ht="15.6" customHeight="1" x14ac:dyDescent="0.4">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47" ht="15.75" customHeight="1" x14ac:dyDescent="0.4">
      <c r="A32" s="2" t="s">
        <v>296</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46" ht="15.75" customHeight="1" thickBot="1" x14ac:dyDescent="0.45">
      <c r="A33" s="2"/>
      <c r="B33" s="2" t="s">
        <v>297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46" ht="16.149999999999999" customHeight="1" x14ac:dyDescent="0.4">
      <c r="A34" s="157" t="s">
        <v>65</v>
      </c>
      <c r="B34" s="158"/>
      <c r="C34" s="158"/>
      <c r="D34" s="158"/>
      <c r="E34" s="158"/>
      <c r="F34" s="158"/>
      <c r="G34" s="158"/>
      <c r="H34" s="158"/>
      <c r="I34" s="12"/>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4"/>
    </row>
    <row r="35" spans="1:46" ht="16.149999999999999" customHeight="1" x14ac:dyDescent="0.4">
      <c r="A35" s="159"/>
      <c r="B35" s="160"/>
      <c r="C35" s="160"/>
      <c r="D35" s="160"/>
      <c r="E35" s="160"/>
      <c r="F35" s="160"/>
      <c r="G35" s="160"/>
      <c r="H35" s="160"/>
      <c r="I35" s="19"/>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20"/>
    </row>
    <row r="36" spans="1:46" ht="16.149999999999999" customHeight="1" x14ac:dyDescent="0.4">
      <c r="A36" s="161"/>
      <c r="B36" s="162"/>
      <c r="C36" s="162"/>
      <c r="D36" s="162"/>
      <c r="E36" s="162"/>
      <c r="F36" s="162"/>
      <c r="G36" s="162"/>
      <c r="H36" s="162"/>
      <c r="I36" s="16"/>
      <c r="J36" s="156"/>
      <c r="K36" s="156"/>
      <c r="L36" s="156"/>
      <c r="M36" s="156"/>
      <c r="N36" s="156"/>
      <c r="O36" s="156"/>
      <c r="P36" s="156"/>
      <c r="Q36" s="156"/>
      <c r="R36" s="156"/>
      <c r="S36" s="156"/>
      <c r="T36" s="156"/>
      <c r="U36" s="156"/>
      <c r="V36" s="156"/>
      <c r="W36" s="156"/>
      <c r="X36" s="156"/>
      <c r="Y36" s="156"/>
      <c r="Z36" s="156"/>
      <c r="AA36" s="156"/>
      <c r="AB36" s="156"/>
      <c r="AC36" s="156"/>
      <c r="AD36" s="156"/>
      <c r="AE36" s="156"/>
      <c r="AF36" s="156"/>
      <c r="AG36" s="17"/>
    </row>
    <row r="37" spans="1:46" ht="16.149999999999999" customHeight="1" x14ac:dyDescent="0.4">
      <c r="A37" s="30" t="s">
        <v>298</v>
      </c>
      <c r="B37" s="30"/>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68"/>
      <c r="AC37" s="68"/>
      <c r="AD37" s="68"/>
      <c r="AE37" s="68"/>
      <c r="AF37" s="68"/>
      <c r="AG37" s="69"/>
    </row>
    <row r="38" spans="1:46" ht="16.149999999999999" customHeight="1" x14ac:dyDescent="0.4">
      <c r="A38" s="15" t="s">
        <v>64</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3"/>
      <c r="AC38" s="163"/>
      <c r="AD38" s="163"/>
      <c r="AE38" s="163"/>
      <c r="AF38" s="163"/>
      <c r="AG38" s="70" t="s">
        <v>63</v>
      </c>
      <c r="AT38" s="25"/>
    </row>
    <row r="39" spans="1:46" ht="16.149999999999999" customHeight="1" x14ac:dyDescent="0.4">
      <c r="A39" s="30" t="s">
        <v>372</v>
      </c>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71"/>
      <c r="AC39" s="71"/>
      <c r="AD39" s="71"/>
      <c r="AE39" s="71"/>
      <c r="AF39" s="71"/>
      <c r="AG39" s="69"/>
      <c r="AT39" s="25"/>
    </row>
    <row r="40" spans="1:46" ht="16.149999999999999" customHeight="1" x14ac:dyDescent="0.4">
      <c r="A40" s="1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3"/>
      <c r="AC40" s="163"/>
      <c r="AD40" s="163"/>
      <c r="AE40" s="163"/>
      <c r="AF40" s="163"/>
      <c r="AG40" s="70" t="s">
        <v>3</v>
      </c>
    </row>
    <row r="41" spans="1:46" ht="16.149999999999999" customHeight="1" x14ac:dyDescent="0.4">
      <c r="A41" s="18"/>
      <c r="B41" s="65" t="s">
        <v>306</v>
      </c>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64"/>
      <c r="AC41" s="164"/>
      <c r="AD41" s="164"/>
      <c r="AE41" s="164"/>
      <c r="AF41" s="164"/>
      <c r="AG41" s="20" t="s">
        <v>3</v>
      </c>
    </row>
    <row r="42" spans="1:46" ht="16.149999999999999" customHeight="1" x14ac:dyDescent="0.4">
      <c r="A42" s="18"/>
      <c r="B42" s="66" t="s">
        <v>0</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7"/>
    </row>
    <row r="43" spans="1:46" ht="16.149999999999999" customHeight="1" thickBot="1" x14ac:dyDescent="0.45">
      <c r="A43" s="8"/>
      <c r="B43" s="67" t="s">
        <v>307</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134" t="str">
        <f>IF(AB41="","",AB41/AB40*100)</f>
        <v/>
      </c>
      <c r="AC43" s="134"/>
      <c r="AD43" s="134"/>
      <c r="AE43" s="134"/>
      <c r="AF43" s="134"/>
      <c r="AG43" s="23" t="s">
        <v>5</v>
      </c>
    </row>
    <row r="44" spans="1:46" ht="17.45" customHeight="1" thickBot="1" x14ac:dyDescent="0.45">
      <c r="A44" s="3"/>
      <c r="B44" s="19"/>
      <c r="C44" s="19"/>
      <c r="D44" s="19"/>
      <c r="E44" s="19"/>
      <c r="F44" s="19"/>
      <c r="G44" s="19"/>
      <c r="H44" s="19"/>
      <c r="I44" s="19"/>
      <c r="J44" s="19"/>
      <c r="K44" s="19"/>
      <c r="L44" s="19"/>
      <c r="M44" s="19"/>
      <c r="N44" s="19"/>
      <c r="O44" s="19"/>
      <c r="P44" s="19"/>
      <c r="Q44" s="19"/>
      <c r="R44" s="19"/>
      <c r="S44" s="8" t="s">
        <v>57</v>
      </c>
      <c r="T44" s="9"/>
      <c r="U44" s="9"/>
      <c r="V44" s="9"/>
      <c r="W44" s="9"/>
      <c r="X44" s="9"/>
      <c r="Y44" s="9"/>
      <c r="Z44" s="9"/>
      <c r="AA44" s="9"/>
      <c r="AB44" s="152" t="str">
        <f>IF(AB43="","",IF(AB43&lt;2/3*100,"問題あり","問題なし"))</f>
        <v/>
      </c>
      <c r="AC44" s="152"/>
      <c r="AD44" s="152"/>
      <c r="AE44" s="152"/>
      <c r="AF44" s="152"/>
      <c r="AG44" s="10"/>
    </row>
    <row r="45" spans="1:46" ht="15.6" customHeight="1" x14ac:dyDescent="0.4">
      <c r="A45" s="3"/>
      <c r="B45" s="3"/>
      <c r="C45" s="3"/>
      <c r="D45" s="3"/>
      <c r="E45" s="3"/>
      <c r="F45" s="3"/>
      <c r="G45" s="3"/>
      <c r="H45" s="3"/>
      <c r="I45" s="3"/>
      <c r="J45" s="3"/>
      <c r="K45" s="3"/>
      <c r="L45" s="3"/>
      <c r="M45" s="3"/>
      <c r="N45" s="3"/>
      <c r="O45" s="3"/>
      <c r="P45" s="3"/>
      <c r="Q45" s="3"/>
      <c r="R45" s="3"/>
      <c r="S45" s="19"/>
      <c r="T45" s="19"/>
      <c r="U45" s="19"/>
      <c r="V45" s="19"/>
      <c r="W45" s="19"/>
      <c r="X45" s="19"/>
      <c r="Y45" s="19"/>
      <c r="Z45" s="19"/>
      <c r="AA45" s="19"/>
      <c r="AB45" s="24"/>
      <c r="AC45" s="24"/>
      <c r="AD45" s="24"/>
      <c r="AE45" s="24"/>
      <c r="AF45" s="24"/>
      <c r="AG45" s="19"/>
    </row>
    <row r="46" spans="1:46" ht="5.45" customHeight="1" x14ac:dyDescent="0.4">
      <c r="A46" s="3"/>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24"/>
      <c r="AC46" s="24"/>
      <c r="AD46" s="24"/>
      <c r="AE46" s="24"/>
      <c r="AF46" s="24"/>
      <c r="AG46" s="19"/>
    </row>
    <row r="47" spans="1:46" ht="16.149999999999999" customHeight="1" thickBot="1" x14ac:dyDescent="0.45">
      <c r="A47" s="2" t="s">
        <v>35</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46" ht="16.149999999999999" customHeight="1" x14ac:dyDescent="0.4">
      <c r="A48" s="11" t="s">
        <v>308</v>
      </c>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4"/>
    </row>
    <row r="49" spans="1:33" ht="16.149999999999999" customHeight="1" x14ac:dyDescent="0.4">
      <c r="A49" s="18"/>
      <c r="B49" s="19"/>
      <c r="C49" s="19" t="s">
        <v>10</v>
      </c>
      <c r="D49" s="19"/>
      <c r="E49" s="19"/>
      <c r="F49" s="19"/>
      <c r="G49" s="95" t="s">
        <v>37</v>
      </c>
      <c r="H49" s="19"/>
      <c r="I49" s="19"/>
      <c r="J49" s="19"/>
      <c r="K49" s="19"/>
      <c r="L49" s="19"/>
      <c r="M49" s="19"/>
      <c r="N49" s="19"/>
      <c r="O49" s="19"/>
      <c r="P49" s="19"/>
      <c r="Q49" s="19"/>
      <c r="R49" s="19"/>
      <c r="S49" s="19"/>
      <c r="T49" s="95" t="s">
        <v>38</v>
      </c>
      <c r="U49" s="19"/>
      <c r="V49" s="19"/>
      <c r="W49" s="19"/>
      <c r="X49" s="19"/>
      <c r="Y49" s="19"/>
      <c r="Z49" s="19"/>
      <c r="AA49" s="19"/>
      <c r="AB49" s="19"/>
      <c r="AC49" s="19"/>
      <c r="AD49" s="19"/>
      <c r="AE49" s="19"/>
      <c r="AF49" s="19"/>
      <c r="AG49" s="20"/>
    </row>
    <row r="50" spans="1:33" ht="16.149999999999999" customHeight="1" x14ac:dyDescent="0.4">
      <c r="A50" s="18"/>
      <c r="B50" s="19"/>
      <c r="C50" s="19" t="s">
        <v>11</v>
      </c>
      <c r="D50" s="19"/>
      <c r="E50" s="19"/>
      <c r="G50" s="95" t="s">
        <v>314</v>
      </c>
      <c r="H50" s="19"/>
      <c r="I50" s="19"/>
      <c r="J50" s="19"/>
      <c r="K50" s="19"/>
      <c r="L50" s="19"/>
      <c r="M50" s="19"/>
      <c r="N50" s="19"/>
      <c r="O50" s="19"/>
      <c r="P50" s="19"/>
      <c r="Q50" s="19"/>
      <c r="R50" s="19"/>
      <c r="S50" s="19"/>
      <c r="T50" s="95" t="s">
        <v>316</v>
      </c>
      <c r="U50" s="19"/>
      <c r="V50" s="19"/>
      <c r="W50" s="19"/>
      <c r="X50" s="19"/>
      <c r="Y50" s="19"/>
      <c r="Z50" s="19"/>
      <c r="AA50" s="19"/>
      <c r="AB50" s="19"/>
      <c r="AC50" s="19"/>
      <c r="AD50" s="19"/>
      <c r="AE50" s="19"/>
      <c r="AF50" s="19"/>
      <c r="AG50" s="20"/>
    </row>
    <row r="51" spans="1:33" ht="16.149999999999999" customHeight="1" x14ac:dyDescent="0.4">
      <c r="A51" s="18"/>
      <c r="B51" s="19"/>
      <c r="C51" s="4" t="s">
        <v>315</v>
      </c>
      <c r="D51" s="19"/>
      <c r="E51" s="19"/>
      <c r="F51" s="19" t="s">
        <v>39</v>
      </c>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c r="AE51" s="130"/>
      <c r="AF51" s="130"/>
      <c r="AG51" s="20" t="s">
        <v>12</v>
      </c>
    </row>
    <row r="52" spans="1:33" ht="6.6" customHeight="1" x14ac:dyDescent="0.4">
      <c r="A52" s="1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7"/>
    </row>
    <row r="53" spans="1:33" ht="16.149999999999999" customHeight="1" x14ac:dyDescent="0.4">
      <c r="A53" s="30" t="s">
        <v>61</v>
      </c>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2"/>
    </row>
    <row r="54" spans="1:33" ht="16.149999999999999" customHeight="1" x14ac:dyDescent="0.4">
      <c r="A54" s="18"/>
      <c r="B54" s="19"/>
      <c r="C54" s="19" t="s">
        <v>13</v>
      </c>
      <c r="D54" s="19"/>
      <c r="E54" s="19"/>
      <c r="F54" s="19"/>
      <c r="G54" s="19"/>
      <c r="H54" s="19"/>
      <c r="I54" s="19"/>
      <c r="J54" s="19"/>
      <c r="K54" s="19"/>
      <c r="L54" s="19"/>
      <c r="M54" s="19" t="s">
        <v>14</v>
      </c>
      <c r="N54" s="19"/>
      <c r="O54" s="19"/>
      <c r="P54" s="19"/>
      <c r="Q54" s="19"/>
      <c r="R54" s="19"/>
      <c r="S54" s="19"/>
      <c r="T54" s="19"/>
      <c r="U54" s="19"/>
      <c r="V54" s="19"/>
      <c r="W54" s="19"/>
      <c r="X54" s="19"/>
      <c r="Y54" s="19"/>
      <c r="Z54" s="19"/>
      <c r="AA54" s="19"/>
      <c r="AB54" s="19"/>
      <c r="AC54" s="19"/>
      <c r="AD54" s="19"/>
      <c r="AE54" s="19"/>
      <c r="AF54" s="19"/>
      <c r="AG54" s="20"/>
    </row>
    <row r="55" spans="1:33" ht="15.6" customHeight="1" x14ac:dyDescent="0.4">
      <c r="A55" s="18"/>
      <c r="B55" s="19"/>
      <c r="C55" s="19" t="s">
        <v>15</v>
      </c>
      <c r="D55" s="19"/>
      <c r="E55" s="19"/>
      <c r="F55" s="19"/>
      <c r="G55" s="19"/>
      <c r="H55" s="19"/>
      <c r="I55" s="19"/>
      <c r="J55" s="19"/>
      <c r="K55" s="19"/>
      <c r="L55" s="130"/>
      <c r="M55" s="130"/>
      <c r="N55" s="130"/>
      <c r="O55" s="130"/>
      <c r="P55" s="130"/>
      <c r="Q55" s="130"/>
      <c r="R55" s="130"/>
      <c r="S55" s="130"/>
      <c r="T55" s="130"/>
      <c r="U55" s="130"/>
      <c r="V55" s="130"/>
      <c r="W55" s="130"/>
      <c r="X55" s="130"/>
      <c r="Y55" s="130"/>
      <c r="Z55" s="130"/>
      <c r="AA55" s="130"/>
      <c r="AB55" s="130"/>
      <c r="AC55" s="130"/>
      <c r="AD55" s="130"/>
      <c r="AE55" s="130"/>
      <c r="AF55" s="130"/>
      <c r="AG55" s="20" t="s">
        <v>12</v>
      </c>
    </row>
    <row r="56" spans="1:33" ht="5.45" customHeight="1" x14ac:dyDescent="0.4">
      <c r="A56" s="15"/>
      <c r="B56" s="16"/>
      <c r="C56" s="16"/>
      <c r="D56" s="16"/>
      <c r="E56" s="16"/>
      <c r="F56" s="16"/>
      <c r="G56" s="16"/>
      <c r="H56" s="16"/>
      <c r="I56" s="16"/>
      <c r="J56" s="16"/>
      <c r="K56" s="16"/>
      <c r="L56" s="33"/>
      <c r="M56" s="33"/>
      <c r="N56" s="33"/>
      <c r="O56" s="33"/>
      <c r="P56" s="33"/>
      <c r="Q56" s="33"/>
      <c r="R56" s="33"/>
      <c r="S56" s="33"/>
      <c r="T56" s="33"/>
      <c r="U56" s="33"/>
      <c r="V56" s="33"/>
      <c r="W56" s="33"/>
      <c r="X56" s="33"/>
      <c r="Y56" s="33"/>
      <c r="Z56" s="33"/>
      <c r="AA56" s="33"/>
      <c r="AB56" s="33"/>
      <c r="AC56" s="33"/>
      <c r="AD56" s="33"/>
      <c r="AE56" s="33"/>
      <c r="AF56" s="33"/>
      <c r="AG56" s="17"/>
    </row>
    <row r="57" spans="1:33" x14ac:dyDescent="0.4">
      <c r="A57" s="30" t="s">
        <v>62</v>
      </c>
      <c r="B57" s="31"/>
      <c r="C57" s="31"/>
      <c r="D57" s="31"/>
      <c r="E57" s="31"/>
      <c r="F57" s="31"/>
      <c r="G57" s="31"/>
      <c r="H57" s="31"/>
      <c r="I57" s="31"/>
      <c r="J57" s="31"/>
      <c r="K57" s="31"/>
      <c r="L57" s="34"/>
      <c r="M57" s="34"/>
      <c r="N57" s="34"/>
      <c r="O57" s="34"/>
      <c r="P57" s="34"/>
      <c r="Q57" s="34"/>
      <c r="R57" s="34"/>
      <c r="S57" s="34"/>
      <c r="T57" s="34"/>
      <c r="U57" s="34"/>
      <c r="V57" s="34"/>
      <c r="W57" s="34"/>
      <c r="X57" s="34"/>
      <c r="Y57" s="34"/>
      <c r="Z57" s="34"/>
      <c r="AA57" s="34"/>
      <c r="AB57" s="34"/>
      <c r="AC57" s="34"/>
      <c r="AD57" s="34"/>
      <c r="AE57" s="34"/>
      <c r="AF57" s="34"/>
      <c r="AG57" s="32"/>
    </row>
    <row r="58" spans="1:33" ht="49.15" customHeight="1" thickBot="1" x14ac:dyDescent="0.45">
      <c r="A58" s="8"/>
      <c r="B58" s="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c r="AB58" s="129"/>
      <c r="AC58" s="129"/>
      <c r="AD58" s="129"/>
      <c r="AE58" s="129"/>
      <c r="AF58" s="129"/>
      <c r="AG58" s="10"/>
    </row>
    <row r="59" spans="1:33" ht="15" customHeight="1" x14ac:dyDescent="0.4">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ht="16.149999999999999" customHeight="1" x14ac:dyDescent="0.4">
      <c r="A60" s="131" t="s">
        <v>33</v>
      </c>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row>
    <row r="61" spans="1:33" ht="16.149999999999999" customHeight="1" x14ac:dyDescent="0.4">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row>
    <row r="62" spans="1:33" ht="16.149999999999999" customHeight="1" x14ac:dyDescent="0.4">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row>
    <row r="63" spans="1:33" x14ac:dyDescent="0.4">
      <c r="A63" s="3"/>
      <c r="B63" s="19"/>
      <c r="C63" s="19" t="s">
        <v>6</v>
      </c>
      <c r="D63" s="19"/>
      <c r="E63" s="132"/>
      <c r="F63" s="132"/>
      <c r="G63" s="19" t="s">
        <v>7</v>
      </c>
      <c r="H63" s="132"/>
      <c r="I63" s="132"/>
      <c r="J63" s="3" t="s">
        <v>8</v>
      </c>
      <c r="K63" s="132"/>
      <c r="L63" s="132"/>
      <c r="M63" s="3" t="s">
        <v>2</v>
      </c>
      <c r="N63" s="3"/>
      <c r="O63" s="3"/>
      <c r="P63" s="3" t="s">
        <v>290</v>
      </c>
      <c r="Q63" s="3"/>
      <c r="R63" s="3"/>
      <c r="S63" s="3"/>
      <c r="T63" s="133"/>
      <c r="U63" s="133"/>
      <c r="V63" s="133"/>
      <c r="W63" s="133"/>
      <c r="X63" s="133"/>
      <c r="Y63" s="133"/>
      <c r="Z63" s="133"/>
      <c r="AA63" s="133"/>
      <c r="AB63" s="133"/>
      <c r="AC63" s="133"/>
      <c r="AD63" s="133"/>
      <c r="AE63" s="133"/>
      <c r="AF63" s="133"/>
      <c r="AG63" s="3"/>
    </row>
    <row r="64" spans="1:33" ht="16.149999999999999" customHeight="1" x14ac:dyDescent="0.4">
      <c r="A64" s="3"/>
      <c r="B64" s="19"/>
      <c r="C64" s="19"/>
      <c r="D64" s="19"/>
      <c r="E64" s="24"/>
      <c r="F64" s="24"/>
      <c r="G64" s="19"/>
      <c r="H64" s="24"/>
      <c r="I64" s="24"/>
      <c r="J64" s="3"/>
      <c r="K64" s="24"/>
      <c r="L64" s="24"/>
      <c r="M64" s="3"/>
      <c r="N64" s="3"/>
      <c r="O64" s="3"/>
      <c r="P64" s="3"/>
      <c r="Q64" s="3"/>
      <c r="R64" s="3"/>
      <c r="S64" s="3"/>
      <c r="T64" s="35"/>
      <c r="U64" s="35"/>
      <c r="V64" s="35"/>
      <c r="W64" s="35"/>
      <c r="X64" s="35"/>
      <c r="Y64" s="35"/>
      <c r="Z64" s="35"/>
      <c r="AA64" s="35"/>
      <c r="AB64" s="35"/>
      <c r="AC64" s="35"/>
      <c r="AD64" s="35"/>
      <c r="AE64" s="35"/>
      <c r="AF64" s="35"/>
      <c r="AG64" s="3"/>
    </row>
    <row r="65" spans="1:33" x14ac:dyDescent="0.4">
      <c r="A65" s="3" t="s">
        <v>18</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ht="15" customHeight="1" x14ac:dyDescent="0.4">
      <c r="A66" s="3" t="s">
        <v>327</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ht="15" customHeight="1" x14ac:dyDescent="0.4">
      <c r="A67" s="3"/>
      <c r="B67" s="3" t="s">
        <v>328</v>
      </c>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ht="15" customHeight="1" x14ac:dyDescent="0.4">
      <c r="A68" s="3" t="s">
        <v>329</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ht="15" customHeight="1" x14ac:dyDescent="0.4">
      <c r="A69" s="3"/>
      <c r="B69" s="3" t="s">
        <v>330</v>
      </c>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ht="15" customHeight="1" x14ac:dyDescent="0.4">
      <c r="A70" s="3" t="s">
        <v>331</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ht="15" customHeight="1" x14ac:dyDescent="0.4">
      <c r="A71" s="3"/>
      <c r="B71" s="3" t="s">
        <v>332</v>
      </c>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ht="15" customHeight="1" x14ac:dyDescent="0.4">
      <c r="A72" s="3"/>
      <c r="B72" s="3" t="s">
        <v>333</v>
      </c>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ht="15" customHeight="1" x14ac:dyDescent="0.4">
      <c r="A73" s="3"/>
      <c r="B73" s="3" t="s">
        <v>334</v>
      </c>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ht="15" customHeight="1" x14ac:dyDescent="0.4">
      <c r="A74" s="3"/>
      <c r="B74" s="3" t="s">
        <v>335</v>
      </c>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ht="15" customHeight="1" x14ac:dyDescent="0.4">
      <c r="A75" s="3" t="s">
        <v>353</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ht="15" customHeight="1" x14ac:dyDescent="0.4">
      <c r="A76" s="105"/>
      <c r="B76" s="106" t="s">
        <v>354</v>
      </c>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row>
    <row r="77" spans="1:33" ht="15" customHeight="1" x14ac:dyDescent="0.4">
      <c r="A77" s="112" t="s">
        <v>376</v>
      </c>
      <c r="B77" s="106"/>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row>
    <row r="78" spans="1:33" ht="15" customHeight="1" x14ac:dyDescent="0.4">
      <c r="A78" s="106"/>
      <c r="B78" s="112" t="s">
        <v>362</v>
      </c>
      <c r="C78" s="113"/>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row>
    <row r="79" spans="1:33" ht="15" customHeight="1" x14ac:dyDescent="0.4">
      <c r="A79" s="106"/>
      <c r="B79" s="112" t="s">
        <v>363</v>
      </c>
      <c r="C79" s="113"/>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row>
    <row r="80" spans="1:33" ht="15" customHeight="1" x14ac:dyDescent="0.4">
      <c r="A80" s="106"/>
      <c r="B80" s="112" t="s">
        <v>364</v>
      </c>
      <c r="C80" s="113"/>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row>
    <row r="81" spans="1:33" ht="15" customHeight="1" x14ac:dyDescent="0.4">
      <c r="A81" s="112" t="s">
        <v>375</v>
      </c>
      <c r="B81" s="106"/>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row>
    <row r="82" spans="1:33" ht="15" customHeight="1" x14ac:dyDescent="0.4">
      <c r="A82" s="105"/>
      <c r="B82" s="106" t="s">
        <v>336</v>
      </c>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row>
    <row r="83" spans="1:33" ht="15" customHeight="1" x14ac:dyDescent="0.4">
      <c r="A83" s="105"/>
      <c r="B83" s="106" t="s">
        <v>337</v>
      </c>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row>
    <row r="84" spans="1:33" ht="15" customHeight="1" x14ac:dyDescent="0.4">
      <c r="A84" s="105"/>
      <c r="B84" s="106" t="s">
        <v>338</v>
      </c>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row>
    <row r="85" spans="1:33" ht="15" customHeight="1" x14ac:dyDescent="0.4">
      <c r="A85" s="112" t="s">
        <v>374</v>
      </c>
      <c r="B85" s="106"/>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row>
    <row r="86" spans="1:33" ht="15" customHeight="1" x14ac:dyDescent="0.4">
      <c r="A86" s="105"/>
      <c r="B86" s="106" t="s">
        <v>339</v>
      </c>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row>
    <row r="87" spans="1:33" ht="15" customHeight="1" x14ac:dyDescent="0.4">
      <c r="A87" s="105"/>
      <c r="B87" s="106" t="s">
        <v>340</v>
      </c>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row>
    <row r="88" spans="1:33" ht="15" customHeight="1" x14ac:dyDescent="0.4">
      <c r="A88" s="112" t="s">
        <v>373</v>
      </c>
      <c r="B88" s="106"/>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row>
    <row r="89" spans="1:33" ht="15" customHeight="1" x14ac:dyDescent="0.4">
      <c r="A89" s="105"/>
      <c r="B89" s="106" t="s">
        <v>341</v>
      </c>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row>
    <row r="90" spans="1:33" x14ac:dyDescent="0.4">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4">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4">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4">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4">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4">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4">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sheetData>
  <mergeCells count="36">
    <mergeCell ref="G51:AF51"/>
    <mergeCell ref="AB19:AF19"/>
    <mergeCell ref="AB20:AF20"/>
    <mergeCell ref="AB21:AF21"/>
    <mergeCell ref="AB26:AF26"/>
    <mergeCell ref="AB27:AF27"/>
    <mergeCell ref="AB22:AF22"/>
    <mergeCell ref="AB44:AF44"/>
    <mergeCell ref="AB25:AF25"/>
    <mergeCell ref="J34:AF36"/>
    <mergeCell ref="A34:H36"/>
    <mergeCell ref="AB29:AF29"/>
    <mergeCell ref="AB30:AF30"/>
    <mergeCell ref="AB38:AF38"/>
    <mergeCell ref="AB40:AF40"/>
    <mergeCell ref="AB41:AF41"/>
    <mergeCell ref="AB43:AF43"/>
    <mergeCell ref="A2:AG2"/>
    <mergeCell ref="AB14:AF14"/>
    <mergeCell ref="AB13:AF13"/>
    <mergeCell ref="V5:AG5"/>
    <mergeCell ref="P12:W12"/>
    <mergeCell ref="AB12:AF12"/>
    <mergeCell ref="Q4:U4"/>
    <mergeCell ref="V4:AG4"/>
    <mergeCell ref="Q8:R8"/>
    <mergeCell ref="D8:E8"/>
    <mergeCell ref="G8:H8"/>
    <mergeCell ref="N8:O8"/>
    <mergeCell ref="C58:AF58"/>
    <mergeCell ref="L55:AF55"/>
    <mergeCell ref="A60:AG61"/>
    <mergeCell ref="E63:F63"/>
    <mergeCell ref="H63:I63"/>
    <mergeCell ref="K63:L63"/>
    <mergeCell ref="T63:AF63"/>
  </mergeCells>
  <phoneticPr fontId="1"/>
  <pageMargins left="0.25" right="0.25" top="0.75" bottom="0.75" header="0.3" footer="0.3"/>
  <pageSetup paperSize="9" scale="98" fitToHeight="0" orientation="portrait" r:id="rId1"/>
  <rowBreaks count="1" manualBreakCount="1">
    <brk id="4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1</xdr:col>
                    <xdr:colOff>19050</xdr:colOff>
                    <xdr:row>47</xdr:row>
                    <xdr:rowOff>133350</xdr:rowOff>
                  </from>
                  <to>
                    <xdr:col>2</xdr:col>
                    <xdr:colOff>95250</xdr:colOff>
                    <xdr:row>49</xdr:row>
                    <xdr:rowOff>104775</xdr:rowOff>
                  </to>
                </anchor>
              </controlPr>
            </control>
          </mc:Choice>
        </mc:AlternateContent>
        <mc:AlternateContent xmlns:mc="http://schemas.openxmlformats.org/markup-compatibility/2006">
          <mc:Choice Requires="x14">
            <control shapeId="1031" r:id="rId5" name="Check Box 7">
              <controlPr defaultSize="0" autoFill="0" autoLine="0" autoPict="0">
                <anchor moveWithCells="1">
                  <from>
                    <xdr:col>5</xdr:col>
                    <xdr:colOff>38100</xdr:colOff>
                    <xdr:row>47</xdr:row>
                    <xdr:rowOff>133350</xdr:rowOff>
                  </from>
                  <to>
                    <xdr:col>6</xdr:col>
                    <xdr:colOff>114300</xdr:colOff>
                    <xdr:row>49</xdr:row>
                    <xdr:rowOff>85725</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1</xdr:col>
                    <xdr:colOff>19050</xdr:colOff>
                    <xdr:row>49</xdr:row>
                    <xdr:rowOff>0</xdr:rowOff>
                  </from>
                  <to>
                    <xdr:col>2</xdr:col>
                    <xdr:colOff>85725</xdr:colOff>
                    <xdr:row>50</xdr:row>
                    <xdr:rowOff>47625</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1</xdr:col>
                    <xdr:colOff>19050</xdr:colOff>
                    <xdr:row>52</xdr:row>
                    <xdr:rowOff>171450</xdr:rowOff>
                  </from>
                  <to>
                    <xdr:col>2</xdr:col>
                    <xdr:colOff>85725</xdr:colOff>
                    <xdr:row>54</xdr:row>
                    <xdr:rowOff>19050</xdr:rowOff>
                  </to>
                </anchor>
              </controlPr>
            </control>
          </mc:Choice>
        </mc:AlternateContent>
        <mc:AlternateContent xmlns:mc="http://schemas.openxmlformats.org/markup-compatibility/2006">
          <mc:Choice Requires="x14">
            <control shapeId="1035" r:id="rId8" name="Check Box 11">
              <controlPr defaultSize="0" autoFill="0" autoLine="0" autoPict="0">
                <anchor moveWithCells="1">
                  <from>
                    <xdr:col>1</xdr:col>
                    <xdr:colOff>19050</xdr:colOff>
                    <xdr:row>53</xdr:row>
                    <xdr:rowOff>180975</xdr:rowOff>
                  </from>
                  <to>
                    <xdr:col>2</xdr:col>
                    <xdr:colOff>85725</xdr:colOff>
                    <xdr:row>55</xdr:row>
                    <xdr:rowOff>28575</xdr:rowOff>
                  </to>
                </anchor>
              </controlPr>
            </control>
          </mc:Choice>
        </mc:AlternateContent>
        <mc:AlternateContent xmlns:mc="http://schemas.openxmlformats.org/markup-compatibility/2006">
          <mc:Choice Requires="x14">
            <control shapeId="1036" r:id="rId9" name="Check Box 12">
              <controlPr defaultSize="0" autoFill="0" autoLine="0" autoPict="0">
                <anchor moveWithCells="1">
                  <from>
                    <xdr:col>11</xdr:col>
                    <xdr:colOff>47625</xdr:colOff>
                    <xdr:row>52</xdr:row>
                    <xdr:rowOff>171450</xdr:rowOff>
                  </from>
                  <to>
                    <xdr:col>12</xdr:col>
                    <xdr:colOff>114300</xdr:colOff>
                    <xdr:row>54</xdr:row>
                    <xdr:rowOff>19050</xdr:rowOff>
                  </to>
                </anchor>
              </controlPr>
            </control>
          </mc:Choice>
        </mc:AlternateContent>
        <mc:AlternateContent xmlns:mc="http://schemas.openxmlformats.org/markup-compatibility/2006">
          <mc:Choice Requires="x14">
            <control shapeId="1037" r:id="rId10" name="Check Box 13">
              <controlPr defaultSize="0" autoFill="0" autoLine="0" autoPict="0">
                <anchor moveWithCells="1">
                  <from>
                    <xdr:col>18</xdr:col>
                    <xdr:colOff>19050</xdr:colOff>
                    <xdr:row>47</xdr:row>
                    <xdr:rowOff>133350</xdr:rowOff>
                  </from>
                  <to>
                    <xdr:col>19</xdr:col>
                    <xdr:colOff>28575</xdr:colOff>
                    <xdr:row>49</xdr:row>
                    <xdr:rowOff>85725</xdr:rowOff>
                  </to>
                </anchor>
              </controlPr>
            </control>
          </mc:Choice>
        </mc:AlternateContent>
        <mc:AlternateContent xmlns:mc="http://schemas.openxmlformats.org/markup-compatibility/2006">
          <mc:Choice Requires="x14">
            <control shapeId="1043" r:id="rId11" name="Check Box 19">
              <controlPr defaultSize="0" autoFill="0" autoLine="0" autoPict="0">
                <anchor moveWithCells="1">
                  <from>
                    <xdr:col>18</xdr:col>
                    <xdr:colOff>19050</xdr:colOff>
                    <xdr:row>48</xdr:row>
                    <xdr:rowOff>190500</xdr:rowOff>
                  </from>
                  <to>
                    <xdr:col>19</xdr:col>
                    <xdr:colOff>38100</xdr:colOff>
                    <xdr:row>50</xdr:row>
                    <xdr:rowOff>38100</xdr:rowOff>
                  </to>
                </anchor>
              </controlPr>
            </control>
          </mc:Choice>
        </mc:AlternateContent>
        <mc:AlternateContent xmlns:mc="http://schemas.openxmlformats.org/markup-compatibility/2006">
          <mc:Choice Requires="x14">
            <control shapeId="1044" r:id="rId12" name="Check Box 20">
              <controlPr defaultSize="0" autoFill="0" autoLine="0" autoPict="0">
                <anchor moveWithCells="1">
                  <from>
                    <xdr:col>1</xdr:col>
                    <xdr:colOff>19050</xdr:colOff>
                    <xdr:row>49</xdr:row>
                    <xdr:rowOff>171450</xdr:rowOff>
                  </from>
                  <to>
                    <xdr:col>2</xdr:col>
                    <xdr:colOff>85725</xdr:colOff>
                    <xdr:row>51</xdr:row>
                    <xdr:rowOff>19050</xdr:rowOff>
                  </to>
                </anchor>
              </controlPr>
            </control>
          </mc:Choice>
        </mc:AlternateContent>
        <mc:AlternateContent xmlns:mc="http://schemas.openxmlformats.org/markup-compatibility/2006">
          <mc:Choice Requires="x14">
            <control shapeId="1045" r:id="rId13" name="Check Box 21">
              <controlPr defaultSize="0" autoFill="0" autoLine="0" autoPict="0">
                <anchor moveWithCells="1">
                  <from>
                    <xdr:col>5</xdr:col>
                    <xdr:colOff>38100</xdr:colOff>
                    <xdr:row>48</xdr:row>
                    <xdr:rowOff>171450</xdr:rowOff>
                  </from>
                  <to>
                    <xdr:col>6</xdr:col>
                    <xdr:colOff>114300</xdr:colOff>
                    <xdr:row>50</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B408A040-FDD6-45BD-B9A5-AEECE9DD8112}">
          <x14:formula1>
            <xm:f>リスト!$K$4:$K$168</xm:f>
          </x14:formula1>
          <xm:sqref>P12:W12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99"/>
  <sheetViews>
    <sheetView showGridLines="0" view="pageBreakPreview" zoomScaleNormal="100" zoomScaleSheetLayoutView="100" zoomScalePageLayoutView="85" workbookViewId="0">
      <selection activeCell="A2" sqref="A2:AG2"/>
    </sheetView>
  </sheetViews>
  <sheetFormatPr defaultColWidth="8.75" defaultRowHeight="13.5" x14ac:dyDescent="0.4"/>
  <cols>
    <col min="1" max="2" width="2.75" style="4" customWidth="1"/>
    <col min="3" max="3" width="4.625" style="4" customWidth="1"/>
    <col min="4" max="11" width="2.75" style="4" customWidth="1"/>
    <col min="12" max="12" width="1.75" style="4" customWidth="1"/>
    <col min="13" max="20" width="2.75" style="4" customWidth="1"/>
    <col min="21" max="21" width="3.5" style="4" customWidth="1"/>
    <col min="22" max="40" width="2.75" style="4" customWidth="1"/>
    <col min="41" max="16384" width="8.75" style="4"/>
  </cols>
  <sheetData>
    <row r="1" spans="1:33" ht="16.149999999999999" customHeight="1" x14ac:dyDescent="0.4">
      <c r="A1" s="3" t="s">
        <v>381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spans="1:33" ht="16.149999999999999" customHeight="1" x14ac:dyDescent="0.4">
      <c r="A2" s="135" t="s">
        <v>54</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row>
    <row r="3" spans="1:33" ht="7.15" customHeight="1" x14ac:dyDescent="0.4">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ht="16.350000000000001" customHeight="1" x14ac:dyDescent="0.4">
      <c r="A4" s="3"/>
      <c r="B4" s="3"/>
      <c r="C4" s="3"/>
      <c r="D4" s="3"/>
      <c r="E4" s="3"/>
      <c r="F4" s="3"/>
      <c r="G4" s="3"/>
      <c r="H4" s="3"/>
      <c r="I4" s="3"/>
      <c r="J4" s="3"/>
      <c r="K4" s="3"/>
      <c r="L4" s="3"/>
      <c r="M4" s="3"/>
      <c r="N4" s="3"/>
      <c r="O4" s="3"/>
      <c r="P4" s="3"/>
      <c r="Q4" s="3"/>
      <c r="R4" s="3"/>
      <c r="S4" s="143" t="s">
        <v>73</v>
      </c>
      <c r="T4" s="143"/>
      <c r="U4" s="143"/>
      <c r="V4" s="143"/>
      <c r="W4" s="143"/>
      <c r="X4" s="144" t="str">
        <f>IF(様式93_処遇改善!H5="","",様式93_処遇改善!H5)</f>
        <v/>
      </c>
      <c r="Y4" s="145"/>
      <c r="Z4" s="145"/>
      <c r="AA4" s="145"/>
      <c r="AB4" s="145"/>
      <c r="AC4" s="145"/>
      <c r="AD4" s="145"/>
      <c r="AE4" s="145"/>
      <c r="AF4" s="145"/>
      <c r="AG4" s="146"/>
    </row>
    <row r="5" spans="1:33" ht="16.149999999999999" customHeight="1" x14ac:dyDescent="0.4">
      <c r="A5" s="3"/>
      <c r="B5" s="3"/>
      <c r="C5" s="3"/>
      <c r="D5" s="3"/>
      <c r="E5" s="3"/>
      <c r="F5" s="3"/>
      <c r="G5" s="3"/>
      <c r="H5" s="3"/>
      <c r="I5" s="3"/>
      <c r="J5" s="3"/>
      <c r="K5" s="3"/>
      <c r="L5" s="3"/>
      <c r="M5" s="3"/>
      <c r="N5" s="3"/>
      <c r="O5" s="3"/>
      <c r="P5" s="3"/>
      <c r="Q5" s="3"/>
      <c r="R5" s="3"/>
      <c r="S5" s="3" t="s">
        <v>291</v>
      </c>
      <c r="T5" s="3"/>
      <c r="U5" s="3"/>
      <c r="V5" s="3"/>
      <c r="W5" s="3"/>
      <c r="X5" s="138" t="str">
        <f>IF(様式93_処遇改善!H6="","",様式93_処遇改善!H6)</f>
        <v/>
      </c>
      <c r="Y5" s="139"/>
      <c r="Z5" s="139"/>
      <c r="AA5" s="139"/>
      <c r="AB5" s="139"/>
      <c r="AC5" s="139"/>
      <c r="AD5" s="139"/>
      <c r="AE5" s="139"/>
      <c r="AF5" s="139"/>
      <c r="AG5" s="140"/>
    </row>
    <row r="6" spans="1:33" ht="15.6" customHeight="1" x14ac:dyDescent="0.4">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ht="16.149999999999999" customHeight="1" thickBot="1" x14ac:dyDescent="0.45">
      <c r="A7" s="2" t="s">
        <v>40</v>
      </c>
      <c r="B7" s="2"/>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ht="16.149999999999999" customHeight="1" x14ac:dyDescent="0.4">
      <c r="A8" s="11" t="s">
        <v>51</v>
      </c>
      <c r="B8" s="12"/>
      <c r="C8" s="12"/>
      <c r="D8" s="12"/>
      <c r="E8" s="12"/>
      <c r="F8" s="12"/>
      <c r="G8" s="12"/>
      <c r="H8" s="12"/>
      <c r="I8" s="12"/>
      <c r="J8" s="12"/>
      <c r="K8" s="5"/>
      <c r="L8" s="12"/>
      <c r="M8" s="12"/>
      <c r="N8" s="12"/>
      <c r="O8" s="12"/>
      <c r="P8" s="12"/>
      <c r="Q8" s="12"/>
      <c r="R8" s="181"/>
      <c r="S8" s="182"/>
      <c r="T8" s="182"/>
      <c r="U8" s="182"/>
      <c r="V8" s="182"/>
      <c r="W8" s="182"/>
      <c r="X8" s="182"/>
      <c r="Y8" s="63"/>
      <c r="Z8" s="63"/>
      <c r="AA8" s="63"/>
      <c r="AB8" s="63"/>
      <c r="AC8" s="183"/>
      <c r="AD8" s="183"/>
      <c r="AE8" s="183"/>
      <c r="AF8" s="183"/>
      <c r="AG8" s="64"/>
    </row>
    <row r="9" spans="1:33" ht="16.149999999999999" customHeight="1" x14ac:dyDescent="0.4">
      <c r="A9" s="18"/>
      <c r="B9" s="180" t="s">
        <v>24</v>
      </c>
      <c r="C9" s="180"/>
      <c r="D9" s="180"/>
      <c r="E9" s="180"/>
      <c r="F9" s="180"/>
      <c r="G9" s="180"/>
      <c r="H9" s="180"/>
      <c r="I9" s="180"/>
      <c r="J9" s="180"/>
      <c r="K9" s="180"/>
      <c r="L9" s="180"/>
      <c r="M9" s="180"/>
      <c r="N9" s="180"/>
      <c r="O9" s="180"/>
      <c r="P9" s="180"/>
      <c r="Q9" s="180"/>
      <c r="R9" s="180"/>
      <c r="S9" s="176" t="s">
        <v>41</v>
      </c>
      <c r="T9" s="177"/>
      <c r="U9" s="177"/>
      <c r="V9" s="177"/>
      <c r="W9" s="177"/>
      <c r="X9" s="177"/>
      <c r="Y9" s="177"/>
      <c r="Z9" s="177"/>
      <c r="AA9" s="178"/>
      <c r="AB9" s="176" t="s">
        <v>27</v>
      </c>
      <c r="AC9" s="177"/>
      <c r="AD9" s="177"/>
      <c r="AE9" s="177"/>
      <c r="AF9" s="177"/>
      <c r="AG9" s="179"/>
    </row>
    <row r="10" spans="1:33" ht="16.149999999999999" customHeight="1" x14ac:dyDescent="0.4">
      <c r="A10" s="18"/>
      <c r="B10" s="72" t="s">
        <v>28</v>
      </c>
      <c r="C10" s="66" t="s">
        <v>6</v>
      </c>
      <c r="D10" s="166"/>
      <c r="E10" s="166"/>
      <c r="F10" s="16" t="s">
        <v>7</v>
      </c>
      <c r="G10" s="166"/>
      <c r="H10" s="166"/>
      <c r="I10" s="16" t="s">
        <v>8</v>
      </c>
      <c r="J10" s="16" t="s">
        <v>25</v>
      </c>
      <c r="K10" s="16" t="s">
        <v>26</v>
      </c>
      <c r="L10" s="16"/>
      <c r="M10" s="166"/>
      <c r="N10" s="166"/>
      <c r="O10" s="33" t="s">
        <v>7</v>
      </c>
      <c r="P10" s="166"/>
      <c r="Q10" s="166"/>
      <c r="R10" s="73" t="s">
        <v>8</v>
      </c>
      <c r="S10" s="66"/>
      <c r="T10" s="167"/>
      <c r="U10" s="167"/>
      <c r="V10" s="167"/>
      <c r="W10" s="167"/>
      <c r="X10" s="167"/>
      <c r="Y10" s="167"/>
      <c r="Z10" s="167"/>
      <c r="AA10" s="74"/>
      <c r="AB10" s="75"/>
      <c r="AC10" s="139" t="str">
        <f>IF(T10="","",VLOOKUP(T10,リスト!C:D,2,FALSE))</f>
        <v/>
      </c>
      <c r="AD10" s="139"/>
      <c r="AE10" s="139"/>
      <c r="AF10" s="139"/>
      <c r="AG10" s="7" t="s">
        <v>1</v>
      </c>
    </row>
    <row r="11" spans="1:33" ht="16.149999999999999" customHeight="1" x14ac:dyDescent="0.4">
      <c r="A11" s="18"/>
      <c r="B11" s="72" t="s">
        <v>42</v>
      </c>
      <c r="C11" s="66" t="s">
        <v>6</v>
      </c>
      <c r="D11" s="166"/>
      <c r="E11" s="166"/>
      <c r="F11" s="16" t="s">
        <v>7</v>
      </c>
      <c r="G11" s="166"/>
      <c r="H11" s="166"/>
      <c r="I11" s="16" t="s">
        <v>8</v>
      </c>
      <c r="J11" s="16" t="s">
        <v>25</v>
      </c>
      <c r="K11" s="16" t="s">
        <v>26</v>
      </c>
      <c r="L11" s="16"/>
      <c r="M11" s="166"/>
      <c r="N11" s="166"/>
      <c r="O11" s="33" t="s">
        <v>7</v>
      </c>
      <c r="P11" s="166"/>
      <c r="Q11" s="166"/>
      <c r="R11" s="73" t="s">
        <v>8</v>
      </c>
      <c r="S11" s="66"/>
      <c r="T11" s="167"/>
      <c r="U11" s="167"/>
      <c r="V11" s="167"/>
      <c r="W11" s="167"/>
      <c r="X11" s="167"/>
      <c r="Y11" s="167"/>
      <c r="Z11" s="167"/>
      <c r="AA11" s="74"/>
      <c r="AB11" s="75"/>
      <c r="AC11" s="139" t="str">
        <f>IF(T11="","",VLOOKUP(T11,リスト!C:D,2,FALSE))</f>
        <v/>
      </c>
      <c r="AD11" s="139"/>
      <c r="AE11" s="139"/>
      <c r="AF11" s="139"/>
      <c r="AG11" s="7" t="s">
        <v>1</v>
      </c>
    </row>
    <row r="12" spans="1:33" ht="16.149999999999999" customHeight="1" x14ac:dyDescent="0.4">
      <c r="A12" s="18"/>
      <c r="B12" s="72" t="s">
        <v>43</v>
      </c>
      <c r="C12" s="66" t="s">
        <v>6</v>
      </c>
      <c r="D12" s="166"/>
      <c r="E12" s="166"/>
      <c r="F12" s="16" t="s">
        <v>7</v>
      </c>
      <c r="G12" s="166"/>
      <c r="H12" s="166"/>
      <c r="I12" s="16" t="s">
        <v>8</v>
      </c>
      <c r="J12" s="16" t="s">
        <v>25</v>
      </c>
      <c r="K12" s="16" t="s">
        <v>26</v>
      </c>
      <c r="L12" s="16"/>
      <c r="M12" s="166"/>
      <c r="N12" s="166"/>
      <c r="O12" s="33" t="s">
        <v>7</v>
      </c>
      <c r="P12" s="166"/>
      <c r="Q12" s="166"/>
      <c r="R12" s="73" t="s">
        <v>8</v>
      </c>
      <c r="S12" s="66"/>
      <c r="T12" s="167"/>
      <c r="U12" s="167"/>
      <c r="V12" s="167"/>
      <c r="W12" s="167"/>
      <c r="X12" s="167"/>
      <c r="Y12" s="167"/>
      <c r="Z12" s="167"/>
      <c r="AA12" s="74"/>
      <c r="AB12" s="75"/>
      <c r="AC12" s="139" t="str">
        <f>IF(T12="","",VLOOKUP(T12,リスト!C:D,2,FALSE))</f>
        <v/>
      </c>
      <c r="AD12" s="139"/>
      <c r="AE12" s="139"/>
      <c r="AF12" s="139"/>
      <c r="AG12" s="7" t="s">
        <v>1</v>
      </c>
    </row>
    <row r="13" spans="1:33" ht="16.149999999999999" customHeight="1" x14ac:dyDescent="0.4">
      <c r="A13" s="18"/>
      <c r="B13" s="76" t="s">
        <v>44</v>
      </c>
      <c r="C13" s="66" t="s">
        <v>6</v>
      </c>
      <c r="D13" s="166"/>
      <c r="E13" s="166"/>
      <c r="F13" s="16" t="s">
        <v>7</v>
      </c>
      <c r="G13" s="166"/>
      <c r="H13" s="166"/>
      <c r="I13" s="16" t="s">
        <v>8</v>
      </c>
      <c r="J13" s="16" t="s">
        <v>25</v>
      </c>
      <c r="K13" s="16" t="s">
        <v>26</v>
      </c>
      <c r="L13" s="16"/>
      <c r="M13" s="166"/>
      <c r="N13" s="166"/>
      <c r="O13" s="33" t="s">
        <v>7</v>
      </c>
      <c r="P13" s="166"/>
      <c r="Q13" s="166"/>
      <c r="R13" s="73" t="s">
        <v>8</v>
      </c>
      <c r="S13" s="66"/>
      <c r="T13" s="167"/>
      <c r="U13" s="167"/>
      <c r="V13" s="167"/>
      <c r="W13" s="167"/>
      <c r="X13" s="167"/>
      <c r="Y13" s="167"/>
      <c r="Z13" s="167"/>
      <c r="AA13" s="74"/>
      <c r="AB13" s="77"/>
      <c r="AC13" s="139" t="str">
        <f>IF(T13="","",VLOOKUP(T13,リスト!C:D,2,FALSE))</f>
        <v/>
      </c>
      <c r="AD13" s="139"/>
      <c r="AE13" s="139"/>
      <c r="AF13" s="139"/>
      <c r="AG13" s="7" t="s">
        <v>1</v>
      </c>
    </row>
    <row r="14" spans="1:33" ht="16.149999999999999" customHeight="1" x14ac:dyDescent="0.4">
      <c r="A14" s="30" t="s">
        <v>47</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184"/>
      <c r="AD14" s="184"/>
      <c r="AE14" s="184"/>
      <c r="AF14" s="184"/>
      <c r="AG14" s="7"/>
    </row>
    <row r="15" spans="1:33" ht="16.149999999999999" customHeight="1" x14ac:dyDescent="0.4">
      <c r="A15" s="18"/>
      <c r="B15" s="180" t="s">
        <v>24</v>
      </c>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0"/>
      <c r="AB15" s="176" t="s">
        <v>49</v>
      </c>
      <c r="AC15" s="177"/>
      <c r="AD15" s="177"/>
      <c r="AE15" s="177"/>
      <c r="AF15" s="177"/>
      <c r="AG15" s="179"/>
    </row>
    <row r="16" spans="1:33" ht="16.149999999999999" customHeight="1" x14ac:dyDescent="0.4">
      <c r="A16" s="18"/>
      <c r="B16" s="72" t="s">
        <v>28</v>
      </c>
      <c r="C16" s="66" t="s">
        <v>6</v>
      </c>
      <c r="D16" s="139" t="str">
        <f>IF(D10="","",D10)</f>
        <v/>
      </c>
      <c r="E16" s="139"/>
      <c r="F16" s="16" t="s">
        <v>7</v>
      </c>
      <c r="G16" s="139" t="str">
        <f>IF(G10="","",G10)</f>
        <v/>
      </c>
      <c r="H16" s="139"/>
      <c r="I16" s="16" t="s">
        <v>8</v>
      </c>
      <c r="J16" s="16" t="s">
        <v>25</v>
      </c>
      <c r="K16" s="16" t="s">
        <v>26</v>
      </c>
      <c r="L16" s="16"/>
      <c r="M16" s="139" t="str">
        <f>IF(M10="","",M10)</f>
        <v/>
      </c>
      <c r="N16" s="139"/>
      <c r="O16" s="33" t="s">
        <v>7</v>
      </c>
      <c r="P16" s="139" t="str">
        <f>IF(P10="","",P10)</f>
        <v/>
      </c>
      <c r="Q16" s="139"/>
      <c r="R16" s="33" t="s">
        <v>8</v>
      </c>
      <c r="S16" s="78"/>
      <c r="T16" s="78"/>
      <c r="U16" s="78"/>
      <c r="V16" s="78"/>
      <c r="W16" s="78"/>
      <c r="X16" s="78"/>
      <c r="Y16" s="78"/>
      <c r="Z16" s="78"/>
      <c r="AA16" s="79"/>
      <c r="AB16" s="75"/>
      <c r="AC16" s="168"/>
      <c r="AD16" s="168"/>
      <c r="AE16" s="168"/>
      <c r="AF16" s="168"/>
      <c r="AG16" s="7" t="s">
        <v>48</v>
      </c>
    </row>
    <row r="17" spans="1:33" ht="16.149999999999999" customHeight="1" x14ac:dyDescent="0.4">
      <c r="A17" s="18"/>
      <c r="B17" s="72" t="s">
        <v>42</v>
      </c>
      <c r="C17" s="66" t="s">
        <v>6</v>
      </c>
      <c r="D17" s="139" t="str">
        <f>IF(D11="","",D11)</f>
        <v/>
      </c>
      <c r="E17" s="139"/>
      <c r="F17" s="16" t="s">
        <v>7</v>
      </c>
      <c r="G17" s="139" t="str">
        <f>IF(G11="","",G11)</f>
        <v/>
      </c>
      <c r="H17" s="139"/>
      <c r="I17" s="16" t="s">
        <v>8</v>
      </c>
      <c r="J17" s="16" t="s">
        <v>25</v>
      </c>
      <c r="K17" s="16" t="s">
        <v>26</v>
      </c>
      <c r="L17" s="16"/>
      <c r="M17" s="139" t="str">
        <f>IF(M11="","",M11)</f>
        <v/>
      </c>
      <c r="N17" s="139"/>
      <c r="O17" s="33" t="s">
        <v>7</v>
      </c>
      <c r="P17" s="139" t="str">
        <f>IF(P11="","",P11)</f>
        <v/>
      </c>
      <c r="Q17" s="139"/>
      <c r="R17" s="33" t="s">
        <v>8</v>
      </c>
      <c r="S17" s="78"/>
      <c r="T17" s="78"/>
      <c r="U17" s="78"/>
      <c r="V17" s="78"/>
      <c r="W17" s="78"/>
      <c r="X17" s="78"/>
      <c r="Y17" s="78"/>
      <c r="Z17" s="78"/>
      <c r="AA17" s="79"/>
      <c r="AB17" s="75"/>
      <c r="AC17" s="168"/>
      <c r="AD17" s="168"/>
      <c r="AE17" s="168"/>
      <c r="AF17" s="168"/>
      <c r="AG17" s="7" t="s">
        <v>48</v>
      </c>
    </row>
    <row r="18" spans="1:33" ht="16.149999999999999" customHeight="1" x14ac:dyDescent="0.4">
      <c r="A18" s="18"/>
      <c r="B18" s="72" t="s">
        <v>43</v>
      </c>
      <c r="C18" s="66" t="s">
        <v>6</v>
      </c>
      <c r="D18" s="139" t="str">
        <f>IF(D12="","",D12)</f>
        <v/>
      </c>
      <c r="E18" s="139"/>
      <c r="F18" s="16" t="s">
        <v>7</v>
      </c>
      <c r="G18" s="139" t="str">
        <f>IF(G12="","",G12)</f>
        <v/>
      </c>
      <c r="H18" s="139"/>
      <c r="I18" s="16" t="s">
        <v>8</v>
      </c>
      <c r="J18" s="16" t="s">
        <v>25</v>
      </c>
      <c r="K18" s="16" t="s">
        <v>26</v>
      </c>
      <c r="L18" s="16"/>
      <c r="M18" s="139" t="str">
        <f>IF(M12="","",M12)</f>
        <v/>
      </c>
      <c r="N18" s="139"/>
      <c r="O18" s="33" t="s">
        <v>7</v>
      </c>
      <c r="P18" s="139" t="str">
        <f>IF(P12="","",P12)</f>
        <v/>
      </c>
      <c r="Q18" s="139"/>
      <c r="R18" s="33" t="s">
        <v>8</v>
      </c>
      <c r="S18" s="78"/>
      <c r="T18" s="78"/>
      <c r="U18" s="78"/>
      <c r="V18" s="78"/>
      <c r="W18" s="78"/>
      <c r="X18" s="78"/>
      <c r="Y18" s="78"/>
      <c r="Z18" s="78"/>
      <c r="AA18" s="79"/>
      <c r="AB18" s="75"/>
      <c r="AC18" s="168"/>
      <c r="AD18" s="168"/>
      <c r="AE18" s="168"/>
      <c r="AF18" s="168"/>
      <c r="AG18" s="7" t="s">
        <v>48</v>
      </c>
    </row>
    <row r="19" spans="1:33" ht="16.149999999999999" customHeight="1" x14ac:dyDescent="0.4">
      <c r="A19" s="80"/>
      <c r="B19" s="76" t="s">
        <v>44</v>
      </c>
      <c r="C19" s="66" t="s">
        <v>6</v>
      </c>
      <c r="D19" s="139" t="str">
        <f>IF(D13="","",D13)</f>
        <v/>
      </c>
      <c r="E19" s="139"/>
      <c r="F19" s="16" t="s">
        <v>7</v>
      </c>
      <c r="G19" s="139" t="str">
        <f>IF(G13="","",G13)</f>
        <v/>
      </c>
      <c r="H19" s="139"/>
      <c r="I19" s="16" t="s">
        <v>8</v>
      </c>
      <c r="J19" s="16" t="s">
        <v>25</v>
      </c>
      <c r="K19" s="16" t="s">
        <v>26</v>
      </c>
      <c r="L19" s="16"/>
      <c r="M19" s="139" t="str">
        <f>IF(M13="","",M13)</f>
        <v/>
      </c>
      <c r="N19" s="139"/>
      <c r="O19" s="33" t="s">
        <v>7</v>
      </c>
      <c r="P19" s="139" t="str">
        <f>IF(P13="","",P13)</f>
        <v/>
      </c>
      <c r="Q19" s="139"/>
      <c r="R19" s="33" t="s">
        <v>8</v>
      </c>
      <c r="S19" s="78"/>
      <c r="T19" s="33"/>
      <c r="U19" s="33"/>
      <c r="V19" s="33"/>
      <c r="W19" s="33"/>
      <c r="X19" s="33"/>
      <c r="Y19" s="33"/>
      <c r="Z19" s="33"/>
      <c r="AA19" s="33"/>
      <c r="AB19" s="77"/>
      <c r="AC19" s="168"/>
      <c r="AD19" s="168"/>
      <c r="AE19" s="168"/>
      <c r="AF19" s="168"/>
      <c r="AG19" s="7" t="s">
        <v>48</v>
      </c>
    </row>
    <row r="20" spans="1:33" ht="16.149999999999999" customHeight="1" x14ac:dyDescent="0.4">
      <c r="A20" s="18"/>
      <c r="B20" s="76" t="s">
        <v>31</v>
      </c>
      <c r="C20" s="16"/>
      <c r="D20" s="33"/>
      <c r="E20" s="33"/>
      <c r="F20" s="16"/>
      <c r="G20" s="33"/>
      <c r="H20" s="33"/>
      <c r="I20" s="16"/>
      <c r="J20" s="16"/>
      <c r="K20" s="16"/>
      <c r="L20" s="16"/>
      <c r="M20" s="33"/>
      <c r="N20" s="33"/>
      <c r="O20" s="33"/>
      <c r="P20" s="33"/>
      <c r="Q20" s="33"/>
      <c r="R20" s="33"/>
      <c r="S20" s="33"/>
      <c r="T20" s="33"/>
      <c r="U20" s="33"/>
      <c r="V20" s="33"/>
      <c r="W20" s="33"/>
      <c r="X20" s="33"/>
      <c r="Y20" s="33"/>
      <c r="Z20" s="33"/>
      <c r="AA20" s="33"/>
      <c r="AB20" s="77"/>
      <c r="AC20" s="173" t="str">
        <f>IF(AC16="","",SUM(AC16:AF19))</f>
        <v/>
      </c>
      <c r="AD20" s="173"/>
      <c r="AE20" s="173"/>
      <c r="AF20" s="173"/>
      <c r="AG20" s="7" t="s">
        <v>48</v>
      </c>
    </row>
    <row r="21" spans="1:33" ht="16.149999999999999" customHeight="1" x14ac:dyDescent="0.4">
      <c r="A21" s="30" t="s">
        <v>50</v>
      </c>
      <c r="B21" s="81"/>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85"/>
      <c r="AD21" s="185"/>
      <c r="AE21" s="185"/>
      <c r="AF21" s="185"/>
      <c r="AG21" s="17"/>
    </row>
    <row r="22" spans="1:33" ht="16.149999999999999" customHeight="1" x14ac:dyDescent="0.4">
      <c r="A22" s="18"/>
      <c r="B22" s="180" t="s">
        <v>24</v>
      </c>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c r="AA22" s="176"/>
      <c r="AB22" s="176" t="s">
        <v>30</v>
      </c>
      <c r="AC22" s="177"/>
      <c r="AD22" s="177"/>
      <c r="AE22" s="177"/>
      <c r="AF22" s="177"/>
      <c r="AG22" s="179"/>
    </row>
    <row r="23" spans="1:33" ht="16.149999999999999" customHeight="1" x14ac:dyDescent="0.4">
      <c r="A23" s="18"/>
      <c r="B23" s="72" t="s">
        <v>28</v>
      </c>
      <c r="C23" s="66" t="s">
        <v>6</v>
      </c>
      <c r="D23" s="139" t="str">
        <f>IF(D10="","",D10)</f>
        <v/>
      </c>
      <c r="E23" s="139"/>
      <c r="F23" s="16" t="s">
        <v>7</v>
      </c>
      <c r="G23" s="139" t="str">
        <f>IF(G10="","",G10)</f>
        <v/>
      </c>
      <c r="H23" s="139"/>
      <c r="I23" s="16" t="s">
        <v>8</v>
      </c>
      <c r="J23" s="16" t="s">
        <v>25</v>
      </c>
      <c r="K23" s="16" t="s">
        <v>26</v>
      </c>
      <c r="L23" s="16"/>
      <c r="M23" s="139" t="str">
        <f>IF(M10="","",M10)</f>
        <v/>
      </c>
      <c r="N23" s="139"/>
      <c r="O23" s="33" t="s">
        <v>7</v>
      </c>
      <c r="P23" s="139" t="str">
        <f>IF(P10="","",P10)</f>
        <v/>
      </c>
      <c r="Q23" s="139"/>
      <c r="R23" s="33" t="s">
        <v>8</v>
      </c>
      <c r="S23" s="78"/>
      <c r="T23" s="78"/>
      <c r="U23" s="78"/>
      <c r="V23" s="78"/>
      <c r="W23" s="78"/>
      <c r="X23" s="78"/>
      <c r="Y23" s="78"/>
      <c r="Z23" s="78"/>
      <c r="AA23" s="78"/>
      <c r="AB23" s="75"/>
      <c r="AC23" s="173" t="str">
        <f>IFERROR(AC10*AC16*10,"")</f>
        <v/>
      </c>
      <c r="AD23" s="173"/>
      <c r="AE23" s="173"/>
      <c r="AF23" s="173"/>
      <c r="AG23" s="7" t="s">
        <v>3</v>
      </c>
    </row>
    <row r="24" spans="1:33" ht="16.149999999999999" customHeight="1" x14ac:dyDescent="0.4">
      <c r="A24" s="18"/>
      <c r="B24" s="72" t="s">
        <v>29</v>
      </c>
      <c r="C24" s="66" t="s">
        <v>6</v>
      </c>
      <c r="D24" s="139" t="str">
        <f>IF(D11="","",D11)</f>
        <v/>
      </c>
      <c r="E24" s="139"/>
      <c r="F24" s="16" t="s">
        <v>7</v>
      </c>
      <c r="G24" s="139" t="str">
        <f>IF(G11="","",G11)</f>
        <v/>
      </c>
      <c r="H24" s="139"/>
      <c r="I24" s="16" t="s">
        <v>8</v>
      </c>
      <c r="J24" s="16" t="s">
        <v>25</v>
      </c>
      <c r="K24" s="16" t="s">
        <v>26</v>
      </c>
      <c r="L24" s="16"/>
      <c r="M24" s="139" t="str">
        <f>IF(M11="","",M11)</f>
        <v/>
      </c>
      <c r="N24" s="139"/>
      <c r="O24" s="33" t="s">
        <v>7</v>
      </c>
      <c r="P24" s="139" t="str">
        <f>IF(P11="","",P11)</f>
        <v/>
      </c>
      <c r="Q24" s="139"/>
      <c r="R24" s="33" t="s">
        <v>8</v>
      </c>
      <c r="S24" s="78"/>
      <c r="T24" s="78"/>
      <c r="U24" s="78"/>
      <c r="V24" s="78"/>
      <c r="W24" s="78"/>
      <c r="X24" s="78"/>
      <c r="Y24" s="78"/>
      <c r="Z24" s="78"/>
      <c r="AA24" s="78"/>
      <c r="AB24" s="75"/>
      <c r="AC24" s="173" t="str">
        <f>IFERROR(AC11*AC17*10,"")</f>
        <v/>
      </c>
      <c r="AD24" s="173"/>
      <c r="AE24" s="173"/>
      <c r="AF24" s="173"/>
      <c r="AG24" s="7" t="s">
        <v>3</v>
      </c>
    </row>
    <row r="25" spans="1:33" ht="16.149999999999999" customHeight="1" x14ac:dyDescent="0.4">
      <c r="A25" s="18"/>
      <c r="B25" s="72" t="s">
        <v>45</v>
      </c>
      <c r="C25" s="66" t="s">
        <v>6</v>
      </c>
      <c r="D25" s="139" t="str">
        <f>IF(D12="","",D12)</f>
        <v/>
      </c>
      <c r="E25" s="139"/>
      <c r="F25" s="16" t="s">
        <v>7</v>
      </c>
      <c r="G25" s="139" t="str">
        <f>IF(G12="","",G12)</f>
        <v/>
      </c>
      <c r="H25" s="139"/>
      <c r="I25" s="16" t="s">
        <v>8</v>
      </c>
      <c r="J25" s="16" t="s">
        <v>25</v>
      </c>
      <c r="K25" s="16" t="s">
        <v>26</v>
      </c>
      <c r="L25" s="16"/>
      <c r="M25" s="139" t="str">
        <f>IF(M12="","",M12)</f>
        <v/>
      </c>
      <c r="N25" s="139"/>
      <c r="O25" s="33" t="s">
        <v>7</v>
      </c>
      <c r="P25" s="139" t="str">
        <f>IF(P12="","",P12)</f>
        <v/>
      </c>
      <c r="Q25" s="139"/>
      <c r="R25" s="33" t="s">
        <v>8</v>
      </c>
      <c r="S25" s="78"/>
      <c r="T25" s="78"/>
      <c r="U25" s="78"/>
      <c r="V25" s="78"/>
      <c r="W25" s="78"/>
      <c r="X25" s="78"/>
      <c r="Y25" s="78"/>
      <c r="Z25" s="78"/>
      <c r="AA25" s="78"/>
      <c r="AB25" s="75"/>
      <c r="AC25" s="173" t="str">
        <f>IFERROR(AC12*AC18*10,"")</f>
        <v/>
      </c>
      <c r="AD25" s="173"/>
      <c r="AE25" s="173"/>
      <c r="AF25" s="173"/>
      <c r="AG25" s="7" t="s">
        <v>3</v>
      </c>
    </row>
    <row r="26" spans="1:33" ht="16.149999999999999" customHeight="1" x14ac:dyDescent="0.4">
      <c r="A26" s="18"/>
      <c r="B26" s="82" t="s">
        <v>44</v>
      </c>
      <c r="C26" s="77" t="s">
        <v>6</v>
      </c>
      <c r="D26" s="139" t="str">
        <f>IF(D13="","",D13)</f>
        <v/>
      </c>
      <c r="E26" s="139"/>
      <c r="F26" s="16" t="s">
        <v>7</v>
      </c>
      <c r="G26" s="139" t="str">
        <f>IF(G13="","",G13)</f>
        <v/>
      </c>
      <c r="H26" s="139"/>
      <c r="I26" s="16" t="s">
        <v>8</v>
      </c>
      <c r="J26" s="16" t="s">
        <v>25</v>
      </c>
      <c r="K26" s="16" t="s">
        <v>26</v>
      </c>
      <c r="L26" s="16"/>
      <c r="M26" s="139" t="str">
        <f>IF(M13="","",M13)</f>
        <v/>
      </c>
      <c r="N26" s="139"/>
      <c r="O26" s="33" t="s">
        <v>7</v>
      </c>
      <c r="P26" s="139" t="str">
        <f>IF(P13="","",P13)</f>
        <v/>
      </c>
      <c r="Q26" s="139"/>
      <c r="R26" s="33" t="s">
        <v>8</v>
      </c>
      <c r="S26" s="78"/>
      <c r="T26" s="33"/>
      <c r="U26" s="33"/>
      <c r="V26" s="33"/>
      <c r="W26" s="33"/>
      <c r="X26" s="33"/>
      <c r="Y26" s="33"/>
      <c r="Z26" s="33"/>
      <c r="AA26" s="33"/>
      <c r="AB26" s="77"/>
      <c r="AC26" s="173" t="str">
        <f>IFERROR(AC13*AC19*10,"")</f>
        <v/>
      </c>
      <c r="AD26" s="173"/>
      <c r="AE26" s="173"/>
      <c r="AF26" s="173"/>
      <c r="AG26" s="7" t="s">
        <v>3</v>
      </c>
    </row>
    <row r="27" spans="1:33" ht="16.149999999999999" customHeight="1" thickBot="1" x14ac:dyDescent="0.45">
      <c r="A27" s="8"/>
      <c r="B27" s="83" t="s">
        <v>31</v>
      </c>
      <c r="C27" s="9"/>
      <c r="D27" s="84"/>
      <c r="E27" s="84"/>
      <c r="F27" s="9"/>
      <c r="G27" s="84"/>
      <c r="H27" s="84"/>
      <c r="I27" s="9"/>
      <c r="J27" s="9"/>
      <c r="K27" s="9"/>
      <c r="L27" s="9"/>
      <c r="M27" s="84"/>
      <c r="N27" s="84"/>
      <c r="O27" s="84"/>
      <c r="P27" s="84"/>
      <c r="Q27" s="84"/>
      <c r="R27" s="84"/>
      <c r="S27" s="84"/>
      <c r="T27" s="84"/>
      <c r="U27" s="84"/>
      <c r="V27" s="84"/>
      <c r="W27" s="84"/>
      <c r="X27" s="84"/>
      <c r="Y27" s="84"/>
      <c r="Z27" s="84"/>
      <c r="AA27" s="84"/>
      <c r="AB27" s="85"/>
      <c r="AC27" s="175" t="str">
        <f>IF(AC23="","",SUM(AC23:AF26))</f>
        <v/>
      </c>
      <c r="AD27" s="175"/>
      <c r="AE27" s="175"/>
      <c r="AF27" s="175"/>
      <c r="AG27" s="10" t="s">
        <v>32</v>
      </c>
    </row>
    <row r="28" spans="1:33" ht="15.6" customHeight="1" x14ac:dyDescent="0.4">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ht="16.149999999999999" customHeight="1" thickBot="1" x14ac:dyDescent="0.45">
      <c r="A29" s="2" t="s">
        <v>23</v>
      </c>
      <c r="B29" s="2"/>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ht="16.149999999999999" customHeight="1" x14ac:dyDescent="0.4">
      <c r="A30" s="62" t="s">
        <v>52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174"/>
      <c r="AD30" s="174"/>
      <c r="AE30" s="174"/>
      <c r="AF30" s="174"/>
      <c r="AG30" s="64" t="s">
        <v>3</v>
      </c>
    </row>
    <row r="31" spans="1:33" ht="16.149999999999999" customHeight="1" x14ac:dyDescent="0.4">
      <c r="A31" s="18" t="s">
        <v>53</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49"/>
      <c r="AD31" s="149"/>
      <c r="AE31" s="149"/>
      <c r="AF31" s="149"/>
      <c r="AG31" s="20" t="s">
        <v>3</v>
      </c>
    </row>
    <row r="32" spans="1:33" ht="16.149999999999999" customHeight="1" thickBot="1" x14ac:dyDescent="0.45">
      <c r="A32" s="21" t="s">
        <v>34</v>
      </c>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150" t="str">
        <f>IF(AC30="","",AC30-AC31)</f>
        <v/>
      </c>
      <c r="AD32" s="150"/>
      <c r="AE32" s="150"/>
      <c r="AF32" s="150"/>
      <c r="AG32" s="23" t="s">
        <v>3</v>
      </c>
    </row>
    <row r="33" spans="1:43" ht="16.149999999999999" customHeight="1" thickBot="1" x14ac:dyDescent="0.45">
      <c r="A33" s="3"/>
      <c r="B33" s="3"/>
      <c r="C33" s="3"/>
      <c r="D33" s="3"/>
      <c r="E33" s="3"/>
      <c r="F33" s="3"/>
      <c r="G33" s="3"/>
      <c r="H33" s="3"/>
      <c r="I33" s="3"/>
      <c r="J33" s="3"/>
      <c r="K33" s="3"/>
      <c r="L33" s="3"/>
      <c r="M33" s="3"/>
      <c r="N33" s="3"/>
      <c r="O33" s="3"/>
      <c r="P33" s="3"/>
      <c r="Q33" s="3"/>
      <c r="R33" s="3"/>
      <c r="S33" s="26" t="s">
        <v>360</v>
      </c>
      <c r="T33" s="28"/>
      <c r="U33" s="86"/>
      <c r="V33" s="9"/>
      <c r="W33" s="9"/>
      <c r="X33" s="9"/>
      <c r="Y33" s="9"/>
      <c r="Z33" s="9"/>
      <c r="AA33" s="9"/>
      <c r="AB33" s="9"/>
      <c r="AC33" s="152" t="str">
        <f>IF(AC27="","",IF(AC27&gt;AC32,"問題あり","問題なし"))</f>
        <v/>
      </c>
      <c r="AD33" s="152"/>
      <c r="AE33" s="152"/>
      <c r="AF33" s="152"/>
      <c r="AG33" s="10"/>
    </row>
    <row r="34" spans="1:43" ht="15.6" customHeight="1" x14ac:dyDescent="0.4">
      <c r="A34" s="3"/>
      <c r="B34" s="3"/>
      <c r="C34" s="3"/>
      <c r="D34" s="3"/>
      <c r="E34" s="3"/>
      <c r="F34" s="3"/>
      <c r="G34" s="3"/>
      <c r="H34" s="3"/>
      <c r="I34" s="3"/>
      <c r="J34" s="3"/>
      <c r="K34" s="3"/>
      <c r="L34" s="3"/>
      <c r="M34" s="3"/>
      <c r="N34" s="3"/>
      <c r="O34" s="3"/>
      <c r="P34" s="3"/>
      <c r="Q34" s="3"/>
      <c r="R34" s="3"/>
      <c r="S34" s="3"/>
      <c r="T34" s="3"/>
      <c r="U34" s="19"/>
      <c r="V34" s="19"/>
      <c r="W34" s="19"/>
      <c r="X34" s="19"/>
      <c r="Y34" s="19"/>
      <c r="Z34" s="19"/>
      <c r="AA34" s="19"/>
      <c r="AB34" s="19"/>
      <c r="AC34" s="24"/>
      <c r="AD34" s="24"/>
      <c r="AE34" s="24"/>
      <c r="AF34" s="24"/>
      <c r="AG34" s="19"/>
    </row>
    <row r="35" spans="1:43" ht="15.4" customHeight="1" thickBot="1" x14ac:dyDescent="0.45">
      <c r="A35" s="2" t="s">
        <v>300</v>
      </c>
      <c r="B35" s="3"/>
      <c r="C35" s="3"/>
      <c r="D35" s="3"/>
      <c r="E35" s="3"/>
      <c r="F35" s="3"/>
      <c r="G35" s="3"/>
      <c r="H35" s="3"/>
      <c r="I35" s="3"/>
      <c r="J35" s="3"/>
      <c r="K35" s="3"/>
      <c r="L35" s="3"/>
      <c r="M35" s="3"/>
      <c r="N35" s="3"/>
      <c r="O35" s="3"/>
      <c r="P35" s="3"/>
      <c r="Q35" s="3"/>
      <c r="R35" s="3"/>
      <c r="S35" s="19"/>
      <c r="T35" s="19"/>
      <c r="U35" s="19"/>
      <c r="V35" s="19"/>
      <c r="W35" s="19"/>
      <c r="X35" s="19"/>
      <c r="Y35" s="19"/>
      <c r="Z35" s="19"/>
      <c r="AA35" s="19"/>
      <c r="AB35" s="24"/>
      <c r="AC35" s="24"/>
      <c r="AD35" s="24"/>
      <c r="AE35" s="24"/>
      <c r="AF35" s="24"/>
      <c r="AG35" s="19"/>
    </row>
    <row r="36" spans="1:43" ht="15.4" customHeight="1" x14ac:dyDescent="0.4">
      <c r="A36" s="62" t="s">
        <v>301</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87"/>
      <c r="AC36" s="169"/>
      <c r="AD36" s="169"/>
      <c r="AE36" s="169"/>
      <c r="AF36" s="169"/>
      <c r="AG36" s="64" t="s">
        <v>4</v>
      </c>
    </row>
    <row r="37" spans="1:43" ht="15.4" customHeight="1" x14ac:dyDescent="0.4">
      <c r="A37" s="1" t="s">
        <v>67</v>
      </c>
      <c r="B37" s="6"/>
      <c r="C37" s="6"/>
      <c r="D37" s="6"/>
      <c r="E37" s="6"/>
      <c r="F37" s="6"/>
      <c r="G37" s="6"/>
      <c r="H37" s="6"/>
      <c r="I37" s="6"/>
      <c r="J37" s="6"/>
      <c r="K37" s="6"/>
      <c r="L37" s="6"/>
      <c r="M37" s="6"/>
      <c r="N37" s="6"/>
      <c r="O37" s="6"/>
      <c r="P37" s="6"/>
      <c r="Q37" s="6"/>
      <c r="R37" s="6"/>
      <c r="S37" s="6"/>
      <c r="T37" s="6"/>
      <c r="U37" s="6"/>
      <c r="V37" s="6"/>
      <c r="W37" s="6"/>
      <c r="X37" s="6"/>
      <c r="Y37" s="6"/>
      <c r="Z37" s="6"/>
      <c r="AA37" s="6"/>
      <c r="AB37" s="88"/>
      <c r="AC37" s="170"/>
      <c r="AD37" s="170"/>
      <c r="AE37" s="170"/>
      <c r="AF37" s="170"/>
      <c r="AG37" s="7" t="s">
        <v>3</v>
      </c>
    </row>
    <row r="38" spans="1:43" ht="15.4" customHeight="1" x14ac:dyDescent="0.4">
      <c r="A38" s="89"/>
      <c r="B38" s="65" t="s">
        <v>309</v>
      </c>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71"/>
      <c r="AD38" s="171"/>
      <c r="AE38" s="171"/>
      <c r="AF38" s="171"/>
      <c r="AG38" s="20" t="s">
        <v>3</v>
      </c>
    </row>
    <row r="39" spans="1:43" ht="15.4" customHeight="1" x14ac:dyDescent="0.4">
      <c r="A39" s="18"/>
      <c r="B39" s="66" t="s">
        <v>0</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7"/>
    </row>
    <row r="40" spans="1:43" ht="15.4" customHeight="1" thickBot="1" x14ac:dyDescent="0.45">
      <c r="A40" s="90"/>
      <c r="B40" s="67" t="s">
        <v>310</v>
      </c>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134" t="str">
        <f>IF(AC38="","",AC38/AC37*100)</f>
        <v/>
      </c>
      <c r="AD40" s="134"/>
      <c r="AE40" s="134"/>
      <c r="AF40" s="134"/>
      <c r="AG40" s="23" t="s">
        <v>5</v>
      </c>
    </row>
    <row r="41" spans="1:43" ht="15.4" customHeight="1" thickBot="1" x14ac:dyDescent="0.45">
      <c r="A41" s="19"/>
      <c r="B41" s="19"/>
      <c r="C41" s="19"/>
      <c r="D41" s="19"/>
      <c r="E41" s="19"/>
      <c r="F41" s="19"/>
      <c r="G41" s="19"/>
      <c r="H41" s="19"/>
      <c r="I41" s="19"/>
      <c r="J41" s="19"/>
      <c r="K41" s="19"/>
      <c r="L41" s="19"/>
      <c r="M41" s="19"/>
      <c r="N41" s="19"/>
      <c r="O41" s="19"/>
      <c r="P41" s="19"/>
      <c r="Q41" s="19"/>
      <c r="R41" s="19"/>
      <c r="S41" s="19"/>
      <c r="T41" s="19"/>
      <c r="U41" s="26" t="s">
        <v>68</v>
      </c>
      <c r="V41" s="28"/>
      <c r="W41" s="28"/>
      <c r="X41" s="28"/>
      <c r="Y41" s="28"/>
      <c r="Z41" s="28"/>
      <c r="AA41" s="28"/>
      <c r="AB41" s="9"/>
      <c r="AC41" s="152" t="str">
        <f>IF(AC40="","",IF(AC40&lt;2/3*100,"問題あり","問題なし"))</f>
        <v/>
      </c>
      <c r="AD41" s="152"/>
      <c r="AE41" s="152"/>
      <c r="AF41" s="152"/>
      <c r="AG41" s="10"/>
    </row>
    <row r="42" spans="1:43" ht="15.6" customHeight="1" x14ac:dyDescent="0.4">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43" ht="15.6" customHeight="1" x14ac:dyDescent="0.4">
      <c r="A43" s="2" t="s">
        <v>302</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43" ht="16.149999999999999" customHeight="1" thickBot="1" x14ac:dyDescent="0.45">
      <c r="A44" s="2" t="s">
        <v>69</v>
      </c>
      <c r="B44" s="2"/>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43" ht="16.149999999999999" customHeight="1" x14ac:dyDescent="0.4">
      <c r="A45" s="157" t="s">
        <v>70</v>
      </c>
      <c r="B45" s="158"/>
      <c r="C45" s="158"/>
      <c r="D45" s="158"/>
      <c r="E45" s="158"/>
      <c r="F45" s="158"/>
      <c r="G45" s="158"/>
      <c r="H45" s="158"/>
      <c r="I45" s="158"/>
      <c r="J45" s="12"/>
      <c r="K45" s="154"/>
      <c r="L45" s="154"/>
      <c r="M45" s="154"/>
      <c r="N45" s="154"/>
      <c r="O45" s="154"/>
      <c r="P45" s="154"/>
      <c r="Q45" s="154"/>
      <c r="R45" s="154"/>
      <c r="S45" s="154"/>
      <c r="T45" s="154"/>
      <c r="U45" s="154"/>
      <c r="V45" s="154"/>
      <c r="W45" s="154"/>
      <c r="X45" s="154"/>
      <c r="Y45" s="154"/>
      <c r="Z45" s="154"/>
      <c r="AA45" s="154"/>
      <c r="AB45" s="154"/>
      <c r="AC45" s="154"/>
      <c r="AD45" s="154"/>
      <c r="AE45" s="154"/>
      <c r="AF45" s="154"/>
      <c r="AG45" s="14"/>
    </row>
    <row r="46" spans="1:43" ht="16.149999999999999" customHeight="1" x14ac:dyDescent="0.4">
      <c r="A46" s="159"/>
      <c r="B46" s="160"/>
      <c r="C46" s="160"/>
      <c r="D46" s="160"/>
      <c r="E46" s="160"/>
      <c r="F46" s="160"/>
      <c r="G46" s="160"/>
      <c r="H46" s="160"/>
      <c r="I46" s="160"/>
      <c r="J46" s="19"/>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20"/>
      <c r="AQ46" s="25"/>
    </row>
    <row r="47" spans="1:43" ht="16.149999999999999" customHeight="1" x14ac:dyDescent="0.4">
      <c r="A47" s="161"/>
      <c r="B47" s="162"/>
      <c r="C47" s="162"/>
      <c r="D47" s="162"/>
      <c r="E47" s="162"/>
      <c r="F47" s="162"/>
      <c r="G47" s="162"/>
      <c r="H47" s="162"/>
      <c r="I47" s="162"/>
      <c r="J47" s="16"/>
      <c r="K47" s="156"/>
      <c r="L47" s="156"/>
      <c r="M47" s="156"/>
      <c r="N47" s="156"/>
      <c r="O47" s="156"/>
      <c r="P47" s="156"/>
      <c r="Q47" s="156"/>
      <c r="R47" s="156"/>
      <c r="S47" s="156"/>
      <c r="T47" s="156"/>
      <c r="U47" s="156"/>
      <c r="V47" s="156"/>
      <c r="W47" s="156"/>
      <c r="X47" s="156"/>
      <c r="Y47" s="156"/>
      <c r="Z47" s="156"/>
      <c r="AA47" s="156"/>
      <c r="AB47" s="156"/>
      <c r="AC47" s="156"/>
      <c r="AD47" s="156"/>
      <c r="AE47" s="156"/>
      <c r="AF47" s="156"/>
      <c r="AG47" s="17"/>
    </row>
    <row r="48" spans="1:43" ht="16.149999999999999" customHeight="1" x14ac:dyDescent="0.4">
      <c r="A48" s="30" t="s">
        <v>303</v>
      </c>
      <c r="B48" s="30"/>
      <c r="C48" s="30"/>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68"/>
      <c r="AD48" s="68"/>
      <c r="AE48" s="68"/>
      <c r="AF48" s="68"/>
      <c r="AG48" s="69"/>
    </row>
    <row r="49" spans="1:45" ht="16.149999999999999" customHeight="1" x14ac:dyDescent="0.4">
      <c r="A49" s="15" t="s">
        <v>64</v>
      </c>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5"/>
      <c r="AD49" s="165"/>
      <c r="AE49" s="165"/>
      <c r="AF49" s="165"/>
      <c r="AG49" s="70" t="s">
        <v>4</v>
      </c>
    </row>
    <row r="50" spans="1:45" ht="15.6" customHeight="1" x14ac:dyDescent="0.4">
      <c r="A50" s="30" t="s">
        <v>368</v>
      </c>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91"/>
      <c r="AC50" s="68"/>
      <c r="AD50" s="68"/>
      <c r="AE50" s="68"/>
      <c r="AF50" s="68"/>
      <c r="AG50" s="69"/>
    </row>
    <row r="51" spans="1:45" ht="15.6" customHeight="1" x14ac:dyDescent="0.4">
      <c r="A51" s="18"/>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92"/>
      <c r="AC51" s="165"/>
      <c r="AD51" s="165"/>
      <c r="AE51" s="165"/>
      <c r="AF51" s="165"/>
      <c r="AG51" s="93" t="s">
        <v>3</v>
      </c>
    </row>
    <row r="52" spans="1:45" ht="15.6" customHeight="1" x14ac:dyDescent="0.4">
      <c r="A52" s="18"/>
      <c r="B52" s="94" t="s">
        <v>311</v>
      </c>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172"/>
      <c r="AD52" s="172"/>
      <c r="AE52" s="172"/>
      <c r="AF52" s="172"/>
      <c r="AG52" s="32" t="s">
        <v>3</v>
      </c>
      <c r="AS52" s="25"/>
    </row>
    <row r="53" spans="1:45" ht="15.6" customHeight="1" x14ac:dyDescent="0.4">
      <c r="A53" s="18"/>
      <c r="B53" s="66" t="s">
        <v>0</v>
      </c>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7"/>
    </row>
    <row r="54" spans="1:45" ht="15.6" customHeight="1" thickBot="1" x14ac:dyDescent="0.45">
      <c r="A54" s="8"/>
      <c r="B54" s="67" t="s">
        <v>312</v>
      </c>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134" t="str">
        <f>IF(AC52="","",AC52/AC51*100)</f>
        <v/>
      </c>
      <c r="AD54" s="134"/>
      <c r="AE54" s="134"/>
      <c r="AF54" s="134"/>
      <c r="AG54" s="23" t="s">
        <v>5</v>
      </c>
    </row>
    <row r="55" spans="1:45" ht="15.6" customHeight="1" thickBot="1" x14ac:dyDescent="0.45">
      <c r="A55" s="19"/>
      <c r="B55" s="19"/>
      <c r="C55" s="19"/>
      <c r="D55" s="19"/>
      <c r="E55" s="19"/>
      <c r="F55" s="19"/>
      <c r="G55" s="19"/>
      <c r="H55" s="19"/>
      <c r="I55" s="19"/>
      <c r="J55" s="19"/>
      <c r="K55" s="19"/>
      <c r="L55" s="19"/>
      <c r="M55" s="19"/>
      <c r="N55" s="19"/>
      <c r="O55" s="19"/>
      <c r="P55" s="19"/>
      <c r="Q55" s="19"/>
      <c r="R55" s="19"/>
      <c r="S55" s="19"/>
      <c r="T55" s="19"/>
      <c r="U55" s="8" t="s">
        <v>71</v>
      </c>
      <c r="V55" s="9"/>
      <c r="W55" s="9"/>
      <c r="X55" s="9"/>
      <c r="Y55" s="9"/>
      <c r="Z55" s="9"/>
      <c r="AA55" s="9"/>
      <c r="AB55" s="9"/>
      <c r="AC55" s="152" t="str">
        <f>IF(AC54="","",IF(AC54&lt;2/3*100,"問題あり","問題なし"))</f>
        <v/>
      </c>
      <c r="AD55" s="152"/>
      <c r="AE55" s="152"/>
      <c r="AF55" s="152"/>
      <c r="AG55" s="10"/>
    </row>
    <row r="56" spans="1:45" ht="15.6" customHeight="1" x14ac:dyDescent="0.4">
      <c r="A56" s="3"/>
      <c r="B56" s="3"/>
      <c r="C56" s="3"/>
      <c r="D56" s="3"/>
      <c r="E56" s="3"/>
      <c r="F56" s="3"/>
      <c r="G56" s="3"/>
      <c r="H56" s="3"/>
      <c r="I56" s="3"/>
      <c r="J56" s="3"/>
      <c r="K56" s="3"/>
      <c r="L56" s="3"/>
      <c r="M56" s="3"/>
      <c r="N56" s="3"/>
      <c r="O56" s="3"/>
      <c r="P56" s="3"/>
      <c r="Q56" s="3"/>
      <c r="R56" s="3"/>
      <c r="S56" s="19"/>
      <c r="T56" s="19"/>
      <c r="U56" s="19"/>
      <c r="V56" s="19"/>
      <c r="W56" s="19"/>
      <c r="X56" s="19"/>
      <c r="Y56" s="19"/>
      <c r="Z56" s="19"/>
      <c r="AA56" s="19"/>
      <c r="AB56" s="24"/>
      <c r="AC56" s="24"/>
      <c r="AD56" s="24"/>
      <c r="AE56" s="24"/>
      <c r="AF56" s="24"/>
      <c r="AG56" s="19"/>
    </row>
    <row r="57" spans="1:45" ht="16.149999999999999" customHeight="1" thickBot="1" x14ac:dyDescent="0.45">
      <c r="A57" s="2" t="s">
        <v>46</v>
      </c>
      <c r="B57" s="2"/>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45" ht="16.149999999999999" customHeight="1" thickBot="1" x14ac:dyDescent="0.45">
      <c r="A58" s="26" t="s">
        <v>72</v>
      </c>
      <c r="B58" s="28"/>
      <c r="C58" s="28" t="s">
        <v>6</v>
      </c>
      <c r="D58" s="28"/>
      <c r="E58" s="147"/>
      <c r="F58" s="147"/>
      <c r="G58" s="28" t="s">
        <v>7</v>
      </c>
      <c r="H58" s="147"/>
      <c r="I58" s="147"/>
      <c r="J58" s="28" t="s">
        <v>8</v>
      </c>
      <c r="K58" s="28"/>
      <c r="L58" s="28" t="s">
        <v>9</v>
      </c>
      <c r="M58" s="28"/>
      <c r="N58" s="28" t="s">
        <v>6</v>
      </c>
      <c r="O58" s="28"/>
      <c r="P58" s="147"/>
      <c r="Q58" s="147"/>
      <c r="R58" s="28" t="s">
        <v>7</v>
      </c>
      <c r="S58" s="147"/>
      <c r="T58" s="147"/>
      <c r="U58" s="29" t="s">
        <v>8</v>
      </c>
      <c r="V58" s="3"/>
      <c r="W58" s="3"/>
      <c r="X58" s="3"/>
      <c r="Y58" s="3"/>
      <c r="Z58" s="3"/>
      <c r="AA58" s="3"/>
      <c r="AB58" s="3"/>
      <c r="AC58" s="3"/>
      <c r="AD58" s="3"/>
      <c r="AE58" s="3"/>
      <c r="AF58" s="3"/>
      <c r="AG58" s="3"/>
    </row>
    <row r="59" spans="1:45" ht="15.6" customHeight="1" x14ac:dyDescent="0.4">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45" ht="4.1500000000000004" customHeight="1" x14ac:dyDescent="0.4">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45" ht="14.45" customHeight="1" x14ac:dyDescent="0.4">
      <c r="A61" s="3" t="s">
        <v>16</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45" x14ac:dyDescent="0.4">
      <c r="A62" s="3" t="s">
        <v>17</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45" x14ac:dyDescent="0.4">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45" x14ac:dyDescent="0.4">
      <c r="A64" s="3"/>
      <c r="B64" s="3"/>
      <c r="C64" s="19"/>
      <c r="D64" s="19" t="s">
        <v>6</v>
      </c>
      <c r="E64" s="19"/>
      <c r="F64" s="132"/>
      <c r="G64" s="132"/>
      <c r="H64" s="19" t="s">
        <v>7</v>
      </c>
      <c r="I64" s="132"/>
      <c r="J64" s="132"/>
      <c r="K64" s="3" t="s">
        <v>8</v>
      </c>
      <c r="L64" s="132"/>
      <c r="M64" s="132"/>
      <c r="N64" s="3" t="s">
        <v>2</v>
      </c>
      <c r="O64" s="3"/>
      <c r="P64" s="3"/>
      <c r="Q64" s="3" t="s">
        <v>299</v>
      </c>
      <c r="R64" s="3"/>
      <c r="S64" s="3"/>
      <c r="T64" s="3"/>
      <c r="U64" s="133"/>
      <c r="V64" s="133"/>
      <c r="W64" s="133"/>
      <c r="X64" s="133"/>
      <c r="Y64" s="133"/>
      <c r="Z64" s="133"/>
      <c r="AA64" s="133"/>
      <c r="AB64" s="133"/>
      <c r="AC64" s="133"/>
      <c r="AD64" s="133"/>
      <c r="AE64" s="133"/>
      <c r="AF64" s="133"/>
      <c r="AG64" s="3"/>
    </row>
    <row r="65" spans="1:33" ht="10.9" customHeight="1" x14ac:dyDescent="0.4">
      <c r="A65" s="3"/>
      <c r="B65" s="3"/>
      <c r="C65" s="19"/>
      <c r="D65" s="19"/>
      <c r="E65" s="19"/>
      <c r="F65" s="24"/>
      <c r="G65" s="24"/>
      <c r="H65" s="19"/>
      <c r="I65" s="24"/>
      <c r="J65" s="24"/>
      <c r="K65" s="3"/>
      <c r="L65" s="24"/>
      <c r="M65" s="24"/>
      <c r="N65" s="3"/>
      <c r="O65" s="3"/>
      <c r="P65" s="3"/>
      <c r="Q65" s="3"/>
      <c r="R65" s="3"/>
      <c r="S65" s="3"/>
      <c r="T65" s="3"/>
      <c r="U65" s="35"/>
      <c r="V65" s="35"/>
      <c r="W65" s="35"/>
      <c r="X65" s="35"/>
      <c r="Y65" s="35"/>
      <c r="Z65" s="35"/>
      <c r="AA65" s="35"/>
      <c r="AB65" s="35"/>
      <c r="AC65" s="35"/>
      <c r="AD65" s="35"/>
      <c r="AE65" s="35"/>
      <c r="AF65" s="35"/>
      <c r="AG65" s="3"/>
    </row>
    <row r="66" spans="1:33" ht="10.9" customHeight="1" x14ac:dyDescent="0.4">
      <c r="A66" s="3"/>
      <c r="B66" s="3"/>
      <c r="C66" s="19"/>
      <c r="D66" s="19"/>
      <c r="E66" s="19"/>
      <c r="F66" s="24"/>
      <c r="G66" s="24"/>
      <c r="H66" s="19"/>
      <c r="I66" s="24"/>
      <c r="J66" s="24"/>
      <c r="K66" s="3"/>
      <c r="L66" s="24"/>
      <c r="M66" s="24"/>
      <c r="N66" s="3"/>
      <c r="O66" s="3"/>
      <c r="P66" s="3"/>
      <c r="Q66" s="3"/>
      <c r="R66" s="3"/>
      <c r="S66" s="3"/>
      <c r="T66" s="3"/>
      <c r="U66" s="35"/>
      <c r="V66" s="35"/>
      <c r="W66" s="35"/>
      <c r="X66" s="35"/>
      <c r="Y66" s="35"/>
      <c r="Z66" s="35"/>
      <c r="AA66" s="35"/>
      <c r="AB66" s="35"/>
      <c r="AC66" s="35"/>
      <c r="AD66" s="35"/>
      <c r="AE66" s="35"/>
      <c r="AF66" s="35"/>
      <c r="AG66" s="3"/>
    </row>
    <row r="67" spans="1:33" ht="16.899999999999999" customHeight="1" x14ac:dyDescent="0.4">
      <c r="A67" s="3" t="s">
        <v>18</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ht="15" customHeight="1" x14ac:dyDescent="0.4">
      <c r="A68" s="3" t="s">
        <v>342</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ht="15" customHeight="1" x14ac:dyDescent="0.4">
      <c r="A69" s="3"/>
      <c r="B69" s="3" t="s">
        <v>343</v>
      </c>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ht="15" customHeight="1" x14ac:dyDescent="0.4">
      <c r="A70" s="3" t="s">
        <v>352</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ht="15" customHeight="1" x14ac:dyDescent="0.4">
      <c r="A71" s="3"/>
      <c r="B71" s="3" t="s">
        <v>344</v>
      </c>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ht="15" customHeight="1" x14ac:dyDescent="0.4">
      <c r="A72" s="3"/>
      <c r="B72" s="3" t="s">
        <v>345</v>
      </c>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ht="15" customHeight="1" x14ac:dyDescent="0.4">
      <c r="A73" s="3" t="s">
        <v>347</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ht="15" customHeight="1" x14ac:dyDescent="0.4">
      <c r="A74" s="3"/>
      <c r="B74" s="3" t="s">
        <v>346</v>
      </c>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ht="15" customHeight="1" x14ac:dyDescent="0.4">
      <c r="A75" s="112" t="s">
        <v>370</v>
      </c>
      <c r="B75" s="106"/>
      <c r="C75" s="105"/>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ht="15" customHeight="1" x14ac:dyDescent="0.4">
      <c r="A76" s="106"/>
      <c r="B76" s="112" t="s">
        <v>365</v>
      </c>
      <c r="C76" s="105"/>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ht="15" customHeight="1" x14ac:dyDescent="0.4">
      <c r="A77" s="106"/>
      <c r="B77" s="112" t="s">
        <v>366</v>
      </c>
      <c r="C77" s="105"/>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ht="15" customHeight="1" x14ac:dyDescent="0.4">
      <c r="A78" s="106"/>
      <c r="B78" s="112" t="s">
        <v>367</v>
      </c>
      <c r="C78" s="105"/>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ht="15" customHeight="1" x14ac:dyDescent="0.4">
      <c r="A79" s="111" t="s">
        <v>369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ht="15" customHeight="1" x14ac:dyDescent="0.4">
      <c r="A80" s="3"/>
      <c r="B80" s="3" t="s">
        <v>348</v>
      </c>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ht="15" customHeight="1" x14ac:dyDescent="0.4">
      <c r="A81" s="3"/>
      <c r="B81" s="3" t="s">
        <v>349</v>
      </c>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ht="15" customHeight="1" x14ac:dyDescent="0.4">
      <c r="A82" s="3"/>
      <c r="B82" s="3" t="s">
        <v>350</v>
      </c>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ht="15" customHeight="1" x14ac:dyDescent="0.4">
      <c r="A83" s="111" t="s">
        <v>371</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ht="15" customHeight="1" x14ac:dyDescent="0.4">
      <c r="A84" s="3"/>
      <c r="B84" s="3" t="s">
        <v>351</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ht="15" customHeight="1" x14ac:dyDescent="0.4">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ht="15" customHeight="1" x14ac:dyDescent="0.4">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c r="AE86" s="131"/>
      <c r="AF86" s="131"/>
      <c r="AG86" s="131"/>
    </row>
    <row r="87" spans="1:33" ht="15" customHeight="1" x14ac:dyDescent="0.4">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c r="AE87" s="131"/>
      <c r="AF87" s="131"/>
      <c r="AG87" s="131"/>
    </row>
    <row r="88" spans="1:33" ht="15" customHeight="1" x14ac:dyDescent="0.4">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c r="AE88" s="131"/>
      <c r="AF88" s="131"/>
      <c r="AG88" s="3"/>
    </row>
    <row r="89" spans="1:33" ht="15" customHeight="1" x14ac:dyDescent="0.4">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ht="15" customHeight="1" x14ac:dyDescent="0.4">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ht="15" customHeight="1" x14ac:dyDescent="0.4">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4">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4">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4">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4">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4">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4">
      <c r="O98" s="3"/>
    </row>
    <row r="99" spans="1:33" x14ac:dyDescent="0.4">
      <c r="O99" s="3"/>
    </row>
  </sheetData>
  <mergeCells count="108">
    <mergeCell ref="A2:AG2"/>
    <mergeCell ref="R8:X8"/>
    <mergeCell ref="AC8:AF8"/>
    <mergeCell ref="AC14:AF14"/>
    <mergeCell ref="AC21:AF21"/>
    <mergeCell ref="B9:R9"/>
    <mergeCell ref="D16:E16"/>
    <mergeCell ref="G16:H16"/>
    <mergeCell ref="M16:N16"/>
    <mergeCell ref="P16:Q16"/>
    <mergeCell ref="AC20:AF20"/>
    <mergeCell ref="D12:E12"/>
    <mergeCell ref="G12:H12"/>
    <mergeCell ref="M12:N12"/>
    <mergeCell ref="P12:Q12"/>
    <mergeCell ref="T12:Z12"/>
    <mergeCell ref="D11:E11"/>
    <mergeCell ref="G11:H11"/>
    <mergeCell ref="M11:N11"/>
    <mergeCell ref="D19:E19"/>
    <mergeCell ref="G19:H19"/>
    <mergeCell ref="M19:N19"/>
    <mergeCell ref="P19:Q19"/>
    <mergeCell ref="AC19:AF19"/>
    <mergeCell ref="AC27:AF27"/>
    <mergeCell ref="G10:H10"/>
    <mergeCell ref="S9:AA9"/>
    <mergeCell ref="AB9:AG9"/>
    <mergeCell ref="X5:AG5"/>
    <mergeCell ref="AC11:AF11"/>
    <mergeCell ref="AC12:AF12"/>
    <mergeCell ref="T10:Z10"/>
    <mergeCell ref="AC10:AF10"/>
    <mergeCell ref="AB15:AG15"/>
    <mergeCell ref="AC16:AF16"/>
    <mergeCell ref="B15:AA15"/>
    <mergeCell ref="D10:E10"/>
    <mergeCell ref="P10:Q10"/>
    <mergeCell ref="M10:N10"/>
    <mergeCell ref="D26:E26"/>
    <mergeCell ref="G26:H26"/>
    <mergeCell ref="M26:N26"/>
    <mergeCell ref="P26:Q26"/>
    <mergeCell ref="AC26:AF26"/>
    <mergeCell ref="B22:AA22"/>
    <mergeCell ref="AB22:AG22"/>
    <mergeCell ref="D23:E23"/>
    <mergeCell ref="G23:H23"/>
    <mergeCell ref="A88:AF88"/>
    <mergeCell ref="A87:AG87"/>
    <mergeCell ref="F64:G64"/>
    <mergeCell ref="I64:J64"/>
    <mergeCell ref="L64:M64"/>
    <mergeCell ref="U64:AF64"/>
    <mergeCell ref="A86:AG86"/>
    <mergeCell ref="M23:N23"/>
    <mergeCell ref="P23:Q23"/>
    <mergeCell ref="AC23:AF23"/>
    <mergeCell ref="D25:E25"/>
    <mergeCell ref="G25:H25"/>
    <mergeCell ref="M25:N25"/>
    <mergeCell ref="P25:Q25"/>
    <mergeCell ref="AC25:AF25"/>
    <mergeCell ref="D24:E24"/>
    <mergeCell ref="G24:H24"/>
    <mergeCell ref="M24:N24"/>
    <mergeCell ref="P24:Q24"/>
    <mergeCell ref="AC24:AF24"/>
    <mergeCell ref="AC30:AF30"/>
    <mergeCell ref="E58:F58"/>
    <mergeCell ref="H58:I58"/>
    <mergeCell ref="P58:Q58"/>
    <mergeCell ref="AC32:AF32"/>
    <mergeCell ref="AC33:AF33"/>
    <mergeCell ref="AC31:AF31"/>
    <mergeCell ref="S58:T58"/>
    <mergeCell ref="AC36:AF36"/>
    <mergeCell ref="AC37:AF37"/>
    <mergeCell ref="AC38:AF38"/>
    <mergeCell ref="AC40:AF40"/>
    <mergeCell ref="AC41:AF41"/>
    <mergeCell ref="AC52:AF52"/>
    <mergeCell ref="AC54:AF54"/>
    <mergeCell ref="AC55:AF55"/>
    <mergeCell ref="A45:I47"/>
    <mergeCell ref="AC51:AF51"/>
    <mergeCell ref="K45:AF47"/>
    <mergeCell ref="AC49:AF49"/>
    <mergeCell ref="S4:W4"/>
    <mergeCell ref="X4:AG4"/>
    <mergeCell ref="P11:Q11"/>
    <mergeCell ref="T11:Z11"/>
    <mergeCell ref="D18:E18"/>
    <mergeCell ref="G18:H18"/>
    <mergeCell ref="M18:N18"/>
    <mergeCell ref="P18:Q18"/>
    <mergeCell ref="AC18:AF18"/>
    <mergeCell ref="D17:E17"/>
    <mergeCell ref="G17:H17"/>
    <mergeCell ref="M17:N17"/>
    <mergeCell ref="P17:Q17"/>
    <mergeCell ref="AC17:AF17"/>
    <mergeCell ref="D13:E13"/>
    <mergeCell ref="G13:H13"/>
    <mergeCell ref="M13:N13"/>
    <mergeCell ref="P13:Q13"/>
    <mergeCell ref="T13:Z13"/>
    <mergeCell ref="AC13:AF13"/>
  </mergeCells>
  <phoneticPr fontId="1"/>
  <dataValidations count="1">
    <dataValidation type="list" allowBlank="1" showInputMessage="1" showErrorMessage="1" sqref="R8 AA10:AA12" xr:uid="{00000000-0002-0000-0200-000000000000}">
      <formula1>"選択してください,看護職員処遇改善加算1,看護職員処遇改善加算2,看護職員処遇改善加算3"</formula1>
    </dataValidation>
  </dataValidations>
  <pageMargins left="0.25" right="0.25" top="0.75" bottom="0.75" header="0.3" footer="0.3"/>
  <pageSetup paperSize="9" scale="98" fitToHeight="0" orientation="portrait" r:id="rId1"/>
  <rowBreaks count="1" manualBreakCount="1">
    <brk id="42" max="32"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リスト!$C$4:$C$168</xm:f>
          </x14:formula1>
          <xm:sqref>T10:Z13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8"/>
  <sheetViews>
    <sheetView topLeftCell="A125" workbookViewId="0">
      <selection activeCell="P12" sqref="P12"/>
    </sheetView>
  </sheetViews>
  <sheetFormatPr defaultRowHeight="13.5" x14ac:dyDescent="0.4"/>
  <cols>
    <col min="1" max="2" width="9" style="48"/>
    <col min="3" max="3" width="31.625" style="48" customWidth="1"/>
    <col min="4" max="16384" width="9" style="48"/>
  </cols>
  <sheetData>
    <row r="1" spans="1:11" x14ac:dyDescent="0.4">
      <c r="A1" s="52"/>
      <c r="B1" s="52"/>
    </row>
    <row r="2" spans="1:11" x14ac:dyDescent="0.4">
      <c r="A2" s="186" t="s">
        <v>286</v>
      </c>
      <c r="B2" s="186"/>
      <c r="C2" s="186" t="s">
        <v>285</v>
      </c>
      <c r="D2" s="186" t="s">
        <v>284</v>
      </c>
    </row>
    <row r="3" spans="1:11" x14ac:dyDescent="0.4">
      <c r="A3" s="51" t="s">
        <v>283</v>
      </c>
      <c r="B3" s="51" t="s">
        <v>282</v>
      </c>
      <c r="C3" s="186"/>
      <c r="D3" s="186"/>
      <c r="I3" s="48" t="s">
        <v>377</v>
      </c>
      <c r="J3" s="48" t="s">
        <v>378</v>
      </c>
    </row>
    <row r="4" spans="1:11" x14ac:dyDescent="0.4">
      <c r="B4" s="48">
        <v>1.5</v>
      </c>
      <c r="C4" s="48" t="s">
        <v>281</v>
      </c>
      <c r="D4" s="48">
        <v>1</v>
      </c>
      <c r="F4" s="48" t="e">
        <f>様式93_処遇改善!$I$49-A4</f>
        <v>#VALUE!</v>
      </c>
      <c r="G4" s="48" t="e">
        <f>様式93_処遇改善!$I$49-B4</f>
        <v>#VALUE!</v>
      </c>
      <c r="H4" s="48" t="e">
        <f t="shared" ref="H4:H35" si="0">F4*G4</f>
        <v>#VALUE!</v>
      </c>
      <c r="I4" s="48" t="e">
        <f>IF(様式93_処遇改善!$I$49=B4,"",IF(H4&lt;=0,"該当",""))</f>
        <v>#VALUE!</v>
      </c>
      <c r="J4" s="48" t="str">
        <f>IF(B4&gt;様式93_処遇改善!$V$49,"該当","")</f>
        <v/>
      </c>
      <c r="K4" s="48" t="s">
        <v>281</v>
      </c>
    </row>
    <row r="5" spans="1:11" x14ac:dyDescent="0.4">
      <c r="A5" s="48">
        <v>1.5</v>
      </c>
      <c r="B5" s="48">
        <v>2.5</v>
      </c>
      <c r="C5" s="48" t="s">
        <v>280</v>
      </c>
      <c r="D5" s="48">
        <v>2</v>
      </c>
      <c r="F5" s="48" t="e">
        <f>様式93_処遇改善!$I$49-A5</f>
        <v>#VALUE!</v>
      </c>
      <c r="G5" s="48" t="e">
        <f>様式93_処遇改善!$I$49-B5</f>
        <v>#VALUE!</v>
      </c>
      <c r="H5" s="48" t="e">
        <f t="shared" si="0"/>
        <v>#VALUE!</v>
      </c>
      <c r="I5" s="48" t="e">
        <f>IF(様式93_処遇改善!$I$49=B5,"",IF(H5&lt;=0,"該当",""))</f>
        <v>#VALUE!</v>
      </c>
      <c r="J5" s="48" t="str">
        <f>IF(AND(A5&lt;=様式93_処遇改善!$V$49,様式93_処遇改善!$V$49&lt;リスト!B5),"該当","")</f>
        <v/>
      </c>
      <c r="K5" s="48" t="s">
        <v>280</v>
      </c>
    </row>
    <row r="6" spans="1:11" x14ac:dyDescent="0.4">
      <c r="A6" s="48">
        <v>2.5</v>
      </c>
      <c r="B6" s="48">
        <v>3.5</v>
      </c>
      <c r="C6" s="48" t="s">
        <v>279</v>
      </c>
      <c r="D6" s="48">
        <v>3</v>
      </c>
      <c r="F6" s="48" t="e">
        <f>様式93_処遇改善!$I$49-A6</f>
        <v>#VALUE!</v>
      </c>
      <c r="G6" s="48" t="e">
        <f>様式93_処遇改善!$I$49-B6</f>
        <v>#VALUE!</v>
      </c>
      <c r="H6" s="48" t="e">
        <f t="shared" si="0"/>
        <v>#VALUE!</v>
      </c>
      <c r="I6" s="48" t="e">
        <f>IF(様式93_処遇改善!$I$49=B6,"",IF(H6&lt;=0,"該当",""))</f>
        <v>#VALUE!</v>
      </c>
      <c r="J6" s="48" t="str">
        <f>IF(AND(A6&lt;=様式93_処遇改善!$V$49,様式93_処遇改善!$V$49&lt;リスト!B6),"該当","")</f>
        <v/>
      </c>
      <c r="K6" s="48" t="s">
        <v>279</v>
      </c>
    </row>
    <row r="7" spans="1:11" x14ac:dyDescent="0.4">
      <c r="A7" s="48">
        <v>3.5</v>
      </c>
      <c r="B7" s="48">
        <v>4.5</v>
      </c>
      <c r="C7" s="48" t="s">
        <v>278</v>
      </c>
      <c r="D7" s="48">
        <v>4</v>
      </c>
      <c r="F7" s="48" t="e">
        <f>様式93_処遇改善!$I$49-A7</f>
        <v>#VALUE!</v>
      </c>
      <c r="G7" s="48" t="e">
        <f>様式93_処遇改善!$I$49-B7</f>
        <v>#VALUE!</v>
      </c>
      <c r="H7" s="48" t="e">
        <f t="shared" si="0"/>
        <v>#VALUE!</v>
      </c>
      <c r="I7" s="48" t="e">
        <f>IF(様式93_処遇改善!$I$49=B7,"",IF(H7&lt;=0,"該当",""))</f>
        <v>#VALUE!</v>
      </c>
      <c r="J7" s="48" t="str">
        <f>IF(AND(A7&lt;=様式93_処遇改善!$V$49,様式93_処遇改善!$V$49&lt;リスト!B7),"該当","")</f>
        <v/>
      </c>
      <c r="K7" s="48" t="s">
        <v>278</v>
      </c>
    </row>
    <row r="8" spans="1:11" x14ac:dyDescent="0.4">
      <c r="A8" s="48">
        <v>4.5</v>
      </c>
      <c r="B8" s="48">
        <v>5.5</v>
      </c>
      <c r="C8" s="48" t="s">
        <v>277</v>
      </c>
      <c r="D8" s="48">
        <v>5</v>
      </c>
      <c r="F8" s="48" t="e">
        <f>様式93_処遇改善!$I$49-A8</f>
        <v>#VALUE!</v>
      </c>
      <c r="G8" s="48" t="e">
        <f>様式93_処遇改善!$I$49-B8</f>
        <v>#VALUE!</v>
      </c>
      <c r="H8" s="48" t="e">
        <f t="shared" si="0"/>
        <v>#VALUE!</v>
      </c>
      <c r="I8" s="48" t="e">
        <f>IF(様式93_処遇改善!$I$49=B8,"",IF(H8&lt;=0,"該当",""))</f>
        <v>#VALUE!</v>
      </c>
      <c r="J8" s="48" t="str">
        <f>IF(AND(A8&lt;=様式93_処遇改善!$V$49,様式93_処遇改善!$V$49&lt;リスト!B8),"該当","")</f>
        <v/>
      </c>
      <c r="K8" s="48" t="s">
        <v>277</v>
      </c>
    </row>
    <row r="9" spans="1:11" x14ac:dyDescent="0.4">
      <c r="A9" s="48">
        <v>5.5</v>
      </c>
      <c r="B9" s="48">
        <v>6.5</v>
      </c>
      <c r="C9" s="48" t="s">
        <v>276</v>
      </c>
      <c r="D9" s="48">
        <v>6</v>
      </c>
      <c r="F9" s="48" t="e">
        <f>様式93_処遇改善!$I$49-A9</f>
        <v>#VALUE!</v>
      </c>
      <c r="G9" s="48" t="e">
        <f>様式93_処遇改善!$I$49-B9</f>
        <v>#VALUE!</v>
      </c>
      <c r="H9" s="48" t="e">
        <f t="shared" si="0"/>
        <v>#VALUE!</v>
      </c>
      <c r="I9" s="48" t="e">
        <f>IF(様式93_処遇改善!$I$49=B9,"",IF(H9&lt;=0,"該当",""))</f>
        <v>#VALUE!</v>
      </c>
      <c r="J9" s="48" t="str">
        <f>IF(AND(A9&lt;=様式93_処遇改善!$V$49,様式93_処遇改善!$V$49&lt;リスト!B9),"該当","")</f>
        <v/>
      </c>
      <c r="K9" s="48" t="s">
        <v>276</v>
      </c>
    </row>
    <row r="10" spans="1:11" x14ac:dyDescent="0.4">
      <c r="A10" s="48">
        <v>6.5</v>
      </c>
      <c r="B10" s="48">
        <v>7.5</v>
      </c>
      <c r="C10" s="48" t="s">
        <v>275</v>
      </c>
      <c r="D10" s="48">
        <v>7</v>
      </c>
      <c r="F10" s="48" t="e">
        <f>様式93_処遇改善!$I$49-A10</f>
        <v>#VALUE!</v>
      </c>
      <c r="G10" s="48" t="e">
        <f>様式93_処遇改善!$I$49-B10</f>
        <v>#VALUE!</v>
      </c>
      <c r="H10" s="48" t="e">
        <f t="shared" si="0"/>
        <v>#VALUE!</v>
      </c>
      <c r="I10" s="48" t="e">
        <f>IF(様式93_処遇改善!$I$49=B10,"",IF(H10&lt;=0,"該当",""))</f>
        <v>#VALUE!</v>
      </c>
      <c r="J10" s="48" t="str">
        <f>IF(AND(A10&lt;=様式93_処遇改善!$V$49,様式93_処遇改善!$V$49&lt;リスト!B10),"該当","")</f>
        <v/>
      </c>
      <c r="K10" s="48" t="s">
        <v>275</v>
      </c>
    </row>
    <row r="11" spans="1:11" x14ac:dyDescent="0.4">
      <c r="A11" s="48">
        <v>7.5</v>
      </c>
      <c r="B11" s="48">
        <v>8.5</v>
      </c>
      <c r="C11" s="48" t="s">
        <v>274</v>
      </c>
      <c r="D11" s="48">
        <v>8</v>
      </c>
      <c r="F11" s="48" t="e">
        <f>様式93_処遇改善!$I$49-A11</f>
        <v>#VALUE!</v>
      </c>
      <c r="G11" s="48" t="e">
        <f>様式93_処遇改善!$I$49-B11</f>
        <v>#VALUE!</v>
      </c>
      <c r="H11" s="48" t="e">
        <f t="shared" si="0"/>
        <v>#VALUE!</v>
      </c>
      <c r="I11" s="48" t="e">
        <f>IF(様式93_処遇改善!$I$49=B11,"",IF(H11&lt;=0,"該当",""))</f>
        <v>#VALUE!</v>
      </c>
      <c r="J11" s="48" t="str">
        <f>IF(AND(A11&lt;=様式93_処遇改善!$V$49,様式93_処遇改善!$V$49&lt;リスト!B11),"該当","")</f>
        <v/>
      </c>
      <c r="K11" s="48" t="s">
        <v>274</v>
      </c>
    </row>
    <row r="12" spans="1:11" x14ac:dyDescent="0.4">
      <c r="A12" s="48">
        <v>8.5</v>
      </c>
      <c r="B12" s="48">
        <v>9.5</v>
      </c>
      <c r="C12" s="48" t="s">
        <v>273</v>
      </c>
      <c r="D12" s="48">
        <v>9</v>
      </c>
      <c r="F12" s="48" t="e">
        <f>様式93_処遇改善!$I$49-A12</f>
        <v>#VALUE!</v>
      </c>
      <c r="G12" s="48" t="e">
        <f>様式93_処遇改善!$I$49-B12</f>
        <v>#VALUE!</v>
      </c>
      <c r="H12" s="48" t="e">
        <f t="shared" si="0"/>
        <v>#VALUE!</v>
      </c>
      <c r="I12" s="48" t="e">
        <f>IF(様式93_処遇改善!$I$49=B12,"",IF(H12&lt;=0,"該当",""))</f>
        <v>#VALUE!</v>
      </c>
      <c r="J12" s="48" t="str">
        <f>IF(AND(A12&lt;=様式93_処遇改善!$V$49,様式93_処遇改善!$V$49&lt;リスト!B12),"該当","")</f>
        <v/>
      </c>
      <c r="K12" s="48" t="s">
        <v>273</v>
      </c>
    </row>
    <row r="13" spans="1:11" x14ac:dyDescent="0.4">
      <c r="A13" s="48">
        <v>9.5</v>
      </c>
      <c r="B13" s="48">
        <v>10.5</v>
      </c>
      <c r="C13" s="48" t="s">
        <v>272</v>
      </c>
      <c r="D13" s="48">
        <v>10</v>
      </c>
      <c r="F13" s="48" t="e">
        <f>様式93_処遇改善!$I$49-A13</f>
        <v>#VALUE!</v>
      </c>
      <c r="G13" s="48" t="e">
        <f>様式93_処遇改善!$I$49-B13</f>
        <v>#VALUE!</v>
      </c>
      <c r="H13" s="48" t="e">
        <f t="shared" si="0"/>
        <v>#VALUE!</v>
      </c>
      <c r="I13" s="48" t="e">
        <f>IF(様式93_処遇改善!$I$49=B13,"",IF(H13&lt;=0,"該当",""))</f>
        <v>#VALUE!</v>
      </c>
      <c r="J13" s="48" t="str">
        <f>IF(AND(A13&lt;=様式93_処遇改善!$V$49,様式93_処遇改善!$V$49&lt;リスト!B13),"該当","")</f>
        <v/>
      </c>
      <c r="K13" s="48" t="s">
        <v>272</v>
      </c>
    </row>
    <row r="14" spans="1:11" x14ac:dyDescent="0.4">
      <c r="A14" s="48">
        <v>10.5</v>
      </c>
      <c r="B14" s="48">
        <v>11.5</v>
      </c>
      <c r="C14" s="48" t="s">
        <v>271</v>
      </c>
      <c r="D14" s="48">
        <v>11</v>
      </c>
      <c r="F14" s="48" t="e">
        <f>様式93_処遇改善!$I$49-A14</f>
        <v>#VALUE!</v>
      </c>
      <c r="G14" s="48" t="e">
        <f>様式93_処遇改善!$I$49-B14</f>
        <v>#VALUE!</v>
      </c>
      <c r="H14" s="48" t="e">
        <f t="shared" si="0"/>
        <v>#VALUE!</v>
      </c>
      <c r="I14" s="48" t="e">
        <f>IF(様式93_処遇改善!$I$49=B14,"",IF(H14&lt;=0,"該当",""))</f>
        <v>#VALUE!</v>
      </c>
      <c r="J14" s="48" t="str">
        <f>IF(AND(A14&lt;=様式93_処遇改善!$V$49,様式93_処遇改善!$V$49&lt;リスト!B14),"該当","")</f>
        <v/>
      </c>
      <c r="K14" s="48" t="s">
        <v>271</v>
      </c>
    </row>
    <row r="15" spans="1:11" x14ac:dyDescent="0.4">
      <c r="A15" s="48">
        <v>11.5</v>
      </c>
      <c r="B15" s="48">
        <v>12.5</v>
      </c>
      <c r="C15" s="48" t="s">
        <v>270</v>
      </c>
      <c r="D15" s="48">
        <v>12</v>
      </c>
      <c r="F15" s="48" t="e">
        <f>様式93_処遇改善!$I$49-A15</f>
        <v>#VALUE!</v>
      </c>
      <c r="G15" s="48" t="e">
        <f>様式93_処遇改善!$I$49-B15</f>
        <v>#VALUE!</v>
      </c>
      <c r="H15" s="48" t="e">
        <f t="shared" si="0"/>
        <v>#VALUE!</v>
      </c>
      <c r="I15" s="48" t="e">
        <f>IF(様式93_処遇改善!$I$49=B15,"",IF(H15&lt;=0,"該当",""))</f>
        <v>#VALUE!</v>
      </c>
      <c r="J15" s="48" t="str">
        <f>IF(AND(A15&lt;=様式93_処遇改善!$V$49,様式93_処遇改善!$V$49&lt;リスト!B15),"該当","")</f>
        <v/>
      </c>
      <c r="K15" s="48" t="s">
        <v>270</v>
      </c>
    </row>
    <row r="16" spans="1:11" x14ac:dyDescent="0.4">
      <c r="A16" s="48">
        <v>12.5</v>
      </c>
      <c r="B16" s="48">
        <v>13.5</v>
      </c>
      <c r="C16" s="48" t="s">
        <v>269</v>
      </c>
      <c r="D16" s="48">
        <v>13</v>
      </c>
      <c r="F16" s="48" t="e">
        <f>様式93_処遇改善!$I$49-A16</f>
        <v>#VALUE!</v>
      </c>
      <c r="G16" s="48" t="e">
        <f>様式93_処遇改善!$I$49-B16</f>
        <v>#VALUE!</v>
      </c>
      <c r="H16" s="48" t="e">
        <f t="shared" si="0"/>
        <v>#VALUE!</v>
      </c>
      <c r="I16" s="48" t="e">
        <f>IF(様式93_処遇改善!$I$49=B16,"",IF(H16&lt;=0,"該当",""))</f>
        <v>#VALUE!</v>
      </c>
      <c r="J16" s="48" t="str">
        <f>IF(AND(A16&lt;=様式93_処遇改善!$V$49,様式93_処遇改善!$V$49&lt;リスト!B16),"該当","")</f>
        <v/>
      </c>
      <c r="K16" s="48" t="s">
        <v>269</v>
      </c>
    </row>
    <row r="17" spans="1:11" x14ac:dyDescent="0.4">
      <c r="A17" s="48">
        <v>13.5</v>
      </c>
      <c r="B17" s="48">
        <v>14.5</v>
      </c>
      <c r="C17" s="48" t="s">
        <v>268</v>
      </c>
      <c r="D17" s="48">
        <v>14</v>
      </c>
      <c r="F17" s="48" t="e">
        <f>様式93_処遇改善!$I$49-A17</f>
        <v>#VALUE!</v>
      </c>
      <c r="G17" s="48" t="e">
        <f>様式93_処遇改善!$I$49-B17</f>
        <v>#VALUE!</v>
      </c>
      <c r="H17" s="48" t="e">
        <f t="shared" si="0"/>
        <v>#VALUE!</v>
      </c>
      <c r="I17" s="48" t="e">
        <f>IF(様式93_処遇改善!$I$49=B17,"",IF(H17&lt;=0,"該当",""))</f>
        <v>#VALUE!</v>
      </c>
      <c r="J17" s="48" t="str">
        <f>IF(AND(A17&lt;=様式93_処遇改善!$V$49,様式93_処遇改善!$V$49&lt;リスト!B17),"該当","")</f>
        <v/>
      </c>
      <c r="K17" s="48" t="s">
        <v>268</v>
      </c>
    </row>
    <row r="18" spans="1:11" x14ac:dyDescent="0.4">
      <c r="A18" s="48">
        <v>14.5</v>
      </c>
      <c r="B18" s="48">
        <v>15.5</v>
      </c>
      <c r="C18" s="48" t="s">
        <v>267</v>
      </c>
      <c r="D18" s="48">
        <v>15</v>
      </c>
      <c r="F18" s="48" t="e">
        <f>様式93_処遇改善!$I$49-A18</f>
        <v>#VALUE!</v>
      </c>
      <c r="G18" s="48" t="e">
        <f>様式93_処遇改善!$I$49-B18</f>
        <v>#VALUE!</v>
      </c>
      <c r="H18" s="48" t="e">
        <f t="shared" si="0"/>
        <v>#VALUE!</v>
      </c>
      <c r="I18" s="48" t="e">
        <f>IF(様式93_処遇改善!$I$49=B18,"",IF(H18&lt;=0,"該当",""))</f>
        <v>#VALUE!</v>
      </c>
      <c r="J18" s="48" t="str">
        <f>IF(AND(A18&lt;=様式93_処遇改善!$V$49,様式93_処遇改善!$V$49&lt;リスト!B18),"該当","")</f>
        <v/>
      </c>
      <c r="K18" s="48" t="s">
        <v>267</v>
      </c>
    </row>
    <row r="19" spans="1:11" x14ac:dyDescent="0.4">
      <c r="A19" s="48">
        <v>15.5</v>
      </c>
      <c r="B19" s="48">
        <v>16.5</v>
      </c>
      <c r="C19" s="48" t="s">
        <v>266</v>
      </c>
      <c r="D19" s="48">
        <v>16</v>
      </c>
      <c r="F19" s="48" t="e">
        <f>様式93_処遇改善!$I$49-A19</f>
        <v>#VALUE!</v>
      </c>
      <c r="G19" s="48" t="e">
        <f>様式93_処遇改善!$I$49-B19</f>
        <v>#VALUE!</v>
      </c>
      <c r="H19" s="48" t="e">
        <f t="shared" si="0"/>
        <v>#VALUE!</v>
      </c>
      <c r="I19" s="48" t="e">
        <f>IF(様式93_処遇改善!$I$49=B19,"",IF(H19&lt;=0,"該当",""))</f>
        <v>#VALUE!</v>
      </c>
      <c r="J19" s="48" t="str">
        <f>IF(AND(A19&lt;=様式93_処遇改善!$V$49,様式93_処遇改善!$V$49&lt;リスト!B19),"該当","")</f>
        <v/>
      </c>
      <c r="K19" s="48" t="s">
        <v>266</v>
      </c>
    </row>
    <row r="20" spans="1:11" x14ac:dyDescent="0.4">
      <c r="A20" s="48">
        <v>16.5</v>
      </c>
      <c r="B20" s="48">
        <v>17.5</v>
      </c>
      <c r="C20" s="48" t="s">
        <v>265</v>
      </c>
      <c r="D20" s="48">
        <v>17</v>
      </c>
      <c r="F20" s="48" t="e">
        <f>様式93_処遇改善!$I$49-A20</f>
        <v>#VALUE!</v>
      </c>
      <c r="G20" s="48" t="e">
        <f>様式93_処遇改善!$I$49-B20</f>
        <v>#VALUE!</v>
      </c>
      <c r="H20" s="48" t="e">
        <f t="shared" si="0"/>
        <v>#VALUE!</v>
      </c>
      <c r="I20" s="48" t="e">
        <f>IF(様式93_処遇改善!$I$49=B20,"",IF(H20&lt;=0,"該当",""))</f>
        <v>#VALUE!</v>
      </c>
      <c r="J20" s="48" t="str">
        <f>IF(AND(A20&lt;=様式93_処遇改善!$V$49,様式93_処遇改善!$V$49&lt;リスト!B20),"該当","")</f>
        <v/>
      </c>
      <c r="K20" s="48" t="s">
        <v>265</v>
      </c>
    </row>
    <row r="21" spans="1:11" x14ac:dyDescent="0.4">
      <c r="A21" s="48">
        <v>17.5</v>
      </c>
      <c r="B21" s="48">
        <v>18.5</v>
      </c>
      <c r="C21" s="48" t="s">
        <v>264</v>
      </c>
      <c r="D21" s="48">
        <v>18</v>
      </c>
      <c r="F21" s="48" t="e">
        <f>様式93_処遇改善!$I$49-A21</f>
        <v>#VALUE!</v>
      </c>
      <c r="G21" s="48" t="e">
        <f>様式93_処遇改善!$I$49-B21</f>
        <v>#VALUE!</v>
      </c>
      <c r="H21" s="48" t="e">
        <f t="shared" si="0"/>
        <v>#VALUE!</v>
      </c>
      <c r="I21" s="48" t="e">
        <f>IF(様式93_処遇改善!$I$49=B21,"",IF(H21&lt;=0,"該当",""))</f>
        <v>#VALUE!</v>
      </c>
      <c r="J21" s="48" t="str">
        <f>IF(AND(A21&lt;=様式93_処遇改善!$V$49,様式93_処遇改善!$V$49&lt;リスト!B21),"該当","")</f>
        <v/>
      </c>
      <c r="K21" s="48" t="s">
        <v>264</v>
      </c>
    </row>
    <row r="22" spans="1:11" x14ac:dyDescent="0.4">
      <c r="A22" s="48">
        <v>18.5</v>
      </c>
      <c r="B22" s="48">
        <v>19.5</v>
      </c>
      <c r="C22" s="48" t="s">
        <v>263</v>
      </c>
      <c r="D22" s="48">
        <v>19</v>
      </c>
      <c r="F22" s="48" t="e">
        <f>様式93_処遇改善!$I$49-A22</f>
        <v>#VALUE!</v>
      </c>
      <c r="G22" s="48" t="e">
        <f>様式93_処遇改善!$I$49-B22</f>
        <v>#VALUE!</v>
      </c>
      <c r="H22" s="48" t="e">
        <f t="shared" si="0"/>
        <v>#VALUE!</v>
      </c>
      <c r="I22" s="48" t="e">
        <f>IF(様式93_処遇改善!$I$49=B22,"",IF(H22&lt;=0,"該当",""))</f>
        <v>#VALUE!</v>
      </c>
      <c r="J22" s="48" t="str">
        <f>IF(AND(A22&lt;=様式93_処遇改善!$V$49,様式93_処遇改善!$V$49&lt;リスト!B22),"該当","")</f>
        <v/>
      </c>
      <c r="K22" s="48" t="s">
        <v>263</v>
      </c>
    </row>
    <row r="23" spans="1:11" x14ac:dyDescent="0.4">
      <c r="A23" s="48">
        <v>19.5</v>
      </c>
      <c r="B23" s="48">
        <v>20.5</v>
      </c>
      <c r="C23" s="48" t="s">
        <v>262</v>
      </c>
      <c r="D23" s="48">
        <v>20</v>
      </c>
      <c r="F23" s="48" t="e">
        <f>様式93_処遇改善!$I$49-A23</f>
        <v>#VALUE!</v>
      </c>
      <c r="G23" s="48" t="e">
        <f>様式93_処遇改善!$I$49-B23</f>
        <v>#VALUE!</v>
      </c>
      <c r="H23" s="48" t="e">
        <f t="shared" si="0"/>
        <v>#VALUE!</v>
      </c>
      <c r="I23" s="48" t="e">
        <f>IF(様式93_処遇改善!$I$49=B23,"",IF(H23&lt;=0,"該当",""))</f>
        <v>#VALUE!</v>
      </c>
      <c r="J23" s="48" t="str">
        <f>IF(AND(A23&lt;=様式93_処遇改善!$V$49,様式93_処遇改善!$V$49&lt;リスト!B23),"該当","")</f>
        <v/>
      </c>
      <c r="K23" s="48" t="s">
        <v>262</v>
      </c>
    </row>
    <row r="24" spans="1:11" x14ac:dyDescent="0.4">
      <c r="A24" s="48">
        <v>20.5</v>
      </c>
      <c r="B24" s="48">
        <v>21.5</v>
      </c>
      <c r="C24" s="48" t="s">
        <v>261</v>
      </c>
      <c r="D24" s="48">
        <v>21</v>
      </c>
      <c r="F24" s="48" t="e">
        <f>様式93_処遇改善!$I$49-A24</f>
        <v>#VALUE!</v>
      </c>
      <c r="G24" s="48" t="e">
        <f>様式93_処遇改善!$I$49-B24</f>
        <v>#VALUE!</v>
      </c>
      <c r="H24" s="48" t="e">
        <f t="shared" si="0"/>
        <v>#VALUE!</v>
      </c>
      <c r="I24" s="48" t="e">
        <f>IF(様式93_処遇改善!$I$49=B24,"",IF(H24&lt;=0,"該当",""))</f>
        <v>#VALUE!</v>
      </c>
      <c r="J24" s="48" t="str">
        <f>IF(AND(A24&lt;=様式93_処遇改善!$V$49,様式93_処遇改善!$V$49&lt;リスト!B24),"該当","")</f>
        <v/>
      </c>
      <c r="K24" s="48" t="s">
        <v>261</v>
      </c>
    </row>
    <row r="25" spans="1:11" x14ac:dyDescent="0.4">
      <c r="A25" s="48">
        <v>21.5</v>
      </c>
      <c r="B25" s="48">
        <v>22.5</v>
      </c>
      <c r="C25" s="48" t="s">
        <v>260</v>
      </c>
      <c r="D25" s="48">
        <v>22</v>
      </c>
      <c r="F25" s="48" t="e">
        <f>様式93_処遇改善!$I$49-A25</f>
        <v>#VALUE!</v>
      </c>
      <c r="G25" s="48" t="e">
        <f>様式93_処遇改善!$I$49-B25</f>
        <v>#VALUE!</v>
      </c>
      <c r="H25" s="48" t="e">
        <f t="shared" si="0"/>
        <v>#VALUE!</v>
      </c>
      <c r="I25" s="48" t="e">
        <f>IF(様式93_処遇改善!$I$49=B25,"",IF(H25&lt;=0,"該当",""))</f>
        <v>#VALUE!</v>
      </c>
      <c r="J25" s="48" t="str">
        <f>IF(AND(A25&lt;=様式93_処遇改善!$V$49,様式93_処遇改善!$V$49&lt;リスト!B25),"該当","")</f>
        <v/>
      </c>
      <c r="K25" s="48" t="s">
        <v>260</v>
      </c>
    </row>
    <row r="26" spans="1:11" x14ac:dyDescent="0.4">
      <c r="A26" s="48">
        <v>22.5</v>
      </c>
      <c r="B26" s="48">
        <v>23.5</v>
      </c>
      <c r="C26" s="48" t="s">
        <v>259</v>
      </c>
      <c r="D26" s="48">
        <v>23</v>
      </c>
      <c r="F26" s="48" t="e">
        <f>様式93_処遇改善!$I$49-A26</f>
        <v>#VALUE!</v>
      </c>
      <c r="G26" s="48" t="e">
        <f>様式93_処遇改善!$I$49-B26</f>
        <v>#VALUE!</v>
      </c>
      <c r="H26" s="48" t="e">
        <f t="shared" si="0"/>
        <v>#VALUE!</v>
      </c>
      <c r="I26" s="48" t="e">
        <f>IF(様式93_処遇改善!$I$49=B26,"",IF(H26&lt;=0,"該当",""))</f>
        <v>#VALUE!</v>
      </c>
      <c r="J26" s="48" t="str">
        <f>IF(AND(A26&lt;=様式93_処遇改善!$V$49,様式93_処遇改善!$V$49&lt;リスト!B26),"該当","")</f>
        <v/>
      </c>
      <c r="K26" s="48" t="s">
        <v>259</v>
      </c>
    </row>
    <row r="27" spans="1:11" x14ac:dyDescent="0.4">
      <c r="A27" s="48">
        <v>23.5</v>
      </c>
      <c r="B27" s="48">
        <v>24.5</v>
      </c>
      <c r="C27" s="48" t="s">
        <v>258</v>
      </c>
      <c r="D27" s="48">
        <v>24</v>
      </c>
      <c r="F27" s="48" t="e">
        <f>様式93_処遇改善!$I$49-A27</f>
        <v>#VALUE!</v>
      </c>
      <c r="G27" s="48" t="e">
        <f>様式93_処遇改善!$I$49-B27</f>
        <v>#VALUE!</v>
      </c>
      <c r="H27" s="48" t="e">
        <f t="shared" si="0"/>
        <v>#VALUE!</v>
      </c>
      <c r="I27" s="48" t="e">
        <f>IF(様式93_処遇改善!$I$49=B27,"",IF(H27&lt;=0,"該当",""))</f>
        <v>#VALUE!</v>
      </c>
      <c r="J27" s="48" t="str">
        <f>IF(AND(A27&lt;=様式93_処遇改善!$V$49,様式93_処遇改善!$V$49&lt;リスト!B27),"該当","")</f>
        <v/>
      </c>
      <c r="K27" s="48" t="s">
        <v>258</v>
      </c>
    </row>
    <row r="28" spans="1:11" x14ac:dyDescent="0.4">
      <c r="A28" s="48">
        <v>24.5</v>
      </c>
      <c r="B28" s="48">
        <v>25.5</v>
      </c>
      <c r="C28" s="48" t="s">
        <v>257</v>
      </c>
      <c r="D28" s="48">
        <v>25</v>
      </c>
      <c r="F28" s="48" t="e">
        <f>様式93_処遇改善!$I$49-A28</f>
        <v>#VALUE!</v>
      </c>
      <c r="G28" s="48" t="e">
        <f>様式93_処遇改善!$I$49-B28</f>
        <v>#VALUE!</v>
      </c>
      <c r="H28" s="48" t="e">
        <f t="shared" si="0"/>
        <v>#VALUE!</v>
      </c>
      <c r="I28" s="48" t="e">
        <f>IF(様式93_処遇改善!$I$49=B28,"",IF(H28&lt;=0,"該当",""))</f>
        <v>#VALUE!</v>
      </c>
      <c r="J28" s="48" t="str">
        <f>IF(AND(A28&lt;=様式93_処遇改善!$V$49,様式93_処遇改善!$V$49&lt;リスト!B28),"該当","")</f>
        <v/>
      </c>
      <c r="K28" s="48" t="s">
        <v>257</v>
      </c>
    </row>
    <row r="29" spans="1:11" x14ac:dyDescent="0.4">
      <c r="A29" s="48">
        <v>25.5</v>
      </c>
      <c r="B29" s="48">
        <v>26.5</v>
      </c>
      <c r="C29" s="48" t="s">
        <v>256</v>
      </c>
      <c r="D29" s="48">
        <v>26</v>
      </c>
      <c r="F29" s="48" t="e">
        <f>様式93_処遇改善!$I$49-A29</f>
        <v>#VALUE!</v>
      </c>
      <c r="G29" s="48" t="e">
        <f>様式93_処遇改善!$I$49-B29</f>
        <v>#VALUE!</v>
      </c>
      <c r="H29" s="48" t="e">
        <f t="shared" si="0"/>
        <v>#VALUE!</v>
      </c>
      <c r="I29" s="48" t="e">
        <f>IF(様式93_処遇改善!$I$49=B29,"",IF(H29&lt;=0,"該当",""))</f>
        <v>#VALUE!</v>
      </c>
      <c r="J29" s="48" t="str">
        <f>IF(AND(A29&lt;=様式93_処遇改善!$V$49,様式93_処遇改善!$V$49&lt;リスト!B29),"該当","")</f>
        <v/>
      </c>
      <c r="K29" s="48" t="s">
        <v>256</v>
      </c>
    </row>
    <row r="30" spans="1:11" x14ac:dyDescent="0.4">
      <c r="A30" s="48">
        <v>26.5</v>
      </c>
      <c r="B30" s="48">
        <v>27.5</v>
      </c>
      <c r="C30" s="48" t="s">
        <v>255</v>
      </c>
      <c r="D30" s="48">
        <v>27</v>
      </c>
      <c r="F30" s="48" t="e">
        <f>様式93_処遇改善!$I$49-A30</f>
        <v>#VALUE!</v>
      </c>
      <c r="G30" s="48" t="e">
        <f>様式93_処遇改善!$I$49-B30</f>
        <v>#VALUE!</v>
      </c>
      <c r="H30" s="48" t="e">
        <f t="shared" si="0"/>
        <v>#VALUE!</v>
      </c>
      <c r="I30" s="48" t="e">
        <f>IF(様式93_処遇改善!$I$49=B30,"",IF(H30&lt;=0,"該当",""))</f>
        <v>#VALUE!</v>
      </c>
      <c r="J30" s="48" t="str">
        <f>IF(AND(A30&lt;=様式93_処遇改善!$V$49,様式93_処遇改善!$V$49&lt;リスト!B30),"該当","")</f>
        <v/>
      </c>
      <c r="K30" s="48" t="s">
        <v>255</v>
      </c>
    </row>
    <row r="31" spans="1:11" x14ac:dyDescent="0.4">
      <c r="A31" s="48">
        <v>27.5</v>
      </c>
      <c r="B31" s="48">
        <v>28.5</v>
      </c>
      <c r="C31" s="48" t="s">
        <v>254</v>
      </c>
      <c r="D31" s="48">
        <v>28</v>
      </c>
      <c r="F31" s="48" t="e">
        <f>様式93_処遇改善!$I$49-A31</f>
        <v>#VALUE!</v>
      </c>
      <c r="G31" s="48" t="e">
        <f>様式93_処遇改善!$I$49-B31</f>
        <v>#VALUE!</v>
      </c>
      <c r="H31" s="48" t="e">
        <f t="shared" si="0"/>
        <v>#VALUE!</v>
      </c>
      <c r="I31" s="48" t="e">
        <f>IF(様式93_処遇改善!$I$49=B31,"",IF(H31&lt;=0,"該当",""))</f>
        <v>#VALUE!</v>
      </c>
      <c r="J31" s="48" t="str">
        <f>IF(AND(A31&lt;=様式93_処遇改善!$V$49,様式93_処遇改善!$V$49&lt;リスト!B31),"該当","")</f>
        <v/>
      </c>
      <c r="K31" s="48" t="s">
        <v>254</v>
      </c>
    </row>
    <row r="32" spans="1:11" x14ac:dyDescent="0.4">
      <c r="A32" s="48">
        <v>28.5</v>
      </c>
      <c r="B32" s="48">
        <v>29.5</v>
      </c>
      <c r="C32" s="48" t="s">
        <v>253</v>
      </c>
      <c r="D32" s="48">
        <v>29</v>
      </c>
      <c r="F32" s="48" t="e">
        <f>様式93_処遇改善!$I$49-A32</f>
        <v>#VALUE!</v>
      </c>
      <c r="G32" s="48" t="e">
        <f>様式93_処遇改善!$I$49-B32</f>
        <v>#VALUE!</v>
      </c>
      <c r="H32" s="48" t="e">
        <f t="shared" si="0"/>
        <v>#VALUE!</v>
      </c>
      <c r="I32" s="48" t="e">
        <f>IF(様式93_処遇改善!$I$49=B32,"",IF(H32&lt;=0,"該当",""))</f>
        <v>#VALUE!</v>
      </c>
      <c r="J32" s="48" t="str">
        <f>IF(AND(A32&lt;=様式93_処遇改善!$V$49,様式93_処遇改善!$V$49&lt;リスト!B32),"該当","")</f>
        <v/>
      </c>
      <c r="K32" s="48" t="s">
        <v>253</v>
      </c>
    </row>
    <row r="33" spans="1:11" x14ac:dyDescent="0.4">
      <c r="A33" s="48">
        <v>29.5</v>
      </c>
      <c r="B33" s="48">
        <v>30.5</v>
      </c>
      <c r="C33" s="48" t="s">
        <v>252</v>
      </c>
      <c r="D33" s="48">
        <v>30</v>
      </c>
      <c r="F33" s="48" t="e">
        <f>様式93_処遇改善!$I$49-A33</f>
        <v>#VALUE!</v>
      </c>
      <c r="G33" s="48" t="e">
        <f>様式93_処遇改善!$I$49-B33</f>
        <v>#VALUE!</v>
      </c>
      <c r="H33" s="48" t="e">
        <f t="shared" si="0"/>
        <v>#VALUE!</v>
      </c>
      <c r="I33" s="48" t="e">
        <f>IF(様式93_処遇改善!$I$49=B33,"",IF(H33&lt;=0,"該当",""))</f>
        <v>#VALUE!</v>
      </c>
      <c r="J33" s="48" t="str">
        <f>IF(AND(A33&lt;=様式93_処遇改善!$V$49,様式93_処遇改善!$V$49&lt;リスト!B33),"該当","")</f>
        <v/>
      </c>
      <c r="K33" s="48" t="s">
        <v>252</v>
      </c>
    </row>
    <row r="34" spans="1:11" x14ac:dyDescent="0.4">
      <c r="A34" s="48">
        <v>30.5</v>
      </c>
      <c r="B34" s="48">
        <v>31.5</v>
      </c>
      <c r="C34" s="48" t="s">
        <v>251</v>
      </c>
      <c r="D34" s="48">
        <v>31</v>
      </c>
      <c r="F34" s="48" t="e">
        <f>様式93_処遇改善!$I$49-A34</f>
        <v>#VALUE!</v>
      </c>
      <c r="G34" s="48" t="e">
        <f>様式93_処遇改善!$I$49-B34</f>
        <v>#VALUE!</v>
      </c>
      <c r="H34" s="48" t="e">
        <f t="shared" si="0"/>
        <v>#VALUE!</v>
      </c>
      <c r="I34" s="48" t="e">
        <f>IF(様式93_処遇改善!$I$49=B34,"",IF(H34&lt;=0,"該当",""))</f>
        <v>#VALUE!</v>
      </c>
      <c r="J34" s="48" t="str">
        <f>IF(AND(A34&lt;=様式93_処遇改善!$V$49,様式93_処遇改善!$V$49&lt;リスト!B34),"該当","")</f>
        <v/>
      </c>
      <c r="K34" s="48" t="s">
        <v>251</v>
      </c>
    </row>
    <row r="35" spans="1:11" x14ac:dyDescent="0.4">
      <c r="A35" s="48">
        <v>31.5</v>
      </c>
      <c r="B35" s="48">
        <v>32.5</v>
      </c>
      <c r="C35" s="48" t="s">
        <v>250</v>
      </c>
      <c r="D35" s="48">
        <v>32</v>
      </c>
      <c r="F35" s="48" t="e">
        <f>様式93_処遇改善!$I$49-A35</f>
        <v>#VALUE!</v>
      </c>
      <c r="G35" s="48" t="e">
        <f>様式93_処遇改善!$I$49-B35</f>
        <v>#VALUE!</v>
      </c>
      <c r="H35" s="48" t="e">
        <f t="shared" si="0"/>
        <v>#VALUE!</v>
      </c>
      <c r="I35" s="48" t="e">
        <f>IF(様式93_処遇改善!$I$49=B35,"",IF(H35&lt;=0,"該当",""))</f>
        <v>#VALUE!</v>
      </c>
      <c r="J35" s="48" t="str">
        <f>IF(AND(A35&lt;=様式93_処遇改善!$V$49,様式93_処遇改善!$V$49&lt;リスト!B35),"該当","")</f>
        <v/>
      </c>
      <c r="K35" s="48" t="s">
        <v>250</v>
      </c>
    </row>
    <row r="36" spans="1:11" x14ac:dyDescent="0.4">
      <c r="A36" s="48">
        <v>32.5</v>
      </c>
      <c r="B36" s="48">
        <v>33.5</v>
      </c>
      <c r="C36" s="48" t="s">
        <v>249</v>
      </c>
      <c r="D36" s="48">
        <v>33</v>
      </c>
      <c r="F36" s="48" t="e">
        <f>様式93_処遇改善!$I$49-A36</f>
        <v>#VALUE!</v>
      </c>
      <c r="G36" s="48" t="e">
        <f>様式93_処遇改善!$I$49-B36</f>
        <v>#VALUE!</v>
      </c>
      <c r="H36" s="48" t="e">
        <f t="shared" ref="H36:H67" si="1">F36*G36</f>
        <v>#VALUE!</v>
      </c>
      <c r="I36" s="48" t="e">
        <f>IF(様式93_処遇改善!$I$49=B36,"",IF(H36&lt;=0,"該当",""))</f>
        <v>#VALUE!</v>
      </c>
      <c r="J36" s="48" t="str">
        <f>IF(AND(A36&lt;=様式93_処遇改善!$V$49,様式93_処遇改善!$V$49&lt;リスト!B36),"該当","")</f>
        <v/>
      </c>
      <c r="K36" s="48" t="s">
        <v>249</v>
      </c>
    </row>
    <row r="37" spans="1:11" x14ac:dyDescent="0.4">
      <c r="A37" s="48">
        <v>33.5</v>
      </c>
      <c r="B37" s="48">
        <v>34.5</v>
      </c>
      <c r="C37" s="48" t="s">
        <v>248</v>
      </c>
      <c r="D37" s="48">
        <v>34</v>
      </c>
      <c r="F37" s="48" t="e">
        <f>様式93_処遇改善!$I$49-A37</f>
        <v>#VALUE!</v>
      </c>
      <c r="G37" s="48" t="e">
        <f>様式93_処遇改善!$I$49-B37</f>
        <v>#VALUE!</v>
      </c>
      <c r="H37" s="48" t="e">
        <f t="shared" si="1"/>
        <v>#VALUE!</v>
      </c>
      <c r="I37" s="48" t="e">
        <f>IF(様式93_処遇改善!$I$49=B37,"",IF(H37&lt;=0,"該当",""))</f>
        <v>#VALUE!</v>
      </c>
      <c r="J37" s="48" t="str">
        <f>IF(AND(A37&lt;=様式93_処遇改善!$V$49,様式93_処遇改善!$V$49&lt;リスト!B37),"該当","")</f>
        <v/>
      </c>
      <c r="K37" s="48" t="s">
        <v>248</v>
      </c>
    </row>
    <row r="38" spans="1:11" x14ac:dyDescent="0.4">
      <c r="A38" s="48">
        <v>34.5</v>
      </c>
      <c r="B38" s="48">
        <v>35.5</v>
      </c>
      <c r="C38" s="48" t="s">
        <v>247</v>
      </c>
      <c r="D38" s="48">
        <v>35</v>
      </c>
      <c r="F38" s="48" t="e">
        <f>様式93_処遇改善!$I$49-A38</f>
        <v>#VALUE!</v>
      </c>
      <c r="G38" s="48" t="e">
        <f>様式93_処遇改善!$I$49-B38</f>
        <v>#VALUE!</v>
      </c>
      <c r="H38" s="48" t="e">
        <f t="shared" si="1"/>
        <v>#VALUE!</v>
      </c>
      <c r="I38" s="48" t="e">
        <f>IF(様式93_処遇改善!$I$49=B38,"",IF(H38&lt;=0,"該当",""))</f>
        <v>#VALUE!</v>
      </c>
      <c r="J38" s="48" t="str">
        <f>IF(AND(A38&lt;=様式93_処遇改善!$V$49,様式93_処遇改善!$V$49&lt;リスト!B38),"該当","")</f>
        <v/>
      </c>
      <c r="K38" s="48" t="s">
        <v>247</v>
      </c>
    </row>
    <row r="39" spans="1:11" x14ac:dyDescent="0.4">
      <c r="A39" s="48">
        <v>35.5</v>
      </c>
      <c r="B39" s="48">
        <v>36.5</v>
      </c>
      <c r="C39" s="48" t="s">
        <v>246</v>
      </c>
      <c r="D39" s="48">
        <v>36</v>
      </c>
      <c r="F39" s="48" t="e">
        <f>様式93_処遇改善!$I$49-A39</f>
        <v>#VALUE!</v>
      </c>
      <c r="G39" s="48" t="e">
        <f>様式93_処遇改善!$I$49-B39</f>
        <v>#VALUE!</v>
      </c>
      <c r="H39" s="48" t="e">
        <f t="shared" si="1"/>
        <v>#VALUE!</v>
      </c>
      <c r="I39" s="48" t="e">
        <f>IF(様式93_処遇改善!$I$49=B39,"",IF(H39&lt;=0,"該当",""))</f>
        <v>#VALUE!</v>
      </c>
      <c r="J39" s="48" t="str">
        <f>IF(AND(A39&lt;=様式93_処遇改善!$V$49,様式93_処遇改善!$V$49&lt;リスト!B39),"該当","")</f>
        <v/>
      </c>
      <c r="K39" s="48" t="s">
        <v>246</v>
      </c>
    </row>
    <row r="40" spans="1:11" x14ac:dyDescent="0.4">
      <c r="A40" s="48">
        <v>36.5</v>
      </c>
      <c r="B40" s="48">
        <v>37.5</v>
      </c>
      <c r="C40" s="48" t="s">
        <v>245</v>
      </c>
      <c r="D40" s="48">
        <v>37</v>
      </c>
      <c r="F40" s="48" t="e">
        <f>様式93_処遇改善!$I$49-A40</f>
        <v>#VALUE!</v>
      </c>
      <c r="G40" s="48" t="e">
        <f>様式93_処遇改善!$I$49-B40</f>
        <v>#VALUE!</v>
      </c>
      <c r="H40" s="48" t="e">
        <f t="shared" si="1"/>
        <v>#VALUE!</v>
      </c>
      <c r="I40" s="48" t="e">
        <f>IF(様式93_処遇改善!$I$49=B40,"",IF(H40&lt;=0,"該当",""))</f>
        <v>#VALUE!</v>
      </c>
      <c r="J40" s="48" t="str">
        <f>IF(AND(A40&lt;=様式93_処遇改善!$V$49,様式93_処遇改善!$V$49&lt;リスト!B40),"該当","")</f>
        <v/>
      </c>
      <c r="K40" s="48" t="s">
        <v>245</v>
      </c>
    </row>
    <row r="41" spans="1:11" x14ac:dyDescent="0.4">
      <c r="A41" s="48">
        <v>37.5</v>
      </c>
      <c r="B41" s="48">
        <v>38.5</v>
      </c>
      <c r="C41" s="48" t="s">
        <v>244</v>
      </c>
      <c r="D41" s="48">
        <v>38</v>
      </c>
      <c r="F41" s="48" t="e">
        <f>様式93_処遇改善!$I$49-A41</f>
        <v>#VALUE!</v>
      </c>
      <c r="G41" s="48" t="e">
        <f>様式93_処遇改善!$I$49-B41</f>
        <v>#VALUE!</v>
      </c>
      <c r="H41" s="48" t="e">
        <f t="shared" si="1"/>
        <v>#VALUE!</v>
      </c>
      <c r="I41" s="48" t="e">
        <f>IF(様式93_処遇改善!$I$49=B41,"",IF(H41&lt;=0,"該当",""))</f>
        <v>#VALUE!</v>
      </c>
      <c r="J41" s="48" t="str">
        <f>IF(AND(A41&lt;=様式93_処遇改善!$V$49,様式93_処遇改善!$V$49&lt;リスト!B41),"該当","")</f>
        <v/>
      </c>
      <c r="K41" s="48" t="s">
        <v>244</v>
      </c>
    </row>
    <row r="42" spans="1:11" x14ac:dyDescent="0.4">
      <c r="A42" s="48">
        <v>38.5</v>
      </c>
      <c r="B42" s="48">
        <v>39.5</v>
      </c>
      <c r="C42" s="48" t="s">
        <v>243</v>
      </c>
      <c r="D42" s="48">
        <v>39</v>
      </c>
      <c r="F42" s="48" t="e">
        <f>様式93_処遇改善!$I$49-A42</f>
        <v>#VALUE!</v>
      </c>
      <c r="G42" s="48" t="e">
        <f>様式93_処遇改善!$I$49-B42</f>
        <v>#VALUE!</v>
      </c>
      <c r="H42" s="48" t="e">
        <f t="shared" si="1"/>
        <v>#VALUE!</v>
      </c>
      <c r="I42" s="48" t="e">
        <f>IF(様式93_処遇改善!$I$49=B42,"",IF(H42&lt;=0,"該当",""))</f>
        <v>#VALUE!</v>
      </c>
      <c r="J42" s="48" t="str">
        <f>IF(AND(A42&lt;=様式93_処遇改善!$V$49,様式93_処遇改善!$V$49&lt;リスト!B42),"該当","")</f>
        <v/>
      </c>
      <c r="K42" s="48" t="s">
        <v>243</v>
      </c>
    </row>
    <row r="43" spans="1:11" x14ac:dyDescent="0.4">
      <c r="A43" s="48">
        <v>39.5</v>
      </c>
      <c r="B43" s="48">
        <v>40.5</v>
      </c>
      <c r="C43" s="48" t="s">
        <v>242</v>
      </c>
      <c r="D43" s="48">
        <v>40</v>
      </c>
      <c r="F43" s="48" t="e">
        <f>様式93_処遇改善!$I$49-A43</f>
        <v>#VALUE!</v>
      </c>
      <c r="G43" s="48" t="e">
        <f>様式93_処遇改善!$I$49-B43</f>
        <v>#VALUE!</v>
      </c>
      <c r="H43" s="48" t="e">
        <f t="shared" si="1"/>
        <v>#VALUE!</v>
      </c>
      <c r="I43" s="48" t="e">
        <f>IF(様式93_処遇改善!$I$49=B43,"",IF(H43&lt;=0,"該当",""))</f>
        <v>#VALUE!</v>
      </c>
      <c r="J43" s="48" t="str">
        <f>IF(AND(A43&lt;=様式93_処遇改善!$V$49,様式93_処遇改善!$V$49&lt;リスト!B43),"該当","")</f>
        <v/>
      </c>
      <c r="K43" s="48" t="s">
        <v>242</v>
      </c>
    </row>
    <row r="44" spans="1:11" x14ac:dyDescent="0.4">
      <c r="A44" s="48">
        <v>40.5</v>
      </c>
      <c r="B44" s="48">
        <v>41.5</v>
      </c>
      <c r="C44" s="48" t="s">
        <v>241</v>
      </c>
      <c r="D44" s="48">
        <v>41</v>
      </c>
      <c r="F44" s="48" t="e">
        <f>様式93_処遇改善!$I$49-A44</f>
        <v>#VALUE!</v>
      </c>
      <c r="G44" s="48" t="e">
        <f>様式93_処遇改善!$I$49-B44</f>
        <v>#VALUE!</v>
      </c>
      <c r="H44" s="48" t="e">
        <f t="shared" si="1"/>
        <v>#VALUE!</v>
      </c>
      <c r="I44" s="48" t="e">
        <f>IF(様式93_処遇改善!$I$49=B44,"",IF(H44&lt;=0,"該当",""))</f>
        <v>#VALUE!</v>
      </c>
      <c r="J44" s="48" t="str">
        <f>IF(AND(A44&lt;=様式93_処遇改善!$V$49,様式93_処遇改善!$V$49&lt;リスト!B44),"該当","")</f>
        <v/>
      </c>
      <c r="K44" s="48" t="s">
        <v>241</v>
      </c>
    </row>
    <row r="45" spans="1:11" x14ac:dyDescent="0.4">
      <c r="A45" s="48">
        <v>41.5</v>
      </c>
      <c r="B45" s="48">
        <v>42.5</v>
      </c>
      <c r="C45" s="48" t="s">
        <v>240</v>
      </c>
      <c r="D45" s="48">
        <v>42</v>
      </c>
      <c r="F45" s="48" t="e">
        <f>様式93_処遇改善!$I$49-A45</f>
        <v>#VALUE!</v>
      </c>
      <c r="G45" s="48" t="e">
        <f>様式93_処遇改善!$I$49-B45</f>
        <v>#VALUE!</v>
      </c>
      <c r="H45" s="48" t="e">
        <f t="shared" si="1"/>
        <v>#VALUE!</v>
      </c>
      <c r="I45" s="48" t="e">
        <f>IF(様式93_処遇改善!$I$49=B45,"",IF(H45&lt;=0,"該当",""))</f>
        <v>#VALUE!</v>
      </c>
      <c r="J45" s="48" t="str">
        <f>IF(AND(A45&lt;=様式93_処遇改善!$V$49,様式93_処遇改善!$V$49&lt;リスト!B45),"該当","")</f>
        <v/>
      </c>
      <c r="K45" s="48" t="s">
        <v>240</v>
      </c>
    </row>
    <row r="46" spans="1:11" x14ac:dyDescent="0.4">
      <c r="A46" s="48">
        <v>42.5</v>
      </c>
      <c r="B46" s="48">
        <v>43.5</v>
      </c>
      <c r="C46" s="48" t="s">
        <v>239</v>
      </c>
      <c r="D46" s="48">
        <v>43</v>
      </c>
      <c r="F46" s="48" t="e">
        <f>様式93_処遇改善!$I$49-A46</f>
        <v>#VALUE!</v>
      </c>
      <c r="G46" s="48" t="e">
        <f>様式93_処遇改善!$I$49-B46</f>
        <v>#VALUE!</v>
      </c>
      <c r="H46" s="48" t="e">
        <f t="shared" si="1"/>
        <v>#VALUE!</v>
      </c>
      <c r="I46" s="48" t="e">
        <f>IF(様式93_処遇改善!$I$49=B46,"",IF(H46&lt;=0,"該当",""))</f>
        <v>#VALUE!</v>
      </c>
      <c r="J46" s="48" t="str">
        <f>IF(AND(A46&lt;=様式93_処遇改善!$V$49,様式93_処遇改善!$V$49&lt;リスト!B46),"該当","")</f>
        <v/>
      </c>
      <c r="K46" s="48" t="s">
        <v>239</v>
      </c>
    </row>
    <row r="47" spans="1:11" x14ac:dyDescent="0.4">
      <c r="A47" s="48">
        <v>43.5</v>
      </c>
      <c r="B47" s="48">
        <v>44.5</v>
      </c>
      <c r="C47" s="48" t="s">
        <v>238</v>
      </c>
      <c r="D47" s="48">
        <v>44</v>
      </c>
      <c r="F47" s="48" t="e">
        <f>様式93_処遇改善!$I$49-A47</f>
        <v>#VALUE!</v>
      </c>
      <c r="G47" s="48" t="e">
        <f>様式93_処遇改善!$I$49-B47</f>
        <v>#VALUE!</v>
      </c>
      <c r="H47" s="48" t="e">
        <f t="shared" si="1"/>
        <v>#VALUE!</v>
      </c>
      <c r="I47" s="48" t="e">
        <f>IF(様式93_処遇改善!$I$49=B47,"",IF(H47&lt;=0,"該当",""))</f>
        <v>#VALUE!</v>
      </c>
      <c r="J47" s="48" t="str">
        <f>IF(AND(A47&lt;=様式93_処遇改善!$V$49,様式93_処遇改善!$V$49&lt;リスト!B47),"該当","")</f>
        <v/>
      </c>
      <c r="K47" s="48" t="s">
        <v>238</v>
      </c>
    </row>
    <row r="48" spans="1:11" x14ac:dyDescent="0.4">
      <c r="A48" s="48">
        <v>44.5</v>
      </c>
      <c r="B48" s="48">
        <v>45.5</v>
      </c>
      <c r="C48" s="48" t="s">
        <v>237</v>
      </c>
      <c r="D48" s="48">
        <v>45</v>
      </c>
      <c r="F48" s="48" t="e">
        <f>様式93_処遇改善!$I$49-A48</f>
        <v>#VALUE!</v>
      </c>
      <c r="G48" s="48" t="e">
        <f>様式93_処遇改善!$I$49-B48</f>
        <v>#VALUE!</v>
      </c>
      <c r="H48" s="48" t="e">
        <f t="shared" si="1"/>
        <v>#VALUE!</v>
      </c>
      <c r="I48" s="48" t="e">
        <f>IF(様式93_処遇改善!$I$49=B48,"",IF(H48&lt;=0,"該当",""))</f>
        <v>#VALUE!</v>
      </c>
      <c r="J48" s="48" t="str">
        <f>IF(AND(A48&lt;=様式93_処遇改善!$V$49,様式93_処遇改善!$V$49&lt;リスト!B48),"該当","")</f>
        <v/>
      </c>
      <c r="K48" s="48" t="s">
        <v>237</v>
      </c>
    </row>
    <row r="49" spans="1:11" x14ac:dyDescent="0.4">
      <c r="A49" s="48">
        <v>45.5</v>
      </c>
      <c r="B49" s="48">
        <v>46.5</v>
      </c>
      <c r="C49" s="48" t="s">
        <v>236</v>
      </c>
      <c r="D49" s="48">
        <v>46</v>
      </c>
      <c r="F49" s="48" t="e">
        <f>様式93_処遇改善!$I$49-A49</f>
        <v>#VALUE!</v>
      </c>
      <c r="G49" s="48" t="e">
        <f>様式93_処遇改善!$I$49-B49</f>
        <v>#VALUE!</v>
      </c>
      <c r="H49" s="48" t="e">
        <f t="shared" si="1"/>
        <v>#VALUE!</v>
      </c>
      <c r="I49" s="48" t="e">
        <f>IF(様式93_処遇改善!$I$49=B49,"",IF(H49&lt;=0,"該当",""))</f>
        <v>#VALUE!</v>
      </c>
      <c r="J49" s="48" t="str">
        <f>IF(AND(A49&lt;=様式93_処遇改善!$V$49,様式93_処遇改善!$V$49&lt;リスト!B49),"該当","")</f>
        <v/>
      </c>
      <c r="K49" s="48" t="s">
        <v>236</v>
      </c>
    </row>
    <row r="50" spans="1:11" x14ac:dyDescent="0.4">
      <c r="A50" s="48">
        <v>46.5</v>
      </c>
      <c r="B50" s="48">
        <v>47.5</v>
      </c>
      <c r="C50" s="48" t="s">
        <v>235</v>
      </c>
      <c r="D50" s="48">
        <v>47</v>
      </c>
      <c r="F50" s="48" t="e">
        <f>様式93_処遇改善!$I$49-A50</f>
        <v>#VALUE!</v>
      </c>
      <c r="G50" s="48" t="e">
        <f>様式93_処遇改善!$I$49-B50</f>
        <v>#VALUE!</v>
      </c>
      <c r="H50" s="48" t="e">
        <f t="shared" si="1"/>
        <v>#VALUE!</v>
      </c>
      <c r="I50" s="48" t="e">
        <f>IF(様式93_処遇改善!$I$49=B50,"",IF(H50&lt;=0,"該当",""))</f>
        <v>#VALUE!</v>
      </c>
      <c r="J50" s="48" t="str">
        <f>IF(AND(A50&lt;=様式93_処遇改善!$V$49,様式93_処遇改善!$V$49&lt;リスト!B50),"該当","")</f>
        <v/>
      </c>
      <c r="K50" s="48" t="s">
        <v>235</v>
      </c>
    </row>
    <row r="51" spans="1:11" x14ac:dyDescent="0.4">
      <c r="A51" s="48">
        <v>47.5</v>
      </c>
      <c r="B51" s="48">
        <v>48.5</v>
      </c>
      <c r="C51" s="48" t="s">
        <v>234</v>
      </c>
      <c r="D51" s="48">
        <v>48</v>
      </c>
      <c r="F51" s="48" t="e">
        <f>様式93_処遇改善!$I$49-A51</f>
        <v>#VALUE!</v>
      </c>
      <c r="G51" s="48" t="e">
        <f>様式93_処遇改善!$I$49-B51</f>
        <v>#VALUE!</v>
      </c>
      <c r="H51" s="48" t="e">
        <f t="shared" si="1"/>
        <v>#VALUE!</v>
      </c>
      <c r="I51" s="48" t="e">
        <f>IF(様式93_処遇改善!$I$49=B51,"",IF(H51&lt;=0,"該当",""))</f>
        <v>#VALUE!</v>
      </c>
      <c r="J51" s="48" t="str">
        <f>IF(AND(A51&lt;=様式93_処遇改善!$V$49,様式93_処遇改善!$V$49&lt;リスト!B51),"該当","")</f>
        <v/>
      </c>
      <c r="K51" s="48" t="s">
        <v>234</v>
      </c>
    </row>
    <row r="52" spans="1:11" x14ac:dyDescent="0.4">
      <c r="A52" s="48">
        <v>48.5</v>
      </c>
      <c r="B52" s="48">
        <v>49.5</v>
      </c>
      <c r="C52" s="48" t="s">
        <v>233</v>
      </c>
      <c r="D52" s="48">
        <v>49</v>
      </c>
      <c r="F52" s="48" t="e">
        <f>様式93_処遇改善!$I$49-A52</f>
        <v>#VALUE!</v>
      </c>
      <c r="G52" s="48" t="e">
        <f>様式93_処遇改善!$I$49-B52</f>
        <v>#VALUE!</v>
      </c>
      <c r="H52" s="48" t="e">
        <f t="shared" si="1"/>
        <v>#VALUE!</v>
      </c>
      <c r="I52" s="48" t="e">
        <f>IF(様式93_処遇改善!$I$49=B52,"",IF(H52&lt;=0,"該当",""))</f>
        <v>#VALUE!</v>
      </c>
      <c r="J52" s="48" t="str">
        <f>IF(AND(A52&lt;=様式93_処遇改善!$V$49,様式93_処遇改善!$V$49&lt;リスト!B52),"該当","")</f>
        <v/>
      </c>
      <c r="K52" s="48" t="s">
        <v>233</v>
      </c>
    </row>
    <row r="53" spans="1:11" x14ac:dyDescent="0.4">
      <c r="A53" s="48">
        <v>49.5</v>
      </c>
      <c r="B53" s="48">
        <v>50.5</v>
      </c>
      <c r="C53" s="48" t="s">
        <v>232</v>
      </c>
      <c r="D53" s="48">
        <v>50</v>
      </c>
      <c r="F53" s="48" t="e">
        <f>様式93_処遇改善!$I$49-A53</f>
        <v>#VALUE!</v>
      </c>
      <c r="G53" s="48" t="e">
        <f>様式93_処遇改善!$I$49-B53</f>
        <v>#VALUE!</v>
      </c>
      <c r="H53" s="48" t="e">
        <f t="shared" si="1"/>
        <v>#VALUE!</v>
      </c>
      <c r="I53" s="48" t="e">
        <f>IF(様式93_処遇改善!$I$49=B53,"",IF(H53&lt;=0,"該当",""))</f>
        <v>#VALUE!</v>
      </c>
      <c r="J53" s="48" t="str">
        <f>IF(AND(A53&lt;=様式93_処遇改善!$V$49,様式93_処遇改善!$V$49&lt;リスト!B53),"該当","")</f>
        <v/>
      </c>
      <c r="K53" s="48" t="s">
        <v>232</v>
      </c>
    </row>
    <row r="54" spans="1:11" x14ac:dyDescent="0.4">
      <c r="A54" s="48">
        <v>50.5</v>
      </c>
      <c r="B54" s="48">
        <v>51.5</v>
      </c>
      <c r="C54" s="48" t="s">
        <v>231</v>
      </c>
      <c r="D54" s="48">
        <v>51</v>
      </c>
      <c r="F54" s="48" t="e">
        <f>様式93_処遇改善!$I$49-A54</f>
        <v>#VALUE!</v>
      </c>
      <c r="G54" s="48" t="e">
        <f>様式93_処遇改善!$I$49-B54</f>
        <v>#VALUE!</v>
      </c>
      <c r="H54" s="48" t="e">
        <f t="shared" si="1"/>
        <v>#VALUE!</v>
      </c>
      <c r="I54" s="48" t="e">
        <f>IF(様式93_処遇改善!$I$49=B54,"",IF(H54&lt;=0,"該当",""))</f>
        <v>#VALUE!</v>
      </c>
      <c r="J54" s="48" t="str">
        <f>IF(AND(A54&lt;=様式93_処遇改善!$V$49,様式93_処遇改善!$V$49&lt;リスト!B54),"該当","")</f>
        <v/>
      </c>
      <c r="K54" s="48" t="s">
        <v>231</v>
      </c>
    </row>
    <row r="55" spans="1:11" x14ac:dyDescent="0.4">
      <c r="A55" s="48">
        <v>51.5</v>
      </c>
      <c r="B55" s="48">
        <v>52.5</v>
      </c>
      <c r="C55" s="48" t="s">
        <v>230</v>
      </c>
      <c r="D55" s="48">
        <v>52</v>
      </c>
      <c r="F55" s="48" t="e">
        <f>様式93_処遇改善!$I$49-A55</f>
        <v>#VALUE!</v>
      </c>
      <c r="G55" s="48" t="e">
        <f>様式93_処遇改善!$I$49-B55</f>
        <v>#VALUE!</v>
      </c>
      <c r="H55" s="48" t="e">
        <f t="shared" si="1"/>
        <v>#VALUE!</v>
      </c>
      <c r="I55" s="48" t="e">
        <f>IF(様式93_処遇改善!$I$49=B55,"",IF(H55&lt;=0,"該当",""))</f>
        <v>#VALUE!</v>
      </c>
      <c r="J55" s="48" t="str">
        <f>IF(AND(A55&lt;=様式93_処遇改善!$V$49,様式93_処遇改善!$V$49&lt;リスト!B55),"該当","")</f>
        <v/>
      </c>
      <c r="K55" s="48" t="s">
        <v>230</v>
      </c>
    </row>
    <row r="56" spans="1:11" x14ac:dyDescent="0.4">
      <c r="A56" s="48">
        <v>52.5</v>
      </c>
      <c r="B56" s="48">
        <v>53.5</v>
      </c>
      <c r="C56" s="48" t="s">
        <v>229</v>
      </c>
      <c r="D56" s="48">
        <v>53</v>
      </c>
      <c r="F56" s="48" t="e">
        <f>様式93_処遇改善!$I$49-A56</f>
        <v>#VALUE!</v>
      </c>
      <c r="G56" s="48" t="e">
        <f>様式93_処遇改善!$I$49-B56</f>
        <v>#VALUE!</v>
      </c>
      <c r="H56" s="48" t="e">
        <f t="shared" si="1"/>
        <v>#VALUE!</v>
      </c>
      <c r="I56" s="48" t="e">
        <f>IF(様式93_処遇改善!$I$49=B56,"",IF(H56&lt;=0,"該当",""))</f>
        <v>#VALUE!</v>
      </c>
      <c r="J56" s="48" t="str">
        <f>IF(AND(A56&lt;=様式93_処遇改善!$V$49,様式93_処遇改善!$V$49&lt;リスト!B56),"該当","")</f>
        <v/>
      </c>
      <c r="K56" s="48" t="s">
        <v>229</v>
      </c>
    </row>
    <row r="57" spans="1:11" x14ac:dyDescent="0.4">
      <c r="A57" s="48">
        <v>53.5</v>
      </c>
      <c r="B57" s="48">
        <v>54.5</v>
      </c>
      <c r="C57" s="48" t="s">
        <v>228</v>
      </c>
      <c r="D57" s="48">
        <v>54</v>
      </c>
      <c r="F57" s="48" t="e">
        <f>様式93_処遇改善!$I$49-A57</f>
        <v>#VALUE!</v>
      </c>
      <c r="G57" s="48" t="e">
        <f>様式93_処遇改善!$I$49-B57</f>
        <v>#VALUE!</v>
      </c>
      <c r="H57" s="48" t="e">
        <f t="shared" si="1"/>
        <v>#VALUE!</v>
      </c>
      <c r="I57" s="48" t="e">
        <f>IF(様式93_処遇改善!$I$49=B57,"",IF(H57&lt;=0,"該当",""))</f>
        <v>#VALUE!</v>
      </c>
      <c r="J57" s="48" t="str">
        <f>IF(AND(A57&lt;=様式93_処遇改善!$V$49,様式93_処遇改善!$V$49&lt;リスト!B57),"該当","")</f>
        <v/>
      </c>
      <c r="K57" s="48" t="s">
        <v>228</v>
      </c>
    </row>
    <row r="58" spans="1:11" x14ac:dyDescent="0.4">
      <c r="A58" s="48">
        <v>54.5</v>
      </c>
      <c r="B58" s="48">
        <v>55.5</v>
      </c>
      <c r="C58" s="48" t="s">
        <v>227</v>
      </c>
      <c r="D58" s="48">
        <v>55</v>
      </c>
      <c r="F58" s="48" t="e">
        <f>様式93_処遇改善!$I$49-A58</f>
        <v>#VALUE!</v>
      </c>
      <c r="G58" s="48" t="e">
        <f>様式93_処遇改善!$I$49-B58</f>
        <v>#VALUE!</v>
      </c>
      <c r="H58" s="48" t="e">
        <f t="shared" si="1"/>
        <v>#VALUE!</v>
      </c>
      <c r="I58" s="48" t="e">
        <f>IF(様式93_処遇改善!$I$49=B58,"",IF(H58&lt;=0,"該当",""))</f>
        <v>#VALUE!</v>
      </c>
      <c r="J58" s="48" t="str">
        <f>IF(AND(A58&lt;=様式93_処遇改善!$V$49,様式93_処遇改善!$V$49&lt;リスト!B58),"該当","")</f>
        <v/>
      </c>
      <c r="K58" s="48" t="s">
        <v>227</v>
      </c>
    </row>
    <row r="59" spans="1:11" x14ac:dyDescent="0.4">
      <c r="A59" s="48">
        <v>55.5</v>
      </c>
      <c r="B59" s="48">
        <v>56.5</v>
      </c>
      <c r="C59" s="48" t="s">
        <v>226</v>
      </c>
      <c r="D59" s="48">
        <v>56</v>
      </c>
      <c r="F59" s="48" t="e">
        <f>様式93_処遇改善!$I$49-A59</f>
        <v>#VALUE!</v>
      </c>
      <c r="G59" s="48" t="e">
        <f>様式93_処遇改善!$I$49-B59</f>
        <v>#VALUE!</v>
      </c>
      <c r="H59" s="48" t="e">
        <f t="shared" si="1"/>
        <v>#VALUE!</v>
      </c>
      <c r="I59" s="48" t="e">
        <f>IF(様式93_処遇改善!$I$49=B59,"",IF(H59&lt;=0,"該当",""))</f>
        <v>#VALUE!</v>
      </c>
      <c r="J59" s="48" t="str">
        <f>IF(AND(A59&lt;=様式93_処遇改善!$V$49,様式93_処遇改善!$V$49&lt;リスト!B59),"該当","")</f>
        <v/>
      </c>
      <c r="K59" s="48" t="s">
        <v>226</v>
      </c>
    </row>
    <row r="60" spans="1:11" x14ac:dyDescent="0.4">
      <c r="A60" s="48">
        <v>56.5</v>
      </c>
      <c r="B60" s="48">
        <v>57.5</v>
      </c>
      <c r="C60" s="48" t="s">
        <v>225</v>
      </c>
      <c r="D60" s="48">
        <v>57</v>
      </c>
      <c r="F60" s="48" t="e">
        <f>様式93_処遇改善!$I$49-A60</f>
        <v>#VALUE!</v>
      </c>
      <c r="G60" s="48" t="e">
        <f>様式93_処遇改善!$I$49-B60</f>
        <v>#VALUE!</v>
      </c>
      <c r="H60" s="48" t="e">
        <f t="shared" si="1"/>
        <v>#VALUE!</v>
      </c>
      <c r="I60" s="48" t="e">
        <f>IF(様式93_処遇改善!$I$49=B60,"",IF(H60&lt;=0,"該当",""))</f>
        <v>#VALUE!</v>
      </c>
      <c r="J60" s="48" t="str">
        <f>IF(AND(A60&lt;=様式93_処遇改善!$V$49,様式93_処遇改善!$V$49&lt;リスト!B60),"該当","")</f>
        <v/>
      </c>
      <c r="K60" s="48" t="s">
        <v>225</v>
      </c>
    </row>
    <row r="61" spans="1:11" x14ac:dyDescent="0.4">
      <c r="A61" s="48">
        <v>57.5</v>
      </c>
      <c r="B61" s="48">
        <v>58.5</v>
      </c>
      <c r="C61" s="48" t="s">
        <v>224</v>
      </c>
      <c r="D61" s="48">
        <v>58</v>
      </c>
      <c r="F61" s="48" t="e">
        <f>様式93_処遇改善!$I$49-A61</f>
        <v>#VALUE!</v>
      </c>
      <c r="G61" s="48" t="e">
        <f>様式93_処遇改善!$I$49-B61</f>
        <v>#VALUE!</v>
      </c>
      <c r="H61" s="48" t="e">
        <f t="shared" si="1"/>
        <v>#VALUE!</v>
      </c>
      <c r="I61" s="48" t="e">
        <f>IF(様式93_処遇改善!$I$49=B61,"",IF(H61&lt;=0,"該当",""))</f>
        <v>#VALUE!</v>
      </c>
      <c r="J61" s="48" t="str">
        <f>IF(AND(A61&lt;=様式93_処遇改善!$V$49,様式93_処遇改善!$V$49&lt;リスト!B61),"該当","")</f>
        <v/>
      </c>
      <c r="K61" s="48" t="s">
        <v>224</v>
      </c>
    </row>
    <row r="62" spans="1:11" x14ac:dyDescent="0.4">
      <c r="A62" s="48">
        <v>58.5</v>
      </c>
      <c r="B62" s="48">
        <v>59.5</v>
      </c>
      <c r="C62" s="48" t="s">
        <v>223</v>
      </c>
      <c r="D62" s="48">
        <v>59</v>
      </c>
      <c r="F62" s="48" t="e">
        <f>様式93_処遇改善!$I$49-A62</f>
        <v>#VALUE!</v>
      </c>
      <c r="G62" s="48" t="e">
        <f>様式93_処遇改善!$I$49-B62</f>
        <v>#VALUE!</v>
      </c>
      <c r="H62" s="48" t="e">
        <f t="shared" si="1"/>
        <v>#VALUE!</v>
      </c>
      <c r="I62" s="48" t="e">
        <f>IF(様式93_処遇改善!$I$49=B62,"",IF(H62&lt;=0,"該当",""))</f>
        <v>#VALUE!</v>
      </c>
      <c r="J62" s="48" t="str">
        <f>IF(AND(A62&lt;=様式93_処遇改善!$V$49,様式93_処遇改善!$V$49&lt;リスト!B62),"該当","")</f>
        <v/>
      </c>
      <c r="K62" s="48" t="s">
        <v>223</v>
      </c>
    </row>
    <row r="63" spans="1:11" x14ac:dyDescent="0.4">
      <c r="A63" s="48">
        <v>59.5</v>
      </c>
      <c r="B63" s="48">
        <v>60.5</v>
      </c>
      <c r="C63" s="48" t="s">
        <v>222</v>
      </c>
      <c r="D63" s="48">
        <v>60</v>
      </c>
      <c r="F63" s="48" t="e">
        <f>様式93_処遇改善!$I$49-A63</f>
        <v>#VALUE!</v>
      </c>
      <c r="G63" s="48" t="e">
        <f>様式93_処遇改善!$I$49-B63</f>
        <v>#VALUE!</v>
      </c>
      <c r="H63" s="48" t="e">
        <f t="shared" si="1"/>
        <v>#VALUE!</v>
      </c>
      <c r="I63" s="48" t="e">
        <f>IF(様式93_処遇改善!$I$49=B63,"",IF(H63&lt;=0,"該当",""))</f>
        <v>#VALUE!</v>
      </c>
      <c r="J63" s="48" t="str">
        <f>IF(AND(A63&lt;=様式93_処遇改善!$V$49,様式93_処遇改善!$V$49&lt;リスト!B63),"該当","")</f>
        <v/>
      </c>
      <c r="K63" s="48" t="s">
        <v>222</v>
      </c>
    </row>
    <row r="64" spans="1:11" x14ac:dyDescent="0.4">
      <c r="A64" s="48">
        <v>60.5</v>
      </c>
      <c r="B64" s="48">
        <v>61.5</v>
      </c>
      <c r="C64" s="48" t="s">
        <v>221</v>
      </c>
      <c r="D64" s="48">
        <v>61</v>
      </c>
      <c r="F64" s="48" t="e">
        <f>様式93_処遇改善!$I$49-A64</f>
        <v>#VALUE!</v>
      </c>
      <c r="G64" s="48" t="e">
        <f>様式93_処遇改善!$I$49-B64</f>
        <v>#VALUE!</v>
      </c>
      <c r="H64" s="48" t="e">
        <f t="shared" si="1"/>
        <v>#VALUE!</v>
      </c>
      <c r="I64" s="48" t="e">
        <f>IF(様式93_処遇改善!$I$49=B64,"",IF(H64&lt;=0,"該当",""))</f>
        <v>#VALUE!</v>
      </c>
      <c r="J64" s="48" t="str">
        <f>IF(AND(A64&lt;=様式93_処遇改善!$V$49,様式93_処遇改善!$V$49&lt;リスト!B64),"該当","")</f>
        <v/>
      </c>
      <c r="K64" s="48" t="s">
        <v>221</v>
      </c>
    </row>
    <row r="65" spans="1:11" x14ac:dyDescent="0.4">
      <c r="A65" s="48">
        <v>61.5</v>
      </c>
      <c r="B65" s="48">
        <v>62.5</v>
      </c>
      <c r="C65" s="48" t="s">
        <v>220</v>
      </c>
      <c r="D65" s="48">
        <v>62</v>
      </c>
      <c r="F65" s="48" t="e">
        <f>様式93_処遇改善!$I$49-A65</f>
        <v>#VALUE!</v>
      </c>
      <c r="G65" s="48" t="e">
        <f>様式93_処遇改善!$I$49-B65</f>
        <v>#VALUE!</v>
      </c>
      <c r="H65" s="48" t="e">
        <f t="shared" si="1"/>
        <v>#VALUE!</v>
      </c>
      <c r="I65" s="48" t="e">
        <f>IF(様式93_処遇改善!$I$49=B65,"",IF(H65&lt;=0,"該当",""))</f>
        <v>#VALUE!</v>
      </c>
      <c r="J65" s="48" t="str">
        <f>IF(AND(A65&lt;=様式93_処遇改善!$V$49,様式93_処遇改善!$V$49&lt;リスト!B65),"該当","")</f>
        <v/>
      </c>
      <c r="K65" s="48" t="s">
        <v>220</v>
      </c>
    </row>
    <row r="66" spans="1:11" x14ac:dyDescent="0.4">
      <c r="A66" s="48">
        <v>62.5</v>
      </c>
      <c r="B66" s="48">
        <v>63.5</v>
      </c>
      <c r="C66" s="48" t="s">
        <v>219</v>
      </c>
      <c r="D66" s="48">
        <v>63</v>
      </c>
      <c r="F66" s="48" t="e">
        <f>様式93_処遇改善!$I$49-A66</f>
        <v>#VALUE!</v>
      </c>
      <c r="G66" s="48" t="e">
        <f>様式93_処遇改善!$I$49-B66</f>
        <v>#VALUE!</v>
      </c>
      <c r="H66" s="48" t="e">
        <f t="shared" si="1"/>
        <v>#VALUE!</v>
      </c>
      <c r="I66" s="48" t="e">
        <f>IF(様式93_処遇改善!$I$49=B66,"",IF(H66&lt;=0,"該当",""))</f>
        <v>#VALUE!</v>
      </c>
      <c r="J66" s="48" t="str">
        <f>IF(AND(A66&lt;=様式93_処遇改善!$V$49,様式93_処遇改善!$V$49&lt;リスト!B66),"該当","")</f>
        <v/>
      </c>
      <c r="K66" s="48" t="s">
        <v>219</v>
      </c>
    </row>
    <row r="67" spans="1:11" x14ac:dyDescent="0.4">
      <c r="A67" s="48">
        <v>63.5</v>
      </c>
      <c r="B67" s="48">
        <v>64.5</v>
      </c>
      <c r="C67" s="48" t="s">
        <v>218</v>
      </c>
      <c r="D67" s="48">
        <v>64</v>
      </c>
      <c r="F67" s="48" t="e">
        <f>様式93_処遇改善!$I$49-A67</f>
        <v>#VALUE!</v>
      </c>
      <c r="G67" s="48" t="e">
        <f>様式93_処遇改善!$I$49-B67</f>
        <v>#VALUE!</v>
      </c>
      <c r="H67" s="48" t="e">
        <f t="shared" si="1"/>
        <v>#VALUE!</v>
      </c>
      <c r="I67" s="48" t="e">
        <f>IF(様式93_処遇改善!$I$49=B67,"",IF(H67&lt;=0,"該当",""))</f>
        <v>#VALUE!</v>
      </c>
      <c r="J67" s="48" t="str">
        <f>IF(AND(A67&lt;=様式93_処遇改善!$V$49,様式93_処遇改善!$V$49&lt;リスト!B67),"該当","")</f>
        <v/>
      </c>
      <c r="K67" s="48" t="s">
        <v>218</v>
      </c>
    </row>
    <row r="68" spans="1:11" x14ac:dyDescent="0.4">
      <c r="A68" s="48">
        <v>64.5</v>
      </c>
      <c r="B68" s="48">
        <v>65.5</v>
      </c>
      <c r="C68" s="48" t="s">
        <v>217</v>
      </c>
      <c r="D68" s="48">
        <v>65</v>
      </c>
      <c r="F68" s="48" t="e">
        <f>様式93_処遇改善!$I$49-A68</f>
        <v>#VALUE!</v>
      </c>
      <c r="G68" s="48" t="e">
        <f>様式93_処遇改善!$I$49-B68</f>
        <v>#VALUE!</v>
      </c>
      <c r="H68" s="48" t="e">
        <f t="shared" ref="H68:H99" si="2">F68*G68</f>
        <v>#VALUE!</v>
      </c>
      <c r="I68" s="48" t="e">
        <f>IF(様式93_処遇改善!$I$49=B68,"",IF(H68&lt;=0,"該当",""))</f>
        <v>#VALUE!</v>
      </c>
      <c r="J68" s="48" t="str">
        <f>IF(AND(A68&lt;=様式93_処遇改善!$V$49,様式93_処遇改善!$V$49&lt;リスト!B68),"該当","")</f>
        <v/>
      </c>
      <c r="K68" s="48" t="s">
        <v>217</v>
      </c>
    </row>
    <row r="69" spans="1:11" x14ac:dyDescent="0.4">
      <c r="A69" s="48">
        <v>65.5</v>
      </c>
      <c r="B69" s="48">
        <v>66.5</v>
      </c>
      <c r="C69" s="48" t="s">
        <v>216</v>
      </c>
      <c r="D69" s="48">
        <v>66</v>
      </c>
      <c r="F69" s="48" t="e">
        <f>様式93_処遇改善!$I$49-A69</f>
        <v>#VALUE!</v>
      </c>
      <c r="G69" s="48" t="e">
        <f>様式93_処遇改善!$I$49-B69</f>
        <v>#VALUE!</v>
      </c>
      <c r="H69" s="48" t="e">
        <f t="shared" si="2"/>
        <v>#VALUE!</v>
      </c>
      <c r="I69" s="48" t="e">
        <f>IF(様式93_処遇改善!$I$49=B69,"",IF(H69&lt;=0,"該当",""))</f>
        <v>#VALUE!</v>
      </c>
      <c r="J69" s="48" t="str">
        <f>IF(AND(A69&lt;=様式93_処遇改善!$V$49,様式93_処遇改善!$V$49&lt;リスト!B69),"該当","")</f>
        <v/>
      </c>
      <c r="K69" s="48" t="s">
        <v>216</v>
      </c>
    </row>
    <row r="70" spans="1:11" x14ac:dyDescent="0.4">
      <c r="A70" s="48">
        <v>66.5</v>
      </c>
      <c r="B70" s="48">
        <v>67.5</v>
      </c>
      <c r="C70" s="48" t="s">
        <v>215</v>
      </c>
      <c r="D70" s="48">
        <v>67</v>
      </c>
      <c r="F70" s="48" t="e">
        <f>様式93_処遇改善!$I$49-A70</f>
        <v>#VALUE!</v>
      </c>
      <c r="G70" s="48" t="e">
        <f>様式93_処遇改善!$I$49-B70</f>
        <v>#VALUE!</v>
      </c>
      <c r="H70" s="48" t="e">
        <f t="shared" si="2"/>
        <v>#VALUE!</v>
      </c>
      <c r="I70" s="48" t="e">
        <f>IF(様式93_処遇改善!$I$49=B70,"",IF(H70&lt;=0,"該当",""))</f>
        <v>#VALUE!</v>
      </c>
      <c r="J70" s="48" t="str">
        <f>IF(AND(A70&lt;=様式93_処遇改善!$V$49,様式93_処遇改善!$V$49&lt;リスト!B70),"該当","")</f>
        <v/>
      </c>
      <c r="K70" s="48" t="s">
        <v>215</v>
      </c>
    </row>
    <row r="71" spans="1:11" x14ac:dyDescent="0.4">
      <c r="A71" s="48">
        <v>67.5</v>
      </c>
      <c r="B71" s="48">
        <v>68.5</v>
      </c>
      <c r="C71" s="48" t="s">
        <v>214</v>
      </c>
      <c r="D71" s="48">
        <v>68</v>
      </c>
      <c r="F71" s="48" t="e">
        <f>様式93_処遇改善!$I$49-A71</f>
        <v>#VALUE!</v>
      </c>
      <c r="G71" s="48" t="e">
        <f>様式93_処遇改善!$I$49-B71</f>
        <v>#VALUE!</v>
      </c>
      <c r="H71" s="48" t="e">
        <f t="shared" si="2"/>
        <v>#VALUE!</v>
      </c>
      <c r="I71" s="48" t="e">
        <f>IF(様式93_処遇改善!$I$49=B71,"",IF(H71&lt;=0,"該当",""))</f>
        <v>#VALUE!</v>
      </c>
      <c r="J71" s="48" t="str">
        <f>IF(AND(A71&lt;=様式93_処遇改善!$V$49,様式93_処遇改善!$V$49&lt;リスト!B71),"該当","")</f>
        <v/>
      </c>
      <c r="K71" s="48" t="s">
        <v>214</v>
      </c>
    </row>
    <row r="72" spans="1:11" x14ac:dyDescent="0.4">
      <c r="A72" s="48">
        <v>68.5</v>
      </c>
      <c r="B72" s="48">
        <v>69.5</v>
      </c>
      <c r="C72" s="48" t="s">
        <v>213</v>
      </c>
      <c r="D72" s="48">
        <v>69</v>
      </c>
      <c r="F72" s="48" t="e">
        <f>様式93_処遇改善!$I$49-A72</f>
        <v>#VALUE!</v>
      </c>
      <c r="G72" s="48" t="e">
        <f>様式93_処遇改善!$I$49-B72</f>
        <v>#VALUE!</v>
      </c>
      <c r="H72" s="48" t="e">
        <f t="shared" si="2"/>
        <v>#VALUE!</v>
      </c>
      <c r="I72" s="48" t="e">
        <f>IF(様式93_処遇改善!$I$49=B72,"",IF(H72&lt;=0,"該当",""))</f>
        <v>#VALUE!</v>
      </c>
      <c r="J72" s="48" t="str">
        <f>IF(AND(A72&lt;=様式93_処遇改善!$V$49,様式93_処遇改善!$V$49&lt;リスト!B72),"該当","")</f>
        <v/>
      </c>
      <c r="K72" s="48" t="s">
        <v>213</v>
      </c>
    </row>
    <row r="73" spans="1:11" x14ac:dyDescent="0.4">
      <c r="A73" s="48">
        <v>69.5</v>
      </c>
      <c r="B73" s="48">
        <v>70.5</v>
      </c>
      <c r="C73" s="48" t="s">
        <v>212</v>
      </c>
      <c r="D73" s="48">
        <v>70</v>
      </c>
      <c r="F73" s="48" t="e">
        <f>様式93_処遇改善!$I$49-A73</f>
        <v>#VALUE!</v>
      </c>
      <c r="G73" s="48" t="e">
        <f>様式93_処遇改善!$I$49-B73</f>
        <v>#VALUE!</v>
      </c>
      <c r="H73" s="48" t="e">
        <f t="shared" si="2"/>
        <v>#VALUE!</v>
      </c>
      <c r="I73" s="48" t="e">
        <f>IF(様式93_処遇改善!$I$49=B73,"",IF(H73&lt;=0,"該当",""))</f>
        <v>#VALUE!</v>
      </c>
      <c r="J73" s="48" t="str">
        <f>IF(AND(A73&lt;=様式93_処遇改善!$V$49,様式93_処遇改善!$V$49&lt;リスト!B73),"該当","")</f>
        <v/>
      </c>
      <c r="K73" s="48" t="s">
        <v>212</v>
      </c>
    </row>
    <row r="74" spans="1:11" x14ac:dyDescent="0.4">
      <c r="A74" s="48">
        <v>70.5</v>
      </c>
      <c r="B74" s="48">
        <v>71.5</v>
      </c>
      <c r="C74" s="48" t="s">
        <v>211</v>
      </c>
      <c r="D74" s="48">
        <v>71</v>
      </c>
      <c r="F74" s="48" t="e">
        <f>様式93_処遇改善!$I$49-A74</f>
        <v>#VALUE!</v>
      </c>
      <c r="G74" s="48" t="e">
        <f>様式93_処遇改善!$I$49-B74</f>
        <v>#VALUE!</v>
      </c>
      <c r="H74" s="48" t="e">
        <f t="shared" si="2"/>
        <v>#VALUE!</v>
      </c>
      <c r="I74" s="48" t="e">
        <f>IF(様式93_処遇改善!$I$49=B74,"",IF(H74&lt;=0,"該当",""))</f>
        <v>#VALUE!</v>
      </c>
      <c r="J74" s="48" t="str">
        <f>IF(AND(A74&lt;=様式93_処遇改善!$V$49,様式93_処遇改善!$V$49&lt;リスト!B74),"該当","")</f>
        <v/>
      </c>
      <c r="K74" s="48" t="s">
        <v>211</v>
      </c>
    </row>
    <row r="75" spans="1:11" x14ac:dyDescent="0.4">
      <c r="A75" s="48">
        <v>71.5</v>
      </c>
      <c r="B75" s="48">
        <v>72.5</v>
      </c>
      <c r="C75" s="48" t="s">
        <v>210</v>
      </c>
      <c r="D75" s="48">
        <v>72</v>
      </c>
      <c r="F75" s="48" t="e">
        <f>様式93_処遇改善!$I$49-A75</f>
        <v>#VALUE!</v>
      </c>
      <c r="G75" s="48" t="e">
        <f>様式93_処遇改善!$I$49-B75</f>
        <v>#VALUE!</v>
      </c>
      <c r="H75" s="48" t="e">
        <f t="shared" si="2"/>
        <v>#VALUE!</v>
      </c>
      <c r="I75" s="48" t="e">
        <f>IF(様式93_処遇改善!$I$49=B75,"",IF(H75&lt;=0,"該当",""))</f>
        <v>#VALUE!</v>
      </c>
      <c r="J75" s="48" t="str">
        <f>IF(AND(A75&lt;=様式93_処遇改善!$V$49,様式93_処遇改善!$V$49&lt;リスト!B75),"該当","")</f>
        <v/>
      </c>
      <c r="K75" s="48" t="s">
        <v>210</v>
      </c>
    </row>
    <row r="76" spans="1:11" x14ac:dyDescent="0.4">
      <c r="A76" s="48">
        <v>72.5</v>
      </c>
      <c r="B76" s="48">
        <v>73.5</v>
      </c>
      <c r="C76" s="48" t="s">
        <v>209</v>
      </c>
      <c r="D76" s="48">
        <v>73</v>
      </c>
      <c r="F76" s="48" t="e">
        <f>様式93_処遇改善!$I$49-A76</f>
        <v>#VALUE!</v>
      </c>
      <c r="G76" s="48" t="e">
        <f>様式93_処遇改善!$I$49-B76</f>
        <v>#VALUE!</v>
      </c>
      <c r="H76" s="48" t="e">
        <f t="shared" si="2"/>
        <v>#VALUE!</v>
      </c>
      <c r="I76" s="48" t="e">
        <f>IF(様式93_処遇改善!$I$49=B76,"",IF(H76&lt;=0,"該当",""))</f>
        <v>#VALUE!</v>
      </c>
      <c r="J76" s="48" t="str">
        <f>IF(AND(A76&lt;=様式93_処遇改善!$V$49,様式93_処遇改善!$V$49&lt;リスト!B76),"該当","")</f>
        <v/>
      </c>
      <c r="K76" s="48" t="s">
        <v>209</v>
      </c>
    </row>
    <row r="77" spans="1:11" x14ac:dyDescent="0.4">
      <c r="A77" s="48">
        <v>73.5</v>
      </c>
      <c r="B77" s="48">
        <v>74.5</v>
      </c>
      <c r="C77" s="48" t="s">
        <v>208</v>
      </c>
      <c r="D77" s="48">
        <v>74</v>
      </c>
      <c r="F77" s="48" t="e">
        <f>様式93_処遇改善!$I$49-A77</f>
        <v>#VALUE!</v>
      </c>
      <c r="G77" s="48" t="e">
        <f>様式93_処遇改善!$I$49-B77</f>
        <v>#VALUE!</v>
      </c>
      <c r="H77" s="48" t="e">
        <f t="shared" si="2"/>
        <v>#VALUE!</v>
      </c>
      <c r="I77" s="48" t="e">
        <f>IF(様式93_処遇改善!$I$49=B77,"",IF(H77&lt;=0,"該当",""))</f>
        <v>#VALUE!</v>
      </c>
      <c r="J77" s="48" t="str">
        <f>IF(AND(A77&lt;=様式93_処遇改善!$V$49,様式93_処遇改善!$V$49&lt;リスト!B77),"該当","")</f>
        <v/>
      </c>
      <c r="K77" s="48" t="s">
        <v>208</v>
      </c>
    </row>
    <row r="78" spans="1:11" x14ac:dyDescent="0.4">
      <c r="A78" s="48">
        <v>74.5</v>
      </c>
      <c r="B78" s="48">
        <v>75.5</v>
      </c>
      <c r="C78" s="48" t="s">
        <v>207</v>
      </c>
      <c r="D78" s="48">
        <v>75</v>
      </c>
      <c r="F78" s="48" t="e">
        <f>様式93_処遇改善!$I$49-A78</f>
        <v>#VALUE!</v>
      </c>
      <c r="G78" s="48" t="e">
        <f>様式93_処遇改善!$I$49-B78</f>
        <v>#VALUE!</v>
      </c>
      <c r="H78" s="48" t="e">
        <f t="shared" si="2"/>
        <v>#VALUE!</v>
      </c>
      <c r="I78" s="48" t="e">
        <f>IF(様式93_処遇改善!$I$49=B78,"",IF(H78&lt;=0,"該当",""))</f>
        <v>#VALUE!</v>
      </c>
      <c r="J78" s="48" t="str">
        <f>IF(AND(A78&lt;=様式93_処遇改善!$V$49,様式93_処遇改善!$V$49&lt;リスト!B78),"該当","")</f>
        <v/>
      </c>
      <c r="K78" s="48" t="s">
        <v>207</v>
      </c>
    </row>
    <row r="79" spans="1:11" x14ac:dyDescent="0.4">
      <c r="A79" s="48">
        <v>75.5</v>
      </c>
      <c r="B79" s="48">
        <v>76.5</v>
      </c>
      <c r="C79" s="48" t="s">
        <v>206</v>
      </c>
      <c r="D79" s="48">
        <v>76</v>
      </c>
      <c r="F79" s="48" t="e">
        <f>様式93_処遇改善!$I$49-A79</f>
        <v>#VALUE!</v>
      </c>
      <c r="G79" s="48" t="e">
        <f>様式93_処遇改善!$I$49-B79</f>
        <v>#VALUE!</v>
      </c>
      <c r="H79" s="48" t="e">
        <f t="shared" si="2"/>
        <v>#VALUE!</v>
      </c>
      <c r="I79" s="48" t="e">
        <f>IF(様式93_処遇改善!$I$49=B79,"",IF(H79&lt;=0,"該当",""))</f>
        <v>#VALUE!</v>
      </c>
      <c r="J79" s="48" t="str">
        <f>IF(AND(A79&lt;=様式93_処遇改善!$V$49,様式93_処遇改善!$V$49&lt;リスト!B79),"該当","")</f>
        <v/>
      </c>
      <c r="K79" s="48" t="s">
        <v>206</v>
      </c>
    </row>
    <row r="80" spans="1:11" x14ac:dyDescent="0.4">
      <c r="A80" s="48">
        <v>76.5</v>
      </c>
      <c r="B80" s="48">
        <v>77.5</v>
      </c>
      <c r="C80" s="48" t="s">
        <v>205</v>
      </c>
      <c r="D80" s="48">
        <v>77</v>
      </c>
      <c r="F80" s="48" t="e">
        <f>様式93_処遇改善!$I$49-A80</f>
        <v>#VALUE!</v>
      </c>
      <c r="G80" s="48" t="e">
        <f>様式93_処遇改善!$I$49-B80</f>
        <v>#VALUE!</v>
      </c>
      <c r="H80" s="48" t="e">
        <f t="shared" si="2"/>
        <v>#VALUE!</v>
      </c>
      <c r="I80" s="48" t="e">
        <f>IF(様式93_処遇改善!$I$49=B80,"",IF(H80&lt;=0,"該当",""))</f>
        <v>#VALUE!</v>
      </c>
      <c r="J80" s="48" t="str">
        <f>IF(AND(A80&lt;=様式93_処遇改善!$V$49,様式93_処遇改善!$V$49&lt;リスト!B80),"該当","")</f>
        <v/>
      </c>
      <c r="K80" s="48" t="s">
        <v>205</v>
      </c>
    </row>
    <row r="81" spans="1:11" x14ac:dyDescent="0.4">
      <c r="A81" s="48">
        <v>77.5</v>
      </c>
      <c r="B81" s="48">
        <v>78.5</v>
      </c>
      <c r="C81" s="48" t="s">
        <v>204</v>
      </c>
      <c r="D81" s="48">
        <v>78</v>
      </c>
      <c r="F81" s="48" t="e">
        <f>様式93_処遇改善!$I$49-A81</f>
        <v>#VALUE!</v>
      </c>
      <c r="G81" s="48" t="e">
        <f>様式93_処遇改善!$I$49-B81</f>
        <v>#VALUE!</v>
      </c>
      <c r="H81" s="48" t="e">
        <f t="shared" si="2"/>
        <v>#VALUE!</v>
      </c>
      <c r="I81" s="48" t="e">
        <f>IF(様式93_処遇改善!$I$49=B81,"",IF(H81&lt;=0,"該当",""))</f>
        <v>#VALUE!</v>
      </c>
      <c r="J81" s="48" t="str">
        <f>IF(AND(A81&lt;=様式93_処遇改善!$V$49,様式93_処遇改善!$V$49&lt;リスト!B81),"該当","")</f>
        <v/>
      </c>
      <c r="K81" s="48" t="s">
        <v>204</v>
      </c>
    </row>
    <row r="82" spans="1:11" x14ac:dyDescent="0.4">
      <c r="A82" s="48">
        <v>78.5</v>
      </c>
      <c r="B82" s="48">
        <v>79.5</v>
      </c>
      <c r="C82" s="48" t="s">
        <v>203</v>
      </c>
      <c r="D82" s="48">
        <v>79</v>
      </c>
      <c r="F82" s="48" t="e">
        <f>様式93_処遇改善!$I$49-A82</f>
        <v>#VALUE!</v>
      </c>
      <c r="G82" s="48" t="e">
        <f>様式93_処遇改善!$I$49-B82</f>
        <v>#VALUE!</v>
      </c>
      <c r="H82" s="48" t="e">
        <f t="shared" si="2"/>
        <v>#VALUE!</v>
      </c>
      <c r="I82" s="48" t="e">
        <f>IF(様式93_処遇改善!$I$49=B82,"",IF(H82&lt;=0,"該当",""))</f>
        <v>#VALUE!</v>
      </c>
      <c r="J82" s="48" t="str">
        <f>IF(AND(A82&lt;=様式93_処遇改善!$V$49,様式93_処遇改善!$V$49&lt;リスト!B82),"該当","")</f>
        <v/>
      </c>
      <c r="K82" s="48" t="s">
        <v>203</v>
      </c>
    </row>
    <row r="83" spans="1:11" x14ac:dyDescent="0.4">
      <c r="A83" s="48">
        <v>79.5</v>
      </c>
      <c r="B83" s="48">
        <v>80.5</v>
      </c>
      <c r="C83" s="48" t="s">
        <v>202</v>
      </c>
      <c r="D83" s="48">
        <v>80</v>
      </c>
      <c r="F83" s="48" t="e">
        <f>様式93_処遇改善!$I$49-A83</f>
        <v>#VALUE!</v>
      </c>
      <c r="G83" s="48" t="e">
        <f>様式93_処遇改善!$I$49-B83</f>
        <v>#VALUE!</v>
      </c>
      <c r="H83" s="48" t="e">
        <f t="shared" si="2"/>
        <v>#VALUE!</v>
      </c>
      <c r="I83" s="48" t="e">
        <f>IF(様式93_処遇改善!$I$49=B83,"",IF(H83&lt;=0,"該当",""))</f>
        <v>#VALUE!</v>
      </c>
      <c r="J83" s="48" t="str">
        <f>IF(AND(A83&lt;=様式93_処遇改善!$V$49,様式93_処遇改善!$V$49&lt;リスト!B83),"該当","")</f>
        <v/>
      </c>
      <c r="K83" s="48" t="s">
        <v>202</v>
      </c>
    </row>
    <row r="84" spans="1:11" x14ac:dyDescent="0.4">
      <c r="A84" s="48">
        <v>80.5</v>
      </c>
      <c r="B84" s="48">
        <v>81.5</v>
      </c>
      <c r="C84" s="48" t="s">
        <v>201</v>
      </c>
      <c r="D84" s="48">
        <v>81</v>
      </c>
      <c r="F84" s="48" t="e">
        <f>様式93_処遇改善!$I$49-A84</f>
        <v>#VALUE!</v>
      </c>
      <c r="G84" s="48" t="e">
        <f>様式93_処遇改善!$I$49-B84</f>
        <v>#VALUE!</v>
      </c>
      <c r="H84" s="48" t="e">
        <f t="shared" si="2"/>
        <v>#VALUE!</v>
      </c>
      <c r="I84" s="48" t="e">
        <f>IF(様式93_処遇改善!$I$49=B84,"",IF(H84&lt;=0,"該当",""))</f>
        <v>#VALUE!</v>
      </c>
      <c r="J84" s="48" t="str">
        <f>IF(AND(A84&lt;=様式93_処遇改善!$V$49,様式93_処遇改善!$V$49&lt;リスト!B84),"該当","")</f>
        <v/>
      </c>
      <c r="K84" s="48" t="s">
        <v>201</v>
      </c>
    </row>
    <row r="85" spans="1:11" x14ac:dyDescent="0.4">
      <c r="A85" s="48">
        <v>81.5</v>
      </c>
      <c r="B85" s="48">
        <v>82.5</v>
      </c>
      <c r="C85" s="48" t="s">
        <v>200</v>
      </c>
      <c r="D85" s="48">
        <v>82</v>
      </c>
      <c r="F85" s="48" t="e">
        <f>様式93_処遇改善!$I$49-A85</f>
        <v>#VALUE!</v>
      </c>
      <c r="G85" s="48" t="e">
        <f>様式93_処遇改善!$I$49-B85</f>
        <v>#VALUE!</v>
      </c>
      <c r="H85" s="48" t="e">
        <f t="shared" si="2"/>
        <v>#VALUE!</v>
      </c>
      <c r="I85" s="48" t="e">
        <f>IF(様式93_処遇改善!$I$49=B85,"",IF(H85&lt;=0,"該当",""))</f>
        <v>#VALUE!</v>
      </c>
      <c r="J85" s="48" t="str">
        <f>IF(AND(A85&lt;=様式93_処遇改善!$V$49,様式93_処遇改善!$V$49&lt;リスト!B85),"該当","")</f>
        <v/>
      </c>
      <c r="K85" s="48" t="s">
        <v>200</v>
      </c>
    </row>
    <row r="86" spans="1:11" x14ac:dyDescent="0.4">
      <c r="A86" s="48">
        <v>82.5</v>
      </c>
      <c r="B86" s="48">
        <v>83.5</v>
      </c>
      <c r="C86" s="48" t="s">
        <v>199</v>
      </c>
      <c r="D86" s="48">
        <v>83</v>
      </c>
      <c r="F86" s="48" t="e">
        <f>様式93_処遇改善!$I$49-A86</f>
        <v>#VALUE!</v>
      </c>
      <c r="G86" s="48" t="e">
        <f>様式93_処遇改善!$I$49-B86</f>
        <v>#VALUE!</v>
      </c>
      <c r="H86" s="48" t="e">
        <f t="shared" si="2"/>
        <v>#VALUE!</v>
      </c>
      <c r="I86" s="48" t="e">
        <f>IF(様式93_処遇改善!$I$49=B86,"",IF(H86&lt;=0,"該当",""))</f>
        <v>#VALUE!</v>
      </c>
      <c r="J86" s="48" t="str">
        <f>IF(AND(A86&lt;=様式93_処遇改善!$V$49,様式93_処遇改善!$V$49&lt;リスト!B86),"該当","")</f>
        <v/>
      </c>
      <c r="K86" s="48" t="s">
        <v>199</v>
      </c>
    </row>
    <row r="87" spans="1:11" x14ac:dyDescent="0.4">
      <c r="A87" s="48">
        <v>83.5</v>
      </c>
      <c r="B87" s="48">
        <v>84.5</v>
      </c>
      <c r="C87" s="48" t="s">
        <v>198</v>
      </c>
      <c r="D87" s="48">
        <v>84</v>
      </c>
      <c r="F87" s="48" t="e">
        <f>様式93_処遇改善!$I$49-A87</f>
        <v>#VALUE!</v>
      </c>
      <c r="G87" s="48" t="e">
        <f>様式93_処遇改善!$I$49-B87</f>
        <v>#VALUE!</v>
      </c>
      <c r="H87" s="48" t="e">
        <f t="shared" si="2"/>
        <v>#VALUE!</v>
      </c>
      <c r="I87" s="48" t="e">
        <f>IF(様式93_処遇改善!$I$49=B87,"",IF(H87&lt;=0,"該当",""))</f>
        <v>#VALUE!</v>
      </c>
      <c r="J87" s="48" t="str">
        <f>IF(AND(A87&lt;=様式93_処遇改善!$V$49,様式93_処遇改善!$V$49&lt;リスト!B87),"該当","")</f>
        <v/>
      </c>
      <c r="K87" s="48" t="s">
        <v>198</v>
      </c>
    </row>
    <row r="88" spans="1:11" x14ac:dyDescent="0.4">
      <c r="A88" s="48">
        <v>84.5</v>
      </c>
      <c r="B88" s="48">
        <v>85.5</v>
      </c>
      <c r="C88" s="48" t="s">
        <v>197</v>
      </c>
      <c r="D88" s="48">
        <v>85</v>
      </c>
      <c r="F88" s="48" t="e">
        <f>様式93_処遇改善!$I$49-A88</f>
        <v>#VALUE!</v>
      </c>
      <c r="G88" s="48" t="e">
        <f>様式93_処遇改善!$I$49-B88</f>
        <v>#VALUE!</v>
      </c>
      <c r="H88" s="48" t="e">
        <f t="shared" si="2"/>
        <v>#VALUE!</v>
      </c>
      <c r="I88" s="48" t="e">
        <f>IF(様式93_処遇改善!$I$49=B88,"",IF(H88&lt;=0,"該当",""))</f>
        <v>#VALUE!</v>
      </c>
      <c r="J88" s="48" t="str">
        <f>IF(AND(A88&lt;=様式93_処遇改善!$V$49,様式93_処遇改善!$V$49&lt;リスト!B88),"該当","")</f>
        <v/>
      </c>
      <c r="K88" s="48" t="s">
        <v>197</v>
      </c>
    </row>
    <row r="89" spans="1:11" x14ac:dyDescent="0.4">
      <c r="A89" s="48">
        <v>85.5</v>
      </c>
      <c r="B89" s="48">
        <v>86.5</v>
      </c>
      <c r="C89" s="48" t="s">
        <v>196</v>
      </c>
      <c r="D89" s="48">
        <v>86</v>
      </c>
      <c r="F89" s="48" t="e">
        <f>様式93_処遇改善!$I$49-A89</f>
        <v>#VALUE!</v>
      </c>
      <c r="G89" s="48" t="e">
        <f>様式93_処遇改善!$I$49-B89</f>
        <v>#VALUE!</v>
      </c>
      <c r="H89" s="48" t="e">
        <f t="shared" si="2"/>
        <v>#VALUE!</v>
      </c>
      <c r="I89" s="48" t="e">
        <f>IF(様式93_処遇改善!$I$49=B89,"",IF(H89&lt;=0,"該当",""))</f>
        <v>#VALUE!</v>
      </c>
      <c r="J89" s="48" t="str">
        <f>IF(AND(A89&lt;=様式93_処遇改善!$V$49,様式93_処遇改善!$V$49&lt;リスト!B89),"該当","")</f>
        <v/>
      </c>
      <c r="K89" s="48" t="s">
        <v>196</v>
      </c>
    </row>
    <row r="90" spans="1:11" x14ac:dyDescent="0.4">
      <c r="A90" s="48">
        <v>86.5</v>
      </c>
      <c r="B90" s="48">
        <v>87.5</v>
      </c>
      <c r="C90" s="48" t="s">
        <v>195</v>
      </c>
      <c r="D90" s="48">
        <v>87</v>
      </c>
      <c r="F90" s="48" t="e">
        <f>様式93_処遇改善!$I$49-A90</f>
        <v>#VALUE!</v>
      </c>
      <c r="G90" s="48" t="e">
        <f>様式93_処遇改善!$I$49-B90</f>
        <v>#VALUE!</v>
      </c>
      <c r="H90" s="48" t="e">
        <f t="shared" si="2"/>
        <v>#VALUE!</v>
      </c>
      <c r="I90" s="48" t="e">
        <f>IF(様式93_処遇改善!$I$49=B90,"",IF(H90&lt;=0,"該当",""))</f>
        <v>#VALUE!</v>
      </c>
      <c r="J90" s="48" t="str">
        <f>IF(AND(A90&lt;=様式93_処遇改善!$V$49,様式93_処遇改善!$V$49&lt;リスト!B90),"該当","")</f>
        <v/>
      </c>
      <c r="K90" s="48" t="s">
        <v>195</v>
      </c>
    </row>
    <row r="91" spans="1:11" x14ac:dyDescent="0.4">
      <c r="A91" s="48">
        <v>87.5</v>
      </c>
      <c r="B91" s="48">
        <v>88.5</v>
      </c>
      <c r="C91" s="48" t="s">
        <v>194</v>
      </c>
      <c r="D91" s="48">
        <v>88</v>
      </c>
      <c r="F91" s="48" t="e">
        <f>様式93_処遇改善!$I$49-A91</f>
        <v>#VALUE!</v>
      </c>
      <c r="G91" s="48" t="e">
        <f>様式93_処遇改善!$I$49-B91</f>
        <v>#VALUE!</v>
      </c>
      <c r="H91" s="48" t="e">
        <f t="shared" si="2"/>
        <v>#VALUE!</v>
      </c>
      <c r="I91" s="48" t="e">
        <f>IF(様式93_処遇改善!$I$49=B91,"",IF(H91&lt;=0,"該当",""))</f>
        <v>#VALUE!</v>
      </c>
      <c r="J91" s="48" t="str">
        <f>IF(AND(A91&lt;=様式93_処遇改善!$V$49,様式93_処遇改善!$V$49&lt;リスト!B91),"該当","")</f>
        <v/>
      </c>
      <c r="K91" s="48" t="s">
        <v>194</v>
      </c>
    </row>
    <row r="92" spans="1:11" x14ac:dyDescent="0.4">
      <c r="A92" s="48">
        <v>88.5</v>
      </c>
      <c r="B92" s="48">
        <v>89.5</v>
      </c>
      <c r="C92" s="48" t="s">
        <v>193</v>
      </c>
      <c r="D92" s="48">
        <v>89</v>
      </c>
      <c r="F92" s="48" t="e">
        <f>様式93_処遇改善!$I$49-A92</f>
        <v>#VALUE!</v>
      </c>
      <c r="G92" s="48" t="e">
        <f>様式93_処遇改善!$I$49-B92</f>
        <v>#VALUE!</v>
      </c>
      <c r="H92" s="48" t="e">
        <f t="shared" si="2"/>
        <v>#VALUE!</v>
      </c>
      <c r="I92" s="48" t="e">
        <f>IF(様式93_処遇改善!$I$49=B92,"",IF(H92&lt;=0,"該当",""))</f>
        <v>#VALUE!</v>
      </c>
      <c r="J92" s="48" t="str">
        <f>IF(AND(A92&lt;=様式93_処遇改善!$V$49,様式93_処遇改善!$V$49&lt;リスト!B92),"該当","")</f>
        <v/>
      </c>
      <c r="K92" s="48" t="s">
        <v>193</v>
      </c>
    </row>
    <row r="93" spans="1:11" x14ac:dyDescent="0.4">
      <c r="A93" s="48">
        <v>89.5</v>
      </c>
      <c r="B93" s="48">
        <v>90.5</v>
      </c>
      <c r="C93" s="48" t="s">
        <v>192</v>
      </c>
      <c r="D93" s="48">
        <v>90</v>
      </c>
      <c r="F93" s="48" t="e">
        <f>様式93_処遇改善!$I$49-A93</f>
        <v>#VALUE!</v>
      </c>
      <c r="G93" s="48" t="e">
        <f>様式93_処遇改善!$I$49-B93</f>
        <v>#VALUE!</v>
      </c>
      <c r="H93" s="48" t="e">
        <f t="shared" si="2"/>
        <v>#VALUE!</v>
      </c>
      <c r="I93" s="48" t="e">
        <f>IF(様式93_処遇改善!$I$49=B93,"",IF(H93&lt;=0,"該当",""))</f>
        <v>#VALUE!</v>
      </c>
      <c r="J93" s="48" t="str">
        <f>IF(AND(A93&lt;=様式93_処遇改善!$V$49,様式93_処遇改善!$V$49&lt;リスト!B93),"該当","")</f>
        <v/>
      </c>
      <c r="K93" s="48" t="s">
        <v>192</v>
      </c>
    </row>
    <row r="94" spans="1:11" x14ac:dyDescent="0.4">
      <c r="A94" s="48">
        <v>90.5</v>
      </c>
      <c r="B94" s="48">
        <v>91.5</v>
      </c>
      <c r="C94" s="48" t="s">
        <v>191</v>
      </c>
      <c r="D94" s="48">
        <v>91</v>
      </c>
      <c r="F94" s="48" t="e">
        <f>様式93_処遇改善!$I$49-A94</f>
        <v>#VALUE!</v>
      </c>
      <c r="G94" s="48" t="e">
        <f>様式93_処遇改善!$I$49-B94</f>
        <v>#VALUE!</v>
      </c>
      <c r="H94" s="48" t="e">
        <f t="shared" si="2"/>
        <v>#VALUE!</v>
      </c>
      <c r="I94" s="48" t="e">
        <f>IF(様式93_処遇改善!$I$49=B94,"",IF(H94&lt;=0,"該当",""))</f>
        <v>#VALUE!</v>
      </c>
      <c r="J94" s="48" t="str">
        <f>IF(AND(A94&lt;=様式93_処遇改善!$V$49,様式93_処遇改善!$V$49&lt;リスト!B94),"該当","")</f>
        <v/>
      </c>
      <c r="K94" s="48" t="s">
        <v>191</v>
      </c>
    </row>
    <row r="95" spans="1:11" x14ac:dyDescent="0.4">
      <c r="A95" s="48">
        <v>91.5</v>
      </c>
      <c r="B95" s="48">
        <v>92.5</v>
      </c>
      <c r="C95" s="48" t="s">
        <v>190</v>
      </c>
      <c r="D95" s="48">
        <v>92</v>
      </c>
      <c r="F95" s="48" t="e">
        <f>様式93_処遇改善!$I$49-A95</f>
        <v>#VALUE!</v>
      </c>
      <c r="G95" s="48" t="e">
        <f>様式93_処遇改善!$I$49-B95</f>
        <v>#VALUE!</v>
      </c>
      <c r="H95" s="48" t="e">
        <f t="shared" si="2"/>
        <v>#VALUE!</v>
      </c>
      <c r="I95" s="48" t="e">
        <f>IF(様式93_処遇改善!$I$49=B95,"",IF(H95&lt;=0,"該当",""))</f>
        <v>#VALUE!</v>
      </c>
      <c r="J95" s="48" t="str">
        <f>IF(AND(A95&lt;=様式93_処遇改善!$V$49,様式93_処遇改善!$V$49&lt;リスト!B95),"該当","")</f>
        <v/>
      </c>
      <c r="K95" s="48" t="s">
        <v>190</v>
      </c>
    </row>
    <row r="96" spans="1:11" x14ac:dyDescent="0.4">
      <c r="A96" s="48">
        <v>92.5</v>
      </c>
      <c r="B96" s="48">
        <v>93.5</v>
      </c>
      <c r="C96" s="48" t="s">
        <v>189</v>
      </c>
      <c r="D96" s="48">
        <v>93</v>
      </c>
      <c r="F96" s="48" t="e">
        <f>様式93_処遇改善!$I$49-A96</f>
        <v>#VALUE!</v>
      </c>
      <c r="G96" s="48" t="e">
        <f>様式93_処遇改善!$I$49-B96</f>
        <v>#VALUE!</v>
      </c>
      <c r="H96" s="48" t="e">
        <f t="shared" si="2"/>
        <v>#VALUE!</v>
      </c>
      <c r="I96" s="48" t="e">
        <f>IF(様式93_処遇改善!$I$49=B96,"",IF(H96&lt;=0,"該当",""))</f>
        <v>#VALUE!</v>
      </c>
      <c r="J96" s="48" t="str">
        <f>IF(AND(A96&lt;=様式93_処遇改善!$V$49,様式93_処遇改善!$V$49&lt;リスト!B96),"該当","")</f>
        <v/>
      </c>
      <c r="K96" s="48" t="s">
        <v>189</v>
      </c>
    </row>
    <row r="97" spans="1:11" x14ac:dyDescent="0.4">
      <c r="A97" s="48">
        <v>93.5</v>
      </c>
      <c r="B97" s="48">
        <v>94.5</v>
      </c>
      <c r="C97" s="48" t="s">
        <v>188</v>
      </c>
      <c r="D97" s="48">
        <v>94</v>
      </c>
      <c r="F97" s="48" t="e">
        <f>様式93_処遇改善!$I$49-A97</f>
        <v>#VALUE!</v>
      </c>
      <c r="G97" s="48" t="e">
        <f>様式93_処遇改善!$I$49-B97</f>
        <v>#VALUE!</v>
      </c>
      <c r="H97" s="48" t="e">
        <f t="shared" si="2"/>
        <v>#VALUE!</v>
      </c>
      <c r="I97" s="48" t="e">
        <f>IF(様式93_処遇改善!$I$49=B97,"",IF(H97&lt;=0,"該当",""))</f>
        <v>#VALUE!</v>
      </c>
      <c r="J97" s="48" t="str">
        <f>IF(AND(A97&lt;=様式93_処遇改善!$V$49,様式93_処遇改善!$V$49&lt;リスト!B97),"該当","")</f>
        <v/>
      </c>
      <c r="K97" s="48" t="s">
        <v>188</v>
      </c>
    </row>
    <row r="98" spans="1:11" x14ac:dyDescent="0.4">
      <c r="A98" s="48">
        <v>94.5</v>
      </c>
      <c r="B98" s="48">
        <v>95.5</v>
      </c>
      <c r="C98" s="48" t="s">
        <v>187</v>
      </c>
      <c r="D98" s="48">
        <v>95</v>
      </c>
      <c r="F98" s="48" t="e">
        <f>様式93_処遇改善!$I$49-A98</f>
        <v>#VALUE!</v>
      </c>
      <c r="G98" s="48" t="e">
        <f>様式93_処遇改善!$I$49-B98</f>
        <v>#VALUE!</v>
      </c>
      <c r="H98" s="48" t="e">
        <f t="shared" si="2"/>
        <v>#VALUE!</v>
      </c>
      <c r="I98" s="48" t="e">
        <f>IF(様式93_処遇改善!$I$49=B98,"",IF(H98&lt;=0,"該当",""))</f>
        <v>#VALUE!</v>
      </c>
      <c r="J98" s="48" t="str">
        <f>IF(AND(A98&lt;=様式93_処遇改善!$V$49,様式93_処遇改善!$V$49&lt;リスト!B98),"該当","")</f>
        <v/>
      </c>
      <c r="K98" s="48" t="s">
        <v>187</v>
      </c>
    </row>
    <row r="99" spans="1:11" x14ac:dyDescent="0.4">
      <c r="A99" s="48">
        <v>95.5</v>
      </c>
      <c r="B99" s="48">
        <v>96.5</v>
      </c>
      <c r="C99" s="48" t="s">
        <v>186</v>
      </c>
      <c r="D99" s="48">
        <v>96</v>
      </c>
      <c r="F99" s="48" t="e">
        <f>様式93_処遇改善!$I$49-A99</f>
        <v>#VALUE!</v>
      </c>
      <c r="G99" s="48" t="e">
        <f>様式93_処遇改善!$I$49-B99</f>
        <v>#VALUE!</v>
      </c>
      <c r="H99" s="48" t="e">
        <f t="shared" si="2"/>
        <v>#VALUE!</v>
      </c>
      <c r="I99" s="48" t="e">
        <f>IF(様式93_処遇改善!$I$49=B99,"",IF(H99&lt;=0,"該当",""))</f>
        <v>#VALUE!</v>
      </c>
      <c r="J99" s="48" t="str">
        <f>IF(AND(A99&lt;=様式93_処遇改善!$V$49,様式93_処遇改善!$V$49&lt;リスト!B99),"該当","")</f>
        <v/>
      </c>
      <c r="K99" s="48" t="s">
        <v>186</v>
      </c>
    </row>
    <row r="100" spans="1:11" x14ac:dyDescent="0.4">
      <c r="A100" s="48">
        <v>96.5</v>
      </c>
      <c r="B100" s="48">
        <v>97.5</v>
      </c>
      <c r="C100" s="48" t="s">
        <v>185</v>
      </c>
      <c r="D100" s="48">
        <v>97</v>
      </c>
      <c r="F100" s="48" t="e">
        <f>様式93_処遇改善!$I$49-A100</f>
        <v>#VALUE!</v>
      </c>
      <c r="G100" s="48" t="e">
        <f>様式93_処遇改善!$I$49-B100</f>
        <v>#VALUE!</v>
      </c>
      <c r="H100" s="48" t="e">
        <f t="shared" ref="H100:H131" si="3">F100*G100</f>
        <v>#VALUE!</v>
      </c>
      <c r="I100" s="48" t="e">
        <f>IF(様式93_処遇改善!$I$49=B100,"",IF(H100&lt;=0,"該当",""))</f>
        <v>#VALUE!</v>
      </c>
      <c r="J100" s="48" t="str">
        <f>IF(AND(A100&lt;=様式93_処遇改善!$V$49,様式93_処遇改善!$V$49&lt;リスト!B100),"該当","")</f>
        <v/>
      </c>
      <c r="K100" s="48" t="s">
        <v>185</v>
      </c>
    </row>
    <row r="101" spans="1:11" x14ac:dyDescent="0.4">
      <c r="A101" s="48">
        <v>97.5</v>
      </c>
      <c r="B101" s="48">
        <v>98.5</v>
      </c>
      <c r="C101" s="48" t="s">
        <v>184</v>
      </c>
      <c r="D101" s="48">
        <v>98</v>
      </c>
      <c r="F101" s="48" t="e">
        <f>様式93_処遇改善!$I$49-A101</f>
        <v>#VALUE!</v>
      </c>
      <c r="G101" s="48" t="e">
        <f>様式93_処遇改善!$I$49-B101</f>
        <v>#VALUE!</v>
      </c>
      <c r="H101" s="48" t="e">
        <f t="shared" si="3"/>
        <v>#VALUE!</v>
      </c>
      <c r="I101" s="48" t="e">
        <f>IF(様式93_処遇改善!$I$49=B101,"",IF(H101&lt;=0,"該当",""))</f>
        <v>#VALUE!</v>
      </c>
      <c r="J101" s="48" t="str">
        <f>IF(AND(A101&lt;=様式93_処遇改善!$V$49,様式93_処遇改善!$V$49&lt;リスト!B101),"該当","")</f>
        <v/>
      </c>
      <c r="K101" s="48" t="s">
        <v>184</v>
      </c>
    </row>
    <row r="102" spans="1:11" x14ac:dyDescent="0.4">
      <c r="A102" s="48">
        <v>98.5</v>
      </c>
      <c r="B102" s="48">
        <v>99.5</v>
      </c>
      <c r="C102" s="48" t="s">
        <v>183</v>
      </c>
      <c r="D102" s="48">
        <v>99</v>
      </c>
      <c r="F102" s="48" t="e">
        <f>様式93_処遇改善!$I$49-A102</f>
        <v>#VALUE!</v>
      </c>
      <c r="G102" s="48" t="e">
        <f>様式93_処遇改善!$I$49-B102</f>
        <v>#VALUE!</v>
      </c>
      <c r="H102" s="48" t="e">
        <f t="shared" si="3"/>
        <v>#VALUE!</v>
      </c>
      <c r="I102" s="48" t="e">
        <f>IF(様式93_処遇改善!$I$49=B102,"",IF(H102&lt;=0,"該当",""))</f>
        <v>#VALUE!</v>
      </c>
      <c r="J102" s="48" t="str">
        <f>IF(AND(A102&lt;=様式93_処遇改善!$V$49,様式93_処遇改善!$V$49&lt;リスト!B102),"該当","")</f>
        <v/>
      </c>
      <c r="K102" s="48" t="s">
        <v>183</v>
      </c>
    </row>
    <row r="103" spans="1:11" x14ac:dyDescent="0.4">
      <c r="A103" s="48">
        <v>99.5</v>
      </c>
      <c r="B103" s="48">
        <v>100.5</v>
      </c>
      <c r="C103" s="48" t="s">
        <v>182</v>
      </c>
      <c r="D103" s="48">
        <v>100</v>
      </c>
      <c r="F103" s="48" t="e">
        <f>様式93_処遇改善!$I$49-A103</f>
        <v>#VALUE!</v>
      </c>
      <c r="G103" s="48" t="e">
        <f>様式93_処遇改善!$I$49-B103</f>
        <v>#VALUE!</v>
      </c>
      <c r="H103" s="48" t="e">
        <f t="shared" si="3"/>
        <v>#VALUE!</v>
      </c>
      <c r="I103" s="48" t="e">
        <f>IF(様式93_処遇改善!$I$49=B103,"",IF(H103&lt;=0,"該当",""))</f>
        <v>#VALUE!</v>
      </c>
      <c r="J103" s="48" t="str">
        <f>IF(AND(A103&lt;=様式93_処遇改善!$V$49,様式93_処遇改善!$V$49&lt;リスト!B103),"該当","")</f>
        <v/>
      </c>
      <c r="K103" s="48" t="s">
        <v>182</v>
      </c>
    </row>
    <row r="104" spans="1:11" x14ac:dyDescent="0.4">
      <c r="A104" s="48">
        <v>100.5</v>
      </c>
      <c r="B104" s="48">
        <v>101.5</v>
      </c>
      <c r="C104" s="48" t="s">
        <v>181</v>
      </c>
      <c r="D104" s="48">
        <v>101</v>
      </c>
      <c r="F104" s="48" t="e">
        <f>様式93_処遇改善!$I$49-A104</f>
        <v>#VALUE!</v>
      </c>
      <c r="G104" s="48" t="e">
        <f>様式93_処遇改善!$I$49-B104</f>
        <v>#VALUE!</v>
      </c>
      <c r="H104" s="48" t="e">
        <f t="shared" si="3"/>
        <v>#VALUE!</v>
      </c>
      <c r="I104" s="48" t="e">
        <f>IF(様式93_処遇改善!$I$49=B104,"",IF(H104&lt;=0,"該当",""))</f>
        <v>#VALUE!</v>
      </c>
      <c r="J104" s="48" t="str">
        <f>IF(AND(A104&lt;=様式93_処遇改善!$V$49,様式93_処遇改善!$V$49&lt;リスト!B104),"該当","")</f>
        <v/>
      </c>
      <c r="K104" s="48" t="s">
        <v>181</v>
      </c>
    </row>
    <row r="105" spans="1:11" x14ac:dyDescent="0.4">
      <c r="A105" s="48">
        <v>101.5</v>
      </c>
      <c r="B105" s="48">
        <v>102.5</v>
      </c>
      <c r="C105" s="48" t="s">
        <v>180</v>
      </c>
      <c r="D105" s="48">
        <v>102</v>
      </c>
      <c r="F105" s="48" t="e">
        <f>様式93_処遇改善!$I$49-A105</f>
        <v>#VALUE!</v>
      </c>
      <c r="G105" s="48" t="e">
        <f>様式93_処遇改善!$I$49-B105</f>
        <v>#VALUE!</v>
      </c>
      <c r="H105" s="48" t="e">
        <f t="shared" si="3"/>
        <v>#VALUE!</v>
      </c>
      <c r="I105" s="48" t="e">
        <f>IF(様式93_処遇改善!$I$49=B105,"",IF(H105&lt;=0,"該当",""))</f>
        <v>#VALUE!</v>
      </c>
      <c r="J105" s="48" t="str">
        <f>IF(AND(A105&lt;=様式93_処遇改善!$V$49,様式93_処遇改善!$V$49&lt;リスト!B105),"該当","")</f>
        <v/>
      </c>
      <c r="K105" s="48" t="s">
        <v>180</v>
      </c>
    </row>
    <row r="106" spans="1:11" x14ac:dyDescent="0.4">
      <c r="A106" s="48">
        <v>102.5</v>
      </c>
      <c r="B106" s="48">
        <v>103.5</v>
      </c>
      <c r="C106" s="48" t="s">
        <v>179</v>
      </c>
      <c r="D106" s="48">
        <v>103</v>
      </c>
      <c r="F106" s="48" t="e">
        <f>様式93_処遇改善!$I$49-A106</f>
        <v>#VALUE!</v>
      </c>
      <c r="G106" s="48" t="e">
        <f>様式93_処遇改善!$I$49-B106</f>
        <v>#VALUE!</v>
      </c>
      <c r="H106" s="48" t="e">
        <f t="shared" si="3"/>
        <v>#VALUE!</v>
      </c>
      <c r="I106" s="48" t="e">
        <f>IF(様式93_処遇改善!$I$49=B106,"",IF(H106&lt;=0,"該当",""))</f>
        <v>#VALUE!</v>
      </c>
      <c r="J106" s="48" t="str">
        <f>IF(AND(A106&lt;=様式93_処遇改善!$V$49,様式93_処遇改善!$V$49&lt;リスト!B106),"該当","")</f>
        <v/>
      </c>
      <c r="K106" s="48" t="s">
        <v>179</v>
      </c>
    </row>
    <row r="107" spans="1:11" x14ac:dyDescent="0.4">
      <c r="A107" s="48">
        <v>103.5</v>
      </c>
      <c r="B107" s="48">
        <v>104.5</v>
      </c>
      <c r="C107" s="48" t="s">
        <v>178</v>
      </c>
      <c r="D107" s="48">
        <v>104</v>
      </c>
      <c r="F107" s="48" t="e">
        <f>様式93_処遇改善!$I$49-A107</f>
        <v>#VALUE!</v>
      </c>
      <c r="G107" s="48" t="e">
        <f>様式93_処遇改善!$I$49-B107</f>
        <v>#VALUE!</v>
      </c>
      <c r="H107" s="48" t="e">
        <f t="shared" si="3"/>
        <v>#VALUE!</v>
      </c>
      <c r="I107" s="48" t="e">
        <f>IF(様式93_処遇改善!$I$49=B107,"",IF(H107&lt;=0,"該当",""))</f>
        <v>#VALUE!</v>
      </c>
      <c r="J107" s="48" t="str">
        <f>IF(AND(A107&lt;=様式93_処遇改善!$V$49,様式93_処遇改善!$V$49&lt;リスト!B107),"該当","")</f>
        <v/>
      </c>
      <c r="K107" s="48" t="s">
        <v>178</v>
      </c>
    </row>
    <row r="108" spans="1:11" x14ac:dyDescent="0.4">
      <c r="A108" s="48">
        <v>104.5</v>
      </c>
      <c r="B108" s="48">
        <v>105.5</v>
      </c>
      <c r="C108" s="48" t="s">
        <v>177</v>
      </c>
      <c r="D108" s="48">
        <v>105</v>
      </c>
      <c r="F108" s="48" t="e">
        <f>様式93_処遇改善!$I$49-A108</f>
        <v>#VALUE!</v>
      </c>
      <c r="G108" s="48" t="e">
        <f>様式93_処遇改善!$I$49-B108</f>
        <v>#VALUE!</v>
      </c>
      <c r="H108" s="48" t="e">
        <f t="shared" si="3"/>
        <v>#VALUE!</v>
      </c>
      <c r="I108" s="48" t="e">
        <f>IF(様式93_処遇改善!$I$49=B108,"",IF(H108&lt;=0,"該当",""))</f>
        <v>#VALUE!</v>
      </c>
      <c r="J108" s="48" t="str">
        <f>IF(AND(A108&lt;=様式93_処遇改善!$V$49,様式93_処遇改善!$V$49&lt;リスト!B108),"該当","")</f>
        <v/>
      </c>
      <c r="K108" s="48" t="s">
        <v>177</v>
      </c>
    </row>
    <row r="109" spans="1:11" x14ac:dyDescent="0.4">
      <c r="A109" s="48">
        <v>105.5</v>
      </c>
      <c r="B109" s="48">
        <v>106.5</v>
      </c>
      <c r="C109" s="48" t="s">
        <v>176</v>
      </c>
      <c r="D109" s="48">
        <v>106</v>
      </c>
      <c r="F109" s="48" t="e">
        <f>様式93_処遇改善!$I$49-A109</f>
        <v>#VALUE!</v>
      </c>
      <c r="G109" s="48" t="e">
        <f>様式93_処遇改善!$I$49-B109</f>
        <v>#VALUE!</v>
      </c>
      <c r="H109" s="48" t="e">
        <f t="shared" si="3"/>
        <v>#VALUE!</v>
      </c>
      <c r="I109" s="48" t="e">
        <f>IF(様式93_処遇改善!$I$49=B109,"",IF(H109&lt;=0,"該当",""))</f>
        <v>#VALUE!</v>
      </c>
      <c r="J109" s="48" t="str">
        <f>IF(AND(A109&lt;=様式93_処遇改善!$V$49,様式93_処遇改善!$V$49&lt;リスト!B109),"該当","")</f>
        <v/>
      </c>
      <c r="K109" s="48" t="s">
        <v>176</v>
      </c>
    </row>
    <row r="110" spans="1:11" x14ac:dyDescent="0.4">
      <c r="A110" s="48">
        <v>106.5</v>
      </c>
      <c r="B110" s="48">
        <v>107.5</v>
      </c>
      <c r="C110" s="48" t="s">
        <v>175</v>
      </c>
      <c r="D110" s="48">
        <v>107</v>
      </c>
      <c r="F110" s="48" t="e">
        <f>様式93_処遇改善!$I$49-A110</f>
        <v>#VALUE!</v>
      </c>
      <c r="G110" s="48" t="e">
        <f>様式93_処遇改善!$I$49-B110</f>
        <v>#VALUE!</v>
      </c>
      <c r="H110" s="48" t="e">
        <f t="shared" si="3"/>
        <v>#VALUE!</v>
      </c>
      <c r="I110" s="48" t="e">
        <f>IF(様式93_処遇改善!$I$49=B110,"",IF(H110&lt;=0,"該当",""))</f>
        <v>#VALUE!</v>
      </c>
      <c r="J110" s="48" t="str">
        <f>IF(AND(A110&lt;=様式93_処遇改善!$V$49,様式93_処遇改善!$V$49&lt;リスト!B110),"該当","")</f>
        <v/>
      </c>
      <c r="K110" s="48" t="s">
        <v>175</v>
      </c>
    </row>
    <row r="111" spans="1:11" x14ac:dyDescent="0.4">
      <c r="A111" s="48">
        <v>107.5</v>
      </c>
      <c r="B111" s="48">
        <v>108.5</v>
      </c>
      <c r="C111" s="48" t="s">
        <v>174</v>
      </c>
      <c r="D111" s="48">
        <v>108</v>
      </c>
      <c r="F111" s="48" t="e">
        <f>様式93_処遇改善!$I$49-A111</f>
        <v>#VALUE!</v>
      </c>
      <c r="G111" s="48" t="e">
        <f>様式93_処遇改善!$I$49-B111</f>
        <v>#VALUE!</v>
      </c>
      <c r="H111" s="48" t="e">
        <f t="shared" si="3"/>
        <v>#VALUE!</v>
      </c>
      <c r="I111" s="48" t="e">
        <f>IF(様式93_処遇改善!$I$49=B111,"",IF(H111&lt;=0,"該当",""))</f>
        <v>#VALUE!</v>
      </c>
      <c r="J111" s="48" t="str">
        <f>IF(AND(A111&lt;=様式93_処遇改善!$V$49,様式93_処遇改善!$V$49&lt;リスト!B111),"該当","")</f>
        <v/>
      </c>
      <c r="K111" s="48" t="s">
        <v>174</v>
      </c>
    </row>
    <row r="112" spans="1:11" x14ac:dyDescent="0.4">
      <c r="A112" s="48">
        <v>108.5</v>
      </c>
      <c r="B112" s="48">
        <v>109.5</v>
      </c>
      <c r="C112" s="48" t="s">
        <v>173</v>
      </c>
      <c r="D112" s="48">
        <v>109</v>
      </c>
      <c r="F112" s="48" t="e">
        <f>様式93_処遇改善!$I$49-A112</f>
        <v>#VALUE!</v>
      </c>
      <c r="G112" s="48" t="e">
        <f>様式93_処遇改善!$I$49-B112</f>
        <v>#VALUE!</v>
      </c>
      <c r="H112" s="48" t="e">
        <f t="shared" si="3"/>
        <v>#VALUE!</v>
      </c>
      <c r="I112" s="48" t="e">
        <f>IF(様式93_処遇改善!$I$49=B112,"",IF(H112&lt;=0,"該当",""))</f>
        <v>#VALUE!</v>
      </c>
      <c r="J112" s="48" t="str">
        <f>IF(AND(A112&lt;=様式93_処遇改善!$V$49,様式93_処遇改善!$V$49&lt;リスト!B112),"該当","")</f>
        <v/>
      </c>
      <c r="K112" s="48" t="s">
        <v>173</v>
      </c>
    </row>
    <row r="113" spans="1:11" x14ac:dyDescent="0.4">
      <c r="A113" s="48">
        <v>109.5</v>
      </c>
      <c r="B113" s="48">
        <v>110.5</v>
      </c>
      <c r="C113" s="48" t="s">
        <v>172</v>
      </c>
      <c r="D113" s="48">
        <v>110</v>
      </c>
      <c r="F113" s="48" t="e">
        <f>様式93_処遇改善!$I$49-A113</f>
        <v>#VALUE!</v>
      </c>
      <c r="G113" s="48" t="e">
        <f>様式93_処遇改善!$I$49-B113</f>
        <v>#VALUE!</v>
      </c>
      <c r="H113" s="48" t="e">
        <f t="shared" si="3"/>
        <v>#VALUE!</v>
      </c>
      <c r="I113" s="48" t="e">
        <f>IF(様式93_処遇改善!$I$49=B113,"",IF(H113&lt;=0,"該当",""))</f>
        <v>#VALUE!</v>
      </c>
      <c r="J113" s="48" t="str">
        <f>IF(AND(A113&lt;=様式93_処遇改善!$V$49,様式93_処遇改善!$V$49&lt;リスト!B113),"該当","")</f>
        <v/>
      </c>
      <c r="K113" s="48" t="s">
        <v>172</v>
      </c>
    </row>
    <row r="114" spans="1:11" x14ac:dyDescent="0.4">
      <c r="A114" s="48">
        <v>110.5</v>
      </c>
      <c r="B114" s="48">
        <v>111.5</v>
      </c>
      <c r="C114" s="48" t="s">
        <v>171</v>
      </c>
      <c r="D114" s="48">
        <v>111</v>
      </c>
      <c r="F114" s="48" t="e">
        <f>様式93_処遇改善!$I$49-A114</f>
        <v>#VALUE!</v>
      </c>
      <c r="G114" s="48" t="e">
        <f>様式93_処遇改善!$I$49-B114</f>
        <v>#VALUE!</v>
      </c>
      <c r="H114" s="48" t="e">
        <f t="shared" si="3"/>
        <v>#VALUE!</v>
      </c>
      <c r="I114" s="48" t="e">
        <f>IF(様式93_処遇改善!$I$49=B114,"",IF(H114&lt;=0,"該当",""))</f>
        <v>#VALUE!</v>
      </c>
      <c r="J114" s="48" t="str">
        <f>IF(AND(A114&lt;=様式93_処遇改善!$V$49,様式93_処遇改善!$V$49&lt;リスト!B114),"該当","")</f>
        <v/>
      </c>
      <c r="K114" s="48" t="s">
        <v>171</v>
      </c>
    </row>
    <row r="115" spans="1:11" x14ac:dyDescent="0.4">
      <c r="A115" s="48">
        <v>111.5</v>
      </c>
      <c r="B115" s="48">
        <v>112.5</v>
      </c>
      <c r="C115" s="48" t="s">
        <v>170</v>
      </c>
      <c r="D115" s="48">
        <v>112</v>
      </c>
      <c r="F115" s="48" t="e">
        <f>様式93_処遇改善!$I$49-A115</f>
        <v>#VALUE!</v>
      </c>
      <c r="G115" s="48" t="e">
        <f>様式93_処遇改善!$I$49-B115</f>
        <v>#VALUE!</v>
      </c>
      <c r="H115" s="48" t="e">
        <f t="shared" si="3"/>
        <v>#VALUE!</v>
      </c>
      <c r="I115" s="48" t="e">
        <f>IF(様式93_処遇改善!$I$49=B115,"",IF(H115&lt;=0,"該当",""))</f>
        <v>#VALUE!</v>
      </c>
      <c r="J115" s="48" t="str">
        <f>IF(AND(A115&lt;=様式93_処遇改善!$V$49,様式93_処遇改善!$V$49&lt;リスト!B115),"該当","")</f>
        <v/>
      </c>
      <c r="K115" s="48" t="s">
        <v>170</v>
      </c>
    </row>
    <row r="116" spans="1:11" x14ac:dyDescent="0.4">
      <c r="A116" s="48">
        <v>112.5</v>
      </c>
      <c r="B116" s="48">
        <v>113.5</v>
      </c>
      <c r="C116" s="48" t="s">
        <v>169</v>
      </c>
      <c r="D116" s="48">
        <v>113</v>
      </c>
      <c r="F116" s="48" t="e">
        <f>様式93_処遇改善!$I$49-A116</f>
        <v>#VALUE!</v>
      </c>
      <c r="G116" s="48" t="e">
        <f>様式93_処遇改善!$I$49-B116</f>
        <v>#VALUE!</v>
      </c>
      <c r="H116" s="48" t="e">
        <f t="shared" si="3"/>
        <v>#VALUE!</v>
      </c>
      <c r="I116" s="48" t="e">
        <f>IF(様式93_処遇改善!$I$49=B116,"",IF(H116&lt;=0,"該当",""))</f>
        <v>#VALUE!</v>
      </c>
      <c r="J116" s="48" t="str">
        <f>IF(AND(A116&lt;=様式93_処遇改善!$V$49,様式93_処遇改善!$V$49&lt;リスト!B116),"該当","")</f>
        <v/>
      </c>
      <c r="K116" s="48" t="s">
        <v>169</v>
      </c>
    </row>
    <row r="117" spans="1:11" x14ac:dyDescent="0.4">
      <c r="A117" s="48">
        <v>113.5</v>
      </c>
      <c r="B117" s="48">
        <v>114.5</v>
      </c>
      <c r="C117" s="48" t="s">
        <v>168</v>
      </c>
      <c r="D117" s="48">
        <v>114</v>
      </c>
      <c r="F117" s="48" t="e">
        <f>様式93_処遇改善!$I$49-A117</f>
        <v>#VALUE!</v>
      </c>
      <c r="G117" s="48" t="e">
        <f>様式93_処遇改善!$I$49-B117</f>
        <v>#VALUE!</v>
      </c>
      <c r="H117" s="48" t="e">
        <f t="shared" si="3"/>
        <v>#VALUE!</v>
      </c>
      <c r="I117" s="48" t="e">
        <f>IF(様式93_処遇改善!$I$49=B117,"",IF(H117&lt;=0,"該当",""))</f>
        <v>#VALUE!</v>
      </c>
      <c r="J117" s="48" t="str">
        <f>IF(AND(A117&lt;=様式93_処遇改善!$V$49,様式93_処遇改善!$V$49&lt;リスト!B117),"該当","")</f>
        <v/>
      </c>
      <c r="K117" s="48" t="s">
        <v>168</v>
      </c>
    </row>
    <row r="118" spans="1:11" x14ac:dyDescent="0.4">
      <c r="A118" s="48">
        <v>114.5</v>
      </c>
      <c r="B118" s="48">
        <v>115.5</v>
      </c>
      <c r="C118" s="48" t="s">
        <v>167</v>
      </c>
      <c r="D118" s="48">
        <v>115</v>
      </c>
      <c r="F118" s="48" t="e">
        <f>様式93_処遇改善!$I$49-A118</f>
        <v>#VALUE!</v>
      </c>
      <c r="G118" s="48" t="e">
        <f>様式93_処遇改善!$I$49-B118</f>
        <v>#VALUE!</v>
      </c>
      <c r="H118" s="48" t="e">
        <f t="shared" si="3"/>
        <v>#VALUE!</v>
      </c>
      <c r="I118" s="48" t="e">
        <f>IF(様式93_処遇改善!$I$49=B118,"",IF(H118&lt;=0,"該当",""))</f>
        <v>#VALUE!</v>
      </c>
      <c r="J118" s="48" t="str">
        <f>IF(AND(A118&lt;=様式93_処遇改善!$V$49,様式93_処遇改善!$V$49&lt;リスト!B118),"該当","")</f>
        <v/>
      </c>
      <c r="K118" s="48" t="s">
        <v>167</v>
      </c>
    </row>
    <row r="119" spans="1:11" x14ac:dyDescent="0.4">
      <c r="A119" s="48">
        <v>115.5</v>
      </c>
      <c r="B119" s="48">
        <v>116.5</v>
      </c>
      <c r="C119" s="48" t="s">
        <v>166</v>
      </c>
      <c r="D119" s="48">
        <v>116</v>
      </c>
      <c r="F119" s="48" t="e">
        <f>様式93_処遇改善!$I$49-A119</f>
        <v>#VALUE!</v>
      </c>
      <c r="G119" s="48" t="e">
        <f>様式93_処遇改善!$I$49-B119</f>
        <v>#VALUE!</v>
      </c>
      <c r="H119" s="48" t="e">
        <f t="shared" si="3"/>
        <v>#VALUE!</v>
      </c>
      <c r="I119" s="48" t="e">
        <f>IF(様式93_処遇改善!$I$49=B119,"",IF(H119&lt;=0,"該当",""))</f>
        <v>#VALUE!</v>
      </c>
      <c r="J119" s="48" t="str">
        <f>IF(AND(A119&lt;=様式93_処遇改善!$V$49,様式93_処遇改善!$V$49&lt;リスト!B119),"該当","")</f>
        <v/>
      </c>
      <c r="K119" s="48" t="s">
        <v>166</v>
      </c>
    </row>
    <row r="120" spans="1:11" x14ac:dyDescent="0.4">
      <c r="A120" s="48">
        <v>116.5</v>
      </c>
      <c r="B120" s="48">
        <v>117.5</v>
      </c>
      <c r="C120" s="48" t="s">
        <v>165</v>
      </c>
      <c r="D120" s="48">
        <v>117</v>
      </c>
      <c r="F120" s="48" t="e">
        <f>様式93_処遇改善!$I$49-A120</f>
        <v>#VALUE!</v>
      </c>
      <c r="G120" s="48" t="e">
        <f>様式93_処遇改善!$I$49-B120</f>
        <v>#VALUE!</v>
      </c>
      <c r="H120" s="48" t="e">
        <f t="shared" si="3"/>
        <v>#VALUE!</v>
      </c>
      <c r="I120" s="48" t="e">
        <f>IF(様式93_処遇改善!$I$49=B120,"",IF(H120&lt;=0,"該当",""))</f>
        <v>#VALUE!</v>
      </c>
      <c r="J120" s="48" t="str">
        <f>IF(AND(A120&lt;=様式93_処遇改善!$V$49,様式93_処遇改善!$V$49&lt;リスト!B120),"該当","")</f>
        <v/>
      </c>
      <c r="K120" s="48" t="s">
        <v>165</v>
      </c>
    </row>
    <row r="121" spans="1:11" x14ac:dyDescent="0.4">
      <c r="A121" s="48">
        <v>117.5</v>
      </c>
      <c r="B121" s="48">
        <v>118.5</v>
      </c>
      <c r="C121" s="48" t="s">
        <v>164</v>
      </c>
      <c r="D121" s="48">
        <v>118</v>
      </c>
      <c r="F121" s="48" t="e">
        <f>様式93_処遇改善!$I$49-A121</f>
        <v>#VALUE!</v>
      </c>
      <c r="G121" s="48" t="e">
        <f>様式93_処遇改善!$I$49-B121</f>
        <v>#VALUE!</v>
      </c>
      <c r="H121" s="48" t="e">
        <f t="shared" si="3"/>
        <v>#VALUE!</v>
      </c>
      <c r="I121" s="48" t="e">
        <f>IF(様式93_処遇改善!$I$49=B121,"",IF(H121&lt;=0,"該当",""))</f>
        <v>#VALUE!</v>
      </c>
      <c r="J121" s="48" t="str">
        <f>IF(AND(A121&lt;=様式93_処遇改善!$V$49,様式93_処遇改善!$V$49&lt;リスト!B121),"該当","")</f>
        <v/>
      </c>
      <c r="K121" s="48" t="s">
        <v>164</v>
      </c>
    </row>
    <row r="122" spans="1:11" x14ac:dyDescent="0.4">
      <c r="A122" s="48">
        <v>118.5</v>
      </c>
      <c r="B122" s="48">
        <v>119.5</v>
      </c>
      <c r="C122" s="48" t="s">
        <v>163</v>
      </c>
      <c r="D122" s="48">
        <v>119</v>
      </c>
      <c r="F122" s="48" t="e">
        <f>様式93_処遇改善!$I$49-A122</f>
        <v>#VALUE!</v>
      </c>
      <c r="G122" s="48" t="e">
        <f>様式93_処遇改善!$I$49-B122</f>
        <v>#VALUE!</v>
      </c>
      <c r="H122" s="48" t="e">
        <f t="shared" si="3"/>
        <v>#VALUE!</v>
      </c>
      <c r="I122" s="48" t="e">
        <f>IF(様式93_処遇改善!$I$49=B122,"",IF(H122&lt;=0,"該当",""))</f>
        <v>#VALUE!</v>
      </c>
      <c r="J122" s="48" t="str">
        <f>IF(AND(A122&lt;=様式93_処遇改善!$V$49,様式93_処遇改善!$V$49&lt;リスト!B122),"該当","")</f>
        <v/>
      </c>
      <c r="K122" s="48" t="s">
        <v>163</v>
      </c>
    </row>
    <row r="123" spans="1:11" x14ac:dyDescent="0.4">
      <c r="A123" s="48">
        <v>119.5</v>
      </c>
      <c r="B123" s="48">
        <v>120.5</v>
      </c>
      <c r="C123" s="48" t="s">
        <v>162</v>
      </c>
      <c r="D123" s="48">
        <v>120</v>
      </c>
      <c r="F123" s="48" t="e">
        <f>様式93_処遇改善!$I$49-A123</f>
        <v>#VALUE!</v>
      </c>
      <c r="G123" s="48" t="e">
        <f>様式93_処遇改善!$I$49-B123</f>
        <v>#VALUE!</v>
      </c>
      <c r="H123" s="48" t="e">
        <f t="shared" si="3"/>
        <v>#VALUE!</v>
      </c>
      <c r="I123" s="48" t="e">
        <f>IF(様式93_処遇改善!$I$49=B123,"",IF(H123&lt;=0,"該当",""))</f>
        <v>#VALUE!</v>
      </c>
      <c r="J123" s="48" t="str">
        <f>IF(AND(A123&lt;=様式93_処遇改善!$V$49,様式93_処遇改善!$V$49&lt;リスト!B123),"該当","")</f>
        <v/>
      </c>
      <c r="K123" s="48" t="s">
        <v>162</v>
      </c>
    </row>
    <row r="124" spans="1:11" x14ac:dyDescent="0.4">
      <c r="A124" s="48">
        <v>120.5</v>
      </c>
      <c r="B124" s="48">
        <v>121.5</v>
      </c>
      <c r="C124" s="48" t="s">
        <v>161</v>
      </c>
      <c r="D124" s="48">
        <v>121</v>
      </c>
      <c r="F124" s="48" t="e">
        <f>様式93_処遇改善!$I$49-A124</f>
        <v>#VALUE!</v>
      </c>
      <c r="G124" s="48" t="e">
        <f>様式93_処遇改善!$I$49-B124</f>
        <v>#VALUE!</v>
      </c>
      <c r="H124" s="48" t="e">
        <f t="shared" si="3"/>
        <v>#VALUE!</v>
      </c>
      <c r="I124" s="48" t="e">
        <f>IF(様式93_処遇改善!$I$49=B124,"",IF(H124&lt;=0,"該当",""))</f>
        <v>#VALUE!</v>
      </c>
      <c r="J124" s="48" t="str">
        <f>IF(AND(A124&lt;=様式93_処遇改善!$V$49,様式93_処遇改善!$V$49&lt;リスト!B124),"該当","")</f>
        <v/>
      </c>
      <c r="K124" s="48" t="s">
        <v>161</v>
      </c>
    </row>
    <row r="125" spans="1:11" x14ac:dyDescent="0.4">
      <c r="A125" s="48">
        <v>121.5</v>
      </c>
      <c r="B125" s="48">
        <v>122.5</v>
      </c>
      <c r="C125" s="48" t="s">
        <v>160</v>
      </c>
      <c r="D125" s="48">
        <v>122</v>
      </c>
      <c r="F125" s="48" t="e">
        <f>様式93_処遇改善!$I$49-A125</f>
        <v>#VALUE!</v>
      </c>
      <c r="G125" s="48" t="e">
        <f>様式93_処遇改善!$I$49-B125</f>
        <v>#VALUE!</v>
      </c>
      <c r="H125" s="48" t="e">
        <f t="shared" si="3"/>
        <v>#VALUE!</v>
      </c>
      <c r="I125" s="48" t="e">
        <f>IF(様式93_処遇改善!$I$49=B125,"",IF(H125&lt;=0,"該当",""))</f>
        <v>#VALUE!</v>
      </c>
      <c r="J125" s="48" t="str">
        <f>IF(AND(A125&lt;=様式93_処遇改善!$V$49,様式93_処遇改善!$V$49&lt;リスト!B125),"該当","")</f>
        <v/>
      </c>
      <c r="K125" s="48" t="s">
        <v>160</v>
      </c>
    </row>
    <row r="126" spans="1:11" x14ac:dyDescent="0.4">
      <c r="A126" s="48">
        <v>122.5</v>
      </c>
      <c r="B126" s="48">
        <v>123.5</v>
      </c>
      <c r="C126" s="48" t="s">
        <v>159</v>
      </c>
      <c r="D126" s="48">
        <v>123</v>
      </c>
      <c r="F126" s="48" t="e">
        <f>様式93_処遇改善!$I$49-A126</f>
        <v>#VALUE!</v>
      </c>
      <c r="G126" s="48" t="e">
        <f>様式93_処遇改善!$I$49-B126</f>
        <v>#VALUE!</v>
      </c>
      <c r="H126" s="48" t="e">
        <f t="shared" si="3"/>
        <v>#VALUE!</v>
      </c>
      <c r="I126" s="48" t="e">
        <f>IF(様式93_処遇改善!$I$49=B126,"",IF(H126&lt;=0,"該当",""))</f>
        <v>#VALUE!</v>
      </c>
      <c r="J126" s="48" t="str">
        <f>IF(AND(A126&lt;=様式93_処遇改善!$V$49,様式93_処遇改善!$V$49&lt;リスト!B126),"該当","")</f>
        <v/>
      </c>
      <c r="K126" s="48" t="s">
        <v>159</v>
      </c>
    </row>
    <row r="127" spans="1:11" x14ac:dyDescent="0.4">
      <c r="A127" s="48">
        <v>123.5</v>
      </c>
      <c r="B127" s="48">
        <v>124.5</v>
      </c>
      <c r="C127" s="48" t="s">
        <v>158</v>
      </c>
      <c r="D127" s="48">
        <v>124</v>
      </c>
      <c r="F127" s="48" t="e">
        <f>様式93_処遇改善!$I$49-A127</f>
        <v>#VALUE!</v>
      </c>
      <c r="G127" s="48" t="e">
        <f>様式93_処遇改善!$I$49-B127</f>
        <v>#VALUE!</v>
      </c>
      <c r="H127" s="48" t="e">
        <f t="shared" si="3"/>
        <v>#VALUE!</v>
      </c>
      <c r="I127" s="48" t="e">
        <f>IF(様式93_処遇改善!$I$49=B127,"",IF(H127&lt;=0,"該当",""))</f>
        <v>#VALUE!</v>
      </c>
      <c r="J127" s="48" t="str">
        <f>IF(AND(A127&lt;=様式93_処遇改善!$V$49,様式93_処遇改善!$V$49&lt;リスト!B127),"該当","")</f>
        <v/>
      </c>
      <c r="K127" s="48" t="s">
        <v>158</v>
      </c>
    </row>
    <row r="128" spans="1:11" x14ac:dyDescent="0.4">
      <c r="A128" s="48">
        <v>124.5</v>
      </c>
      <c r="B128" s="48">
        <v>125.5</v>
      </c>
      <c r="C128" s="48" t="s">
        <v>157</v>
      </c>
      <c r="D128" s="48">
        <v>125</v>
      </c>
      <c r="F128" s="48" t="e">
        <f>様式93_処遇改善!$I$49-A128</f>
        <v>#VALUE!</v>
      </c>
      <c r="G128" s="48" t="e">
        <f>様式93_処遇改善!$I$49-B128</f>
        <v>#VALUE!</v>
      </c>
      <c r="H128" s="48" t="e">
        <f t="shared" si="3"/>
        <v>#VALUE!</v>
      </c>
      <c r="I128" s="48" t="e">
        <f>IF(様式93_処遇改善!$I$49=B128,"",IF(H128&lt;=0,"該当",""))</f>
        <v>#VALUE!</v>
      </c>
      <c r="J128" s="48" t="str">
        <f>IF(AND(A128&lt;=様式93_処遇改善!$V$49,様式93_処遇改善!$V$49&lt;リスト!B128),"該当","")</f>
        <v/>
      </c>
      <c r="K128" s="48" t="s">
        <v>157</v>
      </c>
    </row>
    <row r="129" spans="1:11" x14ac:dyDescent="0.4">
      <c r="A129" s="48">
        <v>125.5</v>
      </c>
      <c r="B129" s="48">
        <v>126.5</v>
      </c>
      <c r="C129" s="48" t="s">
        <v>156</v>
      </c>
      <c r="D129" s="48">
        <v>126</v>
      </c>
      <c r="F129" s="48" t="e">
        <f>様式93_処遇改善!$I$49-A129</f>
        <v>#VALUE!</v>
      </c>
      <c r="G129" s="48" t="e">
        <f>様式93_処遇改善!$I$49-B129</f>
        <v>#VALUE!</v>
      </c>
      <c r="H129" s="48" t="e">
        <f t="shared" si="3"/>
        <v>#VALUE!</v>
      </c>
      <c r="I129" s="48" t="e">
        <f>IF(様式93_処遇改善!$I$49=B129,"",IF(H129&lt;=0,"該当",""))</f>
        <v>#VALUE!</v>
      </c>
      <c r="J129" s="48" t="str">
        <f>IF(AND(A129&lt;=様式93_処遇改善!$V$49,様式93_処遇改善!$V$49&lt;リスト!B129),"該当","")</f>
        <v/>
      </c>
      <c r="K129" s="48" t="s">
        <v>156</v>
      </c>
    </row>
    <row r="130" spans="1:11" x14ac:dyDescent="0.4">
      <c r="A130" s="48">
        <v>126.5</v>
      </c>
      <c r="B130" s="48">
        <v>127.5</v>
      </c>
      <c r="C130" s="48" t="s">
        <v>155</v>
      </c>
      <c r="D130" s="48">
        <v>127</v>
      </c>
      <c r="F130" s="48" t="e">
        <f>様式93_処遇改善!$I$49-A130</f>
        <v>#VALUE!</v>
      </c>
      <c r="G130" s="48" t="e">
        <f>様式93_処遇改善!$I$49-B130</f>
        <v>#VALUE!</v>
      </c>
      <c r="H130" s="48" t="e">
        <f t="shared" si="3"/>
        <v>#VALUE!</v>
      </c>
      <c r="I130" s="48" t="e">
        <f>IF(様式93_処遇改善!$I$49=B130,"",IF(H130&lt;=0,"該当",""))</f>
        <v>#VALUE!</v>
      </c>
      <c r="J130" s="48" t="str">
        <f>IF(AND(A130&lt;=様式93_処遇改善!$V$49,様式93_処遇改善!$V$49&lt;リスト!B130),"該当","")</f>
        <v/>
      </c>
      <c r="K130" s="48" t="s">
        <v>155</v>
      </c>
    </row>
    <row r="131" spans="1:11" x14ac:dyDescent="0.4">
      <c r="A131" s="48">
        <v>127.5</v>
      </c>
      <c r="B131" s="48">
        <v>128.5</v>
      </c>
      <c r="C131" s="48" t="s">
        <v>154</v>
      </c>
      <c r="D131" s="48">
        <v>128</v>
      </c>
      <c r="F131" s="48" t="e">
        <f>様式93_処遇改善!$I$49-A131</f>
        <v>#VALUE!</v>
      </c>
      <c r="G131" s="48" t="e">
        <f>様式93_処遇改善!$I$49-B131</f>
        <v>#VALUE!</v>
      </c>
      <c r="H131" s="48" t="e">
        <f t="shared" si="3"/>
        <v>#VALUE!</v>
      </c>
      <c r="I131" s="48" t="e">
        <f>IF(様式93_処遇改善!$I$49=B131,"",IF(H131&lt;=0,"該当",""))</f>
        <v>#VALUE!</v>
      </c>
      <c r="J131" s="48" t="str">
        <f>IF(AND(A131&lt;=様式93_処遇改善!$V$49,様式93_処遇改善!$V$49&lt;リスト!B131),"該当","")</f>
        <v/>
      </c>
      <c r="K131" s="48" t="s">
        <v>154</v>
      </c>
    </row>
    <row r="132" spans="1:11" x14ac:dyDescent="0.4">
      <c r="A132" s="48">
        <v>128.5</v>
      </c>
      <c r="B132" s="48">
        <v>129.5</v>
      </c>
      <c r="C132" s="48" t="s">
        <v>153</v>
      </c>
      <c r="D132" s="48">
        <v>129</v>
      </c>
      <c r="F132" s="48" t="e">
        <f>様式93_処遇改善!$I$49-A132</f>
        <v>#VALUE!</v>
      </c>
      <c r="G132" s="48" t="e">
        <f>様式93_処遇改善!$I$49-B132</f>
        <v>#VALUE!</v>
      </c>
      <c r="H132" s="48" t="e">
        <f t="shared" ref="H132:H163" si="4">F132*G132</f>
        <v>#VALUE!</v>
      </c>
      <c r="I132" s="48" t="e">
        <f>IF(様式93_処遇改善!$I$49=B132,"",IF(H132&lt;=0,"該当",""))</f>
        <v>#VALUE!</v>
      </c>
      <c r="J132" s="48" t="str">
        <f>IF(AND(A132&lt;=様式93_処遇改善!$V$49,様式93_処遇改善!$V$49&lt;リスト!B132),"該当","")</f>
        <v/>
      </c>
      <c r="K132" s="48" t="s">
        <v>153</v>
      </c>
    </row>
    <row r="133" spans="1:11" x14ac:dyDescent="0.4">
      <c r="A133" s="48">
        <v>129.5</v>
      </c>
      <c r="B133" s="48">
        <v>130.5</v>
      </c>
      <c r="C133" s="48" t="s">
        <v>152</v>
      </c>
      <c r="D133" s="48">
        <v>130</v>
      </c>
      <c r="F133" s="48" t="e">
        <f>様式93_処遇改善!$I$49-A133</f>
        <v>#VALUE!</v>
      </c>
      <c r="G133" s="48" t="e">
        <f>様式93_処遇改善!$I$49-B133</f>
        <v>#VALUE!</v>
      </c>
      <c r="H133" s="48" t="e">
        <f t="shared" si="4"/>
        <v>#VALUE!</v>
      </c>
      <c r="I133" s="48" t="e">
        <f>IF(様式93_処遇改善!$I$49=B133,"",IF(H133&lt;=0,"該当",""))</f>
        <v>#VALUE!</v>
      </c>
      <c r="J133" s="48" t="str">
        <f>IF(AND(A133&lt;=様式93_処遇改善!$V$49,様式93_処遇改善!$V$49&lt;リスト!B133),"該当","")</f>
        <v/>
      </c>
      <c r="K133" s="48" t="s">
        <v>152</v>
      </c>
    </row>
    <row r="134" spans="1:11" x14ac:dyDescent="0.4">
      <c r="A134" s="48">
        <v>130.5</v>
      </c>
      <c r="B134" s="48">
        <v>131.5</v>
      </c>
      <c r="C134" s="48" t="s">
        <v>151</v>
      </c>
      <c r="D134" s="48">
        <v>131</v>
      </c>
      <c r="F134" s="48" t="e">
        <f>様式93_処遇改善!$I$49-A134</f>
        <v>#VALUE!</v>
      </c>
      <c r="G134" s="48" t="e">
        <f>様式93_処遇改善!$I$49-B134</f>
        <v>#VALUE!</v>
      </c>
      <c r="H134" s="48" t="e">
        <f t="shared" si="4"/>
        <v>#VALUE!</v>
      </c>
      <c r="I134" s="48" t="e">
        <f>IF(様式93_処遇改善!$I$49=B134,"",IF(H134&lt;=0,"該当",""))</f>
        <v>#VALUE!</v>
      </c>
      <c r="J134" s="48" t="str">
        <f>IF(AND(A134&lt;=様式93_処遇改善!$V$49,様式93_処遇改善!$V$49&lt;リスト!B134),"該当","")</f>
        <v/>
      </c>
      <c r="K134" s="48" t="s">
        <v>151</v>
      </c>
    </row>
    <row r="135" spans="1:11" x14ac:dyDescent="0.4">
      <c r="A135" s="48">
        <v>131.5</v>
      </c>
      <c r="B135" s="48">
        <v>132.5</v>
      </c>
      <c r="C135" s="48" t="s">
        <v>150</v>
      </c>
      <c r="D135" s="48">
        <v>132</v>
      </c>
      <c r="F135" s="48" t="e">
        <f>様式93_処遇改善!$I$49-A135</f>
        <v>#VALUE!</v>
      </c>
      <c r="G135" s="48" t="e">
        <f>様式93_処遇改善!$I$49-B135</f>
        <v>#VALUE!</v>
      </c>
      <c r="H135" s="48" t="e">
        <f t="shared" si="4"/>
        <v>#VALUE!</v>
      </c>
      <c r="I135" s="48" t="e">
        <f>IF(様式93_処遇改善!$I$49=B135,"",IF(H135&lt;=0,"該当",""))</f>
        <v>#VALUE!</v>
      </c>
      <c r="J135" s="48" t="str">
        <f>IF(AND(A135&lt;=様式93_処遇改善!$V$49,様式93_処遇改善!$V$49&lt;リスト!B135),"該当","")</f>
        <v/>
      </c>
      <c r="K135" s="48" t="s">
        <v>150</v>
      </c>
    </row>
    <row r="136" spans="1:11" x14ac:dyDescent="0.4">
      <c r="A136" s="48">
        <v>132.5</v>
      </c>
      <c r="B136" s="48">
        <v>133.5</v>
      </c>
      <c r="C136" s="48" t="s">
        <v>149</v>
      </c>
      <c r="D136" s="48">
        <v>133</v>
      </c>
      <c r="F136" s="48" t="e">
        <f>様式93_処遇改善!$I$49-A136</f>
        <v>#VALUE!</v>
      </c>
      <c r="G136" s="48" t="e">
        <f>様式93_処遇改善!$I$49-B136</f>
        <v>#VALUE!</v>
      </c>
      <c r="H136" s="48" t="e">
        <f t="shared" si="4"/>
        <v>#VALUE!</v>
      </c>
      <c r="I136" s="48" t="e">
        <f>IF(様式93_処遇改善!$I$49=B136,"",IF(H136&lt;=0,"該当",""))</f>
        <v>#VALUE!</v>
      </c>
      <c r="J136" s="48" t="str">
        <f>IF(AND(A136&lt;=様式93_処遇改善!$V$49,様式93_処遇改善!$V$49&lt;リスト!B136),"該当","")</f>
        <v/>
      </c>
      <c r="K136" s="48" t="s">
        <v>149</v>
      </c>
    </row>
    <row r="137" spans="1:11" x14ac:dyDescent="0.4">
      <c r="A137" s="48">
        <v>133.5</v>
      </c>
      <c r="B137" s="48">
        <v>134.5</v>
      </c>
      <c r="C137" s="48" t="s">
        <v>148</v>
      </c>
      <c r="D137" s="48">
        <v>134</v>
      </c>
      <c r="F137" s="48" t="e">
        <f>様式93_処遇改善!$I$49-A137</f>
        <v>#VALUE!</v>
      </c>
      <c r="G137" s="48" t="e">
        <f>様式93_処遇改善!$I$49-B137</f>
        <v>#VALUE!</v>
      </c>
      <c r="H137" s="48" t="e">
        <f t="shared" si="4"/>
        <v>#VALUE!</v>
      </c>
      <c r="I137" s="48" t="e">
        <f>IF(様式93_処遇改善!$I$49=B137,"",IF(H137&lt;=0,"該当",""))</f>
        <v>#VALUE!</v>
      </c>
      <c r="J137" s="48" t="str">
        <f>IF(AND(A137&lt;=様式93_処遇改善!$V$49,様式93_処遇改善!$V$49&lt;リスト!B137),"該当","")</f>
        <v/>
      </c>
      <c r="K137" s="48" t="s">
        <v>148</v>
      </c>
    </row>
    <row r="138" spans="1:11" x14ac:dyDescent="0.4">
      <c r="A138" s="48">
        <v>134.5</v>
      </c>
      <c r="B138" s="48">
        <v>135.5</v>
      </c>
      <c r="C138" s="48" t="s">
        <v>147</v>
      </c>
      <c r="D138" s="48">
        <v>135</v>
      </c>
      <c r="F138" s="48" t="e">
        <f>様式93_処遇改善!$I$49-A138</f>
        <v>#VALUE!</v>
      </c>
      <c r="G138" s="48" t="e">
        <f>様式93_処遇改善!$I$49-B138</f>
        <v>#VALUE!</v>
      </c>
      <c r="H138" s="48" t="e">
        <f t="shared" si="4"/>
        <v>#VALUE!</v>
      </c>
      <c r="I138" s="48" t="e">
        <f>IF(様式93_処遇改善!$I$49=B138,"",IF(H138&lt;=0,"該当",""))</f>
        <v>#VALUE!</v>
      </c>
      <c r="J138" s="48" t="str">
        <f>IF(AND(A138&lt;=様式93_処遇改善!$V$49,様式93_処遇改善!$V$49&lt;リスト!B138),"該当","")</f>
        <v/>
      </c>
      <c r="K138" s="48" t="s">
        <v>147</v>
      </c>
    </row>
    <row r="139" spans="1:11" x14ac:dyDescent="0.4">
      <c r="A139" s="48">
        <v>135.5</v>
      </c>
      <c r="B139" s="48">
        <v>136.5</v>
      </c>
      <c r="C139" s="48" t="s">
        <v>146</v>
      </c>
      <c r="D139" s="48">
        <v>136</v>
      </c>
      <c r="F139" s="48" t="e">
        <f>様式93_処遇改善!$I$49-A139</f>
        <v>#VALUE!</v>
      </c>
      <c r="G139" s="48" t="e">
        <f>様式93_処遇改善!$I$49-B139</f>
        <v>#VALUE!</v>
      </c>
      <c r="H139" s="48" t="e">
        <f t="shared" si="4"/>
        <v>#VALUE!</v>
      </c>
      <c r="I139" s="48" t="e">
        <f>IF(様式93_処遇改善!$I$49=B139,"",IF(H139&lt;=0,"該当",""))</f>
        <v>#VALUE!</v>
      </c>
      <c r="J139" s="48" t="str">
        <f>IF(AND(A139&lt;=様式93_処遇改善!$V$49,様式93_処遇改善!$V$49&lt;リスト!B139),"該当","")</f>
        <v/>
      </c>
      <c r="K139" s="48" t="s">
        <v>146</v>
      </c>
    </row>
    <row r="140" spans="1:11" x14ac:dyDescent="0.4">
      <c r="A140" s="48">
        <v>136.5</v>
      </c>
      <c r="B140" s="48">
        <v>137.5</v>
      </c>
      <c r="C140" s="48" t="s">
        <v>145</v>
      </c>
      <c r="D140" s="48">
        <v>137</v>
      </c>
      <c r="F140" s="48" t="e">
        <f>様式93_処遇改善!$I$49-A140</f>
        <v>#VALUE!</v>
      </c>
      <c r="G140" s="48" t="e">
        <f>様式93_処遇改善!$I$49-B140</f>
        <v>#VALUE!</v>
      </c>
      <c r="H140" s="48" t="e">
        <f t="shared" si="4"/>
        <v>#VALUE!</v>
      </c>
      <c r="I140" s="48" t="e">
        <f>IF(様式93_処遇改善!$I$49=B140,"",IF(H140&lt;=0,"該当",""))</f>
        <v>#VALUE!</v>
      </c>
      <c r="J140" s="48" t="str">
        <f>IF(AND(A140&lt;=様式93_処遇改善!$V$49,様式93_処遇改善!$V$49&lt;リスト!B140),"該当","")</f>
        <v/>
      </c>
      <c r="K140" s="48" t="s">
        <v>145</v>
      </c>
    </row>
    <row r="141" spans="1:11" x14ac:dyDescent="0.4">
      <c r="A141" s="48">
        <v>137.5</v>
      </c>
      <c r="B141" s="48">
        <v>138.5</v>
      </c>
      <c r="C141" s="48" t="s">
        <v>144</v>
      </c>
      <c r="D141" s="48">
        <v>138</v>
      </c>
      <c r="F141" s="48" t="e">
        <f>様式93_処遇改善!$I$49-A141</f>
        <v>#VALUE!</v>
      </c>
      <c r="G141" s="48" t="e">
        <f>様式93_処遇改善!$I$49-B141</f>
        <v>#VALUE!</v>
      </c>
      <c r="H141" s="48" t="e">
        <f t="shared" si="4"/>
        <v>#VALUE!</v>
      </c>
      <c r="I141" s="48" t="e">
        <f>IF(様式93_処遇改善!$I$49=B141,"",IF(H141&lt;=0,"該当",""))</f>
        <v>#VALUE!</v>
      </c>
      <c r="J141" s="48" t="str">
        <f>IF(AND(A141&lt;=様式93_処遇改善!$V$49,様式93_処遇改善!$V$49&lt;リスト!B141),"該当","")</f>
        <v/>
      </c>
      <c r="K141" s="48" t="s">
        <v>144</v>
      </c>
    </row>
    <row r="142" spans="1:11" x14ac:dyDescent="0.4">
      <c r="A142" s="48">
        <v>138.5</v>
      </c>
      <c r="B142" s="48">
        <v>139.5</v>
      </c>
      <c r="C142" s="48" t="s">
        <v>143</v>
      </c>
      <c r="D142" s="48">
        <v>139</v>
      </c>
      <c r="F142" s="48" t="e">
        <f>様式93_処遇改善!$I$49-A142</f>
        <v>#VALUE!</v>
      </c>
      <c r="G142" s="48" t="e">
        <f>様式93_処遇改善!$I$49-B142</f>
        <v>#VALUE!</v>
      </c>
      <c r="H142" s="48" t="e">
        <f t="shared" si="4"/>
        <v>#VALUE!</v>
      </c>
      <c r="I142" s="48" t="e">
        <f>IF(様式93_処遇改善!$I$49=B142,"",IF(H142&lt;=0,"該当",""))</f>
        <v>#VALUE!</v>
      </c>
      <c r="J142" s="48" t="str">
        <f>IF(AND(A142&lt;=様式93_処遇改善!$V$49,様式93_処遇改善!$V$49&lt;リスト!B142),"該当","")</f>
        <v/>
      </c>
      <c r="K142" s="48" t="s">
        <v>143</v>
      </c>
    </row>
    <row r="143" spans="1:11" x14ac:dyDescent="0.4">
      <c r="A143" s="48">
        <v>139.5</v>
      </c>
      <c r="B143" s="48">
        <v>140.5</v>
      </c>
      <c r="C143" s="48" t="s">
        <v>142</v>
      </c>
      <c r="D143" s="48">
        <v>140</v>
      </c>
      <c r="F143" s="48" t="e">
        <f>様式93_処遇改善!$I$49-A143</f>
        <v>#VALUE!</v>
      </c>
      <c r="G143" s="48" t="e">
        <f>様式93_処遇改善!$I$49-B143</f>
        <v>#VALUE!</v>
      </c>
      <c r="H143" s="48" t="e">
        <f t="shared" si="4"/>
        <v>#VALUE!</v>
      </c>
      <c r="I143" s="48" t="e">
        <f>IF(様式93_処遇改善!$I$49=B143,"",IF(H143&lt;=0,"該当",""))</f>
        <v>#VALUE!</v>
      </c>
      <c r="J143" s="48" t="str">
        <f>IF(AND(A143&lt;=様式93_処遇改善!$V$49,様式93_処遇改善!$V$49&lt;リスト!B143),"該当","")</f>
        <v/>
      </c>
      <c r="K143" s="48" t="s">
        <v>142</v>
      </c>
    </row>
    <row r="144" spans="1:11" x14ac:dyDescent="0.4">
      <c r="A144" s="48">
        <v>140.5</v>
      </c>
      <c r="B144" s="48">
        <v>141.5</v>
      </c>
      <c r="C144" s="48" t="s">
        <v>141</v>
      </c>
      <c r="D144" s="48">
        <v>141</v>
      </c>
      <c r="F144" s="48" t="e">
        <f>様式93_処遇改善!$I$49-A144</f>
        <v>#VALUE!</v>
      </c>
      <c r="G144" s="48" t="e">
        <f>様式93_処遇改善!$I$49-B144</f>
        <v>#VALUE!</v>
      </c>
      <c r="H144" s="48" t="e">
        <f t="shared" si="4"/>
        <v>#VALUE!</v>
      </c>
      <c r="I144" s="48" t="e">
        <f>IF(様式93_処遇改善!$I$49=B144,"",IF(H144&lt;=0,"該当",""))</f>
        <v>#VALUE!</v>
      </c>
      <c r="J144" s="48" t="str">
        <f>IF(AND(A144&lt;=様式93_処遇改善!$V$49,様式93_処遇改善!$V$49&lt;リスト!B144),"該当","")</f>
        <v/>
      </c>
      <c r="K144" s="48" t="s">
        <v>141</v>
      </c>
    </row>
    <row r="145" spans="1:11" x14ac:dyDescent="0.4">
      <c r="A145" s="48">
        <v>141.5</v>
      </c>
      <c r="B145" s="48">
        <v>142.5</v>
      </c>
      <c r="C145" s="48" t="s">
        <v>140</v>
      </c>
      <c r="D145" s="48">
        <v>142</v>
      </c>
      <c r="F145" s="48" t="e">
        <f>様式93_処遇改善!$I$49-A145</f>
        <v>#VALUE!</v>
      </c>
      <c r="G145" s="48" t="e">
        <f>様式93_処遇改善!$I$49-B145</f>
        <v>#VALUE!</v>
      </c>
      <c r="H145" s="48" t="e">
        <f t="shared" si="4"/>
        <v>#VALUE!</v>
      </c>
      <c r="I145" s="48" t="e">
        <f>IF(様式93_処遇改善!$I$49=B145,"",IF(H145&lt;=0,"該当",""))</f>
        <v>#VALUE!</v>
      </c>
      <c r="J145" s="48" t="str">
        <f>IF(AND(A145&lt;=様式93_処遇改善!$V$49,様式93_処遇改善!$V$49&lt;リスト!B145),"該当","")</f>
        <v/>
      </c>
      <c r="K145" s="48" t="s">
        <v>140</v>
      </c>
    </row>
    <row r="146" spans="1:11" x14ac:dyDescent="0.4">
      <c r="A146" s="48">
        <v>142.5</v>
      </c>
      <c r="B146" s="48">
        <v>143.5</v>
      </c>
      <c r="C146" s="48" t="s">
        <v>139</v>
      </c>
      <c r="D146" s="48">
        <v>143</v>
      </c>
      <c r="F146" s="48" t="e">
        <f>様式93_処遇改善!$I$49-A146</f>
        <v>#VALUE!</v>
      </c>
      <c r="G146" s="48" t="e">
        <f>様式93_処遇改善!$I$49-B146</f>
        <v>#VALUE!</v>
      </c>
      <c r="H146" s="48" t="e">
        <f t="shared" si="4"/>
        <v>#VALUE!</v>
      </c>
      <c r="I146" s="48" t="e">
        <f>IF(様式93_処遇改善!$I$49=B146,"",IF(H146&lt;=0,"該当",""))</f>
        <v>#VALUE!</v>
      </c>
      <c r="J146" s="48" t="str">
        <f>IF(AND(A146&lt;=様式93_処遇改善!$V$49,様式93_処遇改善!$V$49&lt;リスト!B146),"該当","")</f>
        <v/>
      </c>
      <c r="K146" s="48" t="s">
        <v>139</v>
      </c>
    </row>
    <row r="147" spans="1:11" x14ac:dyDescent="0.4">
      <c r="A147" s="48">
        <v>143.5</v>
      </c>
      <c r="B147" s="48">
        <v>144.5</v>
      </c>
      <c r="C147" s="48" t="s">
        <v>138</v>
      </c>
      <c r="D147" s="48">
        <v>144</v>
      </c>
      <c r="F147" s="48" t="e">
        <f>様式93_処遇改善!$I$49-A147</f>
        <v>#VALUE!</v>
      </c>
      <c r="G147" s="48" t="e">
        <f>様式93_処遇改善!$I$49-B147</f>
        <v>#VALUE!</v>
      </c>
      <c r="H147" s="48" t="e">
        <f t="shared" si="4"/>
        <v>#VALUE!</v>
      </c>
      <c r="I147" s="48" t="e">
        <f>IF(様式93_処遇改善!$I$49=B147,"",IF(H147&lt;=0,"該当",""))</f>
        <v>#VALUE!</v>
      </c>
      <c r="J147" s="48" t="str">
        <f>IF(AND(A147&lt;=様式93_処遇改善!$V$49,様式93_処遇改善!$V$49&lt;リスト!B147),"該当","")</f>
        <v/>
      </c>
      <c r="K147" s="48" t="s">
        <v>138</v>
      </c>
    </row>
    <row r="148" spans="1:11" x14ac:dyDescent="0.4">
      <c r="A148" s="48">
        <v>144.5</v>
      </c>
      <c r="B148" s="48">
        <v>147.5</v>
      </c>
      <c r="C148" s="48" t="s">
        <v>137</v>
      </c>
      <c r="D148" s="48">
        <v>145</v>
      </c>
      <c r="F148" s="48" t="e">
        <f>様式93_処遇改善!$I$49-A148</f>
        <v>#VALUE!</v>
      </c>
      <c r="G148" s="48" t="e">
        <f>様式93_処遇改善!$I$49-B148</f>
        <v>#VALUE!</v>
      </c>
      <c r="H148" s="48" t="e">
        <f t="shared" si="4"/>
        <v>#VALUE!</v>
      </c>
      <c r="I148" s="48" t="e">
        <f>IF(様式93_処遇改善!$I$49=B148,"",IF(H148&lt;=0,"該当",""))</f>
        <v>#VALUE!</v>
      </c>
      <c r="J148" s="48" t="str">
        <f>IF(AND(A148&lt;=様式93_処遇改善!$V$49,様式93_処遇改善!$V$49&lt;リスト!B148),"該当","")</f>
        <v/>
      </c>
      <c r="K148" s="48" t="s">
        <v>137</v>
      </c>
    </row>
    <row r="149" spans="1:11" x14ac:dyDescent="0.4">
      <c r="A149" s="48">
        <v>147.5</v>
      </c>
      <c r="B149" s="50">
        <v>155</v>
      </c>
      <c r="C149" s="48" t="s">
        <v>136</v>
      </c>
      <c r="D149" s="48">
        <v>150</v>
      </c>
      <c r="F149" s="48" t="e">
        <f>様式93_処遇改善!$I$49-A149</f>
        <v>#VALUE!</v>
      </c>
      <c r="G149" s="48" t="e">
        <f>様式93_処遇改善!$I$49-B149</f>
        <v>#VALUE!</v>
      </c>
      <c r="H149" s="48" t="e">
        <f t="shared" si="4"/>
        <v>#VALUE!</v>
      </c>
      <c r="I149" s="48" t="e">
        <f>IF(様式93_処遇改善!$I$49=B149,"",IF(H149&lt;=0,"該当",""))</f>
        <v>#VALUE!</v>
      </c>
      <c r="J149" s="48" t="str">
        <f>IF(AND(A149&lt;=様式93_処遇改善!$V$49,様式93_処遇改善!$V$49&lt;リスト!B149),"該当","")</f>
        <v/>
      </c>
      <c r="K149" s="48" t="s">
        <v>136</v>
      </c>
    </row>
    <row r="150" spans="1:11" x14ac:dyDescent="0.4">
      <c r="A150" s="50">
        <v>155</v>
      </c>
      <c r="B150" s="50">
        <v>165</v>
      </c>
      <c r="C150" s="48" t="s">
        <v>135</v>
      </c>
      <c r="D150" s="48">
        <v>160</v>
      </c>
      <c r="F150" s="48" t="e">
        <f>様式93_処遇改善!$I$49-A150</f>
        <v>#VALUE!</v>
      </c>
      <c r="G150" s="48" t="e">
        <f>様式93_処遇改善!$I$49-B150</f>
        <v>#VALUE!</v>
      </c>
      <c r="H150" s="48" t="e">
        <f t="shared" si="4"/>
        <v>#VALUE!</v>
      </c>
      <c r="I150" s="48" t="e">
        <f>IF(様式93_処遇改善!$I$49=B150,"",IF(H150&lt;=0,"該当",""))</f>
        <v>#VALUE!</v>
      </c>
      <c r="J150" s="48" t="str">
        <f>IF(AND(A150&lt;=様式93_処遇改善!$V$49,様式93_処遇改善!$V$49&lt;リスト!B150),"該当","")</f>
        <v/>
      </c>
      <c r="K150" s="48" t="s">
        <v>135</v>
      </c>
    </row>
    <row r="151" spans="1:11" x14ac:dyDescent="0.4">
      <c r="A151" s="50">
        <v>165</v>
      </c>
      <c r="B151" s="50">
        <v>175</v>
      </c>
      <c r="C151" s="48" t="s">
        <v>134</v>
      </c>
      <c r="D151" s="48">
        <v>170</v>
      </c>
      <c r="F151" s="48" t="e">
        <f>様式93_処遇改善!$I$49-A151</f>
        <v>#VALUE!</v>
      </c>
      <c r="G151" s="48" t="e">
        <f>様式93_処遇改善!$I$49-B151</f>
        <v>#VALUE!</v>
      </c>
      <c r="H151" s="48" t="e">
        <f t="shared" si="4"/>
        <v>#VALUE!</v>
      </c>
      <c r="I151" s="48" t="e">
        <f>IF(様式93_処遇改善!$I$49=B151,"",IF(H151&lt;=0,"該当",""))</f>
        <v>#VALUE!</v>
      </c>
      <c r="J151" s="48" t="str">
        <f>IF(AND(A151&lt;=様式93_処遇改善!$V$49,様式93_処遇改善!$V$49&lt;リスト!B151),"該当","")</f>
        <v/>
      </c>
      <c r="K151" s="48" t="s">
        <v>134</v>
      </c>
    </row>
    <row r="152" spans="1:11" x14ac:dyDescent="0.4">
      <c r="A152" s="50">
        <v>175</v>
      </c>
      <c r="B152" s="50">
        <v>185</v>
      </c>
      <c r="C152" s="48" t="s">
        <v>133</v>
      </c>
      <c r="D152" s="48">
        <v>180</v>
      </c>
      <c r="F152" s="48" t="e">
        <f>様式93_処遇改善!$I$49-A152</f>
        <v>#VALUE!</v>
      </c>
      <c r="G152" s="48" t="e">
        <f>様式93_処遇改善!$I$49-B152</f>
        <v>#VALUE!</v>
      </c>
      <c r="H152" s="48" t="e">
        <f t="shared" si="4"/>
        <v>#VALUE!</v>
      </c>
      <c r="I152" s="48" t="e">
        <f>IF(様式93_処遇改善!$I$49=B152,"",IF(H152&lt;=0,"該当",""))</f>
        <v>#VALUE!</v>
      </c>
      <c r="J152" s="48" t="str">
        <f>IF(AND(A152&lt;=様式93_処遇改善!$V$49,様式93_処遇改善!$V$49&lt;リスト!B152),"該当","")</f>
        <v/>
      </c>
      <c r="K152" s="48" t="s">
        <v>133</v>
      </c>
    </row>
    <row r="153" spans="1:11" x14ac:dyDescent="0.4">
      <c r="A153" s="50">
        <v>185</v>
      </c>
      <c r="B153" s="50">
        <v>195</v>
      </c>
      <c r="C153" s="48" t="s">
        <v>132</v>
      </c>
      <c r="D153" s="48">
        <v>190</v>
      </c>
      <c r="F153" s="48" t="e">
        <f>様式93_処遇改善!$I$49-A153</f>
        <v>#VALUE!</v>
      </c>
      <c r="G153" s="48" t="e">
        <f>様式93_処遇改善!$I$49-B153</f>
        <v>#VALUE!</v>
      </c>
      <c r="H153" s="48" t="e">
        <f t="shared" si="4"/>
        <v>#VALUE!</v>
      </c>
      <c r="I153" s="48" t="e">
        <f>IF(様式93_処遇改善!$I$49=B153,"",IF(H153&lt;=0,"該当",""))</f>
        <v>#VALUE!</v>
      </c>
      <c r="J153" s="48" t="str">
        <f>IF(AND(A153&lt;=様式93_処遇改善!$V$49,様式93_処遇改善!$V$49&lt;リスト!B153),"該当","")</f>
        <v/>
      </c>
      <c r="K153" s="48" t="s">
        <v>132</v>
      </c>
    </row>
    <row r="154" spans="1:11" x14ac:dyDescent="0.4">
      <c r="A154" s="50">
        <v>195</v>
      </c>
      <c r="B154" s="50">
        <v>205</v>
      </c>
      <c r="C154" s="48" t="s">
        <v>131</v>
      </c>
      <c r="D154" s="48">
        <v>200</v>
      </c>
      <c r="F154" s="48" t="e">
        <f>様式93_処遇改善!$I$49-A154</f>
        <v>#VALUE!</v>
      </c>
      <c r="G154" s="48" t="e">
        <f>様式93_処遇改善!$I$49-B154</f>
        <v>#VALUE!</v>
      </c>
      <c r="H154" s="48" t="e">
        <f t="shared" si="4"/>
        <v>#VALUE!</v>
      </c>
      <c r="I154" s="48" t="e">
        <f>IF(様式93_処遇改善!$I$49=B154,"",IF(H154&lt;=0,"該当",""))</f>
        <v>#VALUE!</v>
      </c>
      <c r="J154" s="48" t="str">
        <f>IF(AND(A154&lt;=様式93_処遇改善!$V$49,様式93_処遇改善!$V$49&lt;リスト!B154),"該当","")</f>
        <v/>
      </c>
      <c r="K154" s="48" t="s">
        <v>131</v>
      </c>
    </row>
    <row r="155" spans="1:11" x14ac:dyDescent="0.4">
      <c r="A155" s="50">
        <v>205</v>
      </c>
      <c r="B155" s="50">
        <v>215</v>
      </c>
      <c r="C155" s="48" t="s">
        <v>130</v>
      </c>
      <c r="D155" s="48">
        <v>210</v>
      </c>
      <c r="F155" s="48" t="e">
        <f>様式93_処遇改善!$I$49-A155</f>
        <v>#VALUE!</v>
      </c>
      <c r="G155" s="48" t="e">
        <f>様式93_処遇改善!$I$49-B155</f>
        <v>#VALUE!</v>
      </c>
      <c r="H155" s="48" t="e">
        <f t="shared" si="4"/>
        <v>#VALUE!</v>
      </c>
      <c r="I155" s="48" t="e">
        <f>IF(様式93_処遇改善!$I$49=B155,"",IF(H155&lt;=0,"該当",""))</f>
        <v>#VALUE!</v>
      </c>
      <c r="J155" s="48" t="str">
        <f>IF(AND(A155&lt;=様式93_処遇改善!$V$49,様式93_処遇改善!$V$49&lt;リスト!B155),"該当","")</f>
        <v/>
      </c>
      <c r="K155" s="48" t="s">
        <v>130</v>
      </c>
    </row>
    <row r="156" spans="1:11" x14ac:dyDescent="0.4">
      <c r="A156" s="50">
        <v>215</v>
      </c>
      <c r="B156" s="50">
        <v>225</v>
      </c>
      <c r="C156" s="48" t="s">
        <v>129</v>
      </c>
      <c r="D156" s="48">
        <v>220</v>
      </c>
      <c r="F156" s="48" t="e">
        <f>様式93_処遇改善!$I$49-A156</f>
        <v>#VALUE!</v>
      </c>
      <c r="G156" s="48" t="e">
        <f>様式93_処遇改善!$I$49-B156</f>
        <v>#VALUE!</v>
      </c>
      <c r="H156" s="48" t="e">
        <f t="shared" si="4"/>
        <v>#VALUE!</v>
      </c>
      <c r="I156" s="48" t="e">
        <f>IF(様式93_処遇改善!$I$49=B156,"",IF(H156&lt;=0,"該当",""))</f>
        <v>#VALUE!</v>
      </c>
      <c r="J156" s="48" t="str">
        <f>IF(AND(A156&lt;=様式93_処遇改善!$V$49,様式93_処遇改善!$V$49&lt;リスト!B156),"該当","")</f>
        <v/>
      </c>
      <c r="K156" s="48" t="s">
        <v>129</v>
      </c>
    </row>
    <row r="157" spans="1:11" x14ac:dyDescent="0.4">
      <c r="A157" s="50">
        <v>225</v>
      </c>
      <c r="B157" s="50">
        <v>235</v>
      </c>
      <c r="C157" s="48" t="s">
        <v>128</v>
      </c>
      <c r="D157" s="48">
        <v>230</v>
      </c>
      <c r="F157" s="48" t="e">
        <f>様式93_処遇改善!$I$49-A157</f>
        <v>#VALUE!</v>
      </c>
      <c r="G157" s="48" t="e">
        <f>様式93_処遇改善!$I$49-B157</f>
        <v>#VALUE!</v>
      </c>
      <c r="H157" s="48" t="e">
        <f t="shared" si="4"/>
        <v>#VALUE!</v>
      </c>
      <c r="I157" s="48" t="e">
        <f>IF(様式93_処遇改善!$I$49=B157,"",IF(H157&lt;=0,"該当",""))</f>
        <v>#VALUE!</v>
      </c>
      <c r="J157" s="48" t="str">
        <f>IF(AND(A157&lt;=様式93_処遇改善!$V$49,様式93_処遇改善!$V$49&lt;リスト!B157),"該当","")</f>
        <v/>
      </c>
      <c r="K157" s="48" t="s">
        <v>128</v>
      </c>
    </row>
    <row r="158" spans="1:11" x14ac:dyDescent="0.4">
      <c r="A158" s="50">
        <v>235</v>
      </c>
      <c r="B158" s="50">
        <v>245</v>
      </c>
      <c r="C158" s="48" t="s">
        <v>127</v>
      </c>
      <c r="D158" s="48">
        <v>240</v>
      </c>
      <c r="F158" s="48" t="e">
        <f>様式93_処遇改善!$I$49-A158</f>
        <v>#VALUE!</v>
      </c>
      <c r="G158" s="48" t="e">
        <f>様式93_処遇改善!$I$49-B158</f>
        <v>#VALUE!</v>
      </c>
      <c r="H158" s="48" t="e">
        <f t="shared" si="4"/>
        <v>#VALUE!</v>
      </c>
      <c r="I158" s="48" t="e">
        <f>IF(様式93_処遇改善!$I$49=B158,"",IF(H158&lt;=0,"該当",""))</f>
        <v>#VALUE!</v>
      </c>
      <c r="J158" s="48" t="str">
        <f>IF(AND(A158&lt;=様式93_処遇改善!$V$49,様式93_処遇改善!$V$49&lt;リスト!B158),"該当","")</f>
        <v/>
      </c>
      <c r="K158" s="48" t="s">
        <v>127</v>
      </c>
    </row>
    <row r="159" spans="1:11" x14ac:dyDescent="0.4">
      <c r="A159" s="50">
        <v>245</v>
      </c>
      <c r="B159" s="50">
        <v>255</v>
      </c>
      <c r="C159" s="48" t="s">
        <v>126</v>
      </c>
      <c r="D159" s="48">
        <v>250</v>
      </c>
      <c r="F159" s="48" t="e">
        <f>様式93_処遇改善!$I$49-A159</f>
        <v>#VALUE!</v>
      </c>
      <c r="G159" s="48" t="e">
        <f>様式93_処遇改善!$I$49-B159</f>
        <v>#VALUE!</v>
      </c>
      <c r="H159" s="48" t="e">
        <f t="shared" si="4"/>
        <v>#VALUE!</v>
      </c>
      <c r="I159" s="48" t="e">
        <f>IF(様式93_処遇改善!$I$49=B159,"",IF(H159&lt;=0,"該当",""))</f>
        <v>#VALUE!</v>
      </c>
      <c r="J159" s="48" t="str">
        <f>IF(AND(A159&lt;=様式93_処遇改善!$V$49,様式93_処遇改善!$V$49&lt;リスト!B159),"該当","")</f>
        <v/>
      </c>
      <c r="K159" s="48" t="s">
        <v>126</v>
      </c>
    </row>
    <row r="160" spans="1:11" x14ac:dyDescent="0.4">
      <c r="A160" s="50">
        <v>255</v>
      </c>
      <c r="B160" s="50">
        <v>265</v>
      </c>
      <c r="C160" s="48" t="s">
        <v>125</v>
      </c>
      <c r="D160" s="48">
        <v>260</v>
      </c>
      <c r="F160" s="48" t="e">
        <f>様式93_処遇改善!$I$49-A160</f>
        <v>#VALUE!</v>
      </c>
      <c r="G160" s="48" t="e">
        <f>様式93_処遇改善!$I$49-B160</f>
        <v>#VALUE!</v>
      </c>
      <c r="H160" s="48" t="e">
        <f t="shared" si="4"/>
        <v>#VALUE!</v>
      </c>
      <c r="I160" s="48" t="e">
        <f>IF(様式93_処遇改善!$I$49=B160,"",IF(H160&lt;=0,"該当",""))</f>
        <v>#VALUE!</v>
      </c>
      <c r="J160" s="48" t="str">
        <f>IF(AND(A160&lt;=様式93_処遇改善!$V$49,様式93_処遇改善!$V$49&lt;リスト!B160),"該当","")</f>
        <v/>
      </c>
      <c r="K160" s="48" t="s">
        <v>125</v>
      </c>
    </row>
    <row r="161" spans="1:11" x14ac:dyDescent="0.4">
      <c r="A161" s="50">
        <v>265</v>
      </c>
      <c r="B161" s="50">
        <v>275</v>
      </c>
      <c r="C161" s="48" t="s">
        <v>124</v>
      </c>
      <c r="D161" s="48">
        <v>270</v>
      </c>
      <c r="F161" s="48" t="e">
        <f>様式93_処遇改善!$I$49-A161</f>
        <v>#VALUE!</v>
      </c>
      <c r="G161" s="48" t="e">
        <f>様式93_処遇改善!$I$49-B161</f>
        <v>#VALUE!</v>
      </c>
      <c r="H161" s="48" t="e">
        <f t="shared" si="4"/>
        <v>#VALUE!</v>
      </c>
      <c r="I161" s="48" t="e">
        <f>IF(様式93_処遇改善!$I$49=B161,"",IF(H161&lt;=0,"該当",""))</f>
        <v>#VALUE!</v>
      </c>
      <c r="J161" s="48" t="str">
        <f>IF(AND(A161&lt;=様式93_処遇改善!$V$49,様式93_処遇改善!$V$49&lt;リスト!B161),"該当","")</f>
        <v/>
      </c>
      <c r="K161" s="48" t="s">
        <v>124</v>
      </c>
    </row>
    <row r="162" spans="1:11" x14ac:dyDescent="0.4">
      <c r="A162" s="50">
        <v>275</v>
      </c>
      <c r="B162" s="50">
        <v>285</v>
      </c>
      <c r="C162" s="48" t="s">
        <v>123</v>
      </c>
      <c r="D162" s="48">
        <v>280</v>
      </c>
      <c r="F162" s="48" t="e">
        <f>様式93_処遇改善!$I$49-A162</f>
        <v>#VALUE!</v>
      </c>
      <c r="G162" s="48" t="e">
        <f>様式93_処遇改善!$I$49-B162</f>
        <v>#VALUE!</v>
      </c>
      <c r="H162" s="48" t="e">
        <f t="shared" si="4"/>
        <v>#VALUE!</v>
      </c>
      <c r="I162" s="48" t="e">
        <f>IF(様式93_処遇改善!$I$49=B162,"",IF(H162&lt;=0,"該当",""))</f>
        <v>#VALUE!</v>
      </c>
      <c r="J162" s="48" t="str">
        <f>IF(AND(A162&lt;=様式93_処遇改善!$V$49,様式93_処遇改善!$V$49&lt;リスト!B162),"該当","")</f>
        <v/>
      </c>
      <c r="K162" s="48" t="s">
        <v>123</v>
      </c>
    </row>
    <row r="163" spans="1:11" x14ac:dyDescent="0.4">
      <c r="A163" s="50">
        <v>285</v>
      </c>
      <c r="B163" s="50">
        <v>295</v>
      </c>
      <c r="C163" s="48" t="s">
        <v>122</v>
      </c>
      <c r="D163" s="48">
        <v>290</v>
      </c>
      <c r="F163" s="48" t="e">
        <f>様式93_処遇改善!$I$49-A163</f>
        <v>#VALUE!</v>
      </c>
      <c r="G163" s="48" t="e">
        <f>様式93_処遇改善!$I$49-B163</f>
        <v>#VALUE!</v>
      </c>
      <c r="H163" s="48" t="e">
        <f t="shared" si="4"/>
        <v>#VALUE!</v>
      </c>
      <c r="I163" s="48" t="e">
        <f>IF(様式93_処遇改善!$I$49=B163,"",IF(H163&lt;=0,"該当",""))</f>
        <v>#VALUE!</v>
      </c>
      <c r="J163" s="48" t="str">
        <f>IF(AND(A163&lt;=様式93_処遇改善!$V$49,様式93_処遇改善!$V$49&lt;リスト!B163),"該当","")</f>
        <v/>
      </c>
      <c r="K163" s="48" t="s">
        <v>122</v>
      </c>
    </row>
    <row r="164" spans="1:11" x14ac:dyDescent="0.4">
      <c r="A164" s="50">
        <v>295</v>
      </c>
      <c r="B164" s="50">
        <v>305</v>
      </c>
      <c r="C164" s="48" t="s">
        <v>121</v>
      </c>
      <c r="D164" s="48">
        <v>300</v>
      </c>
      <c r="F164" s="48" t="e">
        <f>様式93_処遇改善!$I$49-A164</f>
        <v>#VALUE!</v>
      </c>
      <c r="G164" s="48" t="e">
        <f>様式93_処遇改善!$I$49-B164</f>
        <v>#VALUE!</v>
      </c>
      <c r="H164" s="48" t="e">
        <f t="shared" ref="H164:H168" si="5">F164*G164</f>
        <v>#VALUE!</v>
      </c>
      <c r="I164" s="48" t="e">
        <f>IF(様式93_処遇改善!$I$49=B164,"",IF(H164&lt;=0,"該当",""))</f>
        <v>#VALUE!</v>
      </c>
      <c r="J164" s="48" t="str">
        <f>IF(AND(A164&lt;=様式93_処遇改善!$V$49,様式93_処遇改善!$V$49&lt;リスト!B164),"該当","")</f>
        <v/>
      </c>
      <c r="K164" s="48" t="s">
        <v>121</v>
      </c>
    </row>
    <row r="165" spans="1:11" x14ac:dyDescent="0.4">
      <c r="A165" s="50">
        <v>305</v>
      </c>
      <c r="B165" s="50">
        <v>315</v>
      </c>
      <c r="C165" s="48" t="s">
        <v>120</v>
      </c>
      <c r="D165" s="48">
        <v>310</v>
      </c>
      <c r="F165" s="48" t="e">
        <f>様式93_処遇改善!$I$49-A165</f>
        <v>#VALUE!</v>
      </c>
      <c r="G165" s="48" t="e">
        <f>様式93_処遇改善!$I$49-B165</f>
        <v>#VALUE!</v>
      </c>
      <c r="H165" s="48" t="e">
        <f t="shared" si="5"/>
        <v>#VALUE!</v>
      </c>
      <c r="I165" s="48" t="e">
        <f>IF(様式93_処遇改善!$I$49=B165,"",IF(H165&lt;=0,"該当",""))</f>
        <v>#VALUE!</v>
      </c>
      <c r="J165" s="48" t="str">
        <f>IF(AND(A165&lt;=様式93_処遇改善!$V$49,様式93_処遇改善!$V$49&lt;リスト!B165),"該当","")</f>
        <v/>
      </c>
      <c r="K165" s="48" t="s">
        <v>120</v>
      </c>
    </row>
    <row r="166" spans="1:11" x14ac:dyDescent="0.4">
      <c r="A166" s="50">
        <v>315</v>
      </c>
      <c r="B166" s="50">
        <v>325</v>
      </c>
      <c r="C166" s="48" t="s">
        <v>119</v>
      </c>
      <c r="D166" s="48">
        <v>320</v>
      </c>
      <c r="F166" s="48" t="e">
        <f>様式93_処遇改善!$I$49-A166</f>
        <v>#VALUE!</v>
      </c>
      <c r="G166" s="48" t="e">
        <f>様式93_処遇改善!$I$49-B166</f>
        <v>#VALUE!</v>
      </c>
      <c r="H166" s="48" t="e">
        <f t="shared" si="5"/>
        <v>#VALUE!</v>
      </c>
      <c r="I166" s="48" t="e">
        <f>IF(様式93_処遇改善!$I$49=B166,"",IF(H166&lt;=0,"該当",""))</f>
        <v>#VALUE!</v>
      </c>
      <c r="J166" s="48" t="str">
        <f>IF(AND(A166&lt;=様式93_処遇改善!$V$49,様式93_処遇改善!$V$49&lt;リスト!B166),"該当","")</f>
        <v/>
      </c>
      <c r="K166" s="48" t="s">
        <v>119</v>
      </c>
    </row>
    <row r="167" spans="1:11" x14ac:dyDescent="0.4">
      <c r="A167" s="50">
        <v>325</v>
      </c>
      <c r="B167" s="50">
        <v>335</v>
      </c>
      <c r="C167" s="48" t="s">
        <v>118</v>
      </c>
      <c r="D167" s="48">
        <v>330</v>
      </c>
      <c r="F167" s="48" t="e">
        <f>様式93_処遇改善!$I$49-A167</f>
        <v>#VALUE!</v>
      </c>
      <c r="G167" s="48" t="e">
        <f>様式93_処遇改善!$I$49-B167</f>
        <v>#VALUE!</v>
      </c>
      <c r="H167" s="48" t="e">
        <f t="shared" si="5"/>
        <v>#VALUE!</v>
      </c>
      <c r="I167" s="48" t="e">
        <f>IF(様式93_処遇改善!$I$49=B167,"",IF(H167&lt;=0,"該当",""))</f>
        <v>#VALUE!</v>
      </c>
      <c r="J167" s="48" t="str">
        <f>IF(AND(A167&lt;=様式93_処遇改善!$V$49,様式93_処遇改善!$V$49&lt;リスト!B167),"該当","")</f>
        <v/>
      </c>
      <c r="K167" s="48" t="s">
        <v>118</v>
      </c>
    </row>
    <row r="168" spans="1:11" x14ac:dyDescent="0.4">
      <c r="A168" s="50">
        <v>335</v>
      </c>
      <c r="C168" s="48" t="s">
        <v>117</v>
      </c>
      <c r="D168" s="48">
        <v>340</v>
      </c>
      <c r="F168" s="48" t="e">
        <f>様式93_処遇改善!$I$49-A168</f>
        <v>#VALUE!</v>
      </c>
      <c r="G168" s="49">
        <v>-1</v>
      </c>
      <c r="H168" s="48" t="e">
        <f t="shared" si="5"/>
        <v>#VALUE!</v>
      </c>
      <c r="I168" s="48" t="str">
        <f>IF(様式93_処遇改善!$I$49=B168,"",IF(H168&lt;=0,"該当",""))</f>
        <v/>
      </c>
      <c r="J168" s="48" t="str">
        <f>IF(A168&lt;=様式93_処遇改善!$V$49,"該当","")</f>
        <v>該当</v>
      </c>
      <c r="K168" s="48" t="s">
        <v>117</v>
      </c>
    </row>
  </sheetData>
  <mergeCells count="3">
    <mergeCell ref="A2:B2"/>
    <mergeCell ref="C2:C3"/>
    <mergeCell ref="D2:D3"/>
  </mergeCells>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様式93_処遇改善</vt:lpstr>
      <vt:lpstr>様式93の２_計画書</vt:lpstr>
      <vt:lpstr>様式93の３_実績報告書</vt:lpstr>
      <vt:lpstr>リスト</vt:lpstr>
      <vt:lpstr>様式93_処遇改善!Print_Area</vt:lpstr>
      <vt:lpstr>様式93の２_計画書!Print_Area</vt:lpstr>
      <vt:lpstr>様式93の３_実績報告書!Print_Area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2022-09-08T05:27:38Z</dcterms:created>
  <dcterms:modified xsi:type="dcterms:W3CDTF">2024-03-15T11:21:47Z</dcterms:modified>
</cp:coreProperties>
</file>