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drawings/drawing3.xml" ContentType="application/vnd.openxmlformats-officedocument.drawing+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drawings/drawing4.xml" ContentType="application/vnd.openxmlformats-officedocument.drawing+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drawings/drawing5.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6.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7.xml" ContentType="application/vnd.openxmlformats-officedocument.drawing+xml"/>
  <Override PartName="/xl/drawings/drawing8.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drawings/drawing9.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drawings/drawing10.xml" ContentType="application/vnd.openxmlformats-officedocument.drawing+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drawings/drawing11.xml" ContentType="application/vnd.openxmlformats-officedocument.drawing+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229" documentId="8_{FBB1D962-1FF1-495E-988E-1AE5C7D24522}" xr6:coauthVersionLast="47" xr6:coauthVersionMax="47" xr10:uidLastSave="{457B83F5-6534-4049-99A1-217FD118E1F2}"/>
  <bookViews>
    <workbookView xWindow="-120" yWindow="-120" windowWidth="29040" windowHeight="15840" tabRatio="845" xr2:uid="{00000000-000D-0000-FFFF-FFFF00000000}"/>
  </bookViews>
  <sheets>
    <sheet name="様式95_外来・在宅ベースアップ評価料（Ⅰ）" sheetId="6" r:id="rId1"/>
    <sheet name="様式96_外来・在宅ベースアップ評価料（Ⅱ）" sheetId="7" r:id="rId2"/>
    <sheet name="様式97_入院ベースアップ評価料" sheetId="4" r:id="rId3"/>
    <sheet name="別添_計画書（病院及び有床診療所）" sheetId="9" r:id="rId4"/>
    <sheet name="（別添）_計画書（無床診療所及びⅡを算定する有床診療所）" sheetId="11" r:id="rId5"/>
    <sheet name="（別添）_計画書（歯科診療所及びⅡを算定する有床診療所）" sheetId="18" r:id="rId6"/>
    <sheet name="様式98_賃金改善実績報告書（表紙）" sheetId="19" r:id="rId7"/>
    <sheet name="（別添）_実績報告書（病院及び有床診療所）" sheetId="3" r:id="rId8"/>
    <sheet name="（別添）_実績報告書（無床診療所及びⅡを算定する有床診療所）" sheetId="12" r:id="rId9"/>
    <sheet name="（別添）_実績報告書（歯科診療所及びⅡを算定する有床診療所）" sheetId="15" r:id="rId10"/>
    <sheet name="（参考）賃金引き上げ計画書作成のための計算シート" sheetId="13" r:id="rId11"/>
    <sheet name="リスト（入院）" sheetId="5" state="hidden" r:id="rId12"/>
    <sheet name="リスト（外来）" sheetId="8" state="hidden" r:id="rId13"/>
  </sheets>
  <externalReferences>
    <externalReference r:id="rId14"/>
    <externalReference r:id="rId15"/>
    <externalReference r:id="rId16"/>
    <externalReference r:id="rId17"/>
    <externalReference r:id="rId18"/>
  </externalReferences>
  <definedNames>
    <definedName name="_new1">[1]【参考】サービス名一覧!$A$4:$A$27</definedName>
    <definedName name="erea">#REF!</definedName>
    <definedName name="new">#REF!</definedName>
    <definedName name="_xlnm.Print_Area" localSheetId="10">'（参考）賃金引き上げ計画書作成のための計算シート'!$A$1:$AG$104</definedName>
    <definedName name="_xlnm.Print_Area" localSheetId="5">'（別添）_計画書（歯科診療所及びⅡを算定する有床診療所）'!$A$1:$AG$174</definedName>
    <definedName name="_xlnm.Print_Area" localSheetId="4">'（別添）_計画書（無床診療所及びⅡを算定する有床診療所）'!$A$1:$AG$174</definedName>
    <definedName name="_xlnm.Print_Area" localSheetId="9">'（別添）_実績報告書（歯科診療所及びⅡを算定する有床診療所）'!$A$1:$AG$148</definedName>
    <definedName name="_xlnm.Print_Area" localSheetId="7">'（別添）_実績報告書（病院及び有床診療所）'!$A$1:$AG$159</definedName>
    <definedName name="_xlnm.Print_Area" localSheetId="8">'（別添）_実績報告書（無床診療所及びⅡを算定する有床診療所）'!$A$1:$AG$148</definedName>
    <definedName name="_xlnm.Print_Area" localSheetId="3">'別添_計画書（病院及び有床診療所）'!$A$1:$AG$177</definedName>
    <definedName name="_xlnm.Print_Area" localSheetId="0">'様式95_外来・在宅ベースアップ評価料（Ⅰ）'!$A$1:$AE$31</definedName>
    <definedName name="_xlnm.Print_Area" localSheetId="1">'様式96_外来・在宅ベースアップ評価料（Ⅱ）'!$A$1:$AJ$154</definedName>
    <definedName name="_xlnm.Print_Area" localSheetId="2">様式97_入院ベースアップ評価料!$A$1:$AJ$127</definedName>
    <definedName name="www" localSheetId="6">#REF!</definedName>
    <definedName name="www">#REF!</definedName>
    <definedName name="Z_37B6CBE4_2B19_49FC_BFEF_B891579D40C9_.wvu.PrintArea" localSheetId="0" hidden="1">'様式95_外来・在宅ベースアップ評価料（Ⅰ）'!$A$1:$T$22</definedName>
    <definedName name="Z_37B6CBE4_2B19_49FC_BFEF_B891579D40C9_.wvu.PrintArea" localSheetId="1" hidden="1">'様式96_外来・在宅ベースアップ評価料（Ⅱ）'!$A$1:$T$105</definedName>
    <definedName name="Z_37B6CBE4_2B19_49FC_BFEF_B891579D40C9_.wvu.PrintArea" localSheetId="2" hidden="1">様式97_入院ベースアップ評価料!$A$1:$T$83</definedName>
    <definedName name="Z_5D805DA5_5B83_4DA7_AD1F_0A528C0D7036_.wvu.PrintArea" localSheetId="0" hidden="1">'様式95_外来・在宅ベースアップ評価料（Ⅰ）'!$A$1:$T$22</definedName>
    <definedName name="Z_5D805DA5_5B83_4DA7_AD1F_0A528C0D7036_.wvu.PrintArea" localSheetId="1" hidden="1">'様式96_外来・在宅ベースアップ評価料（Ⅱ）'!$A$1:$T$105</definedName>
    <definedName name="Z_5D805DA5_5B83_4DA7_AD1F_0A528C0D7036_.wvu.PrintArea" localSheetId="2" hidden="1">様式97_入院ベースアップ評価料!$A$1:$T$83</definedName>
    <definedName name="Z_69CDDE8E_4570_4BA1_94E3_16D081512935_.wvu.PrintArea" localSheetId="0" hidden="1">'様式95_外来・在宅ベースアップ評価料（Ⅰ）'!$A$1:$T$22</definedName>
    <definedName name="Z_69CDDE8E_4570_4BA1_94E3_16D081512935_.wvu.PrintArea" localSheetId="1" hidden="1">'様式96_外来・在宅ベースアップ評価料（Ⅱ）'!$A$1:$T$105</definedName>
    <definedName name="Z_69CDDE8E_4570_4BA1_94E3_16D081512935_.wvu.PrintArea" localSheetId="2" hidden="1">様式97_入院ベースアップ評価料!$A$1:$T$83</definedName>
    <definedName name="Z_73BCDB9B_F610_4914_B01C_136D6132314D_.wvu.PrintArea" localSheetId="0" hidden="1">'様式95_外来・在宅ベースアップ評価料（Ⅰ）'!$A$1:$T$22</definedName>
    <definedName name="Z_73BCDB9B_F610_4914_B01C_136D6132314D_.wvu.PrintArea" localSheetId="1" hidden="1">'様式96_外来・在宅ベースアップ評価料（Ⅱ）'!$A$1:$T$105</definedName>
    <definedName name="Z_73BCDB9B_F610_4914_B01C_136D6132314D_.wvu.PrintArea" localSheetId="2" hidden="1">様式97_入院ベースアップ評価料!$A$1:$T$83</definedName>
    <definedName name="Z_B54DE1DF_A17A_4AD2_83A8_C44B3EE7B785_.wvu.PrintArea" localSheetId="0" hidden="1">'様式95_外来・在宅ベースアップ評価料（Ⅰ）'!$A$1:$T$22</definedName>
    <definedName name="Z_B54DE1DF_A17A_4AD2_83A8_C44B3EE7B785_.wvu.PrintArea" localSheetId="1" hidden="1">'様式96_外来・在宅ベースアップ評価料（Ⅱ）'!$A$1:$T$105</definedName>
    <definedName name="Z_B54DE1DF_A17A_4AD2_83A8_C44B3EE7B785_.wvu.PrintArea" localSheetId="2" hidden="1">様式97_入院ベースアップ評価料!$A$1:$T$83</definedName>
    <definedName name="サービス" localSheetId="6">#REF!</definedName>
    <definedName name="サービス">#REF!</definedName>
    <definedName name="サービス種別">[2]サービス種類一覧!$B$4:$B$20</definedName>
    <definedName name="サービス種類">[3]サービス種類一覧!$C$4:$C$20</definedName>
    <definedName name="サービス名" localSheetId="6">#REF!</definedName>
    <definedName name="サービス名">#REF!</definedName>
    <definedName name="サービス名称" localSheetId="6">#REF!</definedName>
    <definedName name="サービス名称">#REF!</definedName>
    <definedName name="一覧">[4]加算率一覧!$A$4:$A$25</definedName>
    <definedName name="種類">[5]サービス種類一覧!$A$4:$A$20</definedName>
    <definedName name="特定" localSheetId="6">#REF!</definedName>
    <definedName name="特定">#REF!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2" i="15" l="1"/>
  <c r="H6" i="7"/>
  <c r="H5" i="7"/>
  <c r="AB127" i="15" l="1"/>
  <c r="AB126" i="15"/>
  <c r="AB125" i="15"/>
  <c r="AB115" i="15"/>
  <c r="AB114" i="15"/>
  <c r="AB113" i="15"/>
  <c r="AB104" i="15"/>
  <c r="AB103" i="15"/>
  <c r="AB95" i="15"/>
  <c r="AB94" i="15"/>
  <c r="AB86" i="15"/>
  <c r="AB85" i="15"/>
  <c r="AB77" i="15"/>
  <c r="AB76" i="15"/>
  <c r="AB68" i="15"/>
  <c r="AB67" i="15"/>
  <c r="G21" i="15"/>
  <c r="D21" i="15"/>
  <c r="R12" i="15"/>
  <c r="O12" i="15"/>
  <c r="H15" i="15"/>
  <c r="E15" i="15"/>
  <c r="H12" i="15"/>
  <c r="E12" i="15"/>
  <c r="E12" i="12"/>
  <c r="R34" i="18" l="1"/>
  <c r="AB35" i="18" s="1"/>
  <c r="AB128" i="18"/>
  <c r="AB125" i="18"/>
  <c r="AB124" i="18"/>
  <c r="AB116" i="18"/>
  <c r="AB113" i="18"/>
  <c r="AB112" i="18"/>
  <c r="AB103" i="18"/>
  <c r="AB100" i="18"/>
  <c r="AB94" i="18"/>
  <c r="AB91" i="18"/>
  <c r="AB85" i="18"/>
  <c r="AB82" i="18"/>
  <c r="AB76" i="18"/>
  <c r="AB73" i="18"/>
  <c r="AB67" i="18"/>
  <c r="AB64" i="18"/>
  <c r="V17" i="18"/>
  <c r="V13" i="18"/>
  <c r="V5" i="18"/>
  <c r="AB122" i="15"/>
  <c r="AB118" i="15"/>
  <c r="AB109" i="15"/>
  <c r="AB82" i="15"/>
  <c r="AB73" i="15"/>
  <c r="V15" i="15"/>
  <c r="AB134" i="15"/>
  <c r="AB130" i="15"/>
  <c r="AB100" i="15"/>
  <c r="AB88" i="15"/>
  <c r="AB91" i="15"/>
  <c r="S37" i="15"/>
  <c r="P37" i="15"/>
  <c r="M37" i="15"/>
  <c r="G37" i="15"/>
  <c r="D37" i="15"/>
  <c r="P36" i="15"/>
  <c r="M36" i="15"/>
  <c r="G36" i="15"/>
  <c r="D36" i="15"/>
  <c r="P35" i="15"/>
  <c r="M35" i="15"/>
  <c r="G35" i="15"/>
  <c r="D35" i="15"/>
  <c r="P34" i="15"/>
  <c r="M34" i="15"/>
  <c r="Z31" i="15"/>
  <c r="S31" i="15"/>
  <c r="P30" i="15"/>
  <c r="M30" i="15"/>
  <c r="G30" i="15"/>
  <c r="D30" i="15"/>
  <c r="P29" i="15"/>
  <c r="M29" i="15"/>
  <c r="G29" i="15"/>
  <c r="D29" i="15"/>
  <c r="P28" i="15"/>
  <c r="M28" i="15"/>
  <c r="G28" i="15"/>
  <c r="D28" i="15"/>
  <c r="P27" i="15"/>
  <c r="M27" i="15"/>
  <c r="D27" i="15"/>
  <c r="AD24" i="15"/>
  <c r="Z37" i="15" s="1"/>
  <c r="Z24" i="15"/>
  <c r="AD23" i="15"/>
  <c r="Z36" i="15" s="1"/>
  <c r="Z23" i="15"/>
  <c r="S36" i="15" s="1"/>
  <c r="AD22" i="15"/>
  <c r="Z35" i="15" s="1"/>
  <c r="Z22" i="15"/>
  <c r="S35" i="15" s="1"/>
  <c r="AD21" i="15"/>
  <c r="Z34" i="15" s="1"/>
  <c r="Z21" i="15"/>
  <c r="S34" i="15" s="1"/>
  <c r="Z40" i="15" s="1"/>
  <c r="AB45" i="15" s="1"/>
  <c r="AB50" i="15" s="1"/>
  <c r="G34" i="15"/>
  <c r="D34" i="15"/>
  <c r="AB119" i="15" l="1"/>
  <c r="V12" i="15"/>
  <c r="AB36" i="18"/>
  <c r="AA34" i="18"/>
  <c r="AF34" i="18"/>
  <c r="AB106" i="15"/>
  <c r="AB70" i="15"/>
  <c r="G27" i="15"/>
  <c r="AB79" i="15"/>
  <c r="AB97" i="15"/>
  <c r="AB131" i="15"/>
  <c r="AB33" i="18" l="1"/>
  <c r="X29" i="4"/>
  <c r="Q29" i="4"/>
  <c r="J29" i="4"/>
  <c r="C29" i="4"/>
  <c r="X41" i="7"/>
  <c r="Q41" i="7"/>
  <c r="J41" i="7"/>
  <c r="C41" i="7"/>
  <c r="AB104" i="3"/>
  <c r="AB106" i="3" s="1"/>
  <c r="AB103" i="3"/>
  <c r="R34" i="11"/>
  <c r="AB109" i="3" l="1"/>
  <c r="AB94" i="9"/>
  <c r="AB97" i="9"/>
  <c r="Z58" i="13"/>
  <c r="M58" i="13"/>
  <c r="Z56" i="13"/>
  <c r="M56" i="13"/>
  <c r="X30" i="13"/>
  <c r="Q30" i="13"/>
  <c r="J30" i="13"/>
  <c r="C30" i="13"/>
  <c r="X20" i="13"/>
  <c r="Q20" i="13"/>
  <c r="J20" i="13"/>
  <c r="C20" i="13"/>
  <c r="AB128" i="9"/>
  <c r="AB127" i="9"/>
  <c r="AB116" i="9"/>
  <c r="AB115" i="9"/>
  <c r="Z54" i="4"/>
  <c r="Z56" i="4"/>
  <c r="Z31" i="12"/>
  <c r="S31" i="12"/>
  <c r="M61" i="13" l="1"/>
  <c r="Z61" i="13"/>
  <c r="AK85" i="7"/>
  <c r="AK78" i="4"/>
  <c r="H15" i="12" l="1"/>
  <c r="E15" i="12"/>
  <c r="R12" i="12"/>
  <c r="O12" i="12"/>
  <c r="H12" i="12"/>
  <c r="H16" i="3"/>
  <c r="E16" i="3"/>
  <c r="R13" i="3"/>
  <c r="O13" i="3"/>
  <c r="H13" i="3"/>
  <c r="E13" i="3"/>
  <c r="AB127" i="12"/>
  <c r="AB134" i="12" s="1"/>
  <c r="AB126" i="12"/>
  <c r="AB130" i="12" s="1"/>
  <c r="AB125" i="12"/>
  <c r="AB115" i="12"/>
  <c r="AB122" i="12" s="1"/>
  <c r="AB114" i="12"/>
  <c r="AB118" i="12" s="1"/>
  <c r="AB113" i="12"/>
  <c r="AB104" i="12"/>
  <c r="AB106" i="12" s="1"/>
  <c r="AB103" i="12"/>
  <c r="AB95" i="12"/>
  <c r="AB100" i="12" s="1"/>
  <c r="AB94" i="12"/>
  <c r="AB86" i="12"/>
  <c r="AB91" i="12" s="1"/>
  <c r="AB85" i="12"/>
  <c r="AB77" i="12"/>
  <c r="AB82" i="12" s="1"/>
  <c r="AB76" i="12"/>
  <c r="AB68" i="12"/>
  <c r="AB73" i="12" s="1"/>
  <c r="AB67" i="12"/>
  <c r="G21" i="12"/>
  <c r="G34" i="12" s="1"/>
  <c r="D21" i="12"/>
  <c r="D27" i="12" s="1"/>
  <c r="M28" i="12"/>
  <c r="D28" i="12"/>
  <c r="AD22" i="12"/>
  <c r="Z35" i="12" s="1"/>
  <c r="AD23" i="12"/>
  <c r="Z36" i="12" s="1"/>
  <c r="AD24" i="12"/>
  <c r="Z37" i="12" s="1"/>
  <c r="Z23" i="12"/>
  <c r="S36" i="12" s="1"/>
  <c r="Z24" i="12"/>
  <c r="S37" i="12" s="1"/>
  <c r="Z22" i="12"/>
  <c r="S35" i="12" s="1"/>
  <c r="AD21" i="12"/>
  <c r="Z34" i="12" s="1"/>
  <c r="Z21" i="12"/>
  <c r="S34" i="12" s="1"/>
  <c r="AB52" i="12"/>
  <c r="P37" i="12"/>
  <c r="M37" i="12"/>
  <c r="G37" i="12"/>
  <c r="D37" i="12"/>
  <c r="P36" i="12"/>
  <c r="M36" i="12"/>
  <c r="G36" i="12"/>
  <c r="D36" i="12"/>
  <c r="P35" i="12"/>
  <c r="M35" i="12"/>
  <c r="G35" i="12"/>
  <c r="D35" i="12"/>
  <c r="P34" i="12"/>
  <c r="M34" i="12"/>
  <c r="P30" i="12"/>
  <c r="M30" i="12"/>
  <c r="G30" i="12"/>
  <c r="D30" i="12"/>
  <c r="P29" i="12"/>
  <c r="M29" i="12"/>
  <c r="G29" i="12"/>
  <c r="D29" i="12"/>
  <c r="P28" i="12"/>
  <c r="G28" i="12"/>
  <c r="P27" i="12"/>
  <c r="M27" i="12"/>
  <c r="AB136" i="3"/>
  <c r="AB143" i="3" s="1"/>
  <c r="AB135" i="3"/>
  <c r="AB139" i="3" s="1"/>
  <c r="AB134" i="3"/>
  <c r="AB124" i="3"/>
  <c r="AB128" i="3" s="1"/>
  <c r="AB123" i="3"/>
  <c r="AB127" i="3" s="1"/>
  <c r="AB122" i="3"/>
  <c r="AB128" i="11"/>
  <c r="AB125" i="11"/>
  <c r="AB124" i="11"/>
  <c r="AB116" i="11"/>
  <c r="AB113" i="11"/>
  <c r="AB112" i="11"/>
  <c r="AB131" i="9"/>
  <c r="V5" i="11"/>
  <c r="X5" i="12" s="1"/>
  <c r="AA34" i="11"/>
  <c r="AB103" i="11"/>
  <c r="AB100" i="11"/>
  <c r="AB94" i="11"/>
  <c r="AB91" i="11"/>
  <c r="AB85" i="11"/>
  <c r="AB82" i="11"/>
  <c r="AB76" i="11"/>
  <c r="AB73" i="11"/>
  <c r="AB67" i="11"/>
  <c r="AB64" i="11"/>
  <c r="V17" i="11"/>
  <c r="V13" i="11"/>
  <c r="AB79" i="9"/>
  <c r="AB76" i="9"/>
  <c r="AB106" i="9"/>
  <c r="AB103" i="9"/>
  <c r="AB88" i="9"/>
  <c r="AB85" i="9"/>
  <c r="AB52" i="3"/>
  <c r="AB113" i="3"/>
  <c r="AB118" i="3" s="1"/>
  <c r="AB112" i="3"/>
  <c r="AB95" i="3"/>
  <c r="AB100" i="3" s="1"/>
  <c r="AB94" i="3"/>
  <c r="AB86" i="3"/>
  <c r="AB88" i="3" s="1"/>
  <c r="AB85" i="3"/>
  <c r="AB77" i="3"/>
  <c r="AB76" i="3"/>
  <c r="AB68" i="3"/>
  <c r="AB73" i="3" s="1"/>
  <c r="AB67" i="3"/>
  <c r="G21" i="3"/>
  <c r="D21" i="3"/>
  <c r="AK76" i="4"/>
  <c r="M56" i="4"/>
  <c r="M54" i="4"/>
  <c r="X20" i="4"/>
  <c r="Q20" i="4"/>
  <c r="J20" i="4"/>
  <c r="C20" i="4"/>
  <c r="M68" i="7"/>
  <c r="M66" i="7"/>
  <c r="Z68" i="7"/>
  <c r="Z71" i="7" s="1"/>
  <c r="X31" i="7"/>
  <c r="Q31" i="7"/>
  <c r="J31" i="7"/>
  <c r="C31" i="7"/>
  <c r="M71" i="7" l="1"/>
  <c r="M74" i="7"/>
  <c r="AB32" i="18"/>
  <c r="AB31" i="18" s="1"/>
  <c r="AB30" i="18" s="1"/>
  <c r="AB39" i="18" s="1"/>
  <c r="AB45" i="18" s="1"/>
  <c r="AB32" i="11"/>
  <c r="AB31" i="11" s="1"/>
  <c r="I69" i="4"/>
  <c r="M58" i="4"/>
  <c r="AK58" i="4" s="1"/>
  <c r="AB35" i="11"/>
  <c r="AB36" i="11"/>
  <c r="AK86" i="7"/>
  <c r="AK77" i="4"/>
  <c r="AB70" i="12"/>
  <c r="V15" i="12"/>
  <c r="V12" i="12"/>
  <c r="V16" i="3"/>
  <c r="V13" i="3"/>
  <c r="AB131" i="3"/>
  <c r="Z40" i="12"/>
  <c r="AB119" i="12"/>
  <c r="G27" i="12"/>
  <c r="AF34" i="11"/>
  <c r="AB88" i="12"/>
  <c r="AB109" i="12"/>
  <c r="D34" i="12"/>
  <c r="AB79" i="12"/>
  <c r="AB97" i="12"/>
  <c r="AB131" i="12"/>
  <c r="AB140" i="3"/>
  <c r="AB97" i="3"/>
  <c r="AB91" i="3"/>
  <c r="AB115" i="3"/>
  <c r="AB82" i="3"/>
  <c r="AB79" i="3"/>
  <c r="AB70" i="3"/>
  <c r="AB119" i="9"/>
  <c r="AB70" i="9"/>
  <c r="AB67" i="9"/>
  <c r="AB61" i="9"/>
  <c r="V18" i="9"/>
  <c r="AB58" i="9"/>
  <c r="AK13" i="4"/>
  <c r="AK24" i="7"/>
  <c r="V13" i="9"/>
  <c r="AB48" i="18" l="1"/>
  <c r="AB33" i="11"/>
  <c r="AB30" i="11" s="1"/>
  <c r="AB39" i="11" s="1"/>
  <c r="AB45" i="11" s="1"/>
  <c r="AB45" i="12"/>
  <c r="AB50" i="12" s="1"/>
  <c r="H10" i="8"/>
  <c r="G10" i="8"/>
  <c r="H11" i="8"/>
  <c r="G11" i="8"/>
  <c r="AB48" i="11" l="1"/>
  <c r="I10" i="8"/>
  <c r="J10" i="8" s="1"/>
  <c r="I11" i="8"/>
  <c r="G5" i="8"/>
  <c r="Z66" i="7"/>
  <c r="AK87" i="7" s="1"/>
  <c r="H6" i="4"/>
  <c r="V5" i="9" s="1"/>
  <c r="H5" i="4"/>
  <c r="AB27" i="9"/>
  <c r="Z74" i="7"/>
  <c r="J85" i="7"/>
  <c r="AK21" i="7"/>
  <c r="X5" i="15" l="1"/>
  <c r="X4" i="15"/>
  <c r="V4" i="11"/>
  <c r="V4" i="18"/>
  <c r="X4" i="12"/>
  <c r="AB30" i="9"/>
  <c r="AK88" i="7"/>
  <c r="J88" i="7" s="1"/>
  <c r="K4" i="8"/>
  <c r="K5" i="8"/>
  <c r="K8" i="8"/>
  <c r="K9" i="8"/>
  <c r="K10" i="8"/>
  <c r="K7" i="8"/>
  <c r="K6" i="8"/>
  <c r="V4" i="9"/>
  <c r="J87" i="7"/>
  <c r="G9" i="8"/>
  <c r="G8" i="8"/>
  <c r="G4" i="8"/>
  <c r="G7" i="8"/>
  <c r="G6" i="8"/>
  <c r="H6" i="8"/>
  <c r="H9" i="8"/>
  <c r="H4" i="8"/>
  <c r="H5" i="8"/>
  <c r="H7" i="8"/>
  <c r="H8" i="8"/>
  <c r="J86" i="7"/>
  <c r="AK71" i="7"/>
  <c r="I7" i="8" l="1"/>
  <c r="J7" i="8" s="1"/>
  <c r="I4" i="8"/>
  <c r="J4" i="8" s="1"/>
  <c r="I9" i="8"/>
  <c r="J9" i="8" s="1"/>
  <c r="I8" i="8"/>
  <c r="J8" i="8" s="1"/>
  <c r="I5" i="8"/>
  <c r="J5" i="8" s="1"/>
  <c r="I6" i="8"/>
  <c r="J6" i="8" s="1"/>
  <c r="R93" i="7" l="1"/>
  <c r="D93" i="7"/>
  <c r="AK93" i="7" s="1"/>
  <c r="AL97" i="7" l="1"/>
  <c r="AL96" i="7"/>
  <c r="AL98" i="7"/>
  <c r="AL102" i="7"/>
  <c r="AL103" i="7"/>
  <c r="AL99" i="7"/>
  <c r="AL100" i="7"/>
  <c r="AL101" i="7"/>
  <c r="J78" i="4" l="1"/>
  <c r="J76" i="4"/>
  <c r="V69" i="4" l="1"/>
  <c r="F164" i="5" l="1"/>
  <c r="G157" i="5"/>
  <c r="G162" i="5"/>
  <c r="F155" i="5"/>
  <c r="G165" i="5"/>
  <c r="F156" i="5"/>
  <c r="G158" i="5"/>
  <c r="F161" i="5"/>
  <c r="F5" i="5"/>
  <c r="G164" i="5"/>
  <c r="F167" i="5"/>
  <c r="F160" i="5"/>
  <c r="G155" i="5"/>
  <c r="G156" i="5"/>
  <c r="F154" i="5"/>
  <c r="G168" i="5"/>
  <c r="G154" i="5"/>
  <c r="F157" i="5"/>
  <c r="H157" i="5" s="1"/>
  <c r="I157" i="5" s="1"/>
  <c r="G159" i="5"/>
  <c r="F4" i="5"/>
  <c r="G167" i="5"/>
  <c r="G160" i="5"/>
  <c r="F163" i="5"/>
  <c r="G161" i="5"/>
  <c r="F166" i="5"/>
  <c r="G166" i="5"/>
  <c r="F162" i="5"/>
  <c r="G169" i="5"/>
  <c r="F165" i="5"/>
  <c r="F158" i="5"/>
  <c r="G163" i="5"/>
  <c r="F159" i="5"/>
  <c r="F169" i="5"/>
  <c r="F168" i="5"/>
  <c r="J32" i="5"/>
  <c r="J166" i="5"/>
  <c r="J159" i="5"/>
  <c r="J163" i="5"/>
  <c r="J162" i="5"/>
  <c r="J156" i="5"/>
  <c r="J168" i="5"/>
  <c r="J154" i="5"/>
  <c r="J164" i="5"/>
  <c r="J157" i="5"/>
  <c r="J155" i="5"/>
  <c r="J165" i="5"/>
  <c r="J161" i="5"/>
  <c r="J167" i="5"/>
  <c r="J160" i="5"/>
  <c r="J158" i="5"/>
  <c r="J77" i="4"/>
  <c r="J12" i="5"/>
  <c r="J120" i="5"/>
  <c r="J88" i="5"/>
  <c r="J64" i="5"/>
  <c r="J26" i="5"/>
  <c r="J127" i="5"/>
  <c r="J95" i="5"/>
  <c r="J79" i="5"/>
  <c r="J35" i="5"/>
  <c r="J126" i="5"/>
  <c r="J110" i="5"/>
  <c r="J94" i="5"/>
  <c r="J78" i="5"/>
  <c r="J62" i="5"/>
  <c r="J54" i="5"/>
  <c r="J34" i="5"/>
  <c r="J13" i="5"/>
  <c r="J149" i="5"/>
  <c r="J141" i="5"/>
  <c r="J133" i="5"/>
  <c r="J125" i="5"/>
  <c r="J117" i="5"/>
  <c r="J109" i="5"/>
  <c r="J101" i="5"/>
  <c r="J93" i="5"/>
  <c r="J85" i="5"/>
  <c r="J77" i="5"/>
  <c r="J69" i="5"/>
  <c r="J61" i="5"/>
  <c r="J53" i="5"/>
  <c r="J43" i="5"/>
  <c r="J33" i="5"/>
  <c r="J23" i="5"/>
  <c r="J11" i="5"/>
  <c r="J136" i="5"/>
  <c r="J112" i="5"/>
  <c r="J80" i="5"/>
  <c r="J48" i="5"/>
  <c r="J151" i="5"/>
  <c r="J119" i="5"/>
  <c r="J87" i="5"/>
  <c r="J55" i="5"/>
  <c r="J25" i="5"/>
  <c r="J150" i="5"/>
  <c r="J118" i="5"/>
  <c r="J102" i="5"/>
  <c r="J86" i="5"/>
  <c r="J70" i="5"/>
  <c r="J45" i="5"/>
  <c r="J24" i="5"/>
  <c r="J148" i="5"/>
  <c r="J140" i="5"/>
  <c r="J132" i="5"/>
  <c r="J124" i="5"/>
  <c r="J116" i="5"/>
  <c r="J108" i="5"/>
  <c r="J100" i="5"/>
  <c r="J92" i="5"/>
  <c r="J84" i="5"/>
  <c r="J76" i="5"/>
  <c r="J68" i="5"/>
  <c r="J60" i="5"/>
  <c r="J52" i="5"/>
  <c r="J42" i="5"/>
  <c r="J21" i="5"/>
  <c r="J10" i="5"/>
  <c r="J131" i="5"/>
  <c r="J99" i="5"/>
  <c r="J59" i="5"/>
  <c r="J31" i="5"/>
  <c r="J19" i="5"/>
  <c r="J9" i="5"/>
  <c r="J144" i="5"/>
  <c r="J104" i="5"/>
  <c r="J72" i="5"/>
  <c r="J16" i="5"/>
  <c r="J143" i="5"/>
  <c r="J103" i="5"/>
  <c r="J63" i="5"/>
  <c r="J47" i="5"/>
  <c r="J134" i="5"/>
  <c r="J139" i="5"/>
  <c r="J115" i="5"/>
  <c r="J91" i="5"/>
  <c r="J75" i="5"/>
  <c r="J51" i="5"/>
  <c r="J4" i="5"/>
  <c r="J146" i="5"/>
  <c r="J138" i="5"/>
  <c r="J130" i="5"/>
  <c r="J122" i="5"/>
  <c r="J114" i="5"/>
  <c r="J106" i="5"/>
  <c r="J98" i="5"/>
  <c r="J90" i="5"/>
  <c r="J82" i="5"/>
  <c r="J74" i="5"/>
  <c r="J66" i="5"/>
  <c r="J58" i="5"/>
  <c r="J50" i="5"/>
  <c r="J40" i="5"/>
  <c r="J29" i="5"/>
  <c r="J18" i="5"/>
  <c r="J8" i="5"/>
  <c r="J152" i="5"/>
  <c r="J128" i="5"/>
  <c r="J96" i="5"/>
  <c r="J56" i="5"/>
  <c r="J37" i="5"/>
  <c r="J135" i="5"/>
  <c r="J111" i="5"/>
  <c r="J71" i="5"/>
  <c r="J15" i="5"/>
  <c r="J142" i="5"/>
  <c r="J147" i="5"/>
  <c r="J123" i="5"/>
  <c r="J107" i="5"/>
  <c r="J83" i="5"/>
  <c r="J67" i="5"/>
  <c r="J41" i="5"/>
  <c r="J5" i="5"/>
  <c r="J153" i="5"/>
  <c r="J145" i="5"/>
  <c r="J137" i="5"/>
  <c r="J129" i="5"/>
  <c r="J121" i="5"/>
  <c r="J113" i="5"/>
  <c r="J105" i="5"/>
  <c r="J97" i="5"/>
  <c r="J89" i="5"/>
  <c r="J81" i="5"/>
  <c r="J73" i="5"/>
  <c r="J65" i="5"/>
  <c r="J57" i="5"/>
  <c r="J49" i="5"/>
  <c r="J39" i="5"/>
  <c r="J27" i="5"/>
  <c r="J17" i="5"/>
  <c r="J7" i="5"/>
  <c r="J46" i="5"/>
  <c r="J38" i="5"/>
  <c r="J30" i="5"/>
  <c r="J22" i="5"/>
  <c r="J14" i="5"/>
  <c r="J6" i="5"/>
  <c r="J44" i="5"/>
  <c r="J36" i="5"/>
  <c r="J28" i="5"/>
  <c r="J20" i="5"/>
  <c r="H162" i="5" l="1"/>
  <c r="I162" i="5" s="1"/>
  <c r="H165" i="5"/>
  <c r="I165" i="5" s="1"/>
  <c r="H166" i="5"/>
  <c r="I166" i="5" s="1"/>
  <c r="H160" i="5"/>
  <c r="I160" i="5" s="1"/>
  <c r="H168" i="5"/>
  <c r="I168" i="5" s="1"/>
  <c r="H163" i="5"/>
  <c r="I163" i="5" s="1"/>
  <c r="H158" i="5"/>
  <c r="I158" i="5" s="1"/>
  <c r="H156" i="5"/>
  <c r="I156" i="5" s="1"/>
  <c r="H155" i="5"/>
  <c r="I155" i="5" s="1"/>
  <c r="H167" i="5"/>
  <c r="I167" i="5" s="1"/>
  <c r="H169" i="5"/>
  <c r="H154" i="5"/>
  <c r="I154" i="5" s="1"/>
  <c r="H164" i="5"/>
  <c r="I164" i="5" s="1"/>
  <c r="H159" i="5"/>
  <c r="I159" i="5" s="1"/>
  <c r="H161" i="5"/>
  <c r="I161" i="5" s="1"/>
  <c r="G153" i="5"/>
  <c r="AC31" i="3"/>
  <c r="AC24" i="3"/>
  <c r="AC37" i="3" s="1"/>
  <c r="AC23" i="3"/>
  <c r="AC36" i="3" s="1"/>
  <c r="AC22" i="3"/>
  <c r="AC35" i="3" s="1"/>
  <c r="X5" i="3" l="1"/>
  <c r="X4" i="3"/>
  <c r="F38" i="5" l="1"/>
  <c r="AK79" i="4" l="1"/>
  <c r="J79" i="4" s="1"/>
  <c r="G144" i="5"/>
  <c r="G128" i="5"/>
  <c r="G150" i="5"/>
  <c r="G142" i="5"/>
  <c r="G134" i="5"/>
  <c r="G124" i="5"/>
  <c r="G146" i="5"/>
  <c r="G138" i="5"/>
  <c r="G130" i="5"/>
  <c r="G152" i="5"/>
  <c r="G136" i="5"/>
  <c r="G148" i="5"/>
  <c r="G140" i="5"/>
  <c r="G132" i="5"/>
  <c r="F152" i="5"/>
  <c r="F150" i="5"/>
  <c r="F148" i="5"/>
  <c r="F146" i="5"/>
  <c r="F144" i="5"/>
  <c r="F142" i="5"/>
  <c r="F140" i="5"/>
  <c r="F138" i="5"/>
  <c r="F136" i="5"/>
  <c r="F134" i="5"/>
  <c r="F132" i="5"/>
  <c r="F130" i="5"/>
  <c r="F127" i="5"/>
  <c r="G122" i="5"/>
  <c r="F115" i="5"/>
  <c r="F108" i="5"/>
  <c r="F101" i="5"/>
  <c r="G86" i="5"/>
  <c r="G79" i="5"/>
  <c r="G72" i="5"/>
  <c r="G65" i="5"/>
  <c r="F59" i="5"/>
  <c r="F46" i="5"/>
  <c r="G39" i="5"/>
  <c r="F117" i="5"/>
  <c r="G102" i="5"/>
  <c r="G95" i="5"/>
  <c r="G88" i="5"/>
  <c r="G81" i="5"/>
  <c r="F74" i="5"/>
  <c r="F67" i="5"/>
  <c r="F54" i="5"/>
  <c r="F48" i="5"/>
  <c r="G41" i="5"/>
  <c r="G151" i="5"/>
  <c r="G149" i="5"/>
  <c r="G147" i="5"/>
  <c r="G145" i="5"/>
  <c r="G143" i="5"/>
  <c r="G141" i="5"/>
  <c r="G139" i="5"/>
  <c r="G137" i="5"/>
  <c r="G135" i="5"/>
  <c r="G133" i="5"/>
  <c r="G131" i="5"/>
  <c r="G129" i="5"/>
  <c r="G126" i="5"/>
  <c r="G120" i="5"/>
  <c r="G113" i="5"/>
  <c r="F106" i="5"/>
  <c r="F99" i="5"/>
  <c r="F92" i="5"/>
  <c r="F85" i="5"/>
  <c r="G70" i="5"/>
  <c r="F64" i="5"/>
  <c r="G57" i="5"/>
  <c r="F51" i="5"/>
  <c r="G44" i="5"/>
  <c r="F35" i="5"/>
  <c r="F37" i="5"/>
  <c r="G38" i="5"/>
  <c r="H38" i="5" s="1"/>
  <c r="I38" i="5" s="1"/>
  <c r="F40" i="5"/>
  <c r="F43" i="5"/>
  <c r="F45" i="5"/>
  <c r="G46" i="5"/>
  <c r="G48" i="5"/>
  <c r="G51" i="5"/>
  <c r="F53" i="5"/>
  <c r="G54" i="5"/>
  <c r="G56" i="5"/>
  <c r="G59" i="5"/>
  <c r="F61" i="5"/>
  <c r="G62" i="5"/>
  <c r="G64" i="5"/>
  <c r="G67" i="5"/>
  <c r="G69" i="5"/>
  <c r="F71" i="5"/>
  <c r="F73" i="5"/>
  <c r="G74" i="5"/>
  <c r="G76" i="5"/>
  <c r="F78" i="5"/>
  <c r="F80" i="5"/>
  <c r="G83" i="5"/>
  <c r="G85" i="5"/>
  <c r="F87" i="5"/>
  <c r="F89" i="5"/>
  <c r="G90" i="5"/>
  <c r="G92" i="5"/>
  <c r="F94" i="5"/>
  <c r="F96" i="5"/>
  <c r="G99" i="5"/>
  <c r="G101" i="5"/>
  <c r="F103" i="5"/>
  <c r="F105" i="5"/>
  <c r="G106" i="5"/>
  <c r="G108" i="5"/>
  <c r="F110" i="5"/>
  <c r="F112" i="5"/>
  <c r="G115" i="5"/>
  <c r="G117" i="5"/>
  <c r="F119" i="5"/>
  <c r="F121" i="5"/>
  <c r="F123"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G35" i="5"/>
  <c r="G37" i="5"/>
  <c r="G40" i="5"/>
  <c r="F42" i="5"/>
  <c r="G43" i="5"/>
  <c r="G45" i="5"/>
  <c r="F47" i="5"/>
  <c r="F50" i="5"/>
  <c r="F52" i="5"/>
  <c r="G53" i="5"/>
  <c r="F55" i="5"/>
  <c r="F58" i="5"/>
  <c r="F60" i="5"/>
  <c r="G61" i="5"/>
  <c r="F63" i="5"/>
  <c r="F66" i="5"/>
  <c r="F68" i="5"/>
  <c r="G71" i="5"/>
  <c r="G73" i="5"/>
  <c r="F75" i="5"/>
  <c r="F77" i="5"/>
  <c r="G78" i="5"/>
  <c r="G80" i="5"/>
  <c r="F82" i="5"/>
  <c r="F84" i="5"/>
  <c r="G87" i="5"/>
  <c r="G89" i="5"/>
  <c r="F91" i="5"/>
  <c r="F93" i="5"/>
  <c r="G94" i="5"/>
  <c r="G96" i="5"/>
  <c r="F98" i="5"/>
  <c r="F100" i="5"/>
  <c r="G103" i="5"/>
  <c r="G105" i="5"/>
  <c r="F107" i="5"/>
  <c r="F109" i="5"/>
  <c r="G110" i="5"/>
  <c r="G112" i="5"/>
  <c r="F114" i="5"/>
  <c r="F116" i="5"/>
  <c r="G119" i="5"/>
  <c r="G121" i="5"/>
  <c r="G123" i="5"/>
  <c r="G125" i="5"/>
  <c r="G127"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F36" i="5"/>
  <c r="F39" i="5"/>
  <c r="F41" i="5"/>
  <c r="G42" i="5"/>
  <c r="F44" i="5"/>
  <c r="G47" i="5"/>
  <c r="F49" i="5"/>
  <c r="G50" i="5"/>
  <c r="G52" i="5"/>
  <c r="G55" i="5"/>
  <c r="F57" i="5"/>
  <c r="G58" i="5"/>
  <c r="G60" i="5"/>
  <c r="G63" i="5"/>
  <c r="F65" i="5"/>
  <c r="G66" i="5"/>
  <c r="G68" i="5"/>
  <c r="F70" i="5"/>
  <c r="F72" i="5"/>
  <c r="G75" i="5"/>
  <c r="G77" i="5"/>
  <c r="F79" i="5"/>
  <c r="F81" i="5"/>
  <c r="G82" i="5"/>
  <c r="G84" i="5"/>
  <c r="F86" i="5"/>
  <c r="F88" i="5"/>
  <c r="G91" i="5"/>
  <c r="G93" i="5"/>
  <c r="F95" i="5"/>
  <c r="F97" i="5"/>
  <c r="G98" i="5"/>
  <c r="G100" i="5"/>
  <c r="F102" i="5"/>
  <c r="F104" i="5"/>
  <c r="G107" i="5"/>
  <c r="G109" i="5"/>
  <c r="F111" i="5"/>
  <c r="F113" i="5"/>
  <c r="G114" i="5"/>
  <c r="G116" i="5"/>
  <c r="F118" i="5"/>
  <c r="F120" i="5"/>
  <c r="F122" i="5"/>
  <c r="F124" i="5"/>
  <c r="F126" i="5"/>
  <c r="F128" i="5"/>
  <c r="F153" i="5"/>
  <c r="F151" i="5"/>
  <c r="F149" i="5"/>
  <c r="F147" i="5"/>
  <c r="F145" i="5"/>
  <c r="F143" i="5"/>
  <c r="F141" i="5"/>
  <c r="F139" i="5"/>
  <c r="F137" i="5"/>
  <c r="F135" i="5"/>
  <c r="F133" i="5"/>
  <c r="F131" i="5"/>
  <c r="F129" i="5"/>
  <c r="F125" i="5"/>
  <c r="G118" i="5"/>
  <c r="G111" i="5"/>
  <c r="G104" i="5"/>
  <c r="G97" i="5"/>
  <c r="F90" i="5"/>
  <c r="F83" i="5"/>
  <c r="F76" i="5"/>
  <c r="F69" i="5"/>
  <c r="F62" i="5"/>
  <c r="F56" i="5"/>
  <c r="G49" i="5"/>
  <c r="G36" i="5"/>
  <c r="H135" i="5" l="1"/>
  <c r="I135" i="5" s="1"/>
  <c r="H151" i="5"/>
  <c r="I151" i="5" s="1"/>
  <c r="H4" i="5"/>
  <c r="I4" i="5" s="1"/>
  <c r="H144" i="5"/>
  <c r="I144" i="5" s="1"/>
  <c r="H147" i="5"/>
  <c r="I147" i="5" s="1"/>
  <c r="H139" i="5"/>
  <c r="I139" i="5" s="1"/>
  <c r="H140" i="5"/>
  <c r="I140" i="5" s="1"/>
  <c r="H128" i="5"/>
  <c r="I128" i="5" s="1"/>
  <c r="H138" i="5"/>
  <c r="I138" i="5" s="1"/>
  <c r="H124" i="5"/>
  <c r="I124" i="5" s="1"/>
  <c r="H125" i="5"/>
  <c r="I125" i="5" s="1"/>
  <c r="H41" i="5"/>
  <c r="I41" i="5" s="1"/>
  <c r="H131" i="5"/>
  <c r="I131" i="5" s="1"/>
  <c r="H143" i="5"/>
  <c r="I143" i="5" s="1"/>
  <c r="H142" i="5"/>
  <c r="I142" i="5" s="1"/>
  <c r="H94" i="5"/>
  <c r="I94" i="5" s="1"/>
  <c r="H69" i="5"/>
  <c r="I69" i="5" s="1"/>
  <c r="H132" i="5"/>
  <c r="I132" i="5" s="1"/>
  <c r="H113" i="5"/>
  <c r="I113" i="5" s="1"/>
  <c r="H81" i="5"/>
  <c r="I81" i="5" s="1"/>
  <c r="H65" i="5"/>
  <c r="I65" i="5" s="1"/>
  <c r="H70" i="5"/>
  <c r="I70" i="5" s="1"/>
  <c r="H102" i="5"/>
  <c r="I102" i="5" s="1"/>
  <c r="H150" i="5"/>
  <c r="I150" i="5" s="1"/>
  <c r="H130" i="5"/>
  <c r="I130" i="5" s="1"/>
  <c r="H68" i="5"/>
  <c r="I68" i="5" s="1"/>
  <c r="H90" i="5"/>
  <c r="I90" i="5" s="1"/>
  <c r="H126" i="5"/>
  <c r="I126" i="5" s="1"/>
  <c r="H95" i="5"/>
  <c r="I95" i="5" s="1"/>
  <c r="H79" i="5"/>
  <c r="I79" i="5" s="1"/>
  <c r="H78" i="5"/>
  <c r="I78" i="5" s="1"/>
  <c r="H136" i="5"/>
  <c r="I136" i="5" s="1"/>
  <c r="H134" i="5"/>
  <c r="I134" i="5" s="1"/>
  <c r="H56" i="5"/>
  <c r="I56" i="5" s="1"/>
  <c r="H80" i="5"/>
  <c r="I80" i="5" s="1"/>
  <c r="H152" i="5"/>
  <c r="I152" i="5" s="1"/>
  <c r="H62" i="5"/>
  <c r="I62" i="5" s="1"/>
  <c r="H44" i="5"/>
  <c r="I44" i="5" s="1"/>
  <c r="H92" i="5"/>
  <c r="I92" i="5" s="1"/>
  <c r="H88" i="5"/>
  <c r="I88" i="5" s="1"/>
  <c r="H72" i="5"/>
  <c r="I72" i="5" s="1"/>
  <c r="H108" i="5"/>
  <c r="I108" i="5" s="1"/>
  <c r="H146" i="5"/>
  <c r="I146" i="5" s="1"/>
  <c r="H112" i="5"/>
  <c r="I112" i="5" s="1"/>
  <c r="H122" i="5"/>
  <c r="I122" i="5" s="1"/>
  <c r="H114" i="5"/>
  <c r="I114" i="5" s="1"/>
  <c r="H82" i="5"/>
  <c r="I82" i="5" s="1"/>
  <c r="H116" i="5"/>
  <c r="I116" i="5" s="1"/>
  <c r="H100" i="5"/>
  <c r="I100" i="5" s="1"/>
  <c r="H106" i="5"/>
  <c r="I106" i="5" s="1"/>
  <c r="H74" i="5"/>
  <c r="I74" i="5" s="1"/>
  <c r="H148" i="5"/>
  <c r="I148" i="5" s="1"/>
  <c r="H76" i="5"/>
  <c r="I76" i="5" s="1"/>
  <c r="H66" i="5"/>
  <c r="I66" i="5" s="1"/>
  <c r="H50" i="5"/>
  <c r="I50" i="5" s="1"/>
  <c r="H83" i="5"/>
  <c r="I83" i="5" s="1"/>
  <c r="H39" i="5"/>
  <c r="I39" i="5" s="1"/>
  <c r="H84" i="5"/>
  <c r="I84" i="5" s="1"/>
  <c r="H89" i="5"/>
  <c r="I89" i="5" s="1"/>
  <c r="H120" i="5"/>
  <c r="I120" i="5" s="1"/>
  <c r="H104" i="5"/>
  <c r="I104" i="5" s="1"/>
  <c r="H97" i="5"/>
  <c r="I97" i="5" s="1"/>
  <c r="H36" i="5"/>
  <c r="I36" i="5" s="1"/>
  <c r="H63" i="5"/>
  <c r="I63" i="5" s="1"/>
  <c r="H110" i="5"/>
  <c r="I110" i="5" s="1"/>
  <c r="H103" i="5"/>
  <c r="I103" i="5" s="1"/>
  <c r="H35" i="5"/>
  <c r="I35" i="5" s="1"/>
  <c r="H115" i="5"/>
  <c r="I115" i="5" s="1"/>
  <c r="H118" i="5"/>
  <c r="I118" i="5" s="1"/>
  <c r="H77" i="5"/>
  <c r="I77" i="5" s="1"/>
  <c r="H32" i="5"/>
  <c r="I32" i="5" s="1"/>
  <c r="H28" i="5"/>
  <c r="I28" i="5" s="1"/>
  <c r="H24" i="5"/>
  <c r="I24" i="5" s="1"/>
  <c r="H20" i="5"/>
  <c r="I20" i="5" s="1"/>
  <c r="H16" i="5"/>
  <c r="I16" i="5" s="1"/>
  <c r="H12" i="5"/>
  <c r="I12" i="5" s="1"/>
  <c r="H8" i="5"/>
  <c r="I8" i="5" s="1"/>
  <c r="H59" i="5"/>
  <c r="I59" i="5" s="1"/>
  <c r="H86" i="5"/>
  <c r="I86" i="5" s="1"/>
  <c r="H96" i="5"/>
  <c r="I96" i="5" s="1"/>
  <c r="H133" i="5"/>
  <c r="I133" i="5" s="1"/>
  <c r="H141" i="5"/>
  <c r="I141" i="5" s="1"/>
  <c r="H149" i="5"/>
  <c r="I149" i="5" s="1"/>
  <c r="H57" i="5"/>
  <c r="I57" i="5" s="1"/>
  <c r="H49" i="5"/>
  <c r="I49" i="5" s="1"/>
  <c r="H98" i="5"/>
  <c r="I98" i="5" s="1"/>
  <c r="H91" i="5"/>
  <c r="I91" i="5" s="1"/>
  <c r="H61" i="5"/>
  <c r="I61" i="5" s="1"/>
  <c r="H51" i="5"/>
  <c r="I51" i="5" s="1"/>
  <c r="H111" i="5"/>
  <c r="I111" i="5" s="1"/>
  <c r="H117" i="5"/>
  <c r="I117" i="5" s="1"/>
  <c r="H75" i="5"/>
  <c r="I75" i="5" s="1"/>
  <c r="H55" i="5"/>
  <c r="I55" i="5" s="1"/>
  <c r="H42" i="5"/>
  <c r="I42" i="5" s="1"/>
  <c r="H31" i="5"/>
  <c r="I31" i="5" s="1"/>
  <c r="H27" i="5"/>
  <c r="I27" i="5" s="1"/>
  <c r="H23" i="5"/>
  <c r="I23" i="5" s="1"/>
  <c r="H19" i="5"/>
  <c r="I19" i="5" s="1"/>
  <c r="H15" i="5"/>
  <c r="I15" i="5" s="1"/>
  <c r="H11" i="5"/>
  <c r="I11" i="5" s="1"/>
  <c r="H7" i="5"/>
  <c r="I7" i="5" s="1"/>
  <c r="H123" i="5"/>
  <c r="I123" i="5" s="1"/>
  <c r="H87" i="5"/>
  <c r="I87" i="5" s="1"/>
  <c r="H73" i="5"/>
  <c r="I73" i="5" s="1"/>
  <c r="H53" i="5"/>
  <c r="I53" i="5" s="1"/>
  <c r="H40" i="5"/>
  <c r="I40" i="5" s="1"/>
  <c r="H85" i="5"/>
  <c r="I85" i="5" s="1"/>
  <c r="H67" i="5"/>
  <c r="I67" i="5" s="1"/>
  <c r="H109" i="5"/>
  <c r="I109" i="5" s="1"/>
  <c r="H60" i="5"/>
  <c r="I60" i="5" s="1"/>
  <c r="H47" i="5"/>
  <c r="I47" i="5" s="1"/>
  <c r="H34" i="5"/>
  <c r="I34" i="5" s="1"/>
  <c r="H30" i="5"/>
  <c r="I30" i="5" s="1"/>
  <c r="H26" i="5"/>
  <c r="I26" i="5" s="1"/>
  <c r="H22" i="5"/>
  <c r="I22" i="5" s="1"/>
  <c r="H18" i="5"/>
  <c r="I18" i="5" s="1"/>
  <c r="H14" i="5"/>
  <c r="I14" i="5" s="1"/>
  <c r="H10" i="5"/>
  <c r="I10" i="5" s="1"/>
  <c r="H6" i="5"/>
  <c r="I6" i="5" s="1"/>
  <c r="H121" i="5"/>
  <c r="I121" i="5" s="1"/>
  <c r="H71" i="5"/>
  <c r="I71" i="5" s="1"/>
  <c r="H45" i="5"/>
  <c r="I45" i="5" s="1"/>
  <c r="H64" i="5"/>
  <c r="I64" i="5" s="1"/>
  <c r="H48" i="5"/>
  <c r="I48" i="5" s="1"/>
  <c r="H46" i="5"/>
  <c r="I46" i="5" s="1"/>
  <c r="H101" i="5"/>
  <c r="I101" i="5" s="1"/>
  <c r="H127" i="5"/>
  <c r="I127" i="5" s="1"/>
  <c r="H129" i="5"/>
  <c r="I129" i="5" s="1"/>
  <c r="H137" i="5"/>
  <c r="I137" i="5" s="1"/>
  <c r="H145" i="5"/>
  <c r="I145" i="5" s="1"/>
  <c r="H153" i="5"/>
  <c r="I153" i="5" s="1"/>
  <c r="H107" i="5"/>
  <c r="I107" i="5" s="1"/>
  <c r="H93" i="5"/>
  <c r="I93" i="5" s="1"/>
  <c r="H58" i="5"/>
  <c r="I58" i="5" s="1"/>
  <c r="H52" i="5"/>
  <c r="I52" i="5" s="1"/>
  <c r="H33" i="5"/>
  <c r="I33" i="5" s="1"/>
  <c r="H29" i="5"/>
  <c r="I29" i="5" s="1"/>
  <c r="H25" i="5"/>
  <c r="I25" i="5" s="1"/>
  <c r="H21" i="5"/>
  <c r="I21" i="5" s="1"/>
  <c r="H17" i="5"/>
  <c r="I17" i="5" s="1"/>
  <c r="H13" i="5"/>
  <c r="I13" i="5" s="1"/>
  <c r="H9" i="5"/>
  <c r="I9" i="5" s="1"/>
  <c r="H5" i="5"/>
  <c r="I5" i="5" s="1"/>
  <c r="H119" i="5"/>
  <c r="I119" i="5" s="1"/>
  <c r="H105" i="5"/>
  <c r="I105" i="5" s="1"/>
  <c r="H43" i="5"/>
  <c r="I43" i="5" s="1"/>
  <c r="H37" i="5"/>
  <c r="I37" i="5" s="1"/>
  <c r="H99" i="5"/>
  <c r="I99" i="5" s="1"/>
  <c r="H54" i="5"/>
  <c r="I54" i="5" s="1"/>
  <c r="P82" i="4" l="1"/>
  <c r="P37" i="3"/>
  <c r="M37" i="3"/>
  <c r="G37" i="3"/>
  <c r="D37" i="3"/>
  <c r="P30" i="3"/>
  <c r="M30" i="3"/>
  <c r="G30" i="3"/>
  <c r="D30" i="3"/>
  <c r="P29" i="9" l="1"/>
  <c r="P36" i="3"/>
  <c r="M36" i="3"/>
  <c r="G36" i="3"/>
  <c r="D36" i="3"/>
  <c r="P35" i="3"/>
  <c r="M35" i="3"/>
  <c r="G35" i="3"/>
  <c r="D35" i="3"/>
  <c r="P29" i="3"/>
  <c r="M29" i="3"/>
  <c r="G29" i="3"/>
  <c r="D29" i="3"/>
  <c r="P28" i="3"/>
  <c r="M28" i="3"/>
  <c r="G28" i="3"/>
  <c r="D28" i="3"/>
  <c r="AB29" i="9" l="1"/>
  <c r="T21" i="3"/>
  <c r="AC21" i="3" s="1"/>
  <c r="P34" i="3"/>
  <c r="M34" i="3"/>
  <c r="G34" i="3"/>
  <c r="D34" i="3"/>
  <c r="P27" i="3"/>
  <c r="M27" i="3"/>
  <c r="G27" i="3"/>
  <c r="D27" i="3"/>
  <c r="AC34" i="3" l="1"/>
  <c r="AC40" i="3" s="1"/>
  <c r="AB45" i="3" s="1"/>
  <c r="AB50" i="3" s="1"/>
  <c r="AB28" i="9"/>
  <c r="AB26" i="9" s="1"/>
  <c r="AB33" i="9" s="1"/>
  <c r="AB39" i="9" s="1"/>
  <c r="AB42" i="9" s="1"/>
</calcChain>
</file>

<file path=xl/sharedStrings.xml><?xml version="1.0" encoding="utf-8"?>
<sst xmlns="http://schemas.openxmlformats.org/spreadsheetml/2006/main" count="2581" uniqueCount="739">
  <si>
    <t>　　　　　　　　　　　　　　　　　　　　　　　　　　　　　　の施設基準に係る届出書添付書類</t>
    <rPh sb="31" eb="33">
      <t>シセツ</t>
    </rPh>
    <rPh sb="33" eb="35">
      <t>キジュン</t>
    </rPh>
    <rPh sb="36" eb="37">
      <t>カカ</t>
    </rPh>
    <rPh sb="38" eb="41">
      <t>トドケデショ</t>
    </rPh>
    <rPh sb="41" eb="43">
      <t>テンプ</t>
    </rPh>
    <rPh sb="43" eb="45">
      <t>ショルイ</t>
    </rPh>
    <phoneticPr fontId="5"/>
  </si>
  <si>
    <t>１</t>
    <phoneticPr fontId="5"/>
  </si>
  <si>
    <t>保険医療機関コード</t>
    <phoneticPr fontId="1"/>
  </si>
  <si>
    <t>保険医療機関名</t>
    <rPh sb="0" eb="2">
      <t>ホケン</t>
    </rPh>
    <rPh sb="2" eb="4">
      <t>イリョウ</t>
    </rPh>
    <rPh sb="4" eb="7">
      <t>キカンメイ</t>
    </rPh>
    <phoneticPr fontId="5"/>
  </si>
  <si>
    <t>２</t>
    <phoneticPr fontId="5"/>
  </si>
  <si>
    <t>届出を行う評価料</t>
    <rPh sb="0" eb="2">
      <t>トドケデ</t>
    </rPh>
    <rPh sb="3" eb="4">
      <t>オコナ</t>
    </rPh>
    <rPh sb="5" eb="7">
      <t>ヒョウカ</t>
    </rPh>
    <rPh sb="7" eb="8">
      <t>リョウ</t>
    </rPh>
    <phoneticPr fontId="5"/>
  </si>
  <si>
    <t>外来・在宅ベースアップ評価料（Ⅰ）</t>
    <rPh sb="0" eb="2">
      <t>ガイライ</t>
    </rPh>
    <rPh sb="3" eb="5">
      <t>ザイタク</t>
    </rPh>
    <rPh sb="11" eb="13">
      <t>ヒョウカ</t>
    </rPh>
    <rPh sb="13" eb="14">
      <t>リョウ</t>
    </rPh>
    <phoneticPr fontId="5"/>
  </si>
  <si>
    <t>歯科外来・在宅ベースアップ評価料（Ⅰ）</t>
    <rPh sb="5" eb="7">
      <t>ザイタク</t>
    </rPh>
    <phoneticPr fontId="5"/>
  </si>
  <si>
    <t>３</t>
    <phoneticPr fontId="5"/>
  </si>
  <si>
    <t>外来医療等の実施の有無</t>
    <rPh sb="0" eb="2">
      <t>ガイライ</t>
    </rPh>
    <rPh sb="2" eb="4">
      <t>イリョウ</t>
    </rPh>
    <rPh sb="4" eb="5">
      <t>トウ</t>
    </rPh>
    <rPh sb="6" eb="8">
      <t>ジッシ</t>
    </rPh>
    <rPh sb="9" eb="11">
      <t>ウム</t>
    </rPh>
    <phoneticPr fontId="1"/>
  </si>
  <si>
    <t>外来医療又は在宅診療を実施している保険医療機関（医科）</t>
  </si>
  <si>
    <t>外来医療又は在宅診療を実施している保険医療機関（歯科）</t>
  </si>
  <si>
    <t>４</t>
    <phoneticPr fontId="5"/>
  </si>
  <si>
    <t>対象職員（常勤換算）数</t>
    <rPh sb="0" eb="2">
      <t>タイショウ</t>
    </rPh>
    <rPh sb="2" eb="4">
      <t>ショクイン</t>
    </rPh>
    <rPh sb="5" eb="7">
      <t>ジョウキン</t>
    </rPh>
    <rPh sb="7" eb="9">
      <t>カンサン</t>
    </rPh>
    <phoneticPr fontId="1"/>
  </si>
  <si>
    <t>人</t>
    <rPh sb="0" eb="1">
      <t>ニン</t>
    </rPh>
    <phoneticPr fontId="5"/>
  </si>
  <si>
    <t>※　対象職員とは、主として医療に従事する職員（医師及び歯科医師を除く。）をいう。</t>
    <rPh sb="2" eb="4">
      <t>タイショウ</t>
    </rPh>
    <rPh sb="4" eb="6">
      <t>ショクイン</t>
    </rPh>
    <rPh sb="9" eb="10">
      <t>シュ</t>
    </rPh>
    <rPh sb="13" eb="15">
      <t>イリョウ</t>
    </rPh>
    <rPh sb="16" eb="18">
      <t>ジュウジ</t>
    </rPh>
    <rPh sb="20" eb="22">
      <t>ショクイン</t>
    </rPh>
    <rPh sb="23" eb="25">
      <t>イシ</t>
    </rPh>
    <rPh sb="25" eb="26">
      <t>オヨ</t>
    </rPh>
    <rPh sb="27" eb="31">
      <t>シカイシ</t>
    </rPh>
    <rPh sb="32" eb="33">
      <t>ノゾ</t>
    </rPh>
    <phoneticPr fontId="1"/>
  </si>
  <si>
    <t>【記載上の注意】</t>
    <phoneticPr fontId="1"/>
  </si>
  <si>
    <t>　１　「２」については、届出を行う評価料について☑を記載すること。</t>
    <rPh sb="12" eb="14">
      <t>トドケデ</t>
    </rPh>
    <rPh sb="15" eb="16">
      <t>オコナ</t>
    </rPh>
    <rPh sb="17" eb="19">
      <t>ヒョウカ</t>
    </rPh>
    <rPh sb="19" eb="20">
      <t>リョウ</t>
    </rPh>
    <rPh sb="26" eb="28">
      <t>キサイ</t>
    </rPh>
    <phoneticPr fontId="1"/>
  </si>
  <si>
    <t>　　　なお、いずれにも該当する保険医療機関にあっては、いずれも☑を記載すること。</t>
    <phoneticPr fontId="1"/>
  </si>
  <si>
    <t>　２　「３」については、外来医療等の実施の有無について☑を記載すること。</t>
    <rPh sb="12" eb="14">
      <t>ガイライ</t>
    </rPh>
    <rPh sb="14" eb="16">
      <t>イリョウ</t>
    </rPh>
    <rPh sb="16" eb="17">
      <t>トウ</t>
    </rPh>
    <rPh sb="18" eb="20">
      <t>ジッシ</t>
    </rPh>
    <rPh sb="21" eb="23">
      <t>ウム</t>
    </rPh>
    <phoneticPr fontId="1"/>
  </si>
  <si>
    <t>　　　なお、いずれにも該当する保険医療機関にあっては、いずれも☑を記載すること。</t>
  </si>
  <si>
    <t>　３　「４」については、届出時点における対象職員の人数を常勤換算で記載すること。</t>
    <rPh sb="12" eb="14">
      <t>トドケデ</t>
    </rPh>
    <rPh sb="14" eb="16">
      <t>ジテン</t>
    </rPh>
    <rPh sb="20" eb="22">
      <t>タイショウ</t>
    </rPh>
    <rPh sb="22" eb="24">
      <t>ショクイン</t>
    </rPh>
    <rPh sb="25" eb="27">
      <t>ニンズウ</t>
    </rPh>
    <rPh sb="28" eb="30">
      <t>ジョウキン</t>
    </rPh>
    <rPh sb="30" eb="32">
      <t>カンザン</t>
    </rPh>
    <rPh sb="33" eb="35">
      <t>キサイ</t>
    </rPh>
    <phoneticPr fontId="1"/>
  </si>
  <si>
    <t>　　　常勤の職員の常勤換算数は１とする。常勤でない職員の常勤換算数は、「当該常勤でない職員の所定</t>
    <phoneticPr fontId="1"/>
  </si>
  <si>
    <t>　　　労働時間」を「当該保険医療機関において定めている常勤職員の所定労働時間」で除して得た数（当該</t>
    <phoneticPr fontId="1"/>
  </si>
  <si>
    <t>　　　　　　　　　　　　　　　　　　　　　　　　　　　の施設基準に係る届出書添付書類 　（新規・３、６、９、12月の区分変更）</t>
    <rPh sb="28" eb="30">
      <t>シセツ</t>
    </rPh>
    <rPh sb="30" eb="32">
      <t>キジュン</t>
    </rPh>
    <rPh sb="33" eb="34">
      <t>カカ</t>
    </rPh>
    <rPh sb="35" eb="38">
      <t>トドケデショ</t>
    </rPh>
    <rPh sb="38" eb="40">
      <t>テンプ</t>
    </rPh>
    <rPh sb="40" eb="42">
      <t>ショルイ</t>
    </rPh>
    <rPh sb="45" eb="47">
      <t>シンキ</t>
    </rPh>
    <rPh sb="56" eb="57">
      <t>ガツ</t>
    </rPh>
    <rPh sb="58" eb="60">
      <t>クブン</t>
    </rPh>
    <rPh sb="60" eb="62">
      <t>ヘンコウ</t>
    </rPh>
    <phoneticPr fontId="5"/>
  </si>
  <si>
    <t>外来・在宅ベースアップ評価料（Ⅱ）</t>
  </si>
  <si>
    <t>歯科外来・在宅ベースアップ評価料（Ⅱ）</t>
  </si>
  <si>
    <t>該当する届出</t>
    <rPh sb="0" eb="2">
      <t>ガイトウ</t>
    </rPh>
    <rPh sb="4" eb="6">
      <t>トドケデ</t>
    </rPh>
    <phoneticPr fontId="5"/>
  </si>
  <si>
    <t>新規　　　</t>
    <rPh sb="0" eb="2">
      <t>シンキ</t>
    </rPh>
    <phoneticPr fontId="5"/>
  </si>
  <si>
    <t>３月</t>
    <phoneticPr fontId="5"/>
  </si>
  <si>
    <t>６月</t>
    <phoneticPr fontId="5"/>
  </si>
  <si>
    <t>９月</t>
    <phoneticPr fontId="5"/>
  </si>
  <si>
    <t>12月</t>
    <phoneticPr fontId="5"/>
  </si>
  <si>
    <t>区分変更</t>
    <phoneticPr fontId="5"/>
  </si>
  <si>
    <t>※　新規の場合、届出月以前で最も近い月をチェックすること。</t>
    <rPh sb="2" eb="4">
      <t>シンキ</t>
    </rPh>
    <rPh sb="5" eb="7">
      <t>バアイ</t>
    </rPh>
    <rPh sb="8" eb="9">
      <t>トド</t>
    </rPh>
    <rPh sb="9" eb="10">
      <t>デ</t>
    </rPh>
    <rPh sb="10" eb="11">
      <t>ツキ</t>
    </rPh>
    <rPh sb="11" eb="13">
      <t>イゼン</t>
    </rPh>
    <rPh sb="14" eb="15">
      <t>モット</t>
    </rPh>
    <rPh sb="16" eb="17">
      <t>チカ</t>
    </rPh>
    <rPh sb="18" eb="19">
      <t>ツキ</t>
    </rPh>
    <phoneticPr fontId="1"/>
  </si>
  <si>
    <t>対象職員（常勤換算）数</t>
    <rPh sb="5" eb="7">
      <t>ジョウキン</t>
    </rPh>
    <rPh sb="7" eb="9">
      <t>カンザン</t>
    </rPh>
    <rPh sb="10" eb="11">
      <t>スウ</t>
    </rPh>
    <phoneticPr fontId="1"/>
  </si>
  <si>
    <t>５</t>
    <phoneticPr fontId="1"/>
  </si>
  <si>
    <t>円</t>
    <rPh sb="0" eb="1">
      <t>エン</t>
    </rPh>
    <phoneticPr fontId="5"/>
  </si>
  <si>
    <t>（前回届出時</t>
    <rPh sb="1" eb="3">
      <t>ゼンカイ</t>
    </rPh>
    <rPh sb="3" eb="5">
      <t>トドケデ</t>
    </rPh>
    <rPh sb="5" eb="6">
      <t>ジ</t>
    </rPh>
    <phoneticPr fontId="5"/>
  </si>
  <si>
    <t>※　新規届出時は前回届出時欄への記載は不要。</t>
    <rPh sb="2" eb="4">
      <t>シンキ</t>
    </rPh>
    <rPh sb="4" eb="5">
      <t>トド</t>
    </rPh>
    <rPh sb="5" eb="6">
      <t>デ</t>
    </rPh>
    <rPh sb="6" eb="7">
      <t>ジ</t>
    </rPh>
    <rPh sb="8" eb="10">
      <t>ゼンカイ</t>
    </rPh>
    <rPh sb="10" eb="11">
      <t>トド</t>
    </rPh>
    <rPh sb="11" eb="12">
      <t>デ</t>
    </rPh>
    <rPh sb="12" eb="13">
      <t>ジ</t>
    </rPh>
    <rPh sb="13" eb="14">
      <t>ラン</t>
    </rPh>
    <rPh sb="16" eb="18">
      <t>キサイ</t>
    </rPh>
    <rPh sb="19" eb="21">
      <t>フヨウ</t>
    </rPh>
    <phoneticPr fontId="5"/>
  </si>
  <si>
    <t>点数</t>
    <rPh sb="0" eb="2">
      <t>テンスウ</t>
    </rPh>
    <phoneticPr fontId="1"/>
  </si>
  <si>
    <t>回</t>
    <rPh sb="0" eb="1">
      <t>カイ</t>
    </rPh>
    <phoneticPr fontId="5"/>
  </si>
  <si>
    <t>回）</t>
    <rPh sb="0" eb="1">
      <t>カイ</t>
    </rPh>
    <phoneticPr fontId="5"/>
  </si>
  <si>
    <t>※　自由診療の患者については、計上しない。</t>
    <phoneticPr fontId="1"/>
  </si>
  <si>
    <t>　　 公費負担医療や労災保険制度等、診療報酬点数表に従って医療費が算定される患者については、計上する。　</t>
  </si>
  <si>
    <t>【合計】</t>
    <rPh sb="1" eb="3">
      <t>ゴウケイ</t>
    </rPh>
    <phoneticPr fontId="1"/>
  </si>
  <si>
    <t>　外来・在宅ベースアップ評価料（Ⅰ）等の算定回数見込み</t>
    <rPh sb="18" eb="19">
      <t>トウ</t>
    </rPh>
    <rPh sb="20" eb="22">
      <t>サンテイ</t>
    </rPh>
    <rPh sb="22" eb="24">
      <t>カイスウ</t>
    </rPh>
    <rPh sb="24" eb="26">
      <t>ミコ</t>
    </rPh>
    <phoneticPr fontId="1"/>
  </si>
  <si>
    <t>　外来・在宅ベースアップ評価料（Ⅰ）等の算定により算定される点数の見込み</t>
    <rPh sb="18" eb="19">
      <t>トウ</t>
    </rPh>
    <rPh sb="25" eb="27">
      <t>サンテイ</t>
    </rPh>
    <rPh sb="30" eb="32">
      <t>テンスウ</t>
    </rPh>
    <rPh sb="33" eb="35">
      <t>ミコ</t>
    </rPh>
    <phoneticPr fontId="1"/>
  </si>
  <si>
    <t>点</t>
    <rPh sb="0" eb="1">
      <t>テン</t>
    </rPh>
    <phoneticPr fontId="5"/>
  </si>
  <si>
    <t>点）</t>
    <rPh sb="0" eb="1">
      <t>テン</t>
    </rPh>
    <phoneticPr fontId="5"/>
  </si>
  <si>
    <t>）</t>
    <phoneticPr fontId="1"/>
  </si>
  <si>
    <t>　）</t>
    <phoneticPr fontId="5"/>
  </si>
  <si>
    <t>【Ｂ】＝</t>
  </si>
  <si>
    <t>対象職員の給与総額×１分２厘 - （外来・在宅ベースアップ評価料（Ⅰ）及び</t>
    <phoneticPr fontId="5"/>
  </si>
  <si>
    <t>歯科外来・在宅ベースアップ評価料（Ⅰ）により算定される点数の見込み）×10円</t>
    <phoneticPr fontId="1"/>
  </si>
  <si>
    <t>外来・在宅ベースアップ評価料（Ⅱ）イの算定回数の見込み×８</t>
    <phoneticPr fontId="1"/>
  </si>
  <si>
    <t>+ 外来・在宅ベースアップ評価料（Ⅱ）ロの算定回数の見込み</t>
    <phoneticPr fontId="1"/>
  </si>
  <si>
    <t>+ 歯科外来・在宅ベースアップ評価料（Ⅱ）イの算定回数の見込み×８</t>
    <phoneticPr fontId="1"/>
  </si>
  <si>
    <t>　×10円</t>
    <rPh sb="4" eb="5">
      <t>エン</t>
    </rPh>
    <phoneticPr fontId="1"/>
  </si>
  <si>
    <t>+ 歯科外来・在宅ベースアップ評価料（Ⅱ）ロの算定回数の見込み　　　</t>
    <phoneticPr fontId="1"/>
  </si>
  <si>
    <t>７</t>
    <phoneticPr fontId="5"/>
  </si>
  <si>
    <t>前回届け出た時点との比較</t>
    <rPh sb="0" eb="2">
      <t>ゼンカイ</t>
    </rPh>
    <rPh sb="2" eb="3">
      <t>トド</t>
    </rPh>
    <rPh sb="4" eb="5">
      <t>デ</t>
    </rPh>
    <rPh sb="6" eb="8">
      <t>ジテン</t>
    </rPh>
    <rPh sb="10" eb="12">
      <t>ヒカク</t>
    </rPh>
    <phoneticPr fontId="5"/>
  </si>
  <si>
    <t>前回届出時と比較して、</t>
    <rPh sb="0" eb="2">
      <t>ゼンカイ</t>
    </rPh>
    <rPh sb="2" eb="4">
      <t>トドケデ</t>
    </rPh>
    <rPh sb="4" eb="5">
      <t>ジ</t>
    </rPh>
    <rPh sb="6" eb="8">
      <t>ヒカク</t>
    </rPh>
    <phoneticPr fontId="5"/>
  </si>
  <si>
    <t>８</t>
    <phoneticPr fontId="5"/>
  </si>
  <si>
    <t>６により算出した【Ｂ】に基づき、該当する区分</t>
  </si>
  <si>
    <t>（１）　算定が可能となる区分</t>
  </si>
  <si>
    <t>（２）　届出する区分（いずれかを選択）</t>
    <rPh sb="16" eb="18">
      <t>センタク</t>
    </rPh>
    <phoneticPr fontId="1"/>
  </si>
  <si>
    <t>　</t>
  </si>
  <si>
    <t>届出無し</t>
    <rPh sb="0" eb="2">
      <t>トドケデ</t>
    </rPh>
    <rPh sb="2" eb="3">
      <t>ナ</t>
    </rPh>
    <phoneticPr fontId="1"/>
  </si>
  <si>
    <t>外来・在宅ベースアップ評価料（Ⅱ）1</t>
  </si>
  <si>
    <t>歯科外来・在宅ベースアップ評価料（Ⅱ）1</t>
    <rPh sb="0" eb="2">
      <t>シカ</t>
    </rPh>
    <phoneticPr fontId="1"/>
  </si>
  <si>
    <t>外来・在宅ベースアップ評価料（Ⅱ）2</t>
  </si>
  <si>
    <t>歯科外来・在宅ベースアップ評価料（Ⅱ）2</t>
    <rPh sb="0" eb="2">
      <t>シカ</t>
    </rPh>
    <phoneticPr fontId="1"/>
  </si>
  <si>
    <t>外来・在宅ベースアップ評価料（Ⅱ）3</t>
  </si>
  <si>
    <t>歯科外来・在宅ベースアップ評価料（Ⅱ）3</t>
  </si>
  <si>
    <t>外来・在宅ベースアップ評価料（Ⅱ）4</t>
  </si>
  <si>
    <t>歯科外来・在宅ベースアップ評価料（Ⅱ）4</t>
  </si>
  <si>
    <t>外来・在宅ベースアップ評価料（Ⅱ）5</t>
  </si>
  <si>
    <t>歯科外来・在宅ベースアップ評価料（Ⅱ）5</t>
  </si>
  <si>
    <t>外来・在宅ベースアップ評価料（Ⅱ）6</t>
  </si>
  <si>
    <t>歯科外来・在宅ベースアップ評価料（Ⅱ）6</t>
  </si>
  <si>
    <t>外来・在宅ベースアップ評価料（Ⅱ）7</t>
  </si>
  <si>
    <t>歯科外来・在宅ベースアップ評価料（Ⅱ）7</t>
  </si>
  <si>
    <t>外来・在宅ベースアップ評価料（Ⅱ）8</t>
  </si>
  <si>
    <t>歯科外来・在宅ベースアップ評価料（Ⅱ）8</t>
  </si>
  <si>
    <t>　　　なお、いずれにも該当する保険医療機関にあっては、いずれも☑を記載すること。</t>
    <rPh sb="33" eb="35">
      <t>キサイ</t>
    </rPh>
    <phoneticPr fontId="1"/>
  </si>
  <si>
    <t>　２　「４」については、届出時点における対象職員の人数を常勤換算で記載すること。</t>
    <rPh sb="12" eb="14">
      <t>トドケデ</t>
    </rPh>
    <rPh sb="14" eb="16">
      <t>ジテン</t>
    </rPh>
    <rPh sb="20" eb="22">
      <t>タイショウ</t>
    </rPh>
    <rPh sb="22" eb="24">
      <t>ショクイン</t>
    </rPh>
    <rPh sb="25" eb="27">
      <t>ニンズウ</t>
    </rPh>
    <rPh sb="28" eb="30">
      <t>ジョウキン</t>
    </rPh>
    <rPh sb="30" eb="32">
      <t>カンザン</t>
    </rPh>
    <rPh sb="33" eb="35">
      <t>キサイ</t>
    </rPh>
    <phoneticPr fontId="1"/>
  </si>
  <si>
    <t>　３　「５」の「社会保険診療等に係る収入金額」については、社会保険診療報酬のほか、労災保険制度等</t>
  </si>
  <si>
    <t>　　　すること（ただし、役員報酬については除く。）。</t>
    <rPh sb="12" eb="14">
      <t>ヤクイン</t>
    </rPh>
    <rPh sb="14" eb="16">
      <t>ホウシュウ</t>
    </rPh>
    <rPh sb="21" eb="22">
      <t>ノゾ</t>
    </rPh>
    <phoneticPr fontId="1"/>
  </si>
  <si>
    <t>　　　・医科点数表区分番号（以下５～８において、単に「区分番号」という。）Ａ000に掲げる初診料</t>
    <rPh sb="4" eb="6">
      <t>イカ</t>
    </rPh>
    <rPh sb="6" eb="9">
      <t>テンスウヒョウ</t>
    </rPh>
    <rPh sb="14" eb="16">
      <t>イカ</t>
    </rPh>
    <rPh sb="24" eb="25">
      <t>タン</t>
    </rPh>
    <rPh sb="27" eb="29">
      <t>クブン</t>
    </rPh>
    <rPh sb="29" eb="31">
      <t>バンゴウ</t>
    </rPh>
    <phoneticPr fontId="1"/>
  </si>
  <si>
    <t>　　　・区分番号Ｂ001-2に掲げる小児科外来診療料の１のイ若しくは２のイ</t>
    <phoneticPr fontId="1"/>
  </si>
  <si>
    <t xml:space="preserve">　　　・区分番号Ｂ001-2-11に掲げる小児かかりつけ診療料の１のイの(1)、１のロの(1)、２のイの(1)若しくは２のロの(1) </t>
    <phoneticPr fontId="1"/>
  </si>
  <si>
    <t>　　　・区分番号Ａ001に掲げる再診料</t>
    <phoneticPr fontId="1"/>
  </si>
  <si>
    <t>　　　・区分番号Ａ002に掲げる外来診療料</t>
    <phoneticPr fontId="1"/>
  </si>
  <si>
    <t>　　　・区分番号Ａ400に掲げる短期滞在手術等基本料の１</t>
    <rPh sb="16" eb="18">
      <t>タンキ</t>
    </rPh>
    <rPh sb="18" eb="20">
      <t>タイザイ</t>
    </rPh>
    <rPh sb="20" eb="22">
      <t>シュジュツ</t>
    </rPh>
    <rPh sb="22" eb="23">
      <t>トウ</t>
    </rPh>
    <rPh sb="23" eb="26">
      <t>キホンリョウ</t>
    </rPh>
    <phoneticPr fontId="1"/>
  </si>
  <si>
    <t>　　　・区分番号Ｂ001-2に掲げる小児科外来診療料の１のロ若しくは２のロ</t>
    <phoneticPr fontId="1"/>
  </si>
  <si>
    <t>　　　・区分番号Ｂ001-2-7に掲げる外来リハビリテーション診療料</t>
    <phoneticPr fontId="1"/>
  </si>
  <si>
    <t>　　　・区分番号Ｂ001-2-8に掲げる外来放射線照射診療料</t>
    <phoneticPr fontId="1"/>
  </si>
  <si>
    <t>　　　・区分番号Ｂ001-2-9に掲げる地域包括診療料</t>
    <phoneticPr fontId="1"/>
  </si>
  <si>
    <t>　　　・区分番号Ｂ001-2-10に掲げる認知症地域包括診療料</t>
    <phoneticPr fontId="1"/>
  </si>
  <si>
    <t>　　　・区分番号Ｂ001-2-11に掲げる小児かかりつけ診療料の１のイの(2)、１のロの(2)、２のイの(2)若しくは２のロの(2)</t>
    <phoneticPr fontId="1"/>
  </si>
  <si>
    <t>　　　・区分番号Ｂ001-2-12に掲げる外来腫瘍化学療法診療料</t>
    <phoneticPr fontId="1"/>
  </si>
  <si>
    <t>　　　・区分番号Ｃ001に掲げる在宅患者訪問診療料(Ⅰ)の１のイ若しくは２のイ</t>
    <phoneticPr fontId="1"/>
  </si>
  <si>
    <t>　　　・区分番号Ｃ003に掲げる在宅がん医療総合診療料（訪問診療を行った場合に限る。）</t>
    <phoneticPr fontId="1"/>
  </si>
  <si>
    <t>　　　・区分番号Ｃ001に掲げる在宅患者訪問診療料(Ⅰ)の１のロ若しくは２のロ</t>
    <phoneticPr fontId="1"/>
  </si>
  <si>
    <t>　　　・区分番号Ｃ001-2に掲げる在宅患者訪問診療料(Ⅱ)</t>
    <phoneticPr fontId="1"/>
  </si>
  <si>
    <t>　　　Ａ000に掲げる初診料の合計算定回数を記載すること。</t>
    <phoneticPr fontId="1"/>
  </si>
  <si>
    <t>　　　・区分番号Ｃ000の２に掲げる歯科訪問診療２</t>
    <phoneticPr fontId="1"/>
  </si>
  <si>
    <t>　　　・区分番号Ｃ000の３に掲げる歯科訪問診療３</t>
    <phoneticPr fontId="1"/>
  </si>
  <si>
    <t>入院ベースアップ評価料の施設基準に係る届出書添付書類 　（新規・３、６、９、12月の区分変更）</t>
  </si>
  <si>
    <t>　　 公費負担医療や労災保険制度等、診療報酬点数表に従って医療費が算定される患者については、計上する。　</t>
    <phoneticPr fontId="1"/>
  </si>
  <si>
    <t>人月</t>
    <rPh sb="0" eb="1">
      <t>ニン</t>
    </rPh>
    <rPh sb="1" eb="2">
      <t>ツキ</t>
    </rPh>
    <phoneticPr fontId="5"/>
  </si>
  <si>
    <t>※　算出対象となる期間の１月当たりの延べ入院患者数の平均の数値（小数点第二位を四捨五入）を記載すること。</t>
    <rPh sb="14" eb="15">
      <t>ア</t>
    </rPh>
    <phoneticPr fontId="5"/>
  </si>
  <si>
    <t>【Ｃ】＝</t>
  </si>
  <si>
    <t>対象職員の給与総額×２分３厘 – （外来・在宅ベースアップ評価料（Ⅰ）及び</t>
    <phoneticPr fontId="1"/>
  </si>
  <si>
    <t>歯科外来・在宅ベースアップ評価料（Ⅰ）により算定される点数の見込み）×10円</t>
    <phoneticPr fontId="5"/>
  </si>
  <si>
    <t>当該保険医療機関の延べ入院患者数×10 円</t>
    <phoneticPr fontId="5"/>
  </si>
  <si>
    <t>５</t>
    <phoneticPr fontId="5"/>
  </si>
  <si>
    <t>６</t>
    <phoneticPr fontId="5"/>
  </si>
  <si>
    <t>４により算出した【Ｃ】に基づき、該当する区分</t>
    <rPh sb="4" eb="6">
      <t>サンシュツ</t>
    </rPh>
    <rPh sb="12" eb="13">
      <t>モト</t>
    </rPh>
    <rPh sb="16" eb="18">
      <t>ガイトウ</t>
    </rPh>
    <rPh sb="20" eb="22">
      <t>クブン</t>
    </rPh>
    <phoneticPr fontId="5"/>
  </si>
  <si>
    <t>　１　「３」の「社会保険診療等に係る収入金額」については、社会保険診療報酬のほか、労災保険制度等</t>
  </si>
  <si>
    <t>　　　すること（ただし、役員報酬については除く。）。</t>
    <phoneticPr fontId="1"/>
  </si>
  <si>
    <t>　　　・医科点数表区分番号（以下２～５において、単に「区分番号」という。）Ａ000に掲げる初診料</t>
    <rPh sb="4" eb="6">
      <t>イカ</t>
    </rPh>
    <rPh sb="6" eb="9">
      <t>テンスウヒョウ</t>
    </rPh>
    <rPh sb="14" eb="16">
      <t>イカ</t>
    </rPh>
    <rPh sb="24" eb="25">
      <t>タン</t>
    </rPh>
    <rPh sb="27" eb="29">
      <t>クブン</t>
    </rPh>
    <rPh sb="29" eb="31">
      <t>バンゴウ</t>
    </rPh>
    <phoneticPr fontId="1"/>
  </si>
  <si>
    <t>保険医療機関コード</t>
    <rPh sb="0" eb="2">
      <t>ホケン</t>
    </rPh>
    <rPh sb="2" eb="4">
      <t>イリョウ</t>
    </rPh>
    <rPh sb="4" eb="6">
      <t>キカン</t>
    </rPh>
    <phoneticPr fontId="1"/>
  </si>
  <si>
    <t>保険医療機関名</t>
    <rPh sb="0" eb="2">
      <t>ホケン</t>
    </rPh>
    <rPh sb="2" eb="4">
      <t>イリョウ</t>
    </rPh>
    <rPh sb="4" eb="6">
      <t>キカン</t>
    </rPh>
    <rPh sb="6" eb="7">
      <t>メイ</t>
    </rPh>
    <phoneticPr fontId="1"/>
  </si>
  <si>
    <t>Ⅰ．賃金引上げの実施方法及び賃金改善実施期間等</t>
    <rPh sb="2" eb="4">
      <t>チンギン</t>
    </rPh>
    <rPh sb="4" eb="5">
      <t>ヒ</t>
    </rPh>
    <rPh sb="5" eb="6">
      <t>ア</t>
    </rPh>
    <rPh sb="8" eb="10">
      <t>ジッシ</t>
    </rPh>
    <rPh sb="10" eb="12">
      <t>ホウホウ</t>
    </rPh>
    <rPh sb="12" eb="13">
      <t>オヨ</t>
    </rPh>
    <rPh sb="14" eb="16">
      <t>チンギン</t>
    </rPh>
    <rPh sb="16" eb="18">
      <t>カイゼン</t>
    </rPh>
    <rPh sb="18" eb="20">
      <t>ジッシ</t>
    </rPh>
    <rPh sb="20" eb="22">
      <t>キカン</t>
    </rPh>
    <rPh sb="22" eb="23">
      <t>トウ</t>
    </rPh>
    <phoneticPr fontId="1"/>
  </si>
  <si>
    <t>①賃金引上げの実施方法</t>
    <rPh sb="1" eb="3">
      <t>チンギン</t>
    </rPh>
    <rPh sb="3" eb="4">
      <t>ヒ</t>
    </rPh>
    <rPh sb="4" eb="5">
      <t>ア</t>
    </rPh>
    <rPh sb="7" eb="9">
      <t>ジッシ</t>
    </rPh>
    <rPh sb="9" eb="11">
      <t>ホウホウ</t>
    </rPh>
    <phoneticPr fontId="1"/>
  </si>
  <si>
    <t>令和６年度又は令和７年度において、一律の引上げを行う。</t>
    <rPh sb="0" eb="2">
      <t>レイワ</t>
    </rPh>
    <rPh sb="3" eb="5">
      <t>ネンド</t>
    </rPh>
    <rPh sb="5" eb="6">
      <t>マタ</t>
    </rPh>
    <rPh sb="7" eb="9">
      <t>レイワ</t>
    </rPh>
    <rPh sb="10" eb="12">
      <t>ネンド</t>
    </rPh>
    <rPh sb="17" eb="19">
      <t>イチリツ</t>
    </rPh>
    <rPh sb="20" eb="21">
      <t>ヒ</t>
    </rPh>
    <rPh sb="21" eb="22">
      <t>ア</t>
    </rPh>
    <rPh sb="24" eb="25">
      <t>オコナ</t>
    </rPh>
    <phoneticPr fontId="1"/>
  </si>
  <si>
    <t>令和６年度及び令和７年度において、段階的な引上げを行う。</t>
    <rPh sb="0" eb="2">
      <t>レイワ</t>
    </rPh>
    <rPh sb="3" eb="5">
      <t>ネンド</t>
    </rPh>
    <rPh sb="5" eb="6">
      <t>オヨ</t>
    </rPh>
    <rPh sb="7" eb="9">
      <t>レイワ</t>
    </rPh>
    <rPh sb="10" eb="12">
      <t>ネンド</t>
    </rPh>
    <rPh sb="17" eb="20">
      <t>ダンカイテキ</t>
    </rPh>
    <rPh sb="21" eb="22">
      <t>ヒ</t>
    </rPh>
    <rPh sb="22" eb="23">
      <t>ア</t>
    </rPh>
    <rPh sb="25" eb="26">
      <t>オコナ</t>
    </rPh>
    <phoneticPr fontId="1"/>
  </si>
  <si>
    <t>②賃金改善実施期間</t>
    <rPh sb="1" eb="3">
      <t>チンギン</t>
    </rPh>
    <rPh sb="3" eb="5">
      <t>カイゼン</t>
    </rPh>
    <rPh sb="5" eb="7">
      <t>ジッシ</t>
    </rPh>
    <rPh sb="7" eb="9">
      <t>キカン</t>
    </rPh>
    <phoneticPr fontId="1"/>
  </si>
  <si>
    <t>令和</t>
    <rPh sb="0" eb="2">
      <t>レイワ</t>
    </rPh>
    <phoneticPr fontId="1"/>
  </si>
  <si>
    <t>年</t>
    <rPh sb="0" eb="1">
      <t>ネン</t>
    </rPh>
    <phoneticPr fontId="1"/>
  </si>
  <si>
    <t>月</t>
    <rPh sb="0" eb="1">
      <t>ガツ</t>
    </rPh>
    <phoneticPr fontId="1"/>
  </si>
  <si>
    <t>～　</t>
    <phoneticPr fontId="1"/>
  </si>
  <si>
    <t>ヶ月</t>
    <rPh sb="1" eb="2">
      <t>ゲツ</t>
    </rPh>
    <phoneticPr fontId="1"/>
  </si>
  <si>
    <t>③ベースアップ評価料算定期間</t>
    <rPh sb="7" eb="9">
      <t>ヒョウカ</t>
    </rPh>
    <rPh sb="9" eb="10">
      <t>リョウ</t>
    </rPh>
    <rPh sb="10" eb="12">
      <t>サンテイ</t>
    </rPh>
    <rPh sb="12" eb="14">
      <t>キカン</t>
    </rPh>
    <phoneticPr fontId="1"/>
  </si>
  <si>
    <t>④算定金額の見込み</t>
    <rPh sb="1" eb="3">
      <t>サンテイ</t>
    </rPh>
    <rPh sb="3" eb="5">
      <t>キンガク</t>
    </rPh>
    <rPh sb="6" eb="8">
      <t>ミコ</t>
    </rPh>
    <phoneticPr fontId="1"/>
  </si>
  <si>
    <t>円</t>
    <rPh sb="0" eb="1">
      <t>エン</t>
    </rPh>
    <phoneticPr fontId="1"/>
  </si>
  <si>
    <t>外来ベースアップ評価料（Ⅰ）等による算定金額の見込み</t>
    <rPh sb="0" eb="2">
      <t>ガイライ</t>
    </rPh>
    <rPh sb="8" eb="10">
      <t>ヒョウカ</t>
    </rPh>
    <rPh sb="10" eb="11">
      <t>リョウ</t>
    </rPh>
    <rPh sb="14" eb="15">
      <t>トウ</t>
    </rPh>
    <rPh sb="18" eb="20">
      <t>サンテイ</t>
    </rPh>
    <rPh sb="20" eb="22">
      <t>キンガク</t>
    </rPh>
    <rPh sb="23" eb="25">
      <t>ミコ</t>
    </rPh>
    <phoneticPr fontId="1"/>
  </si>
  <si>
    <t>　</t>
    <phoneticPr fontId="1"/>
  </si>
  <si>
    <t>入院ベースアップ評価料による算定金額の見込み</t>
    <rPh sb="16" eb="18">
      <t>キンガク</t>
    </rPh>
    <phoneticPr fontId="1"/>
  </si>
  <si>
    <t>入院ベースアップ評価料の区分</t>
    <rPh sb="0" eb="2">
      <t>ニュウイン</t>
    </rPh>
    <rPh sb="8" eb="10">
      <t>ヒョウカ</t>
    </rPh>
    <rPh sb="10" eb="11">
      <t>リョウ</t>
    </rPh>
    <rPh sb="12" eb="14">
      <t>クブン</t>
    </rPh>
    <phoneticPr fontId="1"/>
  </si>
  <si>
    <t>（</t>
    <phoneticPr fontId="1"/>
  </si>
  <si>
    <t>点</t>
    <rPh sb="0" eb="1">
      <t>テン</t>
    </rPh>
    <phoneticPr fontId="1"/>
  </si>
  <si>
    <t>賃金改善実施期間における、入院基本料に係る算定回数の見込み</t>
    <rPh sb="0" eb="2">
      <t>チンギン</t>
    </rPh>
    <rPh sb="2" eb="4">
      <t>カイゼン</t>
    </rPh>
    <rPh sb="4" eb="6">
      <t>ジッシ</t>
    </rPh>
    <rPh sb="6" eb="8">
      <t>キカン</t>
    </rPh>
    <phoneticPr fontId="1"/>
  </si>
  <si>
    <t>回</t>
    <rPh sb="0" eb="1">
      <t>カイ</t>
    </rPh>
    <phoneticPr fontId="1"/>
  </si>
  <si>
    <t>⑤令和７年度への繰越予定額（令和６年度届出時のみ記載）</t>
    <phoneticPr fontId="1"/>
  </si>
  <si>
    <t>円</t>
  </si>
  <si>
    <t>⑥前年度からの繰越額（令和７年度届出時のみ記載）</t>
    <rPh sb="1" eb="3">
      <t>ゼンネン</t>
    </rPh>
    <rPh sb="6" eb="9">
      <t>クリコシガク</t>
    </rPh>
    <rPh sb="10" eb="12">
      <t>レイワ</t>
    </rPh>
    <rPh sb="13" eb="15">
      <t>ネンド</t>
    </rPh>
    <rPh sb="15" eb="17">
      <t>トドケデ</t>
    </rPh>
    <rPh sb="17" eb="18">
      <t>ジ</t>
    </rPh>
    <rPh sb="20" eb="22">
      <t>キサイ</t>
    </rPh>
    <phoneticPr fontId="1"/>
  </si>
  <si>
    <t>⑦算定金額の見込み（繰越額調整後）（④－⑤＋⑥）</t>
    <rPh sb="1" eb="3">
      <t>サンテイ</t>
    </rPh>
    <rPh sb="3" eb="5">
      <t>キンガク</t>
    </rPh>
    <rPh sb="6" eb="8">
      <t>ミコ</t>
    </rPh>
    <rPh sb="10" eb="13">
      <t>クリコシガク</t>
    </rPh>
    <rPh sb="13" eb="16">
      <t>チョウセイゴ</t>
    </rPh>
    <phoneticPr fontId="1"/>
  </si>
  <si>
    <t>⑧全体の賃金改善の見込み額</t>
    <rPh sb="1" eb="3">
      <t>ゼンタイ</t>
    </rPh>
    <rPh sb="4" eb="6">
      <t>チンギン</t>
    </rPh>
    <rPh sb="6" eb="8">
      <t>カイゼン</t>
    </rPh>
    <rPh sb="9" eb="11">
      <t>ミコ</t>
    </rPh>
    <rPh sb="12" eb="13">
      <t>ガク</t>
    </rPh>
    <phoneticPr fontId="1"/>
  </si>
  <si>
    <t>⑨うちベースアップ評価料による算定金額の見込み（⑦の再掲）</t>
    <rPh sb="9" eb="11">
      <t>ヒョウカ</t>
    </rPh>
    <rPh sb="11" eb="12">
      <t>リョウ</t>
    </rPh>
    <rPh sb="15" eb="17">
      <t>サンテイ</t>
    </rPh>
    <rPh sb="17" eb="19">
      <t>キンガク</t>
    </rPh>
    <rPh sb="20" eb="22">
      <t>ミコ</t>
    </rPh>
    <rPh sb="26" eb="28">
      <t>サイケイ</t>
    </rPh>
    <phoneticPr fontId="1"/>
  </si>
  <si>
    <t>⑩うち⑨以外によるベア等実施分</t>
    <rPh sb="4" eb="6">
      <t>イガイ</t>
    </rPh>
    <rPh sb="11" eb="12">
      <t>トウ</t>
    </rPh>
    <rPh sb="12" eb="14">
      <t>ジッシ</t>
    </rPh>
    <rPh sb="14" eb="15">
      <t>ブン</t>
    </rPh>
    <phoneticPr fontId="1"/>
  </si>
  <si>
    <t>⑪うち定期昇給相当分</t>
    <phoneticPr fontId="1"/>
  </si>
  <si>
    <t>⑫うちその他分（⑧－⑨－⑩－⑪）</t>
    <rPh sb="5" eb="6">
      <t>タ</t>
    </rPh>
    <rPh sb="6" eb="7">
      <t>ブン</t>
    </rPh>
    <phoneticPr fontId="1"/>
  </si>
  <si>
    <t>⑬対象職員の常勤換算数（賃金改善実施期間（②）の開始月時点）</t>
    <rPh sb="1" eb="3">
      <t>タイショウ</t>
    </rPh>
    <rPh sb="3" eb="5">
      <t>ショクイン</t>
    </rPh>
    <rPh sb="6" eb="8">
      <t>ジョウキン</t>
    </rPh>
    <rPh sb="8" eb="10">
      <t>カンザン</t>
    </rPh>
    <rPh sb="10" eb="11">
      <t>スウ</t>
    </rPh>
    <rPh sb="12" eb="14">
      <t>チンギン</t>
    </rPh>
    <rPh sb="14" eb="16">
      <t>カイゼン</t>
    </rPh>
    <rPh sb="16" eb="18">
      <t>ジッシ</t>
    </rPh>
    <rPh sb="18" eb="20">
      <t>キカン</t>
    </rPh>
    <rPh sb="24" eb="26">
      <t>カイシ</t>
    </rPh>
    <rPh sb="26" eb="27">
      <t>ツキ</t>
    </rPh>
    <rPh sb="27" eb="29">
      <t>ジテン</t>
    </rPh>
    <phoneticPr fontId="1"/>
  </si>
  <si>
    <t>人</t>
    <rPh sb="0" eb="1">
      <t>ニン</t>
    </rPh>
    <phoneticPr fontId="1"/>
  </si>
  <si>
    <t>⑭賃金改善する前の対象職員の基本給等総額（賃金改善実施期間（②）の開始月）</t>
  </si>
  <si>
    <t>⑮賃金改善した後の対象職員の基本給等総額（賃金改善実施期間（②）の開始月）</t>
  </si>
  <si>
    <t>⑯基本給等に係る賃金改善の見込み額（１ヶ月分）（⑮－⑭）</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</si>
  <si>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⑰うち定期昇給相当分</t>
    <phoneticPr fontId="1"/>
  </si>
  <si>
    <t>⑱うちベア等実施分</t>
    <rPh sb="5" eb="6">
      <t>トウ</t>
    </rPh>
    <rPh sb="6" eb="8">
      <t>ジッシ</t>
    </rPh>
    <rPh sb="8" eb="9">
      <t>ブン</t>
    </rPh>
    <phoneticPr fontId="1"/>
  </si>
  <si>
    <t>円</t>
    <phoneticPr fontId="1"/>
  </si>
  <si>
    <t>⑲ベア等による賃金増率（⑱÷⑭）</t>
    <rPh sb="3" eb="4">
      <t>トウ</t>
    </rPh>
    <rPh sb="7" eb="9">
      <t>チンギン</t>
    </rPh>
    <rPh sb="9" eb="10">
      <t>ゾウ</t>
    </rPh>
    <rPh sb="10" eb="11">
      <t>リツ</t>
    </rPh>
    <phoneticPr fontId="1"/>
  </si>
  <si>
    <t>％</t>
    <phoneticPr fontId="1"/>
  </si>
  <si>
    <t>Ⅴ．看護職員等（保健師、助産師、看護師及び准看護師）の基本給等に係る事項</t>
    <rPh sb="2" eb="4">
      <t>カンゴ</t>
    </rPh>
    <rPh sb="4" eb="6">
      <t>ショクイン</t>
    </rPh>
    <rPh sb="6" eb="7">
      <t>ナド</t>
    </rPh>
    <rPh sb="32" eb="33">
      <t>カカ</t>
    </rPh>
    <rPh sb="34" eb="36">
      <t>ジコウ</t>
    </rPh>
    <phoneticPr fontId="1"/>
  </si>
  <si>
    <t>Ⅵ．薬剤師の基本給等に係る事項</t>
    <rPh sb="2" eb="5">
      <t>ヤクザイシ</t>
    </rPh>
    <rPh sb="11" eb="12">
      <t>カカ</t>
    </rPh>
    <rPh sb="13" eb="15">
      <t>ジコウ</t>
    </rPh>
    <phoneticPr fontId="1"/>
  </si>
  <si>
    <t>Ⅶ．看護補助者の基本給等に係る事項</t>
    <rPh sb="2" eb="4">
      <t>カンゴ</t>
    </rPh>
    <rPh sb="4" eb="7">
      <t>ホジョシャ</t>
    </rPh>
    <rPh sb="13" eb="14">
      <t>カカ</t>
    </rPh>
    <rPh sb="15" eb="17">
      <t>ジコウ</t>
    </rPh>
    <phoneticPr fontId="1"/>
  </si>
  <si>
    <t>Ⅷ．その他の対象職種の基本給等に係る事項</t>
    <rPh sb="4" eb="5">
      <t>タ</t>
    </rPh>
    <rPh sb="6" eb="8">
      <t>タイショウ</t>
    </rPh>
    <rPh sb="8" eb="10">
      <t>ショクシュ</t>
    </rPh>
    <rPh sb="16" eb="17">
      <t>カカ</t>
    </rPh>
    <rPh sb="18" eb="20">
      <t>ジコウ</t>
    </rPh>
    <phoneticPr fontId="1"/>
  </si>
  <si>
    <t>【ベースアップ評価料対象外職種について】</t>
    <rPh sb="7" eb="9">
      <t>ヒョウカ</t>
    </rPh>
    <rPh sb="9" eb="10">
      <t>リョウ</t>
    </rPh>
    <rPh sb="10" eb="13">
      <t>タイショウガイ</t>
    </rPh>
    <rPh sb="13" eb="15">
      <t>ショクシュ</t>
    </rPh>
    <phoneticPr fontId="1"/>
  </si>
  <si>
    <t>就業規則の見直し</t>
    <rPh sb="0" eb="2">
      <t>シュウギョウ</t>
    </rPh>
    <rPh sb="2" eb="4">
      <t>キソク</t>
    </rPh>
    <rPh sb="5" eb="7">
      <t>ミナオ</t>
    </rPh>
    <phoneticPr fontId="1"/>
  </si>
  <si>
    <t>賃金規程の見直し</t>
    <rPh sb="0" eb="2">
      <t>チンギン</t>
    </rPh>
    <rPh sb="2" eb="4">
      <t>キテイ</t>
    </rPh>
    <rPh sb="5" eb="7">
      <t>ミナオ</t>
    </rPh>
    <phoneticPr fontId="1"/>
  </si>
  <si>
    <t>その他の方法：具体的に（</t>
    <rPh sb="2" eb="3">
      <t>タ</t>
    </rPh>
    <rPh sb="4" eb="6">
      <t>ホウホウ</t>
    </rPh>
    <rPh sb="7" eb="10">
      <t>グタイテキ</t>
    </rPh>
    <phoneticPr fontId="1"/>
  </si>
  <si>
    <t>本計画書の記載内容に虚偽が無いことを証明するとともに、記載内容を証明する資料を適切に保管していることを誓約します。</t>
    <rPh sb="0" eb="1">
      <t>ホン</t>
    </rPh>
    <rPh sb="1" eb="4">
      <t>ケイカクショ</t>
    </rPh>
    <rPh sb="5" eb="7">
      <t>キサイ</t>
    </rPh>
    <rPh sb="7" eb="9">
      <t>ナイヨウ</t>
    </rPh>
    <rPh sb="10" eb="12">
      <t>キョギ</t>
    </rPh>
    <rPh sb="13" eb="14">
      <t>ナ</t>
    </rPh>
    <rPh sb="18" eb="20">
      <t>ショウメイ</t>
    </rPh>
    <rPh sb="27" eb="29">
      <t>キサイ</t>
    </rPh>
    <rPh sb="29" eb="31">
      <t>ナイヨウ</t>
    </rPh>
    <rPh sb="32" eb="34">
      <t>ショウメイ</t>
    </rPh>
    <rPh sb="36" eb="38">
      <t>シリョウ</t>
    </rPh>
    <rPh sb="39" eb="41">
      <t>テキセツ</t>
    </rPh>
    <rPh sb="42" eb="44">
      <t>ホカン</t>
    </rPh>
    <phoneticPr fontId="1"/>
  </si>
  <si>
    <t>日</t>
    <rPh sb="0" eb="1">
      <t>ニチ</t>
    </rPh>
    <phoneticPr fontId="1"/>
  </si>
  <si>
    <t>開設者名：</t>
    <rPh sb="0" eb="2">
      <t>カイセツ</t>
    </rPh>
    <rPh sb="2" eb="3">
      <t>シャ</t>
    </rPh>
    <rPh sb="3" eb="4">
      <t>メイ</t>
    </rPh>
    <phoneticPr fontId="1"/>
  </si>
  <si>
    <t>【記載上の注意】</t>
    <rPh sb="1" eb="3">
      <t>キサイ</t>
    </rPh>
    <rPh sb="3" eb="4">
      <t>ジョウ</t>
    </rPh>
    <rPh sb="5" eb="7">
      <t>チュウイ</t>
    </rPh>
    <phoneticPr fontId="1"/>
  </si>
  <si>
    <t>算定期間</t>
    <rPh sb="0" eb="2">
      <t>サンテイ</t>
    </rPh>
    <rPh sb="2" eb="4">
      <t>キカン</t>
    </rPh>
    <phoneticPr fontId="1"/>
  </si>
  <si>
    <t>点数の区分</t>
    <rPh sb="0" eb="2">
      <t>テンスウ</t>
    </rPh>
    <rPh sb="3" eb="5">
      <t>クブン</t>
    </rPh>
    <phoneticPr fontId="1"/>
  </si>
  <si>
    <t>a</t>
    <phoneticPr fontId="1"/>
  </si>
  <si>
    <t>～</t>
    <phoneticPr fontId="1"/>
  </si>
  <si>
    <t>令和　</t>
    <rPh sb="0" eb="2">
      <t>レイワ</t>
    </rPh>
    <phoneticPr fontId="1"/>
  </si>
  <si>
    <t>入院ベースアップ評価料1</t>
  </si>
  <si>
    <t>b</t>
    <phoneticPr fontId="1"/>
  </si>
  <si>
    <t>c</t>
    <phoneticPr fontId="1"/>
  </si>
  <si>
    <t>d</t>
    <phoneticPr fontId="1"/>
  </si>
  <si>
    <t>算定回数</t>
    <rPh sb="0" eb="2">
      <t>サンテイ</t>
    </rPh>
    <rPh sb="2" eb="4">
      <t>カイスウ</t>
    </rPh>
    <phoneticPr fontId="1"/>
  </si>
  <si>
    <t>計</t>
    <rPh sb="0" eb="1">
      <t>ケイ</t>
    </rPh>
    <phoneticPr fontId="1"/>
  </si>
  <si>
    <t>実績額</t>
    <rPh sb="0" eb="3">
      <t>ジッセキガク</t>
    </rPh>
    <phoneticPr fontId="1"/>
  </si>
  <si>
    <t>していることを誓約します。</t>
    <rPh sb="7" eb="9">
      <t>セイヤク</t>
    </rPh>
    <phoneticPr fontId="1"/>
  </si>
  <si>
    <t>開設者名：</t>
    <rPh sb="0" eb="3">
      <t>カイセツシャ</t>
    </rPh>
    <rPh sb="3" eb="4">
      <t>メイ</t>
    </rPh>
    <phoneticPr fontId="1"/>
  </si>
  <si>
    <t>【Ａ】</t>
    <phoneticPr fontId="5"/>
  </si>
  <si>
    <t>入院ベースアップ評価料の区分</t>
    <rPh sb="12" eb="14">
      <t>クブン</t>
    </rPh>
    <phoneticPr fontId="5"/>
  </si>
  <si>
    <t>点数</t>
    <rPh sb="0" eb="2">
      <t>テンスウ</t>
    </rPh>
    <phoneticPr fontId="5"/>
  </si>
  <si>
    <t>以上</t>
    <rPh sb="0" eb="2">
      <t>イジョウ</t>
    </rPh>
    <phoneticPr fontId="5"/>
  </si>
  <si>
    <t>未満</t>
    <rPh sb="0" eb="2">
      <t>ミマン</t>
    </rPh>
    <phoneticPr fontId="5"/>
  </si>
  <si>
    <t>今回</t>
    <rPh sb="0" eb="2">
      <t>コンカイ</t>
    </rPh>
    <phoneticPr fontId="1"/>
  </si>
  <si>
    <t>前回</t>
    <rPh sb="0" eb="2">
      <t>ゼンカイ</t>
    </rPh>
    <phoneticPr fontId="1"/>
  </si>
  <si>
    <t>入院ベースアップ評価料2</t>
  </si>
  <si>
    <t>入院ベースアップ評価料3</t>
  </si>
  <si>
    <t>入院ベースアップ評価料4</t>
  </si>
  <si>
    <t>入院ベースアップ評価料5</t>
  </si>
  <si>
    <t>入院ベースアップ評価料6</t>
  </si>
  <si>
    <t>入院ベースアップ評価料7</t>
  </si>
  <si>
    <t>入院ベースアップ評価料8</t>
  </si>
  <si>
    <t>入院ベースアップ評価料9</t>
  </si>
  <si>
    <t>入院ベースアップ評価料10</t>
  </si>
  <si>
    <t>入院ベースアップ評価料11</t>
  </si>
  <si>
    <t>入院ベースアップ評価料12</t>
  </si>
  <si>
    <t>入院ベースアップ評価料13</t>
  </si>
  <si>
    <t>入院ベースアップ評価料14</t>
  </si>
  <si>
    <t>入院ベースアップ評価料15</t>
  </si>
  <si>
    <t>入院ベースアップ評価料16</t>
  </si>
  <si>
    <t>入院ベースアップ評価料17</t>
  </si>
  <si>
    <t>入院ベースアップ評価料18</t>
  </si>
  <si>
    <t>入院ベースアップ評価料19</t>
  </si>
  <si>
    <t>入院ベースアップ評価料20</t>
  </si>
  <si>
    <t>入院ベースアップ評価料21</t>
  </si>
  <si>
    <t>入院ベースアップ評価料22</t>
  </si>
  <si>
    <t>入院ベースアップ評価料23</t>
  </si>
  <si>
    <t>入院ベースアップ評価料24</t>
  </si>
  <si>
    <t>入院ベースアップ評価料25</t>
  </si>
  <si>
    <t>入院ベースアップ評価料26</t>
  </si>
  <si>
    <t>入院ベースアップ評価料27</t>
  </si>
  <si>
    <t>入院ベースアップ評価料28</t>
  </si>
  <si>
    <t>入院ベースアップ評価料29</t>
  </si>
  <si>
    <t>入院ベースアップ評価料30</t>
  </si>
  <si>
    <t>入院ベースアップ評価料31</t>
  </si>
  <si>
    <t>入院ベースアップ評価料32</t>
  </si>
  <si>
    <t>入院ベースアップ評価料33</t>
  </si>
  <si>
    <t>入院ベースアップ評価料34</t>
  </si>
  <si>
    <t>入院ベースアップ評価料35</t>
  </si>
  <si>
    <t>入院ベースアップ評価料36</t>
  </si>
  <si>
    <t>入院ベースアップ評価料37</t>
  </si>
  <si>
    <t>入院ベースアップ評価料38</t>
  </si>
  <si>
    <t>入院ベースアップ評価料39</t>
  </si>
  <si>
    <t>入院ベースアップ評価料40</t>
  </si>
  <si>
    <t>入院ベースアップ評価料41</t>
  </si>
  <si>
    <t>入院ベースアップ評価料42</t>
  </si>
  <si>
    <t>入院ベースアップ評価料43</t>
  </si>
  <si>
    <t>入院ベースアップ評価料44</t>
  </si>
  <si>
    <t>入院ベースアップ評価料45</t>
  </si>
  <si>
    <t>入院ベースアップ評価料46</t>
  </si>
  <si>
    <t>入院ベースアップ評価料47</t>
  </si>
  <si>
    <t>入院ベースアップ評価料48</t>
  </si>
  <si>
    <t>入院ベースアップ評価料49</t>
  </si>
  <si>
    <t>入院ベースアップ評価料50</t>
  </si>
  <si>
    <t>入院ベースアップ評価料51</t>
  </si>
  <si>
    <t>入院ベースアップ評価料52</t>
  </si>
  <si>
    <t>入院ベースアップ評価料53</t>
  </si>
  <si>
    <t>入院ベースアップ評価料54</t>
  </si>
  <si>
    <t>入院ベースアップ評価料55</t>
  </si>
  <si>
    <t>入院ベースアップ評価料56</t>
  </si>
  <si>
    <t>入院ベースアップ評価料57</t>
  </si>
  <si>
    <t>入院ベースアップ評価料58</t>
  </si>
  <si>
    <t>入院ベースアップ評価料59</t>
  </si>
  <si>
    <t>入院ベースアップ評価料60</t>
  </si>
  <si>
    <t>入院ベースアップ評価料61</t>
  </si>
  <si>
    <t>入院ベースアップ評価料62</t>
  </si>
  <si>
    <t>入院ベースアップ評価料63</t>
  </si>
  <si>
    <t>入院ベースアップ評価料64</t>
  </si>
  <si>
    <t>入院ベースアップ評価料65</t>
  </si>
  <si>
    <t>入院ベースアップ評価料66</t>
  </si>
  <si>
    <t>入院ベースアップ評価料67</t>
  </si>
  <si>
    <t>入院ベースアップ評価料68</t>
  </si>
  <si>
    <t>入院ベースアップ評価料69</t>
  </si>
  <si>
    <t>入院ベースアップ評価料70</t>
  </si>
  <si>
    <t>入院ベースアップ評価料71</t>
  </si>
  <si>
    <t>入院ベースアップ評価料72</t>
  </si>
  <si>
    <t>入院ベースアップ評価料73</t>
  </si>
  <si>
    <t>入院ベースアップ評価料74</t>
  </si>
  <si>
    <t>入院ベースアップ評価料75</t>
  </si>
  <si>
    <t>入院ベースアップ評価料76</t>
  </si>
  <si>
    <t>入院ベースアップ評価料77</t>
  </si>
  <si>
    <t>入院ベースアップ評価料78</t>
  </si>
  <si>
    <t>入院ベースアップ評価料79</t>
  </si>
  <si>
    <t>入院ベースアップ評価料80</t>
  </si>
  <si>
    <t>入院ベースアップ評価料81</t>
  </si>
  <si>
    <t>入院ベースアップ評価料82</t>
  </si>
  <si>
    <t>入院ベースアップ評価料83</t>
  </si>
  <si>
    <t>入院ベースアップ評価料84</t>
  </si>
  <si>
    <t>入院ベースアップ評価料85</t>
  </si>
  <si>
    <t>入院ベースアップ評価料86</t>
  </si>
  <si>
    <t>入院ベースアップ評価料87</t>
  </si>
  <si>
    <t>入院ベースアップ評価料88</t>
  </si>
  <si>
    <t>入院ベースアップ評価料89</t>
  </si>
  <si>
    <t>入院ベースアップ評価料90</t>
  </si>
  <si>
    <t>入院ベースアップ評価料91</t>
  </si>
  <si>
    <t>入院ベースアップ評価料92</t>
  </si>
  <si>
    <t>入院ベースアップ評価料93</t>
  </si>
  <si>
    <t>入院ベースアップ評価料94</t>
  </si>
  <si>
    <t>入院ベースアップ評価料95</t>
  </si>
  <si>
    <t>入院ベースアップ評価料96</t>
  </si>
  <si>
    <t>入院ベースアップ評価料97</t>
  </si>
  <si>
    <t>入院ベースアップ評価料98</t>
  </si>
  <si>
    <t>入院ベースアップ評価料99</t>
  </si>
  <si>
    <t>入院ベースアップ評価料100</t>
  </si>
  <si>
    <t>入院ベースアップ評価料101</t>
  </si>
  <si>
    <t>入院ベースアップ評価料102</t>
  </si>
  <si>
    <t>入院ベースアップ評価料103</t>
  </si>
  <si>
    <t>入院ベースアップ評価料104</t>
  </si>
  <si>
    <t>入院ベースアップ評価料105</t>
  </si>
  <si>
    <t>入院ベースアップ評価料106</t>
  </si>
  <si>
    <t>入院ベースアップ評価料107</t>
  </si>
  <si>
    <t>入院ベースアップ評価料108</t>
  </si>
  <si>
    <t>入院ベースアップ評価料109</t>
  </si>
  <si>
    <t>入院ベースアップ評価料110</t>
  </si>
  <si>
    <t>入院ベースアップ評価料111</t>
  </si>
  <si>
    <t>入院ベースアップ評価料112</t>
  </si>
  <si>
    <t>入院ベースアップ評価料113</t>
  </si>
  <si>
    <t>入院ベースアップ評価料114</t>
  </si>
  <si>
    <t>入院ベースアップ評価料115</t>
  </si>
  <si>
    <t>入院ベースアップ評価料116</t>
  </si>
  <si>
    <t>入院ベースアップ評価料117</t>
  </si>
  <si>
    <t>入院ベースアップ評価料118</t>
  </si>
  <si>
    <t>入院ベースアップ評価料119</t>
  </si>
  <si>
    <t>入院ベースアップ評価料120</t>
  </si>
  <si>
    <t>入院ベースアップ評価料121</t>
  </si>
  <si>
    <t>入院ベースアップ評価料122</t>
  </si>
  <si>
    <t>入院ベースアップ評価料123</t>
  </si>
  <si>
    <t>入院ベースアップ評価料124</t>
  </si>
  <si>
    <t>入院ベースアップ評価料125</t>
  </si>
  <si>
    <t>入院ベースアップ評価料126</t>
  </si>
  <si>
    <t>入院ベースアップ評価料127</t>
  </si>
  <si>
    <t>入院ベースアップ評価料128</t>
  </si>
  <si>
    <t>入院ベースアップ評価料129</t>
  </si>
  <si>
    <t>入院ベースアップ評価料130</t>
  </si>
  <si>
    <t>入院ベースアップ評価料131</t>
  </si>
  <si>
    <t>入院ベースアップ評価料132</t>
  </si>
  <si>
    <t>入院ベースアップ評価料133</t>
  </si>
  <si>
    <t>入院ベースアップ評価料134</t>
  </si>
  <si>
    <t>入院ベースアップ評価料135</t>
  </si>
  <si>
    <t>入院ベースアップ評価料136</t>
  </si>
  <si>
    <t>入院ベースアップ評価料137</t>
  </si>
  <si>
    <t>入院ベースアップ評価料138</t>
  </si>
  <si>
    <t>入院ベースアップ評価料139</t>
  </si>
  <si>
    <t>入院ベースアップ評価料140</t>
  </si>
  <si>
    <t>入院ベースアップ評価料141</t>
  </si>
  <si>
    <t>入院ベースアップ評価料142</t>
  </si>
  <si>
    <t>入院ベースアップ評価料143</t>
  </si>
  <si>
    <t>入院ベースアップ評価料144</t>
  </si>
  <si>
    <t>入院ベースアップ評価料145</t>
  </si>
  <si>
    <t>入院ベースアップ評価料146</t>
  </si>
  <si>
    <t>入院ベースアップ評価料147</t>
  </si>
  <si>
    <t>入院ベースアップ評価料148</t>
  </si>
  <si>
    <t>入院ベースアップ評価料149</t>
  </si>
  <si>
    <t>入院ベースアップ評価料150</t>
  </si>
  <si>
    <t>該当</t>
    <rPh sb="0" eb="2">
      <t>ガイトウ</t>
    </rPh>
    <phoneticPr fontId="1"/>
  </si>
  <si>
    <t>外来・在宅ベースアップ評価料（Ⅱ）の区分</t>
    <rPh sb="18" eb="20">
      <t>クブン</t>
    </rPh>
    <phoneticPr fontId="5"/>
  </si>
  <si>
    <t>点数（イ）</t>
    <rPh sb="0" eb="2">
      <t>テンスウ</t>
    </rPh>
    <phoneticPr fontId="5"/>
  </si>
  <si>
    <t>点数（ロ）</t>
    <rPh sb="0" eb="2">
      <t>テンスウ</t>
    </rPh>
    <phoneticPr fontId="5"/>
  </si>
  <si>
    <t>歯科外来・在宅ベースアップ評価料（Ⅱ）1</t>
  </si>
  <si>
    <t>外来・在宅ベースアップ評価料（Ⅱ）1～2</t>
  </si>
  <si>
    <t>歯科外来・在宅ベースアップ評価料（Ⅱ）1～2</t>
  </si>
  <si>
    <t>外来・在宅ベースアップ評価料（Ⅱ）1～3</t>
  </si>
  <si>
    <t>歯科外来・在宅ベースアップ評価料（Ⅱ）1～3</t>
  </si>
  <si>
    <t>外来・在宅ベースアップ評価料（Ⅱ）1～4</t>
  </si>
  <si>
    <t>歯科外来・在宅ベースアップ評価料（Ⅱ）1～4</t>
  </si>
  <si>
    <t>外来・在宅ベースアップ評価料（Ⅱ）1～5</t>
  </si>
  <si>
    <t>歯科外来・在宅ベースアップ評価料（Ⅱ）1～5</t>
  </si>
  <si>
    <t>外来・在宅ベースアップ評価料（Ⅱ）1～6</t>
  </si>
  <si>
    <t>歯科外来・在宅ベースアップ評価料（Ⅱ）1～6</t>
  </si>
  <si>
    <t>外来・在宅ベースアップ評価料（Ⅱ）1～7</t>
  </si>
  <si>
    <t>歯科外来・在宅ベースアップ評価料（Ⅱ）1～7</t>
  </si>
  <si>
    <t>外来・在宅ベースアップ評価料（Ⅱ）1～8</t>
  </si>
  <si>
    <t>歯科外来・在宅ベースアップ評価料（Ⅱ）1～8</t>
  </si>
  <si>
    <t>（１）算出の際に用いる「対象職員の給与総額」等の期間</t>
    <rPh sb="3" eb="5">
      <t>サンシュツ</t>
    </rPh>
    <rPh sb="6" eb="7">
      <t>サイ</t>
    </rPh>
    <rPh sb="8" eb="9">
      <t>モチ</t>
    </rPh>
    <rPh sb="12" eb="14">
      <t>タイショウ</t>
    </rPh>
    <rPh sb="14" eb="16">
      <t>ショクイン</t>
    </rPh>
    <rPh sb="17" eb="19">
      <t>キュウヨ</t>
    </rPh>
    <rPh sb="19" eb="21">
      <t>ソウガク</t>
    </rPh>
    <rPh sb="22" eb="23">
      <t>トウ</t>
    </rPh>
    <rPh sb="24" eb="26">
      <t>キカン</t>
    </rPh>
    <phoneticPr fontId="1"/>
  </si>
  <si>
    <t>前年12月～２月</t>
    <rPh sb="0" eb="2">
      <t>ゼンネン</t>
    </rPh>
    <rPh sb="4" eb="5">
      <t>ガツ</t>
    </rPh>
    <rPh sb="7" eb="8">
      <t>ガツ</t>
    </rPh>
    <phoneticPr fontId="5"/>
  </si>
  <si>
    <t>前年３月～２月</t>
    <rPh sb="0" eb="2">
      <t>ゼンネン</t>
    </rPh>
    <rPh sb="3" eb="4">
      <t>ガツ</t>
    </rPh>
    <rPh sb="6" eb="7">
      <t>ガツ</t>
    </rPh>
    <phoneticPr fontId="5"/>
  </si>
  <si>
    <t>前年６月～５月</t>
    <rPh sb="0" eb="2">
      <t>ゼンネン</t>
    </rPh>
    <rPh sb="3" eb="4">
      <t>ガツ</t>
    </rPh>
    <rPh sb="6" eb="7">
      <t>ガツ</t>
    </rPh>
    <phoneticPr fontId="5"/>
  </si>
  <si>
    <t>前年９月～８月</t>
    <rPh sb="0" eb="2">
      <t>ゼンネン</t>
    </rPh>
    <rPh sb="3" eb="4">
      <t>ガツ</t>
    </rPh>
    <rPh sb="6" eb="7">
      <t>ガツ</t>
    </rPh>
    <phoneticPr fontId="5"/>
  </si>
  <si>
    <t>前年12月～11月</t>
    <rPh sb="0" eb="2">
      <t>ゼンネン</t>
    </rPh>
    <rPh sb="4" eb="5">
      <t>ガツ</t>
    </rPh>
    <rPh sb="8" eb="9">
      <t>ガツ</t>
    </rPh>
    <phoneticPr fontId="5"/>
  </si>
  <si>
    <t>３月～５月</t>
    <rPh sb="1" eb="2">
      <t>ガツ</t>
    </rPh>
    <rPh sb="4" eb="5">
      <t>ガツ</t>
    </rPh>
    <phoneticPr fontId="5"/>
  </si>
  <si>
    <t>６月～８月</t>
    <rPh sb="1" eb="2">
      <t>ガツ</t>
    </rPh>
    <rPh sb="4" eb="5">
      <t>ガツ</t>
    </rPh>
    <phoneticPr fontId="5"/>
  </si>
  <si>
    <t>９月～11月</t>
    <rPh sb="1" eb="2">
      <t>ガツ</t>
    </rPh>
    <rPh sb="5" eb="6">
      <t>ガツ</t>
    </rPh>
    <phoneticPr fontId="5"/>
  </si>
  <si>
    <t>【対象期間の１月当たりの平均】</t>
    <rPh sb="1" eb="3">
      <t>タイショウ</t>
    </rPh>
    <rPh sb="3" eb="5">
      <t>キカン</t>
    </rPh>
    <rPh sb="7" eb="8">
      <t>ツキ</t>
    </rPh>
    <rPh sb="8" eb="9">
      <t>ア</t>
    </rPh>
    <phoneticPr fontId="1"/>
  </si>
  <si>
    <t>対象職員の給与総額（６（２））の変化は１割以内である。</t>
    <rPh sb="0" eb="2">
      <t>タイショウ</t>
    </rPh>
    <rPh sb="2" eb="4">
      <t>ショクイン</t>
    </rPh>
    <rPh sb="16" eb="18">
      <t>ヘンカ</t>
    </rPh>
    <rPh sb="20" eb="21">
      <t>ワリ</t>
    </rPh>
    <rPh sb="21" eb="23">
      <t>イナイ</t>
    </rPh>
    <phoneticPr fontId="5"/>
  </si>
  <si>
    <t>外来・在宅ベースアップ評価料（Ⅰ）等により算定される点数の見込み（６（３））の変化は１割以内である。</t>
    <rPh sb="17" eb="18">
      <t>トウ</t>
    </rPh>
    <rPh sb="21" eb="23">
      <t>サンテイ</t>
    </rPh>
    <rPh sb="26" eb="28">
      <t>テンスウ</t>
    </rPh>
    <rPh sb="29" eb="31">
      <t>ミコ</t>
    </rPh>
    <phoneticPr fontId="5"/>
  </si>
  <si>
    <t>（４）　外来・在宅ベースアップ評価料（Ⅰ）等により行われる給与の改善率</t>
    <phoneticPr fontId="1"/>
  </si>
  <si>
    <t>外来・在宅ベースアップ評価料（Ⅱ）等の算定回数の見込み（６（３））の変化は１割以内である。</t>
    <rPh sb="17" eb="18">
      <t>トウ</t>
    </rPh>
    <rPh sb="19" eb="21">
      <t>サンテイ</t>
    </rPh>
    <rPh sb="21" eb="23">
      <t>カイスウ</t>
    </rPh>
    <rPh sb="24" eb="26">
      <t>ミコ</t>
    </rPh>
    <rPh sb="34" eb="36">
      <t>ヘンカ</t>
    </rPh>
    <rPh sb="38" eb="39">
      <t>ワリ</t>
    </rPh>
    <phoneticPr fontId="5"/>
  </si>
  <si>
    <t>【Ｂ】の値（６（５））の変化は１割以内である。</t>
    <phoneticPr fontId="1"/>
  </si>
  <si>
    <t>　また、看護補助者処遇改善事業補助金や本評価料による賃金引上げ分については、含めないこと。</t>
    <rPh sb="19" eb="20">
      <t>ホン</t>
    </rPh>
    <rPh sb="20" eb="23">
      <t>ヒョウカリョウ</t>
    </rPh>
    <rPh sb="26" eb="28">
      <t>チンギン</t>
    </rPh>
    <rPh sb="28" eb="30">
      <t>ヒキア</t>
    </rPh>
    <rPh sb="31" eb="32">
      <t>ブン</t>
    </rPh>
    <rPh sb="38" eb="39">
      <t>フク</t>
    </rPh>
    <phoneticPr fontId="1"/>
  </si>
  <si>
    <t>※　算出対象となる期間の１月当たりの算定回数の平均の数値（小数点第二位を四捨五入）を記載すること。</t>
    <rPh sb="9" eb="11">
      <t>キカン</t>
    </rPh>
    <rPh sb="13" eb="14">
      <t>ツキ</t>
    </rPh>
    <rPh sb="14" eb="15">
      <t>ア</t>
    </rPh>
    <rPh sb="18" eb="20">
      <t>サンテイ</t>
    </rPh>
    <rPh sb="20" eb="22">
      <t>カイスウ</t>
    </rPh>
    <phoneticPr fontId="5"/>
  </si>
  <si>
    <t>対象職員の給与総額（４（２））の変化は１割以内である。</t>
    <rPh sb="0" eb="2">
      <t>タイショウ</t>
    </rPh>
    <rPh sb="2" eb="4">
      <t>ショクイン</t>
    </rPh>
    <rPh sb="16" eb="18">
      <t>ヘンカ</t>
    </rPh>
    <rPh sb="20" eb="21">
      <t>ワリ</t>
    </rPh>
    <rPh sb="21" eb="23">
      <t>イナイ</t>
    </rPh>
    <phoneticPr fontId="5"/>
  </si>
  <si>
    <t>外来・在宅ベースアップ評価料（Ⅰ）等により算定される点数の見込み（４（３））の変化は１割以内である。</t>
    <phoneticPr fontId="1"/>
  </si>
  <si>
    <t>延べ入院患者数（４（５））の変化は１割以内である。</t>
    <rPh sb="0" eb="1">
      <t>ノ</t>
    </rPh>
    <rPh sb="2" eb="4">
      <t>ニュウイン</t>
    </rPh>
    <rPh sb="4" eb="7">
      <t>カンジャスウ</t>
    </rPh>
    <rPh sb="14" eb="16">
      <t>ヘンカ</t>
    </rPh>
    <rPh sb="18" eb="19">
      <t>ワリ</t>
    </rPh>
    <phoneticPr fontId="5"/>
  </si>
  <si>
    <t>【Ｃ】の値（４（６））の変化は１割以内である。</t>
    <rPh sb="4" eb="5">
      <t>アタイ</t>
    </rPh>
    <rPh sb="12" eb="14">
      <t>ヘンカ</t>
    </rPh>
    <rPh sb="16" eb="17">
      <t>ワリ</t>
    </rPh>
    <phoneticPr fontId="5"/>
  </si>
  <si>
    <t>入院ベースアップ評価料151</t>
  </si>
  <si>
    <t>入院ベースアップ評価料152</t>
  </si>
  <si>
    <t>入院ベースアップ評価料153</t>
  </si>
  <si>
    <t>入院ベースアップ評価料154</t>
  </si>
  <si>
    <t>入院ベースアップ評価料155</t>
  </si>
  <si>
    <t>入院ベースアップ評価料156</t>
  </si>
  <si>
    <t>入院ベースアップ評価料157</t>
  </si>
  <si>
    <t>入院ベースアップ評価料158</t>
  </si>
  <si>
    <t>入院ベースアップ評価料159</t>
  </si>
  <si>
    <t>入院ベースアップ評価料160</t>
  </si>
  <si>
    <t>入院ベースアップ評価料161</t>
  </si>
  <si>
    <t>入院ベースアップ評価料162</t>
  </si>
  <si>
    <t>入院ベースアップ評価料163</t>
  </si>
  <si>
    <t>入院ベースアップ評価料164</t>
  </si>
  <si>
    <t>入院ベースアップ評価料165</t>
  </si>
  <si>
    <t>e</t>
    <phoneticPr fontId="1"/>
  </si>
  <si>
    <t>f</t>
    <phoneticPr fontId="1"/>
  </si>
  <si>
    <t>令和７年度への繰り越し予定額</t>
    <rPh sb="0" eb="2">
      <t>レイワ</t>
    </rPh>
    <rPh sb="3" eb="4">
      <t>ネン</t>
    </rPh>
    <rPh sb="4" eb="5">
      <t>ド</t>
    </rPh>
    <rPh sb="7" eb="8">
      <t>ク</t>
    </rPh>
    <rPh sb="9" eb="10">
      <t>コ</t>
    </rPh>
    <rPh sb="11" eb="13">
      <t>ヨテイ</t>
    </rPh>
    <rPh sb="13" eb="14">
      <t>ガク</t>
    </rPh>
    <phoneticPr fontId="1"/>
  </si>
  <si>
    <t>前年度からの繰越額（令和７年度届出時のみ記載）</t>
    <phoneticPr fontId="1"/>
  </si>
  <si>
    <t>Ⅱ．入院ベースアップ評価料の実績額</t>
    <phoneticPr fontId="1"/>
  </si>
  <si>
    <t>Ⅲ．全体の賃金改善の実績額</t>
    <rPh sb="2" eb="4">
      <t>ゼンタイ</t>
    </rPh>
    <rPh sb="5" eb="7">
      <t>チンギン</t>
    </rPh>
    <rPh sb="7" eb="9">
      <t>カイゼン</t>
    </rPh>
    <rPh sb="10" eb="12">
      <t>ジッセキ</t>
    </rPh>
    <rPh sb="12" eb="13">
      <t>ガク</t>
    </rPh>
    <phoneticPr fontId="1"/>
  </si>
  <si>
    <t>※　「対象職員の給与総額」については、賞与や法定福利費等の事業主負担分を含めた金額を計上すること。（ただし、役員報酬については除く。）</t>
    <rPh sb="54" eb="58">
      <t>ヤクインホウシュウ</t>
    </rPh>
    <rPh sb="63" eb="64">
      <t>ノゾ</t>
    </rPh>
    <phoneticPr fontId="1"/>
  </si>
  <si>
    <t>また、看護補助者処遇改善事業補助金や本評価料による賃金引上げ分については、含めないこと。</t>
    <phoneticPr fontId="1"/>
  </si>
  <si>
    <t>※　「⑧全体の賃金改善の見込み額」については、賃金改善実施期間において、「賃金の改善措置が実施されなかった場合の</t>
    <phoneticPr fontId="1"/>
  </si>
  <si>
    <t>　　給与総額」と、「賃金の改善措置が実施された場合の給与総額」との差分により判断すること。</t>
    <rPh sb="33" eb="35">
      <t>サブン</t>
    </rPh>
    <rPh sb="38" eb="40">
      <t>ハンダン</t>
    </rPh>
    <phoneticPr fontId="1"/>
  </si>
  <si>
    <t>※　「⑪うち定期昇給相当分」については、賃金改善実施期間において定期昇給により改善する賃金額を記載すること。</t>
    <phoneticPr fontId="1"/>
  </si>
  <si>
    <t>　　なお、定期昇給とは、毎年一定の時期を定めて、組織内の昇給制度に従って行われる昇給のことをいい、ベア等実施分と</t>
    <phoneticPr fontId="1"/>
  </si>
  <si>
    <t>　　明確に区別できる場合にのみ記載すること。</t>
    <phoneticPr fontId="1"/>
  </si>
  <si>
    <t>　　給与総額」と、「実際の給与総額」との差分により判断すること。</t>
    <rPh sb="10" eb="12">
      <t>ジッサイ</t>
    </rPh>
    <rPh sb="20" eb="22">
      <t>サブン</t>
    </rPh>
    <rPh sb="25" eb="27">
      <t>ハンダン</t>
    </rPh>
    <phoneticPr fontId="1"/>
  </si>
  <si>
    <t>　　ついては、対象職員のベア等及びそれに伴う賞与、時間外手当、法定福利費(事業者負担分等を含む)等の増加分に充てること。</t>
    <phoneticPr fontId="1"/>
  </si>
  <si>
    <t>※　「⑫うちその他分」については、賃金改善実施期間において、定期昇給やベア等によらない、一時金による賃金改善額と</t>
    <rPh sb="8" eb="9">
      <t>ホカ</t>
    </rPh>
    <rPh sb="9" eb="10">
      <t>ブン</t>
    </rPh>
    <rPh sb="37" eb="38">
      <t>トウ</t>
    </rPh>
    <rPh sb="44" eb="47">
      <t>イチジキン</t>
    </rPh>
    <rPh sb="50" eb="52">
      <t>チンギン</t>
    </rPh>
    <rPh sb="52" eb="54">
      <t>カイゼン</t>
    </rPh>
    <rPh sb="54" eb="55">
      <t>ガク</t>
    </rPh>
    <phoneticPr fontId="1"/>
  </si>
  <si>
    <t>　　なること。</t>
    <phoneticPr fontId="1"/>
  </si>
  <si>
    <t>点</t>
  </si>
  <si>
    <t>※　「⑩うち⑨以外によるベア等実施分」については、医療機関等における経営上の余剰や新たに「看護職員処遇改善評価料」</t>
    <rPh sb="41" eb="42">
      <t>アラ</t>
    </rPh>
    <phoneticPr fontId="1"/>
  </si>
  <si>
    <t>　　等を届け出ることにより、当該年度においてベア等を実施した分を記載すること。</t>
    <rPh sb="2" eb="3">
      <t>トウ</t>
    </rPh>
    <rPh sb="4" eb="5">
      <t>トド</t>
    </rPh>
    <rPh sb="6" eb="7">
      <t>デ</t>
    </rPh>
    <rPh sb="14" eb="16">
      <t>トウガイ</t>
    </rPh>
    <rPh sb="16" eb="18">
      <t>ネンド</t>
    </rPh>
    <rPh sb="24" eb="25">
      <t>トウ</t>
    </rPh>
    <rPh sb="26" eb="28">
      <t>ジッシ</t>
    </rPh>
    <rPh sb="30" eb="31">
      <t>ブン</t>
    </rPh>
    <phoneticPr fontId="1"/>
  </si>
  <si>
    <t>Ⅹ．40歳未満の勤務医師、勤務歯科医師の基本給等に係る事項</t>
    <rPh sb="4" eb="5">
      <t>サイ</t>
    </rPh>
    <rPh sb="5" eb="7">
      <t>ミマン</t>
    </rPh>
    <rPh sb="8" eb="10">
      <t>キンム</t>
    </rPh>
    <rPh sb="10" eb="12">
      <t>イシ</t>
    </rPh>
    <rPh sb="13" eb="15">
      <t>キンム</t>
    </rPh>
    <rPh sb="15" eb="19">
      <t>シカイシ</t>
    </rPh>
    <rPh sb="25" eb="26">
      <t>カカ</t>
    </rPh>
    <rPh sb="27" eb="29">
      <t>ジコウ</t>
    </rPh>
    <phoneticPr fontId="1"/>
  </si>
  <si>
    <t>Ⅻ．賃金引上げを行う方法</t>
    <rPh sb="2" eb="4">
      <t>チンギン</t>
    </rPh>
    <rPh sb="4" eb="6">
      <t>ヒキア</t>
    </rPh>
    <rPh sb="8" eb="9">
      <t>オコナ</t>
    </rPh>
    <rPh sb="10" eb="12">
      <t>ホウホウ</t>
    </rPh>
    <phoneticPr fontId="1"/>
  </si>
  <si>
    <t>㉓基本給等に係る賃金改善の見込み額（１ヶ月分）（㉒－㉑）</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</si>
  <si>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㉔うち定期昇給相当分</t>
    <phoneticPr fontId="1"/>
  </si>
  <si>
    <t>㉕うちベア等実施分</t>
    <rPh sb="5" eb="6">
      <t>トウ</t>
    </rPh>
    <rPh sb="6" eb="8">
      <t>ジッシ</t>
    </rPh>
    <rPh sb="8" eb="9">
      <t>ブン</t>
    </rPh>
    <phoneticPr fontId="1"/>
  </si>
  <si>
    <t>㉖ベア等による賃金増率（㉕÷㉑）</t>
    <rPh sb="3" eb="4">
      <t>トウ</t>
    </rPh>
    <rPh sb="7" eb="9">
      <t>チンギン</t>
    </rPh>
    <rPh sb="9" eb="10">
      <t>ゾウ</t>
    </rPh>
    <rPh sb="10" eb="11">
      <t>リツ</t>
    </rPh>
    <phoneticPr fontId="1"/>
  </si>
  <si>
    <t>㉚基本給等に係る賃金改善の見込み額（１ヶ月分）（㉙－㉘）</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</si>
  <si>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㉛うち定期昇給相当分</t>
    <phoneticPr fontId="1"/>
  </si>
  <si>
    <t>㉜うちベア等実施分</t>
    <rPh sb="5" eb="6">
      <t>トウ</t>
    </rPh>
    <rPh sb="6" eb="8">
      <t>ジッシ</t>
    </rPh>
    <rPh sb="8" eb="9">
      <t>ブン</t>
    </rPh>
    <phoneticPr fontId="1"/>
  </si>
  <si>
    <t>㉝ベア等による賃金増率（㉜÷㉘）</t>
    <rPh sb="3" eb="4">
      <t>トウ</t>
    </rPh>
    <rPh sb="7" eb="9">
      <t>チンギン</t>
    </rPh>
    <rPh sb="9" eb="10">
      <t>ゾウ</t>
    </rPh>
    <rPh sb="10" eb="11">
      <t>リツ</t>
    </rPh>
    <phoneticPr fontId="1"/>
  </si>
  <si>
    <t>㊲基本給等に係る賃金改善の見込み額（１ヶ月分）（㊱－㉟）</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</si>
  <si>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㊳うち定期昇給相当分</t>
    <phoneticPr fontId="1"/>
  </si>
  <si>
    <t>㊴うちベア等実施分</t>
    <rPh sb="5" eb="6">
      <t>トウ</t>
    </rPh>
    <rPh sb="6" eb="8">
      <t>ジッシ</t>
    </rPh>
    <rPh sb="8" eb="9">
      <t>ブン</t>
    </rPh>
    <phoneticPr fontId="1"/>
  </si>
  <si>
    <t>㊵ベア等による賃金増率（㊴÷㉟）</t>
    <rPh sb="3" eb="4">
      <t>トウ</t>
    </rPh>
    <rPh sb="7" eb="9">
      <t>チンギン</t>
    </rPh>
    <rPh sb="9" eb="10">
      <t>ゾウ</t>
    </rPh>
    <rPh sb="10" eb="11">
      <t>リツ</t>
    </rPh>
    <phoneticPr fontId="1"/>
  </si>
  <si>
    <t>㊹基本給等に係る賃金改善の見込み額（１ヶ月分）（㊸－㊷）</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</si>
  <si>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㊺うち定期昇給相当分</t>
    <phoneticPr fontId="1"/>
  </si>
  <si>
    <t>㊻うちベア等実施分</t>
    <rPh sb="5" eb="6">
      <t>トウ</t>
    </rPh>
    <rPh sb="6" eb="8">
      <t>ジッシ</t>
    </rPh>
    <rPh sb="8" eb="9">
      <t>ブン</t>
    </rPh>
    <phoneticPr fontId="1"/>
  </si>
  <si>
    <t>㊼ベア等による賃金増率（㊻÷㊷）</t>
    <rPh sb="3" eb="4">
      <t>トウ</t>
    </rPh>
    <rPh sb="7" eb="9">
      <t>チンギン</t>
    </rPh>
    <rPh sb="9" eb="10">
      <t>ゾウ</t>
    </rPh>
    <rPh sb="10" eb="11">
      <t>リツ</t>
    </rPh>
    <phoneticPr fontId="1"/>
  </si>
  <si>
    <t>　うち定期昇給相当分</t>
    <phoneticPr fontId="1"/>
  </si>
  <si>
    <t>　うちベア等実施分</t>
    <rPh sb="5" eb="6">
      <t>トウ</t>
    </rPh>
    <rPh sb="6" eb="8">
      <t>ジッシ</t>
    </rPh>
    <rPh sb="8" eb="9">
      <t>ブン</t>
    </rPh>
    <phoneticPr fontId="1"/>
  </si>
  <si>
    <t>　ベア等による賃金増率（　÷　）</t>
    <rPh sb="3" eb="4">
      <t>トウ</t>
    </rPh>
    <rPh sb="7" eb="9">
      <t>チンギン</t>
    </rPh>
    <rPh sb="9" eb="10">
      <t>ゾウ</t>
    </rPh>
    <rPh sb="10" eb="11">
      <t>リツ</t>
    </rPh>
    <phoneticPr fontId="1"/>
  </si>
  <si>
    <t>　基本給等に係る賃金改善の見込み額（１ヶ月分）（　－　）</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</si>
  <si>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　賃上げの担保方法</t>
    <rPh sb="1" eb="3">
      <t>チンア</t>
    </rPh>
    <rPh sb="5" eb="7">
      <t>タンポ</t>
    </rPh>
    <rPh sb="7" eb="9">
      <t>ホウホウ</t>
    </rPh>
    <phoneticPr fontId="1"/>
  </si>
  <si>
    <t>　賃金改善に関する規定内容（できる限り具体的に記入すること。）</t>
    <rPh sb="1" eb="3">
      <t>チンギン</t>
    </rPh>
    <rPh sb="3" eb="5">
      <t>カイゼン</t>
    </rPh>
    <rPh sb="6" eb="7">
      <t>カン</t>
    </rPh>
    <rPh sb="9" eb="11">
      <t>キテイ</t>
    </rPh>
    <rPh sb="11" eb="13">
      <t>ナイヨウ</t>
    </rPh>
    <rPh sb="17" eb="18">
      <t>カギ</t>
    </rPh>
    <rPh sb="19" eb="22">
      <t>グタイテキ</t>
    </rPh>
    <rPh sb="23" eb="25">
      <t>キニュウ</t>
    </rPh>
    <phoneticPr fontId="1"/>
  </si>
  <si>
    <t xml:space="preserve"> </t>
    <phoneticPr fontId="1"/>
  </si>
  <si>
    <t>歯科外来・在宅ベースアップ評価料（Ⅱ）2</t>
  </si>
  <si>
    <t>　給与総額に係る賃金改善の見込み額（１ヶ月分）（　－　）</t>
    <rPh sb="1" eb="3">
      <t>キュウヨ</t>
    </rPh>
    <rPh sb="3" eb="5">
      <t>ソウガク</t>
    </rPh>
    <rPh sb="6" eb="7">
      <t>カカ</t>
    </rPh>
    <rPh sb="8" eb="10">
      <t>チンギン</t>
    </rPh>
    <rPh sb="10" eb="12">
      <t>カイゼン</t>
    </rPh>
    <rPh sb="13" eb="15">
      <t>ミコ</t>
    </rPh>
    <rPh sb="16" eb="17">
      <t>ガク</t>
    </rPh>
    <rPh sb="20" eb="21">
      <t>ゲツ</t>
    </rPh>
    <rPh sb="21" eb="22">
      <t>ブン</t>
    </rPh>
    <phoneticPr fontId="1"/>
  </si>
  <si>
    <t>　給与総額に係る賃金改善の見込み額（１ヶ月分）（　－㊾）</t>
    <rPh sb="1" eb="3">
      <t>キュウヨ</t>
    </rPh>
    <rPh sb="3" eb="5">
      <t>ソウガク</t>
    </rPh>
    <rPh sb="6" eb="7">
      <t>カカ</t>
    </rPh>
    <rPh sb="8" eb="10">
      <t>チンギン</t>
    </rPh>
    <rPh sb="10" eb="12">
      <t>カイゼン</t>
    </rPh>
    <rPh sb="13" eb="15">
      <t>ミコ</t>
    </rPh>
    <rPh sb="16" eb="17">
      <t>ガク</t>
    </rPh>
    <rPh sb="20" eb="21">
      <t>ゲツ</t>
    </rPh>
    <rPh sb="21" eb="22">
      <t>ブン</t>
    </rPh>
    <phoneticPr fontId="1"/>
  </si>
  <si>
    <t>外来・在宅ベースアップ評価料（Ⅱ）等による算定金額の見込み</t>
    <rPh sb="0" eb="2">
      <t>ガイライ</t>
    </rPh>
    <rPh sb="3" eb="5">
      <t>ザイタク</t>
    </rPh>
    <rPh sb="17" eb="18">
      <t>トウ</t>
    </rPh>
    <rPh sb="23" eb="25">
      <t>キンガク</t>
    </rPh>
    <phoneticPr fontId="1"/>
  </si>
  <si>
    <t>※　ベースアップとは、基本給又は決まって毎月支払われる手当の引上げ（以下、「ベア等」という）をいい、定期昇給は含</t>
    <rPh sb="34" eb="36">
      <t>イカ</t>
    </rPh>
    <rPh sb="40" eb="41">
      <t>トウ</t>
    </rPh>
    <rPh sb="50" eb="52">
      <t>テイキ</t>
    </rPh>
    <rPh sb="52" eb="54">
      <t>ショウキュウ</t>
    </rPh>
    <rPh sb="55" eb="56">
      <t>フク</t>
    </rPh>
    <phoneticPr fontId="1"/>
  </si>
  <si>
    <t>　まない。</t>
    <phoneticPr fontId="1"/>
  </si>
  <si>
    <t>　分についても含むこととする。なお、業績に連動して引き上がる賞与分については含まない。</t>
    <rPh sb="1" eb="2">
      <t>ブン</t>
    </rPh>
    <phoneticPr fontId="1"/>
  </si>
  <si>
    <t>※　また、ベア等にはベア等を実施することにより連動して引き上がる賞与や時間外手当、法定福利費等の事業主負担の増額</t>
    <rPh sb="7" eb="8">
      <t>トウ</t>
    </rPh>
    <rPh sb="12" eb="13">
      <t>トウ</t>
    </rPh>
    <rPh sb="14" eb="16">
      <t>ジッシ</t>
    </rPh>
    <rPh sb="23" eb="25">
      <t>レンドウ</t>
    </rPh>
    <rPh sb="27" eb="28">
      <t>ヒ</t>
    </rPh>
    <rPh sb="29" eb="30">
      <t>ア</t>
    </rPh>
    <rPh sb="32" eb="34">
      <t>ショウヨ</t>
    </rPh>
    <rPh sb="35" eb="38">
      <t>ジカンガイ</t>
    </rPh>
    <rPh sb="38" eb="40">
      <t>テアテ</t>
    </rPh>
    <rPh sb="41" eb="46">
      <t>ホウテイフクリヒ</t>
    </rPh>
    <rPh sb="46" eb="47">
      <t>トウ</t>
    </rPh>
    <phoneticPr fontId="1"/>
  </si>
  <si>
    <t>※　「③ベースアップ評価料算定期間」中は、常にベースアップを実施する必要がある。</t>
    <rPh sb="10" eb="12">
      <t>ヒョウカ</t>
    </rPh>
    <rPh sb="12" eb="13">
      <t>リョウ</t>
    </rPh>
    <rPh sb="13" eb="15">
      <t>サンテイ</t>
    </rPh>
    <rPh sb="15" eb="17">
      <t>キカン</t>
    </rPh>
    <rPh sb="18" eb="19">
      <t>チュウ</t>
    </rPh>
    <rPh sb="21" eb="22">
      <t>ツネ</t>
    </rPh>
    <rPh sb="30" eb="32">
      <t>ジッシ</t>
    </rPh>
    <rPh sb="34" eb="36">
      <t>ヒツヨウ</t>
    </rPh>
    <phoneticPr fontId="1"/>
  </si>
  <si>
    <t>※　令和７年度の賃金改善期間の終期については、令和８年３月を原則とするが、令和８年４月及び５月についても、ベース</t>
    <phoneticPr fontId="1"/>
  </si>
  <si>
    <t>　アップ評価料を算定し、賃金引き上げを維持することを前提とすること。</t>
    <phoneticPr fontId="1"/>
  </si>
  <si>
    <t>　　　・区分番号Ａ002に掲げる再診料</t>
    <phoneticPr fontId="1"/>
  </si>
  <si>
    <t>　　　・区分番号Ｃ000の１に掲げる歯科訪問診療１（同一患家の患者について算定した場合。）</t>
    <phoneticPr fontId="1"/>
  </si>
  <si>
    <t>　　　・区分番号Ｃ000の４に掲げる歯科訪問診療４</t>
    <phoneticPr fontId="1"/>
  </si>
  <si>
    <t>　　　・区分番号Ｃ000の５に掲げる歯科訪問診療５</t>
    <phoneticPr fontId="1"/>
  </si>
  <si>
    <t>　　　・区分番号Ｃ000に掲げる歯科訪問診療料の注15</t>
    <rPh sb="13" eb="14">
      <t>カカ</t>
    </rPh>
    <rPh sb="16" eb="18">
      <t>シカ</t>
    </rPh>
    <rPh sb="18" eb="20">
      <t>ホウモン</t>
    </rPh>
    <rPh sb="20" eb="22">
      <t>シンリョウ</t>
    </rPh>
    <rPh sb="22" eb="23">
      <t>リョウ</t>
    </rPh>
    <rPh sb="24" eb="25">
      <t>チュウ</t>
    </rPh>
    <phoneticPr fontId="1"/>
  </si>
  <si>
    <t>　　　・区分番号Ｃ000に掲げる歯科訪問診療料の注19</t>
    <rPh sb="13" eb="14">
      <t>カカ</t>
    </rPh>
    <rPh sb="16" eb="18">
      <t>シカ</t>
    </rPh>
    <rPh sb="18" eb="20">
      <t>ホウモン</t>
    </rPh>
    <rPh sb="20" eb="22">
      <t>シンリョウ</t>
    </rPh>
    <rPh sb="22" eb="23">
      <t>リョウ</t>
    </rPh>
    <rPh sb="24" eb="25">
      <t>チュウ</t>
    </rPh>
    <phoneticPr fontId="1"/>
  </si>
  <si>
    <t>㉗うち定期昇給相当分</t>
    <phoneticPr fontId="1"/>
  </si>
  <si>
    <t>㉘うちベア等実施分</t>
    <rPh sb="5" eb="6">
      <t>トウ</t>
    </rPh>
    <rPh sb="6" eb="8">
      <t>ジッシ</t>
    </rPh>
    <rPh sb="8" eb="9">
      <t>ブン</t>
    </rPh>
    <phoneticPr fontId="1"/>
  </si>
  <si>
    <t>外来・在宅ベースアップ評価料（Ⅱ）等の区分及び点数</t>
    <rPh sb="0" eb="2">
      <t>ガイライ</t>
    </rPh>
    <rPh sb="3" eb="5">
      <t>ザイタク</t>
    </rPh>
    <rPh sb="11" eb="13">
      <t>ヒョウカ</t>
    </rPh>
    <rPh sb="13" eb="14">
      <t>リョウ</t>
    </rPh>
    <rPh sb="17" eb="18">
      <t>トウ</t>
    </rPh>
    <rPh sb="19" eb="21">
      <t>クブン</t>
    </rPh>
    <rPh sb="21" eb="22">
      <t>オヨ</t>
    </rPh>
    <rPh sb="23" eb="25">
      <t>テンスウ</t>
    </rPh>
    <phoneticPr fontId="1"/>
  </si>
  <si>
    <t>（診療所）実績報告書（令和　　年度分）</t>
    <rPh sb="1" eb="4">
      <t>シンリョウジョ</t>
    </rPh>
    <rPh sb="5" eb="7">
      <t>ジッセキ</t>
    </rPh>
    <phoneticPr fontId="1"/>
  </si>
  <si>
    <t>④入院ベースアップ評価料の区分</t>
    <phoneticPr fontId="1"/>
  </si>
  <si>
    <t>⑤算定回数</t>
    <rPh sb="1" eb="3">
      <t>サンテイ</t>
    </rPh>
    <rPh sb="3" eb="5">
      <t>カイスウ</t>
    </rPh>
    <phoneticPr fontId="1"/>
  </si>
  <si>
    <t>⑥入院ベースアップ評価料による収入の実績額</t>
    <rPh sb="15" eb="17">
      <t>シュウニュウ</t>
    </rPh>
    <rPh sb="18" eb="20">
      <t>ジッセキ</t>
    </rPh>
    <rPh sb="20" eb="21">
      <t>ガク</t>
    </rPh>
    <phoneticPr fontId="1"/>
  </si>
  <si>
    <t>⑦全体の賃金改善の実績額</t>
    <rPh sb="1" eb="3">
      <t>ゼンタイ</t>
    </rPh>
    <rPh sb="4" eb="6">
      <t>チンギン</t>
    </rPh>
    <rPh sb="6" eb="8">
      <t>カイゼン</t>
    </rPh>
    <rPh sb="9" eb="11">
      <t>ジッセキ</t>
    </rPh>
    <rPh sb="11" eb="12">
      <t>ガク</t>
    </rPh>
    <phoneticPr fontId="1"/>
  </si>
  <si>
    <r>
      <t>⑧うち</t>
    </r>
    <r>
      <rPr>
        <b/>
        <sz val="11"/>
        <rFont val="ＭＳ ゴシック"/>
        <family val="3"/>
        <charset val="128"/>
      </rPr>
      <t>外来・在宅ベースアップ評価料（Ⅰ）等</t>
    </r>
    <r>
      <rPr>
        <sz val="11"/>
        <rFont val="ＭＳ ゴシック"/>
        <family val="3"/>
        <charset val="128"/>
      </rPr>
      <t>による算定実績</t>
    </r>
    <rPh sb="3" eb="5">
      <t>ガイライ</t>
    </rPh>
    <rPh sb="6" eb="8">
      <t>ザイタク</t>
    </rPh>
    <rPh sb="14" eb="16">
      <t>ヒョウカ</t>
    </rPh>
    <rPh sb="16" eb="17">
      <t>リョウ</t>
    </rPh>
    <rPh sb="20" eb="21">
      <t>トウ</t>
    </rPh>
    <rPh sb="24" eb="26">
      <t>サンテイ</t>
    </rPh>
    <rPh sb="26" eb="28">
      <t>ジッセキ</t>
    </rPh>
    <phoneticPr fontId="1"/>
  </si>
  <si>
    <r>
      <t>⑨うち</t>
    </r>
    <r>
      <rPr>
        <b/>
        <sz val="11"/>
        <rFont val="ＭＳ ゴシック"/>
        <family val="3"/>
        <charset val="128"/>
      </rPr>
      <t>入院ベースアップ評価料による算定実績</t>
    </r>
    <r>
      <rPr>
        <sz val="11"/>
        <rFont val="ＭＳ ゴシック"/>
        <family val="3"/>
        <charset val="128"/>
      </rPr>
      <t>（④の再掲）</t>
    </r>
    <rPh sb="3" eb="5">
      <t>ニュウイン</t>
    </rPh>
    <rPh sb="11" eb="13">
      <t>ヒョウカ</t>
    </rPh>
    <rPh sb="13" eb="14">
      <t>リョウ</t>
    </rPh>
    <rPh sb="17" eb="19">
      <t>サンテイ</t>
    </rPh>
    <rPh sb="19" eb="21">
      <t>ジッセキ</t>
    </rPh>
    <rPh sb="24" eb="26">
      <t>サイケイ</t>
    </rPh>
    <phoneticPr fontId="1"/>
  </si>
  <si>
    <t>⑩⑧及び⑨における令和７年度への繰り越し予定額</t>
    <rPh sb="2" eb="3">
      <t>オヨ</t>
    </rPh>
    <rPh sb="9" eb="11">
      <t>レイワ</t>
    </rPh>
    <rPh sb="12" eb="13">
      <t>ネン</t>
    </rPh>
    <rPh sb="13" eb="14">
      <t>ド</t>
    </rPh>
    <rPh sb="16" eb="17">
      <t>ク</t>
    </rPh>
    <rPh sb="18" eb="19">
      <t>コ</t>
    </rPh>
    <rPh sb="20" eb="22">
      <t>ヨテイ</t>
    </rPh>
    <rPh sb="22" eb="23">
      <t>ガク</t>
    </rPh>
    <phoneticPr fontId="1"/>
  </si>
  <si>
    <t>⑪ベースアップ評価料の前年度からの繰越額（令和７年度届出時のみ記載）</t>
    <rPh sb="7" eb="10">
      <t>ヒョウカリョウ</t>
    </rPh>
    <phoneticPr fontId="1"/>
  </si>
  <si>
    <t>⑫うち⑧及び⑨以外によるベア等実施分</t>
    <rPh sb="4" eb="5">
      <t>オヨ</t>
    </rPh>
    <rPh sb="7" eb="9">
      <t>イガイ</t>
    </rPh>
    <rPh sb="14" eb="15">
      <t>トウ</t>
    </rPh>
    <rPh sb="15" eb="17">
      <t>ジッシ</t>
    </rPh>
    <rPh sb="17" eb="18">
      <t>ブン</t>
    </rPh>
    <phoneticPr fontId="1"/>
  </si>
  <si>
    <t>⑬うち定期昇給相当分</t>
    <phoneticPr fontId="1"/>
  </si>
  <si>
    <t>⑭うちその他分（⑦－⑧－⑨－⑩－⑪－⑫－⑬）</t>
    <rPh sb="5" eb="6">
      <t>タ</t>
    </rPh>
    <rPh sb="6" eb="7">
      <t>ブン</t>
    </rPh>
    <phoneticPr fontId="1"/>
  </si>
  <si>
    <t>⑮⑧及び⑨について全てベア等実施分に充当しているか。</t>
    <rPh sb="2" eb="3">
      <t>オヨ</t>
    </rPh>
    <rPh sb="9" eb="10">
      <t>スベ</t>
    </rPh>
    <rPh sb="13" eb="14">
      <t>トウ</t>
    </rPh>
    <rPh sb="14" eb="17">
      <t>ジッシブン</t>
    </rPh>
    <rPh sb="18" eb="20">
      <t>ジュウトウ</t>
    </rPh>
    <phoneticPr fontId="1"/>
  </si>
  <si>
    <t>※　「⑦全体の賃金改善の実績額」については、賃金改善実施期間において、「賃金の改善措置が実施されなかった場合の</t>
    <rPh sb="12" eb="14">
      <t>ジッセキ</t>
    </rPh>
    <phoneticPr fontId="1"/>
  </si>
  <si>
    <t>※　「⑧うち外来・在宅ベースアップ評価料（Ⅰ）等による算定実績」及び「⑨うち入院ベースアップ評価料による算定実績」に</t>
    <rPh sb="32" eb="33">
      <t>オヨ</t>
    </rPh>
    <phoneticPr fontId="1"/>
  </si>
  <si>
    <t>※　「⑫うち⑧及び⑨以外によるベア等実施分」については、医療機関等における経営上の余剰や新たに「看護職員処遇改善評価料」</t>
    <rPh sb="7" eb="8">
      <t>オヨ</t>
    </rPh>
    <rPh sb="44" eb="45">
      <t>アラ</t>
    </rPh>
    <phoneticPr fontId="1"/>
  </si>
  <si>
    <t>※　「⑬うち定期昇給相当分」については、賃金改善実施期間において定期昇給により改善する賃金額を記載すること。</t>
    <phoneticPr fontId="1"/>
  </si>
  <si>
    <t>※　「⑭うちその他分」については、賃金改善実施期間において、定期昇給やベア等によらない、一時金による賃金改善額と</t>
    <rPh sb="8" eb="9">
      <t>ホカ</t>
    </rPh>
    <rPh sb="9" eb="10">
      <t>ブン</t>
    </rPh>
    <rPh sb="37" eb="38">
      <t>トウ</t>
    </rPh>
    <rPh sb="44" eb="47">
      <t>イチジキン</t>
    </rPh>
    <rPh sb="50" eb="52">
      <t>チンギン</t>
    </rPh>
    <rPh sb="52" eb="54">
      <t>カイゼン</t>
    </rPh>
    <rPh sb="54" eb="55">
      <t>ガク</t>
    </rPh>
    <phoneticPr fontId="1"/>
  </si>
  <si>
    <t>⑯対象職員の常勤換算数（賃金改善実施期間（②）の開始月時点）</t>
    <rPh sb="1" eb="3">
      <t>タイショウ</t>
    </rPh>
    <rPh sb="3" eb="5">
      <t>ショクイン</t>
    </rPh>
    <rPh sb="6" eb="8">
      <t>ジョウキン</t>
    </rPh>
    <rPh sb="8" eb="10">
      <t>カンザン</t>
    </rPh>
    <rPh sb="10" eb="11">
      <t>スウ</t>
    </rPh>
    <rPh sb="12" eb="14">
      <t>チンギン</t>
    </rPh>
    <rPh sb="14" eb="16">
      <t>カイゼン</t>
    </rPh>
    <rPh sb="16" eb="18">
      <t>ジッシ</t>
    </rPh>
    <rPh sb="18" eb="20">
      <t>キカン</t>
    </rPh>
    <rPh sb="24" eb="26">
      <t>カイシ</t>
    </rPh>
    <rPh sb="26" eb="27">
      <t>ツキ</t>
    </rPh>
    <rPh sb="27" eb="29">
      <t>ジテン</t>
    </rPh>
    <phoneticPr fontId="1"/>
  </si>
  <si>
    <t>⑰賃金改善する前の対象職員の基本給等総額（賃金改善実施期間（②）の開始月時点）</t>
    <rPh sb="36" eb="38">
      <t>ジテン</t>
    </rPh>
    <phoneticPr fontId="1"/>
  </si>
  <si>
    <t>⑱賃金改善した後の対象職員の基本給等総額（賃金改善実施期間（②）の開始月時点）</t>
    <phoneticPr fontId="1"/>
  </si>
  <si>
    <t>⑲基本給等に係る賃金改善の見込み額（１ヶ月分）（⑱－⑰）</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</si>
  <si>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⑳うち定期昇給相当分</t>
    <phoneticPr fontId="1"/>
  </si>
  <si>
    <t>㉑うちベア等実施分</t>
    <rPh sb="5" eb="6">
      <t>トウ</t>
    </rPh>
    <rPh sb="6" eb="8">
      <t>ジッシ</t>
    </rPh>
    <rPh sb="8" eb="9">
      <t>ブン</t>
    </rPh>
    <phoneticPr fontId="1"/>
  </si>
  <si>
    <t>㉒ベア等による賃金増率（㉑÷⑰）</t>
    <rPh sb="3" eb="4">
      <t>トウ</t>
    </rPh>
    <rPh sb="7" eb="9">
      <t>チンギン</t>
    </rPh>
    <rPh sb="9" eb="10">
      <t>ゾウ</t>
    </rPh>
    <rPh sb="10" eb="11">
      <t>リツ</t>
    </rPh>
    <phoneticPr fontId="1"/>
  </si>
  <si>
    <t>Ⅳ．対象職員（全体）の基本給等（基本給又は決まって毎月支払われる手当）に係る事項</t>
    <rPh sb="2" eb="4">
      <t>タイショウ</t>
    </rPh>
    <rPh sb="4" eb="6">
      <t>ショクイン</t>
    </rPh>
    <rPh sb="7" eb="9">
      <t>ゼンタイ</t>
    </rPh>
    <rPh sb="11" eb="14">
      <t>キホンキュウ</t>
    </rPh>
    <rPh sb="14" eb="15">
      <t>トウ</t>
    </rPh>
    <rPh sb="36" eb="37">
      <t>カカ</t>
    </rPh>
    <rPh sb="38" eb="40">
      <t>ジコウ</t>
    </rPh>
    <phoneticPr fontId="1"/>
  </si>
  <si>
    <t>④外来・在宅ベースアップ評価料（Ⅱ）等の区分</t>
    <rPh sb="1" eb="3">
      <t>ガイライ</t>
    </rPh>
    <rPh sb="4" eb="6">
      <t>ザイタク</t>
    </rPh>
    <rPh sb="18" eb="19">
      <t>トウ</t>
    </rPh>
    <phoneticPr fontId="1"/>
  </si>
  <si>
    <t>⑥外来・在宅ベースアップ評価料（Ⅱ）等による収入の実績額</t>
    <rPh sb="1" eb="3">
      <t>ガイライ</t>
    </rPh>
    <rPh sb="4" eb="6">
      <t>ザイタク</t>
    </rPh>
    <rPh sb="18" eb="19">
      <t>トウ</t>
    </rPh>
    <rPh sb="22" eb="24">
      <t>シュウニュウ</t>
    </rPh>
    <rPh sb="25" eb="27">
      <t>ジッセキ</t>
    </rPh>
    <rPh sb="27" eb="28">
      <t>ガク</t>
    </rPh>
    <phoneticPr fontId="1"/>
  </si>
  <si>
    <r>
      <t>⑨うち</t>
    </r>
    <r>
      <rPr>
        <b/>
        <sz val="11"/>
        <rFont val="ＭＳ ゴシック"/>
        <family val="3"/>
        <charset val="128"/>
      </rPr>
      <t>外来・在宅ベースアップ評価料（Ⅱ）等</t>
    </r>
    <r>
      <rPr>
        <sz val="11"/>
        <rFont val="ＭＳ ゴシック"/>
        <family val="3"/>
        <charset val="128"/>
      </rPr>
      <t>による算定実績（④の再掲）</t>
    </r>
    <rPh sb="3" eb="5">
      <t>ガイライ</t>
    </rPh>
    <rPh sb="6" eb="8">
      <t>ザイタク</t>
    </rPh>
    <rPh sb="14" eb="17">
      <t>ヒョウカリョウ</t>
    </rPh>
    <rPh sb="20" eb="21">
      <t>トウ</t>
    </rPh>
    <rPh sb="24" eb="26">
      <t>サンテイ</t>
    </rPh>
    <rPh sb="26" eb="28">
      <t>ジッセキ</t>
    </rPh>
    <rPh sb="31" eb="33">
      <t>サイケイ</t>
    </rPh>
    <phoneticPr fontId="1"/>
  </si>
  <si>
    <t>→最後は、「該当」を手入力</t>
    <rPh sb="1" eb="3">
      <t>サイゴ</t>
    </rPh>
    <rPh sb="6" eb="8">
      <t>ガイトウ</t>
    </rPh>
    <rPh sb="10" eb="13">
      <t>テニュウリョク</t>
    </rPh>
    <phoneticPr fontId="1"/>
  </si>
  <si>
    <t>届出なし</t>
    <rPh sb="0" eb="2">
      <t>トドケデ</t>
    </rPh>
    <phoneticPr fontId="1"/>
  </si>
  <si>
    <t>-</t>
    <phoneticPr fontId="1"/>
  </si>
  <si>
    <t>（Ⅱに該当する場合）外来・在宅ベースアップ評価料（Ⅱ）等の実績額</t>
    <rPh sb="3" eb="5">
      <t>ガイトウ</t>
    </rPh>
    <rPh sb="7" eb="9">
      <t>バアイ</t>
    </rPh>
    <rPh sb="10" eb="12">
      <t>ガイライ</t>
    </rPh>
    <rPh sb="13" eb="15">
      <t>ザイタク</t>
    </rPh>
    <rPh sb="27" eb="28">
      <t>トウ</t>
    </rPh>
    <phoneticPr fontId="1"/>
  </si>
  <si>
    <t>Ⅱ外来・在宅ベースアップ評価料（Ⅱ）等の届出有無</t>
    <rPh sb="1" eb="3">
      <t>ガイライ</t>
    </rPh>
    <rPh sb="4" eb="6">
      <t>ザイタク</t>
    </rPh>
    <rPh sb="18" eb="19">
      <t>トウ</t>
    </rPh>
    <rPh sb="20" eb="22">
      <t>トドケデ</t>
    </rPh>
    <rPh sb="22" eb="24">
      <t>ウム</t>
    </rPh>
    <phoneticPr fontId="1"/>
  </si>
  <si>
    <t>有</t>
    <rPh sb="0" eb="1">
      <t>ユウ</t>
    </rPh>
    <phoneticPr fontId="1"/>
  </si>
  <si>
    <t>　賃金改善した後の事務職員の給与総額（賃金改善実施期間（②）の開始月）</t>
    <rPh sb="14" eb="16">
      <t>キュウヨ</t>
    </rPh>
    <phoneticPr fontId="1"/>
  </si>
  <si>
    <t>　　うち賃金改善した後の事務職員の基本給等総額（賃金改善実施期間（②）の開始月）</t>
    <rPh sb="10" eb="11">
      <t>アト</t>
    </rPh>
    <phoneticPr fontId="1"/>
  </si>
  <si>
    <t>⑳看護職員等の常勤換算数（賃金改善実施期間（②）の開始月時点）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</si>
  <si>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㉑賃金改善する前の看護職員等の基本給等総額（賃金改善実施期間（②）の開始月）</t>
  </si>
  <si>
    <t>㉒賃金改善した後の看護職員等の基本給等総額（賃金改善実施期間（②）の開始月）</t>
  </si>
  <si>
    <t>㉗薬剤師の常勤換算数（賃金改善実施期間（②）の開始月時点）</t>
    <rPh sb="5" eb="7">
      <t>ジョウキン</t>
    </rPh>
    <rPh sb="7" eb="9">
      <t>カンザン</t>
    </rPh>
    <rPh sb="9" eb="10">
      <t>スウ</t>
    </rPh>
    <rPh sb="11" eb="13">
      <t>チンギン</t>
    </rPh>
    <rPh sb="13" eb="15">
      <t>カイゼン</t>
    </rPh>
    <rPh sb="15" eb="17">
      <t>ジッシ</t>
    </rPh>
    <rPh sb="17" eb="19">
      <t>キカン</t>
    </rPh>
    <rPh sb="23" eb="25">
      <t>カイシ</t>
    </rPh>
    <rPh sb="25" eb="26">
      <t>ツキ</t>
    </rPh>
    <rPh sb="26" eb="28">
      <t>ジテン</t>
    </rPh>
    <phoneticPr fontId="1"/>
  </si>
  <si>
    <t>㉘賃金改善する前の薬剤師の基本給等総額（賃金改善実施期間（②）の開始月）</t>
  </si>
  <si>
    <t>㉙賃金改善した後の薬剤師の基本給等総額（賃金改善実施期間（②）の開始月）</t>
  </si>
  <si>
    <t>㉞看護補助者の常勤換算数（賃金改善実施期間（②）の開始月時点）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</si>
  <si>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㉟賃金改善する前の看護補助者の基本給等総額（賃金改善実施期間（②）の開始月）</t>
  </si>
  <si>
    <t>㊱賃金改善した後の看護補助者の基本給等総額（賃金改善実施期間（②）の開始月）</t>
  </si>
  <si>
    <t>㊶その他の対象職種の常勤換算数（賃金改善実施期間（②）の開始月時点）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</si>
  <si>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㊷賃金改善する前のその他の対象職種の基本給等総額（賃金改善実施期間（②）の開始月）</t>
  </si>
  <si>
    <t>㊸賃金改善した後のその他の対象職種の基本給等総額（賃金改善実施期間（②）の開始月）</t>
  </si>
  <si>
    <t>㊽40歳未満の勤務医師等の常勤換算数（賃金改善実施期間（②）の開始月時点）</t>
    <rPh sb="13" eb="15">
      <t>ジョウキン</t>
    </rPh>
    <rPh sb="15" eb="17">
      <t>カンザン</t>
    </rPh>
    <rPh sb="17" eb="18">
      <t>スウ</t>
    </rPh>
    <rPh sb="19" eb="21">
      <t>チンギン</t>
    </rPh>
    <rPh sb="21" eb="23">
      <t>カイゼン</t>
    </rPh>
    <rPh sb="23" eb="25">
      <t>ジッシ</t>
    </rPh>
    <rPh sb="25" eb="27">
      <t>キカン</t>
    </rPh>
    <rPh sb="31" eb="33">
      <t>カイシ</t>
    </rPh>
    <rPh sb="33" eb="34">
      <t>ツキ</t>
    </rPh>
    <rPh sb="34" eb="36">
      <t>ジテン</t>
    </rPh>
    <phoneticPr fontId="1"/>
  </si>
  <si>
    <t>㊾賃金改善する前の40歳未満の勤務医師等の給与総額（賃金改善実施期間（②）の開始月）</t>
    <rPh sb="21" eb="23">
      <t>キュウヨ</t>
    </rPh>
    <phoneticPr fontId="1"/>
  </si>
  <si>
    <t>　㊿うち賃金改善する前の40歳未満の勤務医師等の基本給等総額（賃金改善実施期間（②）の開始月）</t>
  </si>
  <si>
    <t>　賃金改善した後の40歳未満の勤務医師等の給与総額（賃金改善実施期間（②）の開始月）</t>
    <rPh sb="21" eb="23">
      <t>キュウヨ</t>
    </rPh>
    <phoneticPr fontId="1"/>
  </si>
  <si>
    <t>　　うち賃金改善した後の40歳未満の勤務医師等の基本給等総額（賃金改善実施期間（②）の開始月）</t>
    <rPh sb="10" eb="11">
      <t>アト</t>
    </rPh>
    <phoneticPr fontId="1"/>
  </si>
  <si>
    <t>　事務職員の常勤換算数（賃金改善実施期間（②）の開始月時点）</t>
    <rPh sb="6" eb="8">
      <t>ジョウキン</t>
    </rPh>
    <rPh sb="8" eb="10">
      <t>カンザン</t>
    </rPh>
    <rPh sb="10" eb="11">
      <t>スウ</t>
    </rPh>
    <rPh sb="12" eb="14">
      <t>チンギン</t>
    </rPh>
    <rPh sb="14" eb="16">
      <t>カイゼン</t>
    </rPh>
    <rPh sb="16" eb="18">
      <t>ジッシ</t>
    </rPh>
    <rPh sb="18" eb="20">
      <t>キカン</t>
    </rPh>
    <rPh sb="24" eb="26">
      <t>カイシ</t>
    </rPh>
    <rPh sb="26" eb="27">
      <t>ツキ</t>
    </rPh>
    <rPh sb="27" eb="29">
      <t>ジテン</t>
    </rPh>
    <phoneticPr fontId="1"/>
  </si>
  <si>
    <t>　賃金改善する前の事務職員の給与総額（賃金改善実施期間（②）の開始月）</t>
    <rPh sb="14" eb="16">
      <t>キュウヨ</t>
    </rPh>
    <phoneticPr fontId="1"/>
  </si>
  <si>
    <t>　　うち賃金改善する前の事務職員の基本給等総額（賃金改善実施期間（②）の開始月）</t>
  </si>
  <si>
    <t>　　　・区分番号B004-1-6に掲げる外来リハビリテーション診療料</t>
    <rPh sb="20" eb="22">
      <t>ガイライ</t>
    </rPh>
    <rPh sb="31" eb="33">
      <t>シンリョウ</t>
    </rPh>
    <rPh sb="33" eb="34">
      <t>リョウ</t>
    </rPh>
    <phoneticPr fontId="1"/>
  </si>
  <si>
    <t>　　　・区分番号B004-1-7に掲げる外来放射線照射診療料</t>
    <rPh sb="20" eb="22">
      <t>ガイライ</t>
    </rPh>
    <rPh sb="22" eb="25">
      <t>ホウシャセン</t>
    </rPh>
    <rPh sb="25" eb="27">
      <t>ショウシャ</t>
    </rPh>
    <rPh sb="27" eb="29">
      <t>シンリョウ</t>
    </rPh>
    <rPh sb="29" eb="30">
      <t>リョウ</t>
    </rPh>
    <phoneticPr fontId="1"/>
  </si>
  <si>
    <t>　　　・区分番号B004-1-8に掲げる外来腫瘍化学療法診療料</t>
    <rPh sb="20" eb="22">
      <t>ガイライ</t>
    </rPh>
    <rPh sb="22" eb="24">
      <t>シュヨウ</t>
    </rPh>
    <rPh sb="24" eb="26">
      <t>カガク</t>
    </rPh>
    <rPh sb="26" eb="28">
      <t>リョウホウ</t>
    </rPh>
    <rPh sb="28" eb="30">
      <t>シンリョウ</t>
    </rPh>
    <rPh sb="30" eb="31">
      <t>リョウ</t>
    </rPh>
    <phoneticPr fontId="1"/>
  </si>
  <si>
    <t>　　　・区分番号Ｃ000の１に掲げる歯科訪問診療料の１　歯科訪問診療１（同一患家の患者について算定した場合。）</t>
    <rPh sb="18" eb="20">
      <t>シカ</t>
    </rPh>
    <rPh sb="20" eb="22">
      <t>ホウモン</t>
    </rPh>
    <rPh sb="22" eb="25">
      <t>シンリョウリョウ</t>
    </rPh>
    <phoneticPr fontId="1"/>
  </si>
  <si>
    <t>　　　・区分番号Ｃ000の２に掲げる歯科訪問診療料の２　歯科訪問診療２</t>
    <phoneticPr fontId="1"/>
  </si>
  <si>
    <t>　　　・区分番号Ｃ000の３に掲げる歯科訪問診療料の３　歯科訪問診療３</t>
    <phoneticPr fontId="1"/>
  </si>
  <si>
    <t>　　　・区分番号Ｃ000の４に掲げる歯科訪問診療料の４　歯科訪問診療４</t>
    <phoneticPr fontId="1"/>
  </si>
  <si>
    <t>　　　・区分番号Ｃ000の５に掲げる歯科訪問診療料の５　歯科訪問診療５</t>
    <phoneticPr fontId="1"/>
  </si>
  <si>
    <t xml:space="preserve">       １　歯科訪問診療１（同一患家の患者について算定した場合を除く。）の合計算定回数を記載すること。</t>
    <phoneticPr fontId="1"/>
  </si>
  <si>
    <t>　外来・在宅ベースアップ評価料（Ⅰ）等の算定により算定される点数の見込み</t>
    <rPh sb="1" eb="3">
      <t>ガイライ</t>
    </rPh>
    <rPh sb="4" eb="6">
      <t>ザイタク</t>
    </rPh>
    <rPh sb="12" eb="14">
      <t>ヒョウカ</t>
    </rPh>
    <rPh sb="14" eb="15">
      <t>リョウ</t>
    </rPh>
    <rPh sb="18" eb="19">
      <t>トウ</t>
    </rPh>
    <rPh sb="20" eb="22">
      <t>サンテイ</t>
    </rPh>
    <rPh sb="25" eb="27">
      <t>サンテイ</t>
    </rPh>
    <rPh sb="30" eb="32">
      <t>テンスウ</t>
    </rPh>
    <rPh sb="33" eb="35">
      <t>ミコ</t>
    </rPh>
    <phoneticPr fontId="1"/>
  </si>
  <si>
    <t>　外来・在宅ベースアップ評価料（Ⅱ）等（初診時等）の算定回数の見込み</t>
    <rPh sb="18" eb="19">
      <t>トウ</t>
    </rPh>
    <rPh sb="23" eb="24">
      <t>トウ</t>
    </rPh>
    <rPh sb="26" eb="28">
      <t>サンテイ</t>
    </rPh>
    <rPh sb="28" eb="30">
      <t>カイスウ</t>
    </rPh>
    <rPh sb="31" eb="33">
      <t>ミコ</t>
    </rPh>
    <phoneticPr fontId="1"/>
  </si>
  <si>
    <t>　外来・在宅ベースアップ評価料（Ⅱ）等（再診時等）の算定回数の見込み</t>
    <rPh sb="18" eb="19">
      <t>トウ</t>
    </rPh>
    <rPh sb="20" eb="21">
      <t>サイ</t>
    </rPh>
    <rPh sb="23" eb="24">
      <t>トウ</t>
    </rPh>
    <rPh sb="26" eb="28">
      <t>サンテイ</t>
    </rPh>
    <rPh sb="28" eb="30">
      <t>カイスウ</t>
    </rPh>
    <rPh sb="31" eb="33">
      <t>ミコ</t>
    </rPh>
    <phoneticPr fontId="1"/>
  </si>
  <si>
    <t>（イ）</t>
    <phoneticPr fontId="1"/>
  </si>
  <si>
    <t>（ロ）</t>
    <phoneticPr fontId="1"/>
  </si>
  <si>
    <t>６</t>
    <phoneticPr fontId="1"/>
  </si>
  <si>
    <t>３</t>
    <phoneticPr fontId="1"/>
  </si>
  <si>
    <t>届出を行う月</t>
    <rPh sb="0" eb="2">
      <t>トドケデ</t>
    </rPh>
    <rPh sb="3" eb="4">
      <t>オコナ</t>
    </rPh>
    <rPh sb="5" eb="6">
      <t>ツキ</t>
    </rPh>
    <phoneticPr fontId="1"/>
  </si>
  <si>
    <t>外来・在宅ベースアップ評価料（Ⅰ）等の届出について</t>
    <rPh sb="0" eb="2">
      <t>ガイライ</t>
    </rPh>
    <rPh sb="3" eb="5">
      <t>ザイタク</t>
    </rPh>
    <rPh sb="11" eb="13">
      <t>ヒョウカ</t>
    </rPh>
    <rPh sb="13" eb="14">
      <t>リョウ</t>
    </rPh>
    <rPh sb="17" eb="18">
      <t>トウ</t>
    </rPh>
    <rPh sb="19" eb="21">
      <t>トドケデ</t>
    </rPh>
    <phoneticPr fontId="5"/>
  </si>
  <si>
    <t>※　外来・在宅ベースアップ評価料（Ⅱ）等を届け出ない場合は、以下④の「外来・在宅ベースアップ評価料（Ⅰ）等による</t>
    <rPh sb="2" eb="4">
      <t>ガイライ</t>
    </rPh>
    <rPh sb="5" eb="7">
      <t>ザイタク</t>
    </rPh>
    <rPh sb="13" eb="15">
      <t>ヒョウカ</t>
    </rPh>
    <rPh sb="15" eb="16">
      <t>リョウ</t>
    </rPh>
    <rPh sb="19" eb="20">
      <t>トウ</t>
    </rPh>
    <rPh sb="21" eb="22">
      <t>トド</t>
    </rPh>
    <rPh sb="23" eb="24">
      <t>デ</t>
    </rPh>
    <rPh sb="26" eb="28">
      <t>バアイ</t>
    </rPh>
    <rPh sb="30" eb="32">
      <t>イカ</t>
    </rPh>
    <rPh sb="35" eb="37">
      <t>ガイライ</t>
    </rPh>
    <rPh sb="38" eb="40">
      <t>ザイタク</t>
    </rPh>
    <rPh sb="46" eb="48">
      <t>ヒョウカ</t>
    </rPh>
    <rPh sb="48" eb="49">
      <t>リョウ</t>
    </rPh>
    <rPh sb="52" eb="53">
      <t>トウ</t>
    </rPh>
    <phoneticPr fontId="1"/>
  </si>
  <si>
    <t>賃金引き上げ計画書作成のための計算シート（IIを算定しない診療所向け）</t>
    <rPh sb="0" eb="2">
      <t>チンギン</t>
    </rPh>
    <rPh sb="2" eb="3">
      <t>ヒ</t>
    </rPh>
    <rPh sb="4" eb="5">
      <t>ア</t>
    </rPh>
    <rPh sb="6" eb="8">
      <t>ケイカク</t>
    </rPh>
    <rPh sb="8" eb="9">
      <t>ショ</t>
    </rPh>
    <rPh sb="9" eb="11">
      <t>サクセイ</t>
    </rPh>
    <rPh sb="15" eb="17">
      <t>ケイサン</t>
    </rPh>
    <rPh sb="24" eb="26">
      <t>サンテイ</t>
    </rPh>
    <rPh sb="29" eb="32">
      <t>シンリョウジョ</t>
    </rPh>
    <rPh sb="32" eb="33">
      <t>ム</t>
    </rPh>
    <phoneticPr fontId="5"/>
  </si>
  <si>
    <t>　算定金額の見込み」及び「外来在宅ベースアップ評価料（Ⅰ）等の算定により算定される点数の見込み」は「（参考）賃金</t>
    <rPh sb="1" eb="3">
      <t>サンテイ</t>
    </rPh>
    <rPh sb="3" eb="5">
      <t>キンガク</t>
    </rPh>
    <rPh sb="6" eb="8">
      <t>ミコ</t>
    </rPh>
    <rPh sb="10" eb="11">
      <t>オヨ</t>
    </rPh>
    <rPh sb="13" eb="15">
      <t>ガイライ</t>
    </rPh>
    <rPh sb="15" eb="17">
      <t>ザイタク</t>
    </rPh>
    <rPh sb="23" eb="25">
      <t>ヒョウカ</t>
    </rPh>
    <rPh sb="25" eb="26">
      <t>リョウ</t>
    </rPh>
    <rPh sb="29" eb="30">
      <t>トウ</t>
    </rPh>
    <rPh sb="31" eb="33">
      <t>サンテイ</t>
    </rPh>
    <rPh sb="36" eb="38">
      <t>サンテイ</t>
    </rPh>
    <rPh sb="41" eb="43">
      <t>テンスウ</t>
    </rPh>
    <rPh sb="44" eb="46">
      <t>ミコ</t>
    </rPh>
    <rPh sb="51" eb="53">
      <t>サンコウ</t>
    </rPh>
    <rPh sb="54" eb="56">
      <t>チンギン</t>
    </rPh>
    <phoneticPr fontId="1"/>
  </si>
  <si>
    <t>　引き上げ計画書作成のための計算シート（IIを算定しない診療所向け）」により計算を行うこと。</t>
    <rPh sb="38" eb="40">
      <t>ケイサン</t>
    </rPh>
    <rPh sb="41" eb="42">
      <t>オコナ</t>
    </rPh>
    <phoneticPr fontId="1"/>
  </si>
  <si>
    <t>※　対象期間の１月当たりの平均延べ入院患者数が30人月未満である場合については、外来・在宅ベースアップ評価料（Ⅱ）又は歯科外来・</t>
    <rPh sb="2" eb="4">
      <t>タイショウ</t>
    </rPh>
    <rPh sb="4" eb="6">
      <t>キカン</t>
    </rPh>
    <rPh sb="8" eb="9">
      <t>ツキ</t>
    </rPh>
    <rPh sb="9" eb="10">
      <t>ア</t>
    </rPh>
    <rPh sb="13" eb="15">
      <t>ヘイキン</t>
    </rPh>
    <rPh sb="15" eb="16">
      <t>ノ</t>
    </rPh>
    <rPh sb="17" eb="22">
      <t>ニュウインカンジャスウ</t>
    </rPh>
    <rPh sb="25" eb="26">
      <t>ヒト</t>
    </rPh>
    <rPh sb="26" eb="27">
      <t>ツキ</t>
    </rPh>
    <rPh sb="27" eb="29">
      <t>ミマン</t>
    </rPh>
    <rPh sb="32" eb="34">
      <t>バアイ</t>
    </rPh>
    <rPh sb="40" eb="42">
      <t>ガイライ</t>
    </rPh>
    <rPh sb="43" eb="45">
      <t>ザイタク</t>
    </rPh>
    <rPh sb="51" eb="54">
      <t>ヒョウカリョウ</t>
    </rPh>
    <rPh sb="57" eb="58">
      <t>マタ</t>
    </rPh>
    <rPh sb="59" eb="61">
      <t>シカ</t>
    </rPh>
    <rPh sb="61" eb="63">
      <t>ガイライ</t>
    </rPh>
    <phoneticPr fontId="1"/>
  </si>
  <si>
    <t>　　在宅ベースアップ評価料（Ⅱ）を届け出ても差し支えない。ただし、その場合は入院ベースアップ評価料を届け出ないこと。</t>
    <rPh sb="35" eb="37">
      <t>バアイ</t>
    </rPh>
    <rPh sb="38" eb="40">
      <t>ニュウイン</t>
    </rPh>
    <rPh sb="46" eb="49">
      <t>ヒョウカリョウ</t>
    </rPh>
    <rPh sb="50" eb="51">
      <t>トド</t>
    </rPh>
    <rPh sb="52" eb="53">
      <t>デ</t>
    </rPh>
    <phoneticPr fontId="1"/>
  </si>
  <si>
    <t>Ⅸ．その他の対象職種の基本給等に係る事項</t>
    <rPh sb="4" eb="5">
      <t>タ</t>
    </rPh>
    <rPh sb="6" eb="8">
      <t>タイショウ</t>
    </rPh>
    <rPh sb="8" eb="10">
      <t>ショクシュ</t>
    </rPh>
    <rPh sb="16" eb="17">
      <t>カカ</t>
    </rPh>
    <rPh sb="18" eb="20">
      <t>ジコウ</t>
    </rPh>
    <phoneticPr fontId="1"/>
  </si>
  <si>
    <t>㊶歯科衛生士の常勤換算数（賃金改善実施期間（②）の開始月時点）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</si>
  <si>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㊷賃金改善する前の歯科衛生士の基本給等総額（賃金改善実施期間（②）の開始月）</t>
    <phoneticPr fontId="1"/>
  </si>
  <si>
    <t>㊸賃金改善した後の歯科衛生士の基本給等総額（賃金改善実施期間（②）の開始月）</t>
    <phoneticPr fontId="1"/>
  </si>
  <si>
    <t>㊽その他の対象職種の常勤換算数（賃金改善実施期間（②）の開始月時点）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</si>
  <si>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㊾賃金改善する前のその他の対象職種の基本給等総額（賃金改善実施期間（②）の開始月）</t>
    <phoneticPr fontId="1"/>
  </si>
  <si>
    <t>㊿賃金改善した後のその他の対象職種の基本給等総額（賃金改善実施期間（②）の開始月）</t>
    <phoneticPr fontId="1"/>
  </si>
  <si>
    <t>　基本給等に係る賃金改善の見込み額（１ヶ月分）（㊿－㊾）</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</si>
  <si>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　ベア等による賃金増率（　÷㊾）</t>
    <rPh sb="3" eb="4">
      <t>トウ</t>
    </rPh>
    <rPh sb="7" eb="9">
      <t>チンギン</t>
    </rPh>
    <rPh sb="9" eb="10">
      <t>ゾウ</t>
    </rPh>
    <rPh sb="10" eb="11">
      <t>リツ</t>
    </rPh>
    <phoneticPr fontId="1"/>
  </si>
  <si>
    <t>　40歳未満の勤務医師等の常勤換算数（賃金改善実施期間（②）の開始月時点）</t>
    <rPh sb="13" eb="15">
      <t>ジョウキン</t>
    </rPh>
    <rPh sb="15" eb="17">
      <t>カンザン</t>
    </rPh>
    <rPh sb="17" eb="18">
      <t>スウ</t>
    </rPh>
    <rPh sb="19" eb="21">
      <t>チンギン</t>
    </rPh>
    <rPh sb="21" eb="23">
      <t>カイゼン</t>
    </rPh>
    <rPh sb="23" eb="25">
      <t>ジッシ</t>
    </rPh>
    <rPh sb="25" eb="27">
      <t>キカン</t>
    </rPh>
    <rPh sb="31" eb="33">
      <t>カイシ</t>
    </rPh>
    <rPh sb="33" eb="34">
      <t>ツキ</t>
    </rPh>
    <rPh sb="34" eb="36">
      <t>ジテン</t>
    </rPh>
    <phoneticPr fontId="1"/>
  </si>
  <si>
    <t>　賃金改善する前の40歳未満の勤務医師等の給与総額（賃金改善実施期間（②）の開始月）</t>
    <rPh sb="21" eb="23">
      <t>キュウヨ</t>
    </rPh>
    <phoneticPr fontId="1"/>
  </si>
  <si>
    <t>　　うち賃金改善する前の40歳未満の勤務医師等の基本給等総額（賃金改善実施期間（②）の開始月）</t>
    <phoneticPr fontId="1"/>
  </si>
  <si>
    <t>Ⅳ．対象職員（全体）の基本給等（基本給又は決まって毎月支払われる手当）に係る事項</t>
    <rPh sb="2" eb="4">
      <t>タイショウ</t>
    </rPh>
    <rPh sb="4" eb="6">
      <t>ショクイン</t>
    </rPh>
    <rPh sb="7" eb="9">
      <t>ゼンタイ</t>
    </rPh>
    <rPh sb="11" eb="14">
      <t>キホンキュウ</t>
    </rPh>
    <rPh sb="14" eb="15">
      <t>トウ</t>
    </rPh>
    <phoneticPr fontId="1"/>
  </si>
  <si>
    <t>（イ）の算定回数</t>
    <rPh sb="4" eb="6">
      <t>サンテイ</t>
    </rPh>
    <rPh sb="6" eb="8">
      <t>カイスウ</t>
    </rPh>
    <phoneticPr fontId="1"/>
  </si>
  <si>
    <t>（ロ）の算定回数</t>
    <rPh sb="4" eb="6">
      <t>サンテイ</t>
    </rPh>
    <rPh sb="6" eb="8">
      <t>カイスウ</t>
    </rPh>
    <phoneticPr fontId="1"/>
  </si>
  <si>
    <t>（イ）の実績額</t>
    <rPh sb="4" eb="7">
      <t>ジッセキガク</t>
    </rPh>
    <phoneticPr fontId="1"/>
  </si>
  <si>
    <t>（ロ）の実績額</t>
    <rPh sb="4" eb="7">
      <t>ジッセキガク</t>
    </rPh>
    <phoneticPr fontId="1"/>
  </si>
  <si>
    <t>※　原則２以上であるが、以下の項目に該当する場合はその限りではない。</t>
    <rPh sb="2" eb="4">
      <t>ゲンソク</t>
    </rPh>
    <rPh sb="5" eb="7">
      <t>イジョウ</t>
    </rPh>
    <rPh sb="12" eb="14">
      <t>イカ</t>
    </rPh>
    <rPh sb="15" eb="17">
      <t>コウモク</t>
    </rPh>
    <rPh sb="18" eb="20">
      <t>ガイトウ</t>
    </rPh>
    <rPh sb="22" eb="24">
      <t>バアイ</t>
    </rPh>
    <rPh sb="27" eb="28">
      <t>カギ</t>
    </rPh>
    <phoneticPr fontId="1"/>
  </si>
  <si>
    <t>○　以下、基本給等総額、給与総額についてはそれぞれ１ヶ月当たりの額を記載してください。</t>
    <rPh sb="2" eb="4">
      <t>イカ</t>
    </rPh>
    <rPh sb="5" eb="8">
      <t>キホンキュウ</t>
    </rPh>
    <rPh sb="8" eb="9">
      <t>トウ</t>
    </rPh>
    <rPh sb="9" eb="11">
      <t>ソウガク</t>
    </rPh>
    <rPh sb="12" eb="14">
      <t>キュウヨ</t>
    </rPh>
    <rPh sb="14" eb="16">
      <t>ソウガク</t>
    </rPh>
    <rPh sb="27" eb="28">
      <t>ゲツ</t>
    </rPh>
    <rPh sb="28" eb="29">
      <t>ア</t>
    </rPh>
    <rPh sb="32" eb="33">
      <t>ガク</t>
    </rPh>
    <rPh sb="34" eb="36">
      <t>キサイ</t>
    </rPh>
    <phoneticPr fontId="1"/>
  </si>
  <si>
    <t>　本報告書の記載内容に虚偽が無いことを証明するとともに、記載内容を証明する資料を適切に保管</t>
    <rPh sb="1" eb="2">
      <t>ホン</t>
    </rPh>
    <rPh sb="2" eb="5">
      <t>ホウコクショ</t>
    </rPh>
    <rPh sb="6" eb="8">
      <t>キサイ</t>
    </rPh>
    <rPh sb="8" eb="10">
      <t>ナイヨウ</t>
    </rPh>
    <rPh sb="11" eb="13">
      <t>キョギ</t>
    </rPh>
    <rPh sb="14" eb="15">
      <t>ナ</t>
    </rPh>
    <rPh sb="19" eb="21">
      <t>ショウメイ</t>
    </rPh>
    <rPh sb="28" eb="30">
      <t>キサイ</t>
    </rPh>
    <rPh sb="30" eb="32">
      <t>ナイヨウ</t>
    </rPh>
    <rPh sb="33" eb="35">
      <t>ショウメイ</t>
    </rPh>
    <rPh sb="37" eb="39">
      <t>シリョウ</t>
    </rPh>
    <rPh sb="40" eb="42">
      <t>テキセツ</t>
    </rPh>
    <rPh sb="43" eb="45">
      <t>ホカン</t>
    </rPh>
    <phoneticPr fontId="1"/>
  </si>
  <si>
    <t>本報告書の記載内容に虚偽が無いことを証明するとともに、記載内容を証明する資料を適切に保管</t>
    <rPh sb="0" eb="1">
      <t>ホン</t>
    </rPh>
    <rPh sb="1" eb="4">
      <t>ホウコクショ</t>
    </rPh>
    <rPh sb="5" eb="7">
      <t>キサイ</t>
    </rPh>
    <rPh sb="7" eb="9">
      <t>ナイヨウ</t>
    </rPh>
    <rPh sb="10" eb="12">
      <t>キョギ</t>
    </rPh>
    <rPh sb="13" eb="14">
      <t>ナ</t>
    </rPh>
    <rPh sb="18" eb="20">
      <t>ショウメイ</t>
    </rPh>
    <rPh sb="27" eb="29">
      <t>キサイ</t>
    </rPh>
    <rPh sb="29" eb="31">
      <t>ナイヨウ</t>
    </rPh>
    <rPh sb="32" eb="34">
      <t>ショウメイ</t>
    </rPh>
    <rPh sb="36" eb="38">
      <t>シリョウ</t>
    </rPh>
    <rPh sb="39" eb="41">
      <t>テキセツ</t>
    </rPh>
    <rPh sb="42" eb="44">
      <t>ホカン</t>
    </rPh>
    <phoneticPr fontId="1"/>
  </si>
  <si>
    <t>※ ０より大きい数であればよい。</t>
    <rPh sb="5" eb="6">
      <t>オオ</t>
    </rPh>
    <rPh sb="8" eb="9">
      <t>スウ</t>
    </rPh>
    <phoneticPr fontId="1"/>
  </si>
  <si>
    <t>※　例えば令和６年６月より算定を開始する場合、令和６年３月に算出を行う。</t>
    <rPh sb="2" eb="3">
      <t>タト</t>
    </rPh>
    <rPh sb="5" eb="7">
      <t>レイワ</t>
    </rPh>
    <rPh sb="8" eb="9">
      <t>ネン</t>
    </rPh>
    <rPh sb="10" eb="11">
      <t>ガツ</t>
    </rPh>
    <rPh sb="13" eb="15">
      <t>サンテイ</t>
    </rPh>
    <rPh sb="16" eb="18">
      <t>カイシ</t>
    </rPh>
    <rPh sb="20" eb="22">
      <t>バアイ</t>
    </rPh>
    <rPh sb="23" eb="25">
      <t>レイワ</t>
    </rPh>
    <rPh sb="26" eb="27">
      <t>ネン</t>
    </rPh>
    <rPh sb="28" eb="29">
      <t>ガツ</t>
    </rPh>
    <rPh sb="30" eb="32">
      <t>サンシュツ</t>
    </rPh>
    <rPh sb="33" eb="34">
      <t>オコナ</t>
    </rPh>
    <phoneticPr fontId="1"/>
  </si>
  <si>
    <t>②対象職員の給与総額（対象期間の１月当たりの平均）</t>
    <rPh sb="1" eb="3">
      <t>タイショウ</t>
    </rPh>
    <rPh sb="3" eb="5">
      <t>ショクイン</t>
    </rPh>
    <rPh sb="11" eb="13">
      <t>タイショウ</t>
    </rPh>
    <rPh sb="13" eb="15">
      <t>キカン</t>
    </rPh>
    <rPh sb="17" eb="18">
      <t>ツキ</t>
    </rPh>
    <rPh sb="18" eb="19">
      <t>ア</t>
    </rPh>
    <rPh sb="22" eb="24">
      <t>ヘイキン</t>
    </rPh>
    <phoneticPr fontId="1"/>
  </si>
  <si>
    <t>　　当該年度においてベア等を実施した分を記載すること。</t>
    <rPh sb="2" eb="4">
      <t>トウガイ</t>
    </rPh>
    <rPh sb="4" eb="6">
      <t>ネンド</t>
    </rPh>
    <rPh sb="12" eb="13">
      <t>トウ</t>
    </rPh>
    <rPh sb="14" eb="16">
      <t>ジッシ</t>
    </rPh>
    <rPh sb="18" eb="19">
      <t>ブン</t>
    </rPh>
    <phoneticPr fontId="1"/>
  </si>
  <si>
    <t>※　「⑦算定金額の見込み」については、対象職員のベア等及びそれに伴う賞与、時間外手当、法定福利費(事業者負担分等を含む)等の</t>
    <rPh sb="4" eb="6">
      <t>サンテイ</t>
    </rPh>
    <rPh sb="6" eb="8">
      <t>キンガク</t>
    </rPh>
    <rPh sb="9" eb="11">
      <t>ミコ</t>
    </rPh>
    <phoneticPr fontId="1"/>
  </si>
  <si>
    <t>　　増加分に充て、下記の「⑨うちベースアップ評価料による算定金額の見込み」と同額となること。</t>
    <rPh sb="9" eb="11">
      <t>カキ</t>
    </rPh>
    <rPh sb="22" eb="25">
      <t>ヒョウカリョウ</t>
    </rPh>
    <rPh sb="28" eb="30">
      <t>サンテイ</t>
    </rPh>
    <rPh sb="30" eb="32">
      <t>キンガク</t>
    </rPh>
    <rPh sb="33" eb="35">
      <t>ミコ</t>
    </rPh>
    <rPh sb="38" eb="40">
      <t>ドウガク</t>
    </rPh>
    <phoneticPr fontId="1"/>
  </si>
  <si>
    <t>※　「基本診療料の施設基準等」別表第六の二に掲げる地域</t>
    <phoneticPr fontId="1"/>
  </si>
  <si>
    <t>　４　本様式と合わせて「賃金改善計画書」を地方厚生（支）局へ提出すること。</t>
    <rPh sb="3" eb="4">
      <t>ホン</t>
    </rPh>
    <rPh sb="4" eb="6">
      <t>ヨウシキ</t>
    </rPh>
    <rPh sb="7" eb="8">
      <t>ア</t>
    </rPh>
    <rPh sb="12" eb="14">
      <t>チンギン</t>
    </rPh>
    <rPh sb="14" eb="16">
      <t>カイゼン</t>
    </rPh>
    <rPh sb="16" eb="19">
      <t>ケイカクショ</t>
    </rPh>
    <rPh sb="21" eb="23">
      <t>チホウ</t>
    </rPh>
    <rPh sb="23" eb="25">
      <t>コウセイ</t>
    </rPh>
    <rPh sb="26" eb="27">
      <t>シ</t>
    </rPh>
    <rPh sb="28" eb="29">
      <t>キョク</t>
    </rPh>
    <rPh sb="30" eb="32">
      <t>テイシュツ</t>
    </rPh>
    <phoneticPr fontId="1"/>
  </si>
  <si>
    <t>（２）　外来・在宅ベースアップ評価料（Ⅰ）等の算定回数・金額の見込み</t>
    <rPh sb="21" eb="22">
      <t>トウ</t>
    </rPh>
    <rPh sb="23" eb="25">
      <t>サンテイ</t>
    </rPh>
    <rPh sb="25" eb="27">
      <t>カイスウ</t>
    </rPh>
    <rPh sb="28" eb="30">
      <t>キンガク</t>
    </rPh>
    <rPh sb="31" eb="33">
      <t>ミコ</t>
    </rPh>
    <phoneticPr fontId="1"/>
  </si>
  <si>
    <t>　①初診料等の算定回数</t>
    <rPh sb="2" eb="5">
      <t>ショシンリョウ</t>
    </rPh>
    <rPh sb="4" eb="5">
      <t>リョウ</t>
    </rPh>
    <rPh sb="5" eb="6">
      <t>トウ</t>
    </rPh>
    <rPh sb="7" eb="9">
      <t>サンテイ</t>
    </rPh>
    <rPh sb="9" eb="11">
      <t>カイスウ</t>
    </rPh>
    <phoneticPr fontId="1"/>
  </si>
  <si>
    <t>　②再診料等の算定回数</t>
    <rPh sb="2" eb="5">
      <t>サイシンリョウ</t>
    </rPh>
    <rPh sb="4" eb="5">
      <t>リョウ</t>
    </rPh>
    <rPh sb="5" eb="6">
      <t>トウ</t>
    </rPh>
    <rPh sb="7" eb="9">
      <t>サンテイ</t>
    </rPh>
    <rPh sb="9" eb="11">
      <t>カイスウ</t>
    </rPh>
    <phoneticPr fontId="1"/>
  </si>
  <si>
    <t>　③訪問診療料（同一建物以外）の算定回数</t>
    <rPh sb="2" eb="4">
      <t>ホウモン</t>
    </rPh>
    <rPh sb="4" eb="6">
      <t>シンリョウ</t>
    </rPh>
    <rPh sb="6" eb="7">
      <t>リョウ</t>
    </rPh>
    <rPh sb="8" eb="10">
      <t>ドウイツ</t>
    </rPh>
    <rPh sb="10" eb="12">
      <t>タテモノ</t>
    </rPh>
    <rPh sb="12" eb="14">
      <t>イガイ</t>
    </rPh>
    <rPh sb="16" eb="18">
      <t>サンテイ</t>
    </rPh>
    <rPh sb="18" eb="20">
      <t>カイスウ</t>
    </rPh>
    <phoneticPr fontId="1"/>
  </si>
  <si>
    <t>　⑤歯科初診料等の算定回数</t>
    <rPh sb="2" eb="4">
      <t>シカ</t>
    </rPh>
    <rPh sb="7" eb="8">
      <t>トウ</t>
    </rPh>
    <phoneticPr fontId="1"/>
  </si>
  <si>
    <t>　⑥歯科再診料等の算定回数</t>
    <rPh sb="2" eb="4">
      <t>シカ</t>
    </rPh>
    <rPh sb="4" eb="7">
      <t>サイシンリョウ</t>
    </rPh>
    <rPh sb="6" eb="7">
      <t>リョウ</t>
    </rPh>
    <rPh sb="7" eb="8">
      <t>トウ</t>
    </rPh>
    <rPh sb="9" eb="11">
      <t>サンテイ</t>
    </rPh>
    <rPh sb="11" eb="13">
      <t>カイスウ</t>
    </rPh>
    <phoneticPr fontId="1"/>
  </si>
  <si>
    <t>　⑦歯科訪問診療料（同一建物以外）の算定回数</t>
    <rPh sb="2" eb="4">
      <t>シカ</t>
    </rPh>
    <rPh sb="4" eb="6">
      <t>ホウモン</t>
    </rPh>
    <rPh sb="6" eb="8">
      <t>シンリョウ</t>
    </rPh>
    <rPh sb="8" eb="9">
      <t>リョウ</t>
    </rPh>
    <rPh sb="18" eb="20">
      <t>サンテイ</t>
    </rPh>
    <rPh sb="20" eb="22">
      <t>カイスウ</t>
    </rPh>
    <phoneticPr fontId="1"/>
  </si>
  <si>
    <t>　⑧歯科訪問診療料（同一建物）の算定回数</t>
    <rPh sb="2" eb="4">
      <t>シカ</t>
    </rPh>
    <rPh sb="4" eb="6">
      <t>ホウモン</t>
    </rPh>
    <rPh sb="6" eb="8">
      <t>シンリョウ</t>
    </rPh>
    <rPh sb="8" eb="9">
      <t>リョウ</t>
    </rPh>
    <rPh sb="16" eb="18">
      <t>サンテイ</t>
    </rPh>
    <rPh sb="18" eb="20">
      <t>カイスウ</t>
    </rPh>
    <phoneticPr fontId="1"/>
  </si>
  <si>
    <t>　④訪問診療料（同一建物）の算定回数</t>
    <rPh sb="2" eb="4">
      <t>ホウモン</t>
    </rPh>
    <rPh sb="4" eb="6">
      <t>シンリョウ</t>
    </rPh>
    <rPh sb="6" eb="7">
      <t>リョウ</t>
    </rPh>
    <rPh sb="8" eb="10">
      <t>ドウイツ</t>
    </rPh>
    <rPh sb="10" eb="12">
      <t>タテモノ</t>
    </rPh>
    <rPh sb="14" eb="16">
      <t>サンテイ</t>
    </rPh>
    <rPh sb="16" eb="18">
      <t>カイスウ</t>
    </rPh>
    <phoneticPr fontId="1"/>
  </si>
  <si>
    <t>①算出の際に用いる「対象職員の給与総額」の対象期間 （上記「３」の入力に連動）</t>
    <phoneticPr fontId="1"/>
  </si>
  <si>
    <t>※　上記全てに該当する場合、区分変更は不要。</t>
    <rPh sb="2" eb="4">
      <t>ジョウキ</t>
    </rPh>
    <rPh sb="4" eb="5">
      <t>スベ</t>
    </rPh>
    <rPh sb="7" eb="9">
      <t>ガイトウ</t>
    </rPh>
    <rPh sb="11" eb="13">
      <t>バアイ</t>
    </rPh>
    <rPh sb="14" eb="16">
      <t>クブン</t>
    </rPh>
    <rPh sb="16" eb="18">
      <t>ヘンコウ</t>
    </rPh>
    <rPh sb="19" eb="21">
      <t>フヨウ</t>
    </rPh>
    <phoneticPr fontId="1"/>
  </si>
  <si>
    <t>等の区分の上限を算出する値（【B】）</t>
    <rPh sb="5" eb="7">
      <t>ジョウゲン</t>
    </rPh>
    <phoneticPr fontId="1"/>
  </si>
  <si>
    <t>　　　常勤でない職員の常勤換算数が１を超える場合は、１とする。</t>
    <phoneticPr fontId="1"/>
  </si>
  <si>
    <t>を算出する値（【C】）</t>
    <rPh sb="1" eb="3">
      <t>サンシュツ</t>
    </rPh>
    <rPh sb="5" eb="6">
      <t>アタイ</t>
    </rPh>
    <phoneticPr fontId="1"/>
  </si>
  <si>
    <t>（２）外来・在宅ベースアップ評価料（Ⅰ）等の算定回数・金額の見込み</t>
    <rPh sb="20" eb="21">
      <t>トウ</t>
    </rPh>
    <rPh sb="22" eb="24">
      <t>サンテイ</t>
    </rPh>
    <rPh sb="24" eb="26">
      <t>カイスウ</t>
    </rPh>
    <rPh sb="27" eb="29">
      <t>キンガク</t>
    </rPh>
    <rPh sb="30" eb="32">
      <t>ミコ</t>
    </rPh>
    <phoneticPr fontId="1"/>
  </si>
  <si>
    <t>（３）　外来・在宅ベースアップ評価料（Ⅰ）等により行われる給与の改善率</t>
    <phoneticPr fontId="1"/>
  </si>
  <si>
    <t>（４）　延べ入院患者数</t>
    <rPh sb="4" eb="5">
      <t>ノ</t>
    </rPh>
    <rPh sb="6" eb="8">
      <t>ニュウイン</t>
    </rPh>
    <rPh sb="8" eb="11">
      <t>カンジャスウ</t>
    </rPh>
    <phoneticPr fontId="1"/>
  </si>
  <si>
    <t>（５）　【Ｃ】の値</t>
    <phoneticPr fontId="1"/>
  </si>
  <si>
    <t>（４）　【Ｂ】の値</t>
    <phoneticPr fontId="1"/>
  </si>
  <si>
    <t>　10　「４」（２）「⑧歯科訪問診療料（同一建物）に係る算定回数」については、以下の合計算定回数を記載すること。</t>
    <rPh sb="39" eb="41">
      <t>イカ</t>
    </rPh>
    <rPh sb="42" eb="44">
      <t>ゴウケイ</t>
    </rPh>
    <rPh sb="44" eb="46">
      <t>サンテイ</t>
    </rPh>
    <rPh sb="46" eb="48">
      <t>カイスウ</t>
    </rPh>
    <rPh sb="49" eb="51">
      <t>キサイ</t>
    </rPh>
    <phoneticPr fontId="1"/>
  </si>
  <si>
    <t>※　算出対象期間の１月当たりの平均の算定回数（小数点第二位を四捨五入）を記載すること。</t>
    <rPh sb="6" eb="8">
      <t>キカン</t>
    </rPh>
    <rPh sb="10" eb="11">
      <t>ツキ</t>
    </rPh>
    <rPh sb="11" eb="12">
      <t>ア</t>
    </rPh>
    <rPh sb="15" eb="17">
      <t>ヘイキン</t>
    </rPh>
    <rPh sb="18" eb="20">
      <t>サンテイ</t>
    </rPh>
    <rPh sb="20" eb="22">
      <t>カイスウ</t>
    </rPh>
    <phoneticPr fontId="5"/>
  </si>
  <si>
    <t>※　【記載上の注意】３を参照</t>
    <rPh sb="3" eb="5">
      <t>キサイ</t>
    </rPh>
    <rPh sb="5" eb="6">
      <t>ジョウ</t>
    </rPh>
    <rPh sb="7" eb="9">
      <t>チュウイ</t>
    </rPh>
    <rPh sb="12" eb="14">
      <t>サンショウ</t>
    </rPh>
    <phoneticPr fontId="1"/>
  </si>
  <si>
    <t>　５　「６」「①初診料等に係る算定回数」については、以下の合計算定回数を記載すること。</t>
    <rPh sb="26" eb="28">
      <t>イカ</t>
    </rPh>
    <rPh sb="29" eb="31">
      <t>ゴウケイ</t>
    </rPh>
    <rPh sb="31" eb="33">
      <t>サンテイ</t>
    </rPh>
    <rPh sb="33" eb="35">
      <t>カイスウ</t>
    </rPh>
    <rPh sb="36" eb="38">
      <t>キサイ</t>
    </rPh>
    <phoneticPr fontId="1"/>
  </si>
  <si>
    <t>　６　「６」「②再診料等に係る算定回数」については、以下の合計算定回数を記載すること。</t>
    <rPh sb="26" eb="28">
      <t>イカ</t>
    </rPh>
    <rPh sb="29" eb="31">
      <t>ゴウケイ</t>
    </rPh>
    <rPh sb="31" eb="33">
      <t>サンテイ</t>
    </rPh>
    <rPh sb="33" eb="35">
      <t>カイスウ</t>
    </rPh>
    <rPh sb="36" eb="38">
      <t>キサイ</t>
    </rPh>
    <phoneticPr fontId="1"/>
  </si>
  <si>
    <t>　７　「６」「③訪問診療料（同一建物以外）に係る算定回数」については、以下の合計算定回数を記載すること。</t>
    <rPh sb="35" eb="37">
      <t>イカ</t>
    </rPh>
    <rPh sb="38" eb="40">
      <t>ゴウケイ</t>
    </rPh>
    <rPh sb="40" eb="42">
      <t>サンテイ</t>
    </rPh>
    <rPh sb="42" eb="44">
      <t>カイスウ</t>
    </rPh>
    <rPh sb="45" eb="47">
      <t>キサイ</t>
    </rPh>
    <phoneticPr fontId="1"/>
  </si>
  <si>
    <t>　９　「６」「⑤歯科初診料等に係る算定回数」については、歯科点数表区分番号（以下９～12において、単に「区分番号」という。）</t>
    <rPh sb="28" eb="30">
      <t>シカ</t>
    </rPh>
    <rPh sb="30" eb="33">
      <t>テンスウヒョウ</t>
    </rPh>
    <rPh sb="33" eb="35">
      <t>クブン</t>
    </rPh>
    <rPh sb="35" eb="37">
      <t>バンゴウ</t>
    </rPh>
    <phoneticPr fontId="1"/>
  </si>
  <si>
    <t>　10　「６」「⑥歯科再診料等に係る算定回数」については、以下の合計算定回数を記載すること。</t>
    <phoneticPr fontId="1"/>
  </si>
  <si>
    <t>　11　「６」「⑦歯科訪問診療料（同一建物以外）に係る算定回数」については、区分番号Ｃ000の１に掲げる歯科訪問診療料の</t>
    <phoneticPr fontId="1"/>
  </si>
  <si>
    <t>　12　「６」「⑧歯科訪問診療料（同一建物）に係る算定回数」については、以下の合計算定回数を記載すること。</t>
    <rPh sb="36" eb="38">
      <t>イカ</t>
    </rPh>
    <rPh sb="39" eb="41">
      <t>ゴウケイ</t>
    </rPh>
    <rPh sb="41" eb="43">
      <t>サンテイ</t>
    </rPh>
    <rPh sb="43" eb="45">
      <t>カイスウ</t>
    </rPh>
    <rPh sb="46" eb="48">
      <t>キサイ</t>
    </rPh>
    <phoneticPr fontId="1"/>
  </si>
  <si>
    <t>※　【記載上の注意】１を参照</t>
    <rPh sb="3" eb="5">
      <t>キサイ</t>
    </rPh>
    <rPh sb="5" eb="6">
      <t>ジョウ</t>
    </rPh>
    <rPh sb="7" eb="9">
      <t>チュウイ</t>
    </rPh>
    <rPh sb="12" eb="14">
      <t>サンショウ</t>
    </rPh>
    <phoneticPr fontId="1"/>
  </si>
  <si>
    <t>　２　「４」②「対象職員の給与総額」については、賞与や法定福利費等の事業主負担分を含めた金額を計上</t>
    <rPh sb="24" eb="26">
      <t>ショウヨ</t>
    </rPh>
    <rPh sb="27" eb="29">
      <t>ホウテイ</t>
    </rPh>
    <rPh sb="29" eb="32">
      <t>フクリヒ</t>
    </rPh>
    <rPh sb="32" eb="33">
      <t>トウ</t>
    </rPh>
    <rPh sb="34" eb="37">
      <t>ジギョウヌシ</t>
    </rPh>
    <rPh sb="37" eb="40">
      <t>フタンブン</t>
    </rPh>
    <rPh sb="41" eb="42">
      <t>フク</t>
    </rPh>
    <rPh sb="44" eb="46">
      <t>キンガク</t>
    </rPh>
    <rPh sb="47" eb="48">
      <t>ケイ</t>
    </rPh>
    <rPh sb="48" eb="49">
      <t>ウエ</t>
    </rPh>
    <phoneticPr fontId="1"/>
  </si>
  <si>
    <t>　３　「４」（２）「①初診料等に係る算定回数」については、以下の合計算定回数を記載すること。</t>
    <rPh sb="29" eb="31">
      <t>イカ</t>
    </rPh>
    <rPh sb="32" eb="34">
      <t>ゴウケイ</t>
    </rPh>
    <rPh sb="34" eb="36">
      <t>サンテイ</t>
    </rPh>
    <rPh sb="36" eb="38">
      <t>カイスウ</t>
    </rPh>
    <rPh sb="39" eb="41">
      <t>キサイ</t>
    </rPh>
    <phoneticPr fontId="1"/>
  </si>
  <si>
    <t>　４　「４」（２）「②再診料等に係る算定回数」については、以下の合計算定回数を記載すること。</t>
    <rPh sb="29" eb="31">
      <t>イカ</t>
    </rPh>
    <rPh sb="32" eb="34">
      <t>ゴウケイ</t>
    </rPh>
    <rPh sb="34" eb="36">
      <t>サンテイ</t>
    </rPh>
    <rPh sb="36" eb="38">
      <t>カイスウ</t>
    </rPh>
    <rPh sb="39" eb="41">
      <t>キサイ</t>
    </rPh>
    <phoneticPr fontId="1"/>
  </si>
  <si>
    <t>　５　「４」（２）「③訪問診療料（同一建物以外）に係る算定回数」については、以下の合計算定回数を記載すること。</t>
    <rPh sb="38" eb="40">
      <t>イカ</t>
    </rPh>
    <rPh sb="41" eb="43">
      <t>ゴウケイ</t>
    </rPh>
    <rPh sb="43" eb="45">
      <t>サンテイ</t>
    </rPh>
    <rPh sb="45" eb="47">
      <t>カイスウ</t>
    </rPh>
    <rPh sb="48" eb="50">
      <t>キサイ</t>
    </rPh>
    <phoneticPr fontId="1"/>
  </si>
  <si>
    <t>　６　「４」（２）「④訪問診療料（同一建物に係る算定回数」については、以下の合計算定回数を記載すること。</t>
    <rPh sb="35" eb="37">
      <t>イカ</t>
    </rPh>
    <rPh sb="38" eb="40">
      <t>ゴウケイ</t>
    </rPh>
    <rPh sb="40" eb="42">
      <t>サンテイ</t>
    </rPh>
    <rPh sb="42" eb="44">
      <t>カイスウ</t>
    </rPh>
    <rPh sb="45" eb="47">
      <t>キサイ</t>
    </rPh>
    <phoneticPr fontId="1"/>
  </si>
  <si>
    <t>　７　「４」（２）「⑤歯科初診料等に係る算定回数」については、歯科点数表区分番号（以下６～９において、単に「区分番号」という。）</t>
    <rPh sb="31" eb="33">
      <t>シカ</t>
    </rPh>
    <rPh sb="33" eb="36">
      <t>テンスウヒョウ</t>
    </rPh>
    <rPh sb="36" eb="38">
      <t>クブン</t>
    </rPh>
    <rPh sb="38" eb="40">
      <t>バンゴウ</t>
    </rPh>
    <phoneticPr fontId="1"/>
  </si>
  <si>
    <t>　８　「４」（２）「⑥歯科再診料等に係る算定回数」については、以下の合計算定回数を記載すること。</t>
    <phoneticPr fontId="1"/>
  </si>
  <si>
    <t>　９　「４」（２）「⑦歯科訪問診療料（同一建物以外）に係る算定回数」については、区分番号Ｃ000の１に掲げる歯科訪問診療料の</t>
    <phoneticPr fontId="1"/>
  </si>
  <si>
    <r>
      <t>Ⅷ．歯科衛生士の基本給等に係る事項</t>
    </r>
    <r>
      <rPr>
        <b/>
        <sz val="10"/>
        <rFont val="ＭＳ ゴシック"/>
        <family val="3"/>
        <charset val="128"/>
      </rPr>
      <t>（歯科診療を主とする病院、歯科大学付属病院、歯学部がある大学病院の場合に記入）</t>
    </r>
    <rPh sb="2" eb="4">
      <t>シカ</t>
    </rPh>
    <rPh sb="4" eb="7">
      <t>エイセイシ</t>
    </rPh>
    <rPh sb="13" eb="14">
      <t>カカ</t>
    </rPh>
    <rPh sb="15" eb="17">
      <t>ジコウ</t>
    </rPh>
    <rPh sb="18" eb="20">
      <t>シカ</t>
    </rPh>
    <rPh sb="20" eb="22">
      <t>シンリョウ</t>
    </rPh>
    <rPh sb="23" eb="24">
      <t>シュ</t>
    </rPh>
    <rPh sb="27" eb="29">
      <t>ビョウイン</t>
    </rPh>
    <rPh sb="30" eb="32">
      <t>シカ</t>
    </rPh>
    <rPh sb="32" eb="34">
      <t>ダイガク</t>
    </rPh>
    <rPh sb="34" eb="36">
      <t>フゾク</t>
    </rPh>
    <rPh sb="36" eb="38">
      <t>ビョウイン</t>
    </rPh>
    <rPh sb="39" eb="42">
      <t>シガクブ</t>
    </rPh>
    <rPh sb="45" eb="47">
      <t>ダイガク</t>
    </rPh>
    <rPh sb="47" eb="49">
      <t>ビョウイン</t>
    </rPh>
    <rPh sb="50" eb="52">
      <t>バアイ</t>
    </rPh>
    <rPh sb="53" eb="55">
      <t>キニュウ</t>
    </rPh>
    <phoneticPr fontId="1"/>
  </si>
  <si>
    <t>㉓看護職員等の常勤換算数（賃金改善実施期間（①）の開始月時点）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</si>
  <si>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㉔賃金改善する前の看護職員等の基本給等総額（賃金改善実施期間（①）の開始月時点）</t>
    <rPh sb="37" eb="39">
      <t>ジテン</t>
    </rPh>
    <phoneticPr fontId="1"/>
  </si>
  <si>
    <t>㉕賃金改善した後の看護職員等の基本給等総額（賃金改善実施期間（①）の開始月時点）</t>
    <phoneticPr fontId="1"/>
  </si>
  <si>
    <t>㉖基本給等に係る賃金改善の見込み額（１ヶ月分）（㉕－㉔）</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</si>
  <si>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㉙ベア等による賃金増率（㉘÷㉔）</t>
    <rPh sb="3" eb="4">
      <t>トウ</t>
    </rPh>
    <rPh sb="7" eb="9">
      <t>チンギン</t>
    </rPh>
    <rPh sb="9" eb="10">
      <t>ゾウ</t>
    </rPh>
    <rPh sb="10" eb="11">
      <t>リツ</t>
    </rPh>
    <phoneticPr fontId="1"/>
  </si>
  <si>
    <t>㉚薬剤師の常勤換算数（賃金改善実施期間（①）の開始月時点）</t>
    <rPh sb="5" eb="7">
      <t>ジョウキン</t>
    </rPh>
    <rPh sb="7" eb="9">
      <t>カンザン</t>
    </rPh>
    <rPh sb="9" eb="10">
      <t>スウ</t>
    </rPh>
    <rPh sb="11" eb="13">
      <t>チンギン</t>
    </rPh>
    <rPh sb="13" eb="15">
      <t>カイゼン</t>
    </rPh>
    <rPh sb="15" eb="17">
      <t>ジッシ</t>
    </rPh>
    <rPh sb="17" eb="19">
      <t>キカン</t>
    </rPh>
    <rPh sb="23" eb="25">
      <t>カイシ</t>
    </rPh>
    <rPh sb="25" eb="26">
      <t>ツキ</t>
    </rPh>
    <rPh sb="26" eb="28">
      <t>ジテン</t>
    </rPh>
    <phoneticPr fontId="1"/>
  </si>
  <si>
    <t>㉛賃金改善する前の薬剤師の基本給等総額（賃金改善実施期間（①）の開始月時点）</t>
    <rPh sb="35" eb="37">
      <t>ジテン</t>
    </rPh>
    <phoneticPr fontId="1"/>
  </si>
  <si>
    <t>㉜賃金改善した後の薬剤師の基本給等総額（賃金改善実施期間（①）の開始月時点）</t>
    <phoneticPr fontId="1"/>
  </si>
  <si>
    <t>㉝基本給等に係る賃金改善の見込み額（１ヶ月分）（⑮－⑭）</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</si>
  <si>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㉞うち定期昇給相当分</t>
    <phoneticPr fontId="1"/>
  </si>
  <si>
    <t>㉟うちベア等実施分</t>
    <rPh sb="5" eb="6">
      <t>トウ</t>
    </rPh>
    <rPh sb="6" eb="8">
      <t>ジッシ</t>
    </rPh>
    <rPh sb="8" eb="9">
      <t>ブン</t>
    </rPh>
    <phoneticPr fontId="1"/>
  </si>
  <si>
    <t>㊱ベア等による賃金増率（㉟÷㉛）</t>
    <rPh sb="3" eb="4">
      <t>トウ</t>
    </rPh>
    <rPh sb="7" eb="9">
      <t>チンギン</t>
    </rPh>
    <rPh sb="9" eb="10">
      <t>ゾウ</t>
    </rPh>
    <rPh sb="10" eb="11">
      <t>リツ</t>
    </rPh>
    <phoneticPr fontId="1"/>
  </si>
  <si>
    <t>㊲看護補助者の常勤換算数（賃金改善実施期間（①）の開始月時点）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</si>
  <si>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㊳賃金改善する前の看護補助者の基本給等総額（賃金改善実施期間（①）の開始月時点）</t>
    <rPh sb="37" eb="39">
      <t>ジテン</t>
    </rPh>
    <phoneticPr fontId="1"/>
  </si>
  <si>
    <t>㊴賃金改善した後の看護補助者の基本給等総額（賃金改善実施期間（①）の開始月時点）</t>
    <phoneticPr fontId="1"/>
  </si>
  <si>
    <t>㊵基本給等に係る賃金改善の見込み額（１ヶ月分）（㊴－㊳）</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</si>
  <si>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㊶うち定期昇給相当分</t>
    <phoneticPr fontId="1"/>
  </si>
  <si>
    <t>㊷うちベア等実施分</t>
    <rPh sb="5" eb="6">
      <t>トウ</t>
    </rPh>
    <rPh sb="6" eb="8">
      <t>ジッシ</t>
    </rPh>
    <rPh sb="8" eb="9">
      <t>ブン</t>
    </rPh>
    <phoneticPr fontId="1"/>
  </si>
  <si>
    <t>㊸ベア等による賃金増率（㊷÷㊳）</t>
    <rPh sb="3" eb="4">
      <t>トウ</t>
    </rPh>
    <rPh sb="7" eb="9">
      <t>チンギン</t>
    </rPh>
    <rPh sb="9" eb="10">
      <t>ゾウ</t>
    </rPh>
    <rPh sb="10" eb="11">
      <t>リツ</t>
    </rPh>
    <phoneticPr fontId="1"/>
  </si>
  <si>
    <t>㊹歯科衛生士の常勤換算数（賃金改善実施期間（②）の開始月時点）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</si>
  <si>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㊼基本給等に係る賃金改善の見込み額（１ヶ月分）（㊻－㊺）</t>
    <rPh sb="1" eb="4">
      <t>キホンキュウ</t>
    </rPh>
    <rPh sb="4" eb="5">
      <t>トウ</t>
    </rPh>
    <rPh sb="6" eb="7">
      <t>カカ</t>
    </rPh>
    <rPh sb="8" eb="10">
      <t>チンギン</t>
    </rPh>
    <rPh sb="10" eb="12">
      <t>カイゼン</t>
    </rPh>
    <rPh sb="13" eb="15">
      <t>ミコ</t>
    </rPh>
    <rPh sb="16" eb="17">
      <t>ガク</t>
    </rPh>
    <rPh sb="20" eb="21">
      <t>ゲツ</t>
    </rPh>
    <rPh sb="21" eb="22">
      <t>ブン</t>
    </rPh>
    <phoneticPr fontId="1"/>
  </si>
  <si>
    <t>㊽うち定期昇給相当分</t>
    <phoneticPr fontId="1"/>
  </si>
  <si>
    <t>㊾うちベア等実施分</t>
    <rPh sb="5" eb="6">
      <t>トウ</t>
    </rPh>
    <rPh sb="6" eb="8">
      <t>ジッシ</t>
    </rPh>
    <rPh sb="8" eb="9">
      <t>ブン</t>
    </rPh>
    <phoneticPr fontId="1"/>
  </si>
  <si>
    <t>㊿ベア等による賃金増率（㊾÷㊺）</t>
    <rPh sb="3" eb="4">
      <t>トウ</t>
    </rPh>
    <rPh sb="7" eb="9">
      <t>チンギン</t>
    </rPh>
    <rPh sb="9" eb="10">
      <t>ゾウ</t>
    </rPh>
    <rPh sb="10" eb="11">
      <t>リツ</t>
    </rPh>
    <phoneticPr fontId="1"/>
  </si>
  <si>
    <t>　その他の対象職種の常勤換算数（賃金改善実施期間（①）の開始月時点）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</si>
  <si>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　賃金改善した後のその他の対象職種の基本給等総額（賃金改善実施期間（①）の開始月時点）</t>
    <phoneticPr fontId="1"/>
  </si>
  <si>
    <t>㊺賃金改善する前の歯科衛生士の基本給等総額（賃金改善実施期間（②）の開始月時点）</t>
    <rPh sb="37" eb="39">
      <t>ジテン</t>
    </rPh>
    <phoneticPr fontId="1"/>
  </si>
  <si>
    <t>㊻賃金改善した後の歯科衛生士の基本給等総額（賃金改善実施期間（②）の開始月時点）</t>
    <rPh sb="37" eb="39">
      <t>ジテン</t>
    </rPh>
    <phoneticPr fontId="1"/>
  </si>
  <si>
    <t>　賃金改善する前のその他の対象職種の基本給等総額（賃金改善実施期間（①）の開始月時点）</t>
    <rPh sb="40" eb="42">
      <t>ジテン</t>
    </rPh>
    <phoneticPr fontId="1"/>
  </si>
  <si>
    <t>　　うち賃金改善する前の事務職員の基本給等総額（賃金改善実施期間（②）の開始月）</t>
    <phoneticPr fontId="1"/>
  </si>
  <si>
    <t>１　本報告書において、「外来・在宅ベースアップ評価料（Ⅰ）等」とは、「外来・在宅ベースアップ評
　価料（Ⅰ）」及び「歯科外来・在宅ベースアップ評価料（Ⅰ）」のことをいう。
２　本報告書において、「ベースアップ評価料」とは、「外来・在宅ベースアップ評価料（Ⅰ）」、「歯
　科外来・在宅ベースアップ評価料（Ⅰ）」及び「入院ベースアップ評価料」のことをいう。
３　「対象職員の常勤換算数」は、当該時点における対象職員の人数を常勤換算で記載するこ
　と。常勤の職員の常勤換算数は１とする。常勤でない職員の常勤換算数は、「当該常勤でない職員の所
　定労働時間」を「当該保険医療機関において定めている常勤職員の所定労働時間」で除して得た数（当
　該常勤でない職員の常勤換算数が１を超える場合は、１とする。</t>
    <rPh sb="2" eb="3">
      <t>ホン</t>
    </rPh>
    <rPh sb="55" eb="56">
      <t>オヨ</t>
    </rPh>
    <rPh sb="58" eb="60">
      <t>シカ</t>
    </rPh>
    <rPh sb="154" eb="155">
      <t>オヨ</t>
    </rPh>
    <rPh sb="157" eb="159">
      <t>ニュウイン</t>
    </rPh>
    <rPh sb="165" eb="168">
      <t>ヒョウカリョウ</t>
    </rPh>
    <rPh sb="190" eb="192">
      <t>トウガイ</t>
    </rPh>
    <phoneticPr fontId="1"/>
  </si>
  <si>
    <t>１　本報告書において、「外来・在宅ベースアップ評価料（Ⅰ）等」とは、「外来・在宅ベースアップ評価料（Ⅰ）」及び
　「歯科外来・在宅ベースアップ評価料（Ⅰ）」のことをいう。
２　本報告書において、「外来・在宅ベースアップ評価料（Ⅱ）等」とは、「外来・在宅ベースアップ評価料（Ⅱ）」、「歯
　科外来・在宅ベースアップ評価料（Ⅱ）」のことをいう。
３　対象職員の常勤換算数」は、当該時点における対象職員の人数を常勤換算で記載すること。常勤の職員の常勤換算数は１
　とする。常勤でない職員の常勤換算数は、「当該常勤でない職員の所定労働時間」を「当該保険医療機関において定めてい
　る常勤職員の所定労働時間」で除して得た数（当該常勤でない職員の常勤換算数が１を超える場合は、１）とする。</t>
    <rPh sb="2" eb="3">
      <t>ホン</t>
    </rPh>
    <rPh sb="53" eb="54">
      <t>オヨ</t>
    </rPh>
    <rPh sb="58" eb="60">
      <t>シカ</t>
    </rPh>
    <rPh sb="98" eb="100">
      <t>ガイライ</t>
    </rPh>
    <rPh sb="101" eb="103">
      <t>ザイタク</t>
    </rPh>
    <rPh sb="115" eb="116">
      <t>トウ</t>
    </rPh>
    <rPh sb="183" eb="185">
      <t>トウガイ</t>
    </rPh>
    <phoneticPr fontId="1"/>
  </si>
  <si>
    <t>Ⅺ．事務職員の基本給等に係る事項</t>
    <rPh sb="2" eb="4">
      <t>ジム</t>
    </rPh>
    <rPh sb="4" eb="6">
      <t>ショクイン</t>
    </rPh>
    <rPh sb="12" eb="13">
      <t>カカ</t>
    </rPh>
    <rPh sb="14" eb="16">
      <t>ジコウ</t>
    </rPh>
    <phoneticPr fontId="1"/>
  </si>
  <si>
    <t>㊹その他の対象職種の常勤換算数（賃金改善実施期間（②）の開始月時点）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</si>
  <si>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㊺賃金改善する前のその他の対象職種の基本給等総額（賃金改善実施期間（②）の開始月時点）</t>
    <rPh sb="40" eb="42">
      <t>ジテン</t>
    </rPh>
    <phoneticPr fontId="1"/>
  </si>
  <si>
    <t>㊻賃金改善した後のその他の対象職種の基本給等総額（賃金改善実施期間（②）の開始月時点）</t>
    <rPh sb="40" eb="42">
      <t>ジテン</t>
    </rPh>
    <phoneticPr fontId="1"/>
  </si>
  <si>
    <t>（病院及び有床診療所）賃金改善実績報告書（令和　　年度分）</t>
    <rPh sb="1" eb="3">
      <t>ビョウイン</t>
    </rPh>
    <rPh sb="3" eb="4">
      <t>オヨ</t>
    </rPh>
    <rPh sb="5" eb="7">
      <t>ユウショウ</t>
    </rPh>
    <rPh sb="7" eb="10">
      <t>シンリョウジョ</t>
    </rPh>
    <rPh sb="11" eb="13">
      <t>チンギン</t>
    </rPh>
    <rPh sb="13" eb="15">
      <t>カイゼン</t>
    </rPh>
    <rPh sb="15" eb="17">
      <t>ジッセキ</t>
    </rPh>
    <phoneticPr fontId="1"/>
  </si>
  <si>
    <t>　④訪問診療料（同一建物の算定回数</t>
    <rPh sb="2" eb="4">
      <t>ホウモン</t>
    </rPh>
    <rPh sb="4" eb="6">
      <t>シンリョウ</t>
    </rPh>
    <rPh sb="6" eb="7">
      <t>リョウ</t>
    </rPh>
    <rPh sb="8" eb="10">
      <t>ドウイツ</t>
    </rPh>
    <rPh sb="10" eb="12">
      <t>タテモノ</t>
    </rPh>
    <rPh sb="13" eb="15">
      <t>サンテイ</t>
    </rPh>
    <rPh sb="15" eb="17">
      <t>カイスウ</t>
    </rPh>
    <phoneticPr fontId="1"/>
  </si>
  <si>
    <t>　４　「３」②「対象職員の給与総額」については、賞与や法定福利費等の事業主負担分を含めた金額を計上</t>
    <rPh sb="24" eb="26">
      <t>ショウヨ</t>
    </rPh>
    <rPh sb="27" eb="29">
      <t>ホウテイ</t>
    </rPh>
    <rPh sb="29" eb="32">
      <t>フクリヒ</t>
    </rPh>
    <rPh sb="32" eb="33">
      <t>トウ</t>
    </rPh>
    <rPh sb="34" eb="37">
      <t>ジギョウヌシ</t>
    </rPh>
    <rPh sb="37" eb="40">
      <t>フタンブン</t>
    </rPh>
    <rPh sb="41" eb="42">
      <t>フク</t>
    </rPh>
    <rPh sb="44" eb="46">
      <t>キンガク</t>
    </rPh>
    <rPh sb="47" eb="48">
      <t>ケイ</t>
    </rPh>
    <phoneticPr fontId="1"/>
  </si>
  <si>
    <t>　５　「３」（２）「①初診料等に係る算定回数」については、以下の合計算定回数を記載すること。</t>
    <rPh sb="29" eb="31">
      <t>イカ</t>
    </rPh>
    <rPh sb="32" eb="34">
      <t>ゴウケイ</t>
    </rPh>
    <rPh sb="34" eb="36">
      <t>サンテイ</t>
    </rPh>
    <rPh sb="36" eb="38">
      <t>カイスウ</t>
    </rPh>
    <rPh sb="39" eb="41">
      <t>キサイ</t>
    </rPh>
    <phoneticPr fontId="1"/>
  </si>
  <si>
    <t>　６　「３」（２）「②再診料等に係る算定回数」については、以下の合計算定回数を記載すること。</t>
    <rPh sb="29" eb="31">
      <t>イカ</t>
    </rPh>
    <rPh sb="32" eb="34">
      <t>ゴウケイ</t>
    </rPh>
    <rPh sb="34" eb="36">
      <t>サンテイ</t>
    </rPh>
    <rPh sb="36" eb="38">
      <t>カイスウ</t>
    </rPh>
    <rPh sb="39" eb="41">
      <t>キサイ</t>
    </rPh>
    <phoneticPr fontId="1"/>
  </si>
  <si>
    <t>　７　「３」（２）「③訪問診療料（同一建物以外）に係る算定回数」については、以下の合計算定回数を記載すること。</t>
    <rPh sb="38" eb="40">
      <t>イカ</t>
    </rPh>
    <rPh sb="41" eb="43">
      <t>ゴウケイ</t>
    </rPh>
    <rPh sb="43" eb="45">
      <t>サンテイ</t>
    </rPh>
    <rPh sb="45" eb="47">
      <t>カイスウ</t>
    </rPh>
    <rPh sb="48" eb="50">
      <t>キサイ</t>
    </rPh>
    <phoneticPr fontId="1"/>
  </si>
  <si>
    <t>　８　「３」（２）「④訪問診療料（同一建物に係る算定回数」については、以下の合計算定回数を記載すること。</t>
    <rPh sb="35" eb="37">
      <t>イカ</t>
    </rPh>
    <rPh sb="38" eb="40">
      <t>ゴウケイ</t>
    </rPh>
    <rPh sb="40" eb="42">
      <t>サンテイ</t>
    </rPh>
    <rPh sb="42" eb="44">
      <t>カイスウ</t>
    </rPh>
    <rPh sb="45" eb="47">
      <t>キサイ</t>
    </rPh>
    <phoneticPr fontId="1"/>
  </si>
  <si>
    <t>　９　「３」（２）「⑤歯科初診料等に係る算定回数」については、歯科点数表区分番号（以下９～12において、単に「区分番号」という。）</t>
    <rPh sb="31" eb="33">
      <t>シカ</t>
    </rPh>
    <rPh sb="33" eb="36">
      <t>テンスウヒョウ</t>
    </rPh>
    <rPh sb="36" eb="38">
      <t>クブン</t>
    </rPh>
    <rPh sb="38" eb="40">
      <t>バンゴウ</t>
    </rPh>
    <phoneticPr fontId="1"/>
  </si>
  <si>
    <t>　10　「３」（２）「⑥歯科再診料等に係る算定回数」については、以下の合計算定回数を記載すること。</t>
    <phoneticPr fontId="1"/>
  </si>
  <si>
    <t>　11　「３」（２）「⑦歯科訪問診療料（同一建物以外）に係る算定回数」については、区分番号Ｃ000の１に掲げる歯科訪問診療料の</t>
    <phoneticPr fontId="1"/>
  </si>
  <si>
    <t>　12　「３」（２）「⑧歯科訪問診療料（同一建物）に係る算定回数」については、以下の合計算定回数を記載すること。</t>
    <rPh sb="39" eb="41">
      <t>イカ</t>
    </rPh>
    <rPh sb="42" eb="44">
      <t>ゴウケイ</t>
    </rPh>
    <rPh sb="44" eb="46">
      <t>サンテイ</t>
    </rPh>
    <rPh sb="46" eb="48">
      <t>カイスウ</t>
    </rPh>
    <rPh sb="49" eb="51">
      <t>キサイ</t>
    </rPh>
    <phoneticPr fontId="1"/>
  </si>
  <si>
    <t>①算出の際に用いる「対象職員の給与総額」の対象期間 （上記「２」の入力に連動）</t>
    <rPh sb="27" eb="29">
      <t>ジョウキ</t>
    </rPh>
    <rPh sb="33" eb="35">
      <t>ニュウリョク</t>
    </rPh>
    <rPh sb="36" eb="38">
      <t>レンドウ</t>
    </rPh>
    <phoneticPr fontId="1"/>
  </si>
  <si>
    <t>【算出の際に用いる「外来・在宅ベースアップ評価料(Ⅰ)等の対象期間 】（上記「２」の入力に連動）</t>
    <rPh sb="27" eb="28">
      <t>トウ</t>
    </rPh>
    <rPh sb="36" eb="38">
      <t>ジョウキ</t>
    </rPh>
    <rPh sb="42" eb="44">
      <t>ニュウリョク</t>
    </rPh>
    <rPh sb="45" eb="47">
      <t>レンドウ</t>
    </rPh>
    <phoneticPr fontId="1"/>
  </si>
  <si>
    <t>Ⅱ歯科外来・在宅ベースアップ評価料（Ⅱ）等の届出有無</t>
    <rPh sb="1" eb="3">
      <t>シカ</t>
    </rPh>
    <rPh sb="3" eb="5">
      <t>ガイライ</t>
    </rPh>
    <rPh sb="6" eb="8">
      <t>ザイタク</t>
    </rPh>
    <rPh sb="20" eb="21">
      <t>トウ</t>
    </rPh>
    <rPh sb="22" eb="24">
      <t>トドケデ</t>
    </rPh>
    <rPh sb="24" eb="26">
      <t>ウム</t>
    </rPh>
    <phoneticPr fontId="1"/>
  </si>
  <si>
    <t>Ⅴ．歯科衛生士の基本給等に係る事項</t>
    <rPh sb="2" eb="4">
      <t>シカ</t>
    </rPh>
    <rPh sb="4" eb="7">
      <t>エイセイシ</t>
    </rPh>
    <rPh sb="13" eb="14">
      <t>カカ</t>
    </rPh>
    <rPh sb="15" eb="17">
      <t>ジコウ</t>
    </rPh>
    <phoneticPr fontId="1"/>
  </si>
  <si>
    <t>⑳歯科衛生士の常勤換算数（賃金改善実施期間（②）の開始月時点）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</si>
  <si>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㉑賃金改善する前の歯科衛生士の基本給等総額（賃金改善実施期間（②）の開始月）</t>
    <phoneticPr fontId="1"/>
  </si>
  <si>
    <t>㉒賃金改善した後の歯科衛生士の基本給等総額（賃金改善実施期間（②）の開始月）</t>
    <phoneticPr fontId="1"/>
  </si>
  <si>
    <t>Ⅵ．歯科技工士の基本給等に係る事項</t>
    <rPh sb="2" eb="4">
      <t>シカ</t>
    </rPh>
    <rPh sb="4" eb="7">
      <t>ギコウシ</t>
    </rPh>
    <rPh sb="13" eb="14">
      <t>カカ</t>
    </rPh>
    <rPh sb="15" eb="17">
      <t>ジコウ</t>
    </rPh>
    <phoneticPr fontId="1"/>
  </si>
  <si>
    <t>㉗歯科技工士の常勤換算数（賃金改善実施期間（②）の開始月時点）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</si>
  <si>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㉘賃金改善する前の歯科技工士の基本給等総額（賃金改善実施期間（②）の開始月）</t>
    <phoneticPr fontId="1"/>
  </si>
  <si>
    <t>㉙賃金改善した後の歯科技工士の基本給等総額（賃金改善実施期間（②）の開始月）</t>
    <phoneticPr fontId="1"/>
  </si>
  <si>
    <t>Ⅶ．歯科業務補助者の基本給等に係る事項</t>
    <rPh sb="2" eb="4">
      <t>シカ</t>
    </rPh>
    <rPh sb="4" eb="6">
      <t>ギョウム</t>
    </rPh>
    <rPh sb="6" eb="9">
      <t>ホジョシャ</t>
    </rPh>
    <rPh sb="15" eb="16">
      <t>カカ</t>
    </rPh>
    <rPh sb="17" eb="19">
      <t>ジコウ</t>
    </rPh>
    <phoneticPr fontId="1"/>
  </si>
  <si>
    <t>㉞歯科業務補助者の常勤換算数（賃金改善実施期間（②）の開始月時点）</t>
    <rPh sb="9" eb="11">
      <t>ジョウキン</t>
    </rPh>
    <rPh sb="11" eb="13">
      <t>カンザン</t>
    </rPh>
    <rPh sb="13" eb="14">
      <t>スウ</t>
    </rPh>
    <rPh sb="15" eb="17">
      <t>チンギン</t>
    </rPh>
    <rPh sb="17" eb="19">
      <t>カイゼン</t>
    </rPh>
    <rPh sb="19" eb="21">
      <t>ジッシ</t>
    </rPh>
    <rPh sb="21" eb="23">
      <t>キカン</t>
    </rPh>
    <rPh sb="27" eb="29">
      <t>カイシ</t>
    </rPh>
    <rPh sb="29" eb="30">
      <t>ツキ</t>
    </rPh>
    <rPh sb="30" eb="32">
      <t>ジテン</t>
    </rPh>
    <phoneticPr fontId="1"/>
  </si>
  <si>
    <t>㉟賃金改善する前の歯科業務補助者の基本給等総額（賃金改善実施期間（②）の開始月）</t>
    <phoneticPr fontId="1"/>
  </si>
  <si>
    <t>㊱賃金改善した後の歯科業務補助者の基本給等総額（賃金改善実施期間（②）の開始月）</t>
    <phoneticPr fontId="1"/>
  </si>
  <si>
    <t>（歯科診療所）実績報告書（令和　　年度分）</t>
    <rPh sb="1" eb="3">
      <t>シカ</t>
    </rPh>
    <rPh sb="3" eb="6">
      <t>シンリョウジョ</t>
    </rPh>
    <rPh sb="7" eb="9">
      <t>ジッセキ</t>
    </rPh>
    <phoneticPr fontId="1"/>
  </si>
  <si>
    <t>④歯科外来・在宅ベースアップ評価料（Ⅱ）等の区分</t>
    <rPh sb="3" eb="5">
      <t>ガイライ</t>
    </rPh>
    <rPh sb="6" eb="8">
      <t>ザイタク</t>
    </rPh>
    <rPh sb="20" eb="21">
      <t>トウ</t>
    </rPh>
    <phoneticPr fontId="1"/>
  </si>
  <si>
    <t>⑥歯科外来・在宅ベースアップ評価料（Ⅱ）等による収入の実績額</t>
    <rPh sb="1" eb="3">
      <t>シカ</t>
    </rPh>
    <rPh sb="3" eb="5">
      <t>ガイライ</t>
    </rPh>
    <rPh sb="6" eb="8">
      <t>ザイタク</t>
    </rPh>
    <rPh sb="20" eb="21">
      <t>トウ</t>
    </rPh>
    <rPh sb="24" eb="26">
      <t>シュウニュウ</t>
    </rPh>
    <rPh sb="27" eb="29">
      <t>ジッセキ</t>
    </rPh>
    <rPh sb="29" eb="30">
      <t>ガク</t>
    </rPh>
    <phoneticPr fontId="1"/>
  </si>
  <si>
    <r>
      <t>⑧うち</t>
    </r>
    <r>
      <rPr>
        <b/>
        <sz val="11"/>
        <rFont val="ＭＳ ゴシック"/>
        <family val="3"/>
        <charset val="128"/>
      </rPr>
      <t>歯科外来・在宅ベースアップ評価料（Ⅰ）等</t>
    </r>
    <r>
      <rPr>
        <sz val="11"/>
        <rFont val="ＭＳ ゴシック"/>
        <family val="3"/>
        <charset val="128"/>
      </rPr>
      <t>による算定実績</t>
    </r>
    <rPh sb="5" eb="7">
      <t>ガイライ</t>
    </rPh>
    <rPh sb="8" eb="10">
      <t>ザイタク</t>
    </rPh>
    <rPh sb="16" eb="18">
      <t>ヒョウカ</t>
    </rPh>
    <rPh sb="18" eb="19">
      <t>リョウ</t>
    </rPh>
    <rPh sb="22" eb="23">
      <t>トウ</t>
    </rPh>
    <rPh sb="26" eb="28">
      <t>サンテイ</t>
    </rPh>
    <rPh sb="28" eb="30">
      <t>ジッセキ</t>
    </rPh>
    <phoneticPr fontId="1"/>
  </si>
  <si>
    <r>
      <t>⑨うち</t>
    </r>
    <r>
      <rPr>
        <b/>
        <sz val="11"/>
        <rFont val="ＭＳ ゴシック"/>
        <family val="3"/>
        <charset val="128"/>
      </rPr>
      <t>歯科外来・在宅ベースアップ評価料（Ⅱ）等</t>
    </r>
    <r>
      <rPr>
        <sz val="11"/>
        <rFont val="ＭＳ ゴシック"/>
        <family val="3"/>
        <charset val="128"/>
      </rPr>
      <t>による算定実績（④の再掲）</t>
    </r>
    <rPh sb="5" eb="7">
      <t>ガイライ</t>
    </rPh>
    <rPh sb="8" eb="10">
      <t>ザイタク</t>
    </rPh>
    <rPh sb="16" eb="19">
      <t>ヒョウカリョウ</t>
    </rPh>
    <rPh sb="22" eb="23">
      <t>トウ</t>
    </rPh>
    <rPh sb="26" eb="28">
      <t>サンテイ</t>
    </rPh>
    <rPh sb="28" eb="30">
      <t>ジッセキ</t>
    </rPh>
    <rPh sb="33" eb="35">
      <t>サイケイ</t>
    </rPh>
    <phoneticPr fontId="1"/>
  </si>
  <si>
    <t>１　本報告書において、「歯科外来・在宅ベースアップ評価料（Ⅰ）等」とは、「歯科外来・在宅ベースアップ評価料（Ⅰ）」
　及び「外来・在宅ベースアップ評価料（Ⅰ）」のことをいう。
２　本報告書において、「歯科外来・在宅ベースアップ評価料（Ⅱ）等」とは、「歯科外来・在宅ベースアップ評価料（Ⅱ）」
　、「外来・在宅ベースアップ評価料（Ⅱ）」のことをいう。
３　対象職員の常勤換算数」は、当該時点における対象職員の人数を常勤換算で記載すること。常勤の職員の常勤換算数は１
　とする。常勤でない職員の常勤換算数は、「当該常勤でない職員の所定労働時間」を「当該保険医療機関において定めてい
　る常勤職員の所定労働時間」で除して得た数（当該常勤でない職員の常勤換算数が１を超える場合は、１）とする。</t>
    <rPh sb="2" eb="3">
      <t>ホン</t>
    </rPh>
    <rPh sb="100" eb="102">
      <t>シカ</t>
    </rPh>
    <rPh sb="102" eb="104">
      <t>ガイライ</t>
    </rPh>
    <rPh sb="105" eb="107">
      <t>ザイタク</t>
    </rPh>
    <rPh sb="119" eb="120">
      <t>トウ</t>
    </rPh>
    <rPh sb="187" eb="189">
      <t>トウガイ</t>
    </rPh>
    <phoneticPr fontId="1"/>
  </si>
  <si>
    <t>（歯科診療所）賃金引上げ計画書（令和　年度分）</t>
    <rPh sb="1" eb="3">
      <t>シカ</t>
    </rPh>
    <rPh sb="3" eb="6">
      <t>シンリョウジョ</t>
    </rPh>
    <rPh sb="7" eb="9">
      <t>チンギン</t>
    </rPh>
    <rPh sb="9" eb="11">
      <t>ヒキア</t>
    </rPh>
    <rPh sb="12" eb="15">
      <t>ケイカクショ</t>
    </rPh>
    <phoneticPr fontId="1"/>
  </si>
  <si>
    <t>※　歯科外来・在宅ベースアップ評価料（Ⅱ）等を届け出ない場合は、以下④の「歯科外来・在宅ベースアップ評価料（Ⅰ）等による</t>
    <rPh sb="2" eb="4">
      <t>シカ</t>
    </rPh>
    <rPh sb="4" eb="6">
      <t>ガイライ</t>
    </rPh>
    <rPh sb="7" eb="9">
      <t>ザイタク</t>
    </rPh>
    <rPh sb="15" eb="17">
      <t>ヒョウカ</t>
    </rPh>
    <rPh sb="17" eb="18">
      <t>リョウ</t>
    </rPh>
    <rPh sb="21" eb="22">
      <t>トウ</t>
    </rPh>
    <rPh sb="23" eb="24">
      <t>トド</t>
    </rPh>
    <rPh sb="25" eb="26">
      <t>デ</t>
    </rPh>
    <rPh sb="28" eb="30">
      <t>バアイ</t>
    </rPh>
    <rPh sb="32" eb="34">
      <t>イカ</t>
    </rPh>
    <rPh sb="37" eb="39">
      <t>シカ</t>
    </rPh>
    <rPh sb="39" eb="41">
      <t>ガイライ</t>
    </rPh>
    <rPh sb="42" eb="44">
      <t>ザイタク</t>
    </rPh>
    <rPh sb="50" eb="52">
      <t>ヒョウカ</t>
    </rPh>
    <rPh sb="52" eb="53">
      <t>リョウ</t>
    </rPh>
    <rPh sb="56" eb="57">
      <t>トウ</t>
    </rPh>
    <phoneticPr fontId="1"/>
  </si>
  <si>
    <t>　算定金額の見込み」及び「歯科外来在宅ベースアップ評価料（Ⅰ）等の算定により算定される点数の見込み」は「（参考）賃金</t>
    <rPh sb="1" eb="3">
      <t>サンテイ</t>
    </rPh>
    <rPh sb="3" eb="5">
      <t>キンガク</t>
    </rPh>
    <rPh sb="6" eb="8">
      <t>ミコ</t>
    </rPh>
    <rPh sb="10" eb="11">
      <t>オヨ</t>
    </rPh>
    <rPh sb="13" eb="15">
      <t>シカ</t>
    </rPh>
    <rPh sb="15" eb="17">
      <t>ガイライ</t>
    </rPh>
    <rPh sb="17" eb="19">
      <t>ザイタク</t>
    </rPh>
    <rPh sb="25" eb="27">
      <t>ヒョウカ</t>
    </rPh>
    <rPh sb="27" eb="28">
      <t>リョウ</t>
    </rPh>
    <rPh sb="31" eb="32">
      <t>トウ</t>
    </rPh>
    <rPh sb="33" eb="35">
      <t>サンテイ</t>
    </rPh>
    <rPh sb="38" eb="40">
      <t>サンテイ</t>
    </rPh>
    <rPh sb="43" eb="45">
      <t>テンスウ</t>
    </rPh>
    <rPh sb="46" eb="48">
      <t>ミコ</t>
    </rPh>
    <rPh sb="53" eb="55">
      <t>サンコウ</t>
    </rPh>
    <rPh sb="56" eb="58">
      <t>チンギン</t>
    </rPh>
    <phoneticPr fontId="1"/>
  </si>
  <si>
    <t>歯科外来ベースアップ評価料（Ⅰ）等による算定金額の見込み</t>
    <rPh sb="2" eb="4">
      <t>ガイライ</t>
    </rPh>
    <rPh sb="10" eb="12">
      <t>ヒョウカ</t>
    </rPh>
    <rPh sb="12" eb="13">
      <t>リョウ</t>
    </rPh>
    <rPh sb="16" eb="17">
      <t>トウ</t>
    </rPh>
    <rPh sb="20" eb="22">
      <t>サンテイ</t>
    </rPh>
    <rPh sb="22" eb="24">
      <t>キンガク</t>
    </rPh>
    <rPh sb="25" eb="27">
      <t>ミコ</t>
    </rPh>
    <phoneticPr fontId="1"/>
  </si>
  <si>
    <t>　歯科外来・在宅ベースアップ評価料（Ⅰ）等の算定により算定される点数の見込み</t>
    <rPh sb="3" eb="5">
      <t>ガイライ</t>
    </rPh>
    <rPh sb="6" eb="8">
      <t>ザイタク</t>
    </rPh>
    <rPh sb="14" eb="16">
      <t>ヒョウカ</t>
    </rPh>
    <rPh sb="16" eb="17">
      <t>リョウ</t>
    </rPh>
    <rPh sb="20" eb="21">
      <t>トウ</t>
    </rPh>
    <rPh sb="22" eb="24">
      <t>サンテイ</t>
    </rPh>
    <rPh sb="27" eb="29">
      <t>サンテイ</t>
    </rPh>
    <rPh sb="32" eb="34">
      <t>テンスウ</t>
    </rPh>
    <rPh sb="35" eb="37">
      <t>ミコ</t>
    </rPh>
    <phoneticPr fontId="1"/>
  </si>
  <si>
    <t>歯科外来・在宅ベースアップ評価料（Ⅱ）等による算定金額の見込み</t>
    <rPh sb="2" eb="4">
      <t>ガイライ</t>
    </rPh>
    <rPh sb="5" eb="7">
      <t>ザイタク</t>
    </rPh>
    <rPh sb="19" eb="20">
      <t>トウ</t>
    </rPh>
    <rPh sb="25" eb="27">
      <t>キンガク</t>
    </rPh>
    <phoneticPr fontId="1"/>
  </si>
  <si>
    <t>歯科外来・在宅ベースアップ評価料（Ⅱ）等の区分及び点数</t>
    <rPh sb="2" eb="4">
      <t>ガイライ</t>
    </rPh>
    <rPh sb="5" eb="7">
      <t>ザイタク</t>
    </rPh>
    <rPh sb="13" eb="15">
      <t>ヒョウカ</t>
    </rPh>
    <rPh sb="15" eb="16">
      <t>リョウ</t>
    </rPh>
    <rPh sb="19" eb="20">
      <t>トウ</t>
    </rPh>
    <rPh sb="21" eb="23">
      <t>クブン</t>
    </rPh>
    <rPh sb="23" eb="24">
      <t>オヨ</t>
    </rPh>
    <rPh sb="25" eb="27">
      <t>テンスウ</t>
    </rPh>
    <phoneticPr fontId="1"/>
  </si>
  <si>
    <t>　歯科外来・在宅ベースアップ評価料（Ⅱ）等（初診時等）の算定回数の見込み</t>
    <rPh sb="20" eb="21">
      <t>トウ</t>
    </rPh>
    <rPh sb="25" eb="26">
      <t>トウ</t>
    </rPh>
    <rPh sb="28" eb="30">
      <t>サンテイ</t>
    </rPh>
    <rPh sb="30" eb="32">
      <t>カイスウ</t>
    </rPh>
    <rPh sb="33" eb="35">
      <t>ミコ</t>
    </rPh>
    <phoneticPr fontId="1"/>
  </si>
  <si>
    <t>　歯科外来・在宅ベースアップ評価料（Ⅱ）等（再診時等）の算定回数の見込み</t>
    <rPh sb="20" eb="21">
      <t>トウ</t>
    </rPh>
    <rPh sb="22" eb="23">
      <t>サイ</t>
    </rPh>
    <rPh sb="25" eb="26">
      <t>トウ</t>
    </rPh>
    <rPh sb="28" eb="30">
      <t>サンテイ</t>
    </rPh>
    <rPh sb="30" eb="32">
      <t>カイスウ</t>
    </rPh>
    <rPh sb="33" eb="35">
      <t>ミコ</t>
    </rPh>
    <phoneticPr fontId="1"/>
  </si>
  <si>
    <t>Ⅴ．歯科衛生士の基本給等に係る事項</t>
    <rPh sb="2" eb="7">
      <t>シカエイセイシ</t>
    </rPh>
    <rPh sb="13" eb="14">
      <t>カカ</t>
    </rPh>
    <rPh sb="15" eb="17">
      <t>ジコウ</t>
    </rPh>
    <phoneticPr fontId="1"/>
  </si>
  <si>
    <t>⑬歯科衛生士の常勤換算数（賃金改善実施期間（①）の開始月時点）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</si>
  <si>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⑭賃金改善する前の歯科衛生士の基本給等総額（賃金改善実施期間（①）の開始月時点）</t>
    <rPh sb="37" eb="39">
      <t>ジテン</t>
    </rPh>
    <phoneticPr fontId="1"/>
  </si>
  <si>
    <t>⑮賃金改善した後の歯科衛生士の基本給等総額（賃金改善実施期間（①）の開始月時点）</t>
    <phoneticPr fontId="1"/>
  </si>
  <si>
    <t>⑬歯科技工士の常勤換算数（賃金改善実施期間（①）の開始月時点）</t>
    <rPh sb="7" eb="9">
      <t>ジョウキン</t>
    </rPh>
    <rPh sb="9" eb="11">
      <t>カンザン</t>
    </rPh>
    <rPh sb="11" eb="12">
      <t>スウ</t>
    </rPh>
    <rPh sb="13" eb="15">
      <t>チンギン</t>
    </rPh>
    <rPh sb="15" eb="17">
      <t>カイゼン</t>
    </rPh>
    <rPh sb="17" eb="19">
      <t>ジッシ</t>
    </rPh>
    <rPh sb="19" eb="21">
      <t>キカン</t>
    </rPh>
    <rPh sb="25" eb="27">
      <t>カイシ</t>
    </rPh>
    <rPh sb="27" eb="28">
      <t>ツキ</t>
    </rPh>
    <rPh sb="28" eb="30">
      <t>ジテン</t>
    </rPh>
    <phoneticPr fontId="1"/>
  </si>
  <si>
    <t>⑭賃金改善する前の歯科技工士の基本給等総額（賃金改善実施期間（①）の開始月時点）</t>
    <rPh sb="37" eb="39">
      <t>ジテン</t>
    </rPh>
    <phoneticPr fontId="1"/>
  </si>
  <si>
    <t>⑮賃金改善した後の歯科技工士の基本給等総額（賃金改善実施期間（①）の開始月時点）</t>
    <phoneticPr fontId="1"/>
  </si>
  <si>
    <t>⑬歯科業務補助者の常勤換算数（賃金改善実施期間（①）の開始月時点）</t>
    <rPh sb="9" eb="11">
      <t>ジョウキン</t>
    </rPh>
    <rPh sb="11" eb="13">
      <t>カンザン</t>
    </rPh>
    <rPh sb="13" eb="14">
      <t>スウ</t>
    </rPh>
    <rPh sb="15" eb="17">
      <t>チンギン</t>
    </rPh>
    <rPh sb="17" eb="19">
      <t>カイゼン</t>
    </rPh>
    <rPh sb="19" eb="21">
      <t>ジッシ</t>
    </rPh>
    <rPh sb="21" eb="23">
      <t>キカン</t>
    </rPh>
    <rPh sb="27" eb="29">
      <t>カイシ</t>
    </rPh>
    <rPh sb="29" eb="30">
      <t>ツキ</t>
    </rPh>
    <rPh sb="30" eb="32">
      <t>ジテン</t>
    </rPh>
    <phoneticPr fontId="1"/>
  </si>
  <si>
    <t>⑭賃金改善する前の歯科業務補助者の基本給等総額（賃金改善実施期間（①）の開始月時点）</t>
    <rPh sb="39" eb="41">
      <t>ジテン</t>
    </rPh>
    <phoneticPr fontId="1"/>
  </si>
  <si>
    <t>⑮賃金改善した後の歯科業務補助者の基本給等総額（賃金改善実施期間（①）の開始月時点）</t>
    <phoneticPr fontId="1"/>
  </si>
  <si>
    <t>算出を行う月（通知別表●を参照）</t>
    <rPh sb="0" eb="2">
      <t>サンシュツ</t>
    </rPh>
    <rPh sb="3" eb="4">
      <t>オコナ</t>
    </rPh>
    <rPh sb="5" eb="6">
      <t>ツキ</t>
    </rPh>
    <rPh sb="7" eb="9">
      <t>ツウチ</t>
    </rPh>
    <rPh sb="9" eb="11">
      <t>ベッピョウ</t>
    </rPh>
    <rPh sb="13" eb="15">
      <t>サンショウ</t>
    </rPh>
    <phoneticPr fontId="1"/>
  </si>
  <si>
    <t>　　　対象職員（常勤換算）数が2.0人未満の場合、特定地域（※）に所在する保険医療機関に該当するか。</t>
    <phoneticPr fontId="1"/>
  </si>
  <si>
    <t>社会保険診療等に係る収入金額（※）の合計額が、総収入の８０／１００を超えること。</t>
    <phoneticPr fontId="1"/>
  </si>
  <si>
    <r>
      <t>対象職員の給与総額、外来・在宅ベースアップ評価料（Ⅰ）等により算定される点数の見込み、</t>
    </r>
    <r>
      <rPr>
        <sz val="14"/>
        <rFont val="ＭＳ Ｐゴシック"/>
        <family val="3"/>
        <charset val="128"/>
      </rPr>
      <t>外来・在宅ベースアップ評価料（Ⅱ）</t>
    </r>
    <rPh sb="43" eb="45">
      <t>ガイライ</t>
    </rPh>
    <rPh sb="46" eb="48">
      <t>ザイタク</t>
    </rPh>
    <rPh sb="54" eb="57">
      <t>ヒョウカリョウ</t>
    </rPh>
    <phoneticPr fontId="1"/>
  </si>
  <si>
    <t>【算出の際に用いる「外来・在宅ベースアップ評価料(Ⅰ)等の対象期間】 （上記「３」の入力に連動）</t>
    <rPh sb="27" eb="28">
      <t>トウ</t>
    </rPh>
    <rPh sb="36" eb="38">
      <t>ジョウキ</t>
    </rPh>
    <rPh sb="42" eb="44">
      <t>ニュウリョク</t>
    </rPh>
    <rPh sb="45" eb="47">
      <t>レンドウ</t>
    </rPh>
    <phoneticPr fontId="1"/>
  </si>
  <si>
    <t>【対象期間の１月当たりの平均回数（実績）】</t>
    <rPh sb="1" eb="3">
      <t>タイショウ</t>
    </rPh>
    <rPh sb="3" eb="5">
      <t>キカン</t>
    </rPh>
    <rPh sb="7" eb="8">
      <t>ツキ</t>
    </rPh>
    <rPh sb="8" eb="9">
      <t>ア</t>
    </rPh>
    <rPh sb="14" eb="16">
      <t>カイスウ</t>
    </rPh>
    <rPh sb="17" eb="19">
      <t>ジッセキ</t>
    </rPh>
    <phoneticPr fontId="1"/>
  </si>
  <si>
    <t>　４　「６」（１）②「対象職員の給与総額」については、賞与や法定福利費等の事業主負担分を含めた金額を計上</t>
    <rPh sb="27" eb="29">
      <t>ショウヨ</t>
    </rPh>
    <rPh sb="30" eb="32">
      <t>ホウテイ</t>
    </rPh>
    <rPh sb="32" eb="35">
      <t>フクリヒ</t>
    </rPh>
    <rPh sb="35" eb="36">
      <t>トウ</t>
    </rPh>
    <rPh sb="37" eb="40">
      <t>ジギョウヌシ</t>
    </rPh>
    <rPh sb="40" eb="43">
      <t>フタンブン</t>
    </rPh>
    <rPh sb="44" eb="45">
      <t>フク</t>
    </rPh>
    <rPh sb="47" eb="49">
      <t>キンガク</t>
    </rPh>
    <rPh sb="50" eb="51">
      <t>ケイ</t>
    </rPh>
    <phoneticPr fontId="1"/>
  </si>
  <si>
    <t>様式95</t>
    <rPh sb="0" eb="2">
      <t>ヨウシキ</t>
    </rPh>
    <phoneticPr fontId="5"/>
  </si>
  <si>
    <t>様式96</t>
    <rPh sb="0" eb="2">
      <t>ヨウシキ</t>
    </rPh>
    <phoneticPr fontId="5"/>
  </si>
  <si>
    <t>様式97</t>
    <rPh sb="0" eb="2">
      <t>ヨウシキ</t>
    </rPh>
    <phoneticPr fontId="5"/>
  </si>
  <si>
    <r>
      <t>対象職員の給与総額、外来・在宅ベースアップ評価料（Ⅰ）等により算定される点数の見込み、</t>
    </r>
    <r>
      <rPr>
        <sz val="14"/>
        <rFont val="ＭＳ Ｐゴシック"/>
        <family val="3"/>
        <charset val="128"/>
      </rPr>
      <t>入院ベースアップ評価料の区分</t>
    </r>
    <rPh sb="43" eb="45">
      <t>ニュウイン</t>
    </rPh>
    <rPh sb="51" eb="53">
      <t>ヒョウカ</t>
    </rPh>
    <rPh sb="53" eb="54">
      <t>リョウ</t>
    </rPh>
    <rPh sb="55" eb="57">
      <t>クブン</t>
    </rPh>
    <phoneticPr fontId="1"/>
  </si>
  <si>
    <r>
      <t xml:space="preserve">①算出の際に用いる「対象職員の給与総額」の対象期間 </t>
    </r>
    <r>
      <rPr>
        <sz val="14"/>
        <rFont val="ＭＳ Ｐゴシック"/>
        <family val="3"/>
        <charset val="128"/>
      </rPr>
      <t>（「２」の入力に連動）</t>
    </r>
    <rPh sb="31" eb="33">
      <t>ニュウリョク</t>
    </rPh>
    <rPh sb="34" eb="36">
      <t>レンドウ</t>
    </rPh>
    <phoneticPr fontId="1"/>
  </si>
  <si>
    <t>【算出の際に用いる「外来・在宅ベースアップ評価料(Ⅰ)等及び延べ入院患者数の対象期間 】（「２」の入力に連動）</t>
    <rPh sb="27" eb="28">
      <t>トウ</t>
    </rPh>
    <rPh sb="28" eb="29">
      <t>オヨ</t>
    </rPh>
    <rPh sb="30" eb="31">
      <t>ノ</t>
    </rPh>
    <rPh sb="32" eb="34">
      <t>ニュウイン</t>
    </rPh>
    <rPh sb="34" eb="37">
      <t>カンジャスウ</t>
    </rPh>
    <rPh sb="49" eb="51">
      <t>ニュウリョク</t>
    </rPh>
    <rPh sb="52" eb="54">
      <t>レンドウ</t>
    </rPh>
    <phoneticPr fontId="1"/>
  </si>
  <si>
    <t>（病院及び有床診療所）賃金改善計画書（令和　年度分）</t>
    <rPh sb="1" eb="3">
      <t>ビョウイン</t>
    </rPh>
    <rPh sb="3" eb="4">
      <t>オヨ</t>
    </rPh>
    <rPh sb="5" eb="7">
      <t>ユウショウ</t>
    </rPh>
    <rPh sb="7" eb="10">
      <t>シンリョウジョ</t>
    </rPh>
    <rPh sb="11" eb="13">
      <t>チンギン</t>
    </rPh>
    <rPh sb="13" eb="15">
      <t>カイゼン</t>
    </rPh>
    <rPh sb="15" eb="18">
      <t>ケイカクショ</t>
    </rPh>
    <phoneticPr fontId="1"/>
  </si>
  <si>
    <t>Ⅲ－１．ベースアップ評価料による算定金額の見込み（③の期間中）</t>
    <rPh sb="10" eb="12">
      <t>ヒョウカ</t>
    </rPh>
    <rPh sb="12" eb="13">
      <t>リョウ</t>
    </rPh>
    <rPh sb="16" eb="18">
      <t>サンテイ</t>
    </rPh>
    <rPh sb="18" eb="20">
      <t>キンガク</t>
    </rPh>
    <rPh sb="21" eb="23">
      <t>ミコ</t>
    </rPh>
    <rPh sb="27" eb="30">
      <t>キカンチュウ</t>
    </rPh>
    <phoneticPr fontId="1"/>
  </si>
  <si>
    <t>Ⅲ－２．全体の賃金改善の見込み額（②の期間中）</t>
    <rPh sb="4" eb="6">
      <t>ゼンタイ</t>
    </rPh>
    <rPh sb="7" eb="9">
      <t>チンギン</t>
    </rPh>
    <rPh sb="9" eb="11">
      <t>カイゼン</t>
    </rPh>
    <rPh sb="12" eb="14">
      <t>ミコ</t>
    </rPh>
    <rPh sb="15" eb="16">
      <t>ガク</t>
    </rPh>
    <rPh sb="19" eb="22">
      <t>キカンチュウ</t>
    </rPh>
    <phoneticPr fontId="1"/>
  </si>
  <si>
    <t>※　「⑩うち⑨以外によるベア等実施分」については、医療機関等における経営上の余剰の活用等により、</t>
    <rPh sb="41" eb="43">
      <t>カツヨウ</t>
    </rPh>
    <rPh sb="43" eb="44">
      <t>トウ</t>
    </rPh>
    <phoneticPr fontId="1"/>
  </si>
  <si>
    <t>Ⅺ．事務事務職員の基本給等に係る事項</t>
    <rPh sb="2" eb="4">
      <t>ジム</t>
    </rPh>
    <rPh sb="14" eb="15">
      <t>カカ</t>
    </rPh>
    <rPh sb="16" eb="18">
      <t>ジコウ</t>
    </rPh>
    <phoneticPr fontId="1"/>
  </si>
  <si>
    <t>１　本計画書において、「外来・在宅ベースアップ評価料（Ⅰ）等」とは、「外来・在宅ベースアップ評
　価料（Ⅰ）」及び「歯科外来・在宅ベースアップ評価料（Ⅰ）」のことをいう。
２　「①賃金引上げの実施方法」は、該当する賃金引上げの実施方法について選択すること。
　　なお、令和７年度に新規届出を行う場合については、「令和６年度又は令和７年度において、一律の
　引上げを行う。」を選択すること。
３　「②賃金改善実施期間」は、原則４月（年度の途中で当該評価料の新規届出を行う場合、当該評価料
　を算定開始した月）から翌年の３月までの期間をいう。
　　ただし、令和６年６月から本評価料を算定する場合にあっては、令和６年４月から開始として差し支
　えない。
４　「③ベースアップ評価料算定期間」は、原則４月（年度の途中で当該評価料の新規届出を行う場合、
　当該評価料を算定開始した月）から翌年の３月までの期間をいう。
５　「⑦算定金額の見込み」については、対象職員のベア等及びそれに伴う賞与、時間外手当、法定福利
　費(事業者負担分等を含む)等の増加分に充て、下記の「⑨うちベースアップ評価料による算定金額の見
　込み」と同額となること。
６　「⑧全体の賃金改善の見込み額」については、賃金改善実施期間において、「賃金の改善措置が実施
　されなかった場合の給与総額」と、「賃金の改善措置が実施された場合の給与総額」との差分により判
　断すること。
　　この際、「賃金の改善措置が実施されなかった場合の給与総額」についての算出が困難である保険医
　療機関にあっては、前年度の対象職員の給与総額の実績を元に概算するなど、合理的な方法による計算
　として差し支えない。
７　「⑩うち⑨以外によるベア等実施分」については、医療機関等における経営上の余剰や「看護職員処
　遇改善評価料」等によるベア等分を記載すること。
８　「⑪うち定期昇給相当分」については、賃金改善実施期間において定期昇給により改善する賃金額を
　記載すること。
　　なお、定期昇給とは、毎年一定の時期を定めて、組織内の昇給制度に従って行われる昇給のことをい
　い、ベア等実施分と明確に区別できる場合にのみ記載すること。
９　「⑬対象職員の常勤換算数」は、当該時点における対象職員の人数を常勤換算で記載すること。
　常勤の職員の常勤換算数は１とする。常勤でない職員の常勤換算数は、「当該常勤でない職員の所定労
　働時間」を「当該保険医療機関において定めている常勤職員の所定労働時間」で除して得た数（当該常
　勤でない職員の常勤換算数が１を超える場合は、１）とする。
　　なお、対象職員とはベースアップ評価料による賃金引き上げの対象となる職種をいう。
10　「給与総額」には、賞与や法定福利費等の事業主負担分を含めた金額を計上すること（ただし、役員
　報酬については除く。）。</t>
    <rPh sb="1154" eb="1156">
      <t>キュウヨ</t>
    </rPh>
    <rPh sb="1156" eb="1158">
      <t>ソウガク</t>
    </rPh>
    <phoneticPr fontId="1"/>
  </si>
  <si>
    <t>別添</t>
    <rPh sb="0" eb="2">
      <t>ベッテン</t>
    </rPh>
    <phoneticPr fontId="1"/>
  </si>
  <si>
    <t>Ⅲ－２．全体の賃金改善の見込み額（③の期間中）</t>
    <rPh sb="4" eb="6">
      <t>ゼンタイ</t>
    </rPh>
    <rPh sb="7" eb="9">
      <t>チンギン</t>
    </rPh>
    <rPh sb="9" eb="11">
      <t>カイゼン</t>
    </rPh>
    <rPh sb="12" eb="14">
      <t>ミコ</t>
    </rPh>
    <rPh sb="15" eb="16">
      <t>ガク</t>
    </rPh>
    <rPh sb="19" eb="22">
      <t>キカンチュウ</t>
    </rPh>
    <phoneticPr fontId="1"/>
  </si>
  <si>
    <t>Ⅸ．40歳未満の勤務医師、勤務歯科医師の基本給等に係る事項</t>
    <rPh sb="4" eb="5">
      <t>サイ</t>
    </rPh>
    <rPh sb="5" eb="7">
      <t>ミマン</t>
    </rPh>
    <rPh sb="8" eb="10">
      <t>キンム</t>
    </rPh>
    <rPh sb="10" eb="12">
      <t>イシ</t>
    </rPh>
    <rPh sb="13" eb="15">
      <t>キンム</t>
    </rPh>
    <rPh sb="15" eb="19">
      <t>シカイシ</t>
    </rPh>
    <rPh sb="25" eb="26">
      <t>カカ</t>
    </rPh>
    <rPh sb="27" eb="29">
      <t>ジコウ</t>
    </rPh>
    <phoneticPr fontId="1"/>
  </si>
  <si>
    <t>Ⅹ．事務事務職員の基本給等に係る事項</t>
    <rPh sb="2" eb="4">
      <t>ジム</t>
    </rPh>
    <rPh sb="14" eb="15">
      <t>カカ</t>
    </rPh>
    <rPh sb="16" eb="18">
      <t>ジコウ</t>
    </rPh>
    <phoneticPr fontId="1"/>
  </si>
  <si>
    <t>Ⅺ．賃金引上げを行う方法</t>
    <rPh sb="2" eb="4">
      <t>チンギン</t>
    </rPh>
    <rPh sb="4" eb="6">
      <t>ヒキア</t>
    </rPh>
    <rPh sb="8" eb="9">
      <t>オコナ</t>
    </rPh>
    <rPh sb="10" eb="12">
      <t>ホウホウ</t>
    </rPh>
    <phoneticPr fontId="1"/>
  </si>
  <si>
    <t>１　本計画書において、「外来・在宅ベースアップ評価料（Ⅰ）等」とは、「外来・在宅ベースアップ
　評価料 （Ⅰ）」及び「歯科外来・在宅ベースアップ評価料（Ⅰ）」のことをいう。
２　本計画書において、「外来・在宅ベースアップ評価料（Ⅱ）等」とは、「外来・在宅ベースアップ
　評価料（Ⅱ）」及び「歯科外来・在宅ベースアップ評価料（Ⅱ）」のことをいう。
３　「①賃金引上げの実施方法」は、該当する賃金引上げの実施方法について選択すること。なお、令
　和７年度に新規届出を行う場合については、「令和６年度又は令和７年度において、一律の引上げを
　行う。」を選択すること。
４　「②賃金改善実施期間」は、原則４月（年度の途中で当該評価料の新規届出を行う場合、当該評価
　料を算定開始した月）から翌年の３月までの期間をいう。ただし、令和６年６月から本評価料を算定
　する場合にあっては、令和６年４月から開始として差し支えない。
５　「③ベースアップ評価料算定期間」は、原則４月（年度の途中で当該評価料の新規届出を行う場
　合、当該評価料を算定開始した月）から翌年の３月までの期間をいう。
６　「⑦算定金額の見込み」については、対象職員のベア等及びそれに伴う賞与、時間外手当、法定福利
　費(事業者負担分等を含む)等の増加分に充て、下記の「⑨うちベースアップ評価料による算定金額の見
　込み」と同額となること。
７　「⑧全体の賃金改善の見込み額」については、賃金改善実施期間において、「賃金の改善措置が実
　施されなかった場合の給与総額」と、「賃金の改善措置が実施された場合の給与総額」との差分によ
　り判断すること。
　　この際、「賃金の改善措置が実施されなかった場合の給与総額」についての算出が困難である保険
　医療機関にあっては、前年度の対象職員の給与総額の実績を元に概算するなど、合理的な方法による
　計算として差し支えない。
８　「⑩うち⑨以外によるベア等実施分」については、医療機関等における経営上の余剰や「看護職員
　処遇改善評価料」等によるベア等分を記載すること。
９　「⑪うち定期昇給相当分」については、賃金改善実施期間において定期昇給により改善する賃金額
　を記載すること。なお、定期昇給とは、毎年一定の時期を定めて、組織内の昇給制度に従って行われ
　る昇給のことをいい、ベア等実施分と明確に区別できる場合にのみ記載すること。
10　「⑬対象職員の常勤換算数」は、当該時点における対象職員の人数を常勤換算で記載すること。常
　勤の職員の常勤換算数は１とする。常勤でない職員の常勤換算数は、「当該常勤でない職員の所定労
　働時間」を「当該保険医療機関において定めている常勤職員の所定労働時間」で除して得た数（当該
　常勤でない職員の常勤換算数が１を超える場合は、１）とする。なお、対象職員とはベースアップ評
　価料による賃金引き上げの対象となる職種をいう。
11　「給与総額」には、賞与や法定福利費等の事業主負担分を含めた金額を計上すること（ただし、役
　員報酬については除く。）。</t>
    <rPh sb="1233" eb="1235">
      <t>キュウヨ</t>
    </rPh>
    <rPh sb="1235" eb="1237">
      <t>ソウガク</t>
    </rPh>
    <phoneticPr fontId="1"/>
  </si>
  <si>
    <t>（診療所）賃金改善計画書（令和　年度分）</t>
    <rPh sb="1" eb="4">
      <t>シンリョウジョ</t>
    </rPh>
    <rPh sb="5" eb="7">
      <t>チンギン</t>
    </rPh>
    <rPh sb="7" eb="9">
      <t>カイゼン</t>
    </rPh>
    <rPh sb="9" eb="12">
      <t>ケイカクショ</t>
    </rPh>
    <phoneticPr fontId="1"/>
  </si>
  <si>
    <t>Ⅲ－１．歯科ベースアップ評価料による算定金額の見込み（③の期間中）</t>
    <rPh sb="4" eb="6">
      <t>シカ</t>
    </rPh>
    <rPh sb="12" eb="14">
      <t>ヒョウカ</t>
    </rPh>
    <rPh sb="14" eb="15">
      <t>リョウ</t>
    </rPh>
    <rPh sb="18" eb="20">
      <t>サンテイ</t>
    </rPh>
    <rPh sb="20" eb="22">
      <t>キンガク</t>
    </rPh>
    <rPh sb="23" eb="25">
      <t>ミコ</t>
    </rPh>
    <rPh sb="29" eb="32">
      <t>キカンチュウ</t>
    </rPh>
    <phoneticPr fontId="1"/>
  </si>
  <si>
    <t>１　本計画書において、「歯科外来・在宅ベースアップ評価料（Ⅰ）等」とは、「歯科外来・在宅ベース
　アップ評価料 （Ⅰ）」及び「外来・在宅ベースアップ評価料（Ⅰ）」のことをいう。
２　本計画書において、「歯科外来・在宅ベースアップ評価料（Ⅱ）等」とは、「歯科外来・在宅ベース
　アップ評価料（Ⅱ）」及び「外来・在宅ベースアップ評価料（Ⅱ）」のことをいう。
３　「①賃金引上げの実施方法」は、該当する賃金引上げの実施方法について選択すること。なお、令
　和７年度に新規届出を行う場合については、「令和６年度又は令和７年度において、一律の引上げを
　行う。」を選択すること。
４　「②賃金改善実施期間」は、原則４月（年度の途中で当該評価料の新規届出を行う場合、当該評価
　料を算定開始した月）から翌年の３月までの期間をいう。ただし、令和６年６月から本評価料を算定
　する場合にあっては、令和６年４月から開始として差し支えない。
５　「③ベースアップ評価料算定期間」は、原則４月（年度の途中で当該評価料の新規届出を行う場
　合、当該評価料を算定開始した月）から翌年の３月までの期間をいう。
６　「⑦算定金額の見込み」については、対象職員のベア等及びそれに伴う賞与、時間外手当、法定福利
　費(事業者負担分等を含む)等の増加分に充て、下記の「⑨うちベースアップ評価料による算定金額の見
　込み」と同額となること。
７　「⑧全体の賃金改善の見込み額」については、賃金改善実施期間において、「賃金の改善措置が実
　施されなかった場合の給与総額」と、「賃金の改善措置が実施された場合の給与総額」との差分によ
　り判断すること。
　　この際、「賃金の改善措置が実施されなかった場合の給与総額」についての算出が困難である保険
　医療機関にあっては、前年度の対象職員の給与総額の実績を元に概算するなど、合理的な方法による
　計算として差し支えない。
８　「⑩うち⑨以外によるベア等実施分」については、医療機関等における経営上の余剰や「看護職員
　処遇改善評価料」等によるベア等分を記載すること。
９　「⑪うち定期昇給相当分」については、賃金改善実施期間において定期昇給により改善する賃金額
　を記載すること。なお、定期昇給とは、毎年一定の時期を定めて、組織内の昇給制度に従って行われ
　る昇給のことをいい、ベア等実施分と明確に区別できる場合にのみ記載すること。
10　「⑬対象職員の常勤換算数」は、当該時点における対象職員の人数を常勤換算で記載すること。常
　勤の職員の常勤換算数は１とする。常勤でない職員の常勤換算数は、「当該常勤でない職員の所定労
　働時間」を「当該保険医療機関において定めている常勤職員の所定労働時間」で除して得た数（当該
　常勤でない職員の常勤換算数が１を超える場合は、１）とする。なお、対象職員とはベースアップ評
　価料による賃金引き上げの対象となる職種をいう。
11　「給与総額」には、賞与や法定福利費等の事業主負担分を含めた金額を計上すること（ただし、役
　員報酬については除く。）。</t>
    <rPh sb="1240" eb="1242">
      <t>キュウヨ</t>
    </rPh>
    <rPh sb="1242" eb="1244">
      <t>ソウガク</t>
    </rPh>
    <phoneticPr fontId="1"/>
  </si>
  <si>
    <r>
      <t>【対象期間の１月当たりの平均</t>
    </r>
    <r>
      <rPr>
        <sz val="14"/>
        <rFont val="ＭＳ Ｐゴシック"/>
        <family val="3"/>
        <charset val="128"/>
      </rPr>
      <t>回数（実績）】</t>
    </r>
    <rPh sb="1" eb="3">
      <t>タイショウ</t>
    </rPh>
    <rPh sb="3" eb="5">
      <t>キカン</t>
    </rPh>
    <rPh sb="7" eb="8">
      <t>ツキ</t>
    </rPh>
    <rPh sb="8" eb="9">
      <t>ア</t>
    </rPh>
    <rPh sb="14" eb="16">
      <t>カイスウ</t>
    </rPh>
    <rPh sb="17" eb="19">
      <t>ジッセキ</t>
    </rPh>
    <phoneticPr fontId="1"/>
  </si>
  <si>
    <t>参考</t>
    <rPh sb="0" eb="2">
      <t>サンコウ</t>
    </rPh>
    <phoneticPr fontId="5"/>
  </si>
  <si>
    <t>様式98</t>
    <rPh sb="0" eb="2">
      <t>ヨウシキ</t>
    </rPh>
    <phoneticPr fontId="1"/>
  </si>
  <si>
    <t>外来・在宅ベースアップ評価料（Ⅰ）（Ⅱ）</t>
  </si>
  <si>
    <t>歯科外来・在宅ベースアップ評価料（Ⅰ）（Ⅱ）</t>
    <rPh sb="2" eb="4">
      <t>ガイライ</t>
    </rPh>
    <rPh sb="5" eb="7">
      <t>ザイタク</t>
    </rPh>
    <phoneticPr fontId="1"/>
  </si>
  <si>
    <t>入院ベースアップ評価料</t>
  </si>
  <si>
    <t>　　　の収入が含まれる。</t>
    <phoneticPr fontId="1"/>
  </si>
  <si>
    <t>　８　「６」「④訪問診療料（同一建物に係る算定回数）」については、以下の合計算定回数を記載すること。</t>
    <rPh sb="33" eb="35">
      <t>イカ</t>
    </rPh>
    <rPh sb="36" eb="38">
      <t>ゴウケイ</t>
    </rPh>
    <rPh sb="38" eb="40">
      <t>サンテイ</t>
    </rPh>
    <rPh sb="40" eb="42">
      <t>カイスウ</t>
    </rPh>
    <rPh sb="43" eb="45">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</si>
</sst>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Red]\-#,##0.0"/>
    <numFmt numFmtId="177" formatCode="0.0"/>
    <numFmt numFmtId="178" formatCode="0_);[Red]\(0\)"/>
    <numFmt numFmtId="179" formatCode="0.0%"/>
    <numFmt numFmtId="180" formatCode="0_ "/>
    <numFmt numFmtId="181" formatCode="#,##0.0_ ;[Red]\-#,##0.0\ "/>
    <numFmt numFmtId="182" formatCode="\ "/>
  </numFmts>
  <fonts count="35" x14ac:knownFonts="1">
    <font>
      <sz val="11"/>
      <color theme="1"/>
      <name val="游ゴシック"/>
      <family val="2"/>
      <charset val="128"/>
      <scheme val="minor"/>
    </font>
    <font>
      <sz val="6"/>
      <name val="游ゴシック"/>
      <family val="2"/>
      <charset val="128"/>
      <scheme val="minor"/>
    </font>
    <font>
      <sz val="11"/>
      <name val="ＭＳ ゴシック"/>
      <family val="3"/>
      <charset val="128"/>
    </font>
    <font>
      <b/>
      <sz val="11"/>
      <name val="ＭＳ ゴシック"/>
      <family val="3"/>
      <charset val="128"/>
    </font>
    <font>
      <sz val="11"/>
      <name val="ＭＳ Ｐゴシック"/>
      <family val="3"/>
      <charset val="128"/>
    </font>
    <font>
      <sz val="6"/>
      <name val="ＭＳ Ｐゴシック"/>
      <family val="3"/>
      <charset val="128"/>
    </font>
    <font>
      <sz val="12"/>
      <name val="ＭＳ Ｐゴシック"/>
      <family val="3"/>
      <charset val="128"/>
    </font>
    <font>
      <sz val="11"/>
      <color rgb="FFFF0000"/>
      <name val="ＭＳ Ｐゴシック"/>
      <family val="3"/>
      <charset val="128"/>
    </font>
    <font>
      <sz val="11"/>
      <color theme="1"/>
      <name val="游ゴシック"/>
      <family val="2"/>
      <charset val="128"/>
      <scheme val="minor"/>
    </font>
    <font>
      <sz val="14"/>
      <name val="ＭＳ Ｐゴシック"/>
      <family val="3"/>
      <charset val="128"/>
    </font>
    <font>
      <sz val="16"/>
      <name val="ＭＳ Ｐゴシック"/>
      <family val="3"/>
      <charset val="128"/>
    </font>
    <font>
      <sz val="11"/>
      <color theme="1"/>
      <name val="ＭＳ ゴシック"/>
      <family val="3"/>
      <charset val="128"/>
    </font>
    <font>
      <sz val="14"/>
      <name val="ＭＳ Ｐゴシック"/>
      <family val="3"/>
    </font>
    <font>
      <sz val="12"/>
      <name val="ＭＳ Ｐゴシック"/>
      <family val="3"/>
    </font>
    <font>
      <sz val="11"/>
      <name val="ＭＳ ゴシック"/>
      <family val="3"/>
    </font>
    <font>
      <b/>
      <sz val="11"/>
      <name val="ＭＳ ゴシック"/>
      <family val="3"/>
    </font>
    <font>
      <sz val="11"/>
      <color rgb="FFFF0000"/>
      <name val="ＭＳ ゴシック"/>
      <family val="3"/>
      <charset val="128"/>
    </font>
    <font>
      <sz val="11"/>
      <color theme="1"/>
      <name val="ＭＳ ゴシック"/>
      <family val="3"/>
    </font>
    <font>
      <sz val="16"/>
      <name val="ＭＳ Ｐゴシック"/>
      <family val="3"/>
    </font>
    <font>
      <sz val="11"/>
      <color rgb="FF000000"/>
      <name val="ＭＳ ゴシック"/>
      <family val="3"/>
      <charset val="128"/>
    </font>
    <font>
      <u/>
      <sz val="11"/>
      <color theme="10"/>
      <name val="游ゴシック"/>
      <family val="2"/>
      <charset val="128"/>
      <scheme val="minor"/>
    </font>
    <font>
      <sz val="9"/>
      <color theme="8"/>
      <name val="ＭＳ ゴシック"/>
      <family val="3"/>
      <charset val="128"/>
    </font>
    <font>
      <sz val="9"/>
      <name val="ＭＳ ゴシック"/>
      <family val="3"/>
      <charset val="128"/>
    </font>
    <font>
      <sz val="18"/>
      <name val="ＭＳ ゴシック"/>
      <family val="3"/>
      <charset val="128"/>
    </font>
    <font>
      <sz val="10"/>
      <name val="ＭＳ ゴシック"/>
      <family val="3"/>
      <charset val="128"/>
    </font>
    <font>
      <sz val="9"/>
      <color rgb="FFFF0000"/>
      <name val="ＭＳ Ｐゴシック"/>
      <family val="3"/>
      <charset val="128"/>
    </font>
    <font>
      <sz val="12"/>
      <name val="ＭＳ ゴシック"/>
      <family val="3"/>
      <charset val="128"/>
    </font>
    <font>
      <u/>
      <sz val="14"/>
      <name val="ＭＳ Ｐゴシック"/>
      <family val="3"/>
      <charset val="128"/>
    </font>
    <font>
      <sz val="10"/>
      <name val="ＭＳ Ｐゴシック"/>
      <family val="3"/>
      <charset val="128"/>
    </font>
    <font>
      <b/>
      <sz val="10"/>
      <name val="ＭＳ Ｐゴシック"/>
      <family val="3"/>
      <charset val="128"/>
    </font>
    <font>
      <b/>
      <sz val="10"/>
      <name val="ＭＳ ゴシック"/>
      <family val="3"/>
      <charset val="128"/>
    </font>
    <font>
      <sz val="11"/>
      <color rgb="FF000000"/>
      <name val="ＭＳ ゴシック"/>
      <family val="3"/>
    </font>
    <font>
      <u/>
      <sz val="14"/>
      <name val="ＭＳ Ｐゴシック"/>
      <family val="3"/>
    </font>
    <font>
      <sz val="11"/>
      <name val="游ゴシック"/>
      <family val="2"/>
      <charset val="128"/>
      <scheme val="minor"/>
    </font>
    <font>
      <sz val="16"/>
      <color theme="1"/>
      <name val="ＭＳ ゴシック"/>
      <family val="3"/>
      <charset val="128"/>
    </font>
  </fonts>
  <fills count="8">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CE4D6"/>
        <bgColor rgb="FF000000"/>
      </patternFill>
    </fill>
    <fill>
      <patternFill patternType="solid">
        <fgColor rgb="FFFFFFCC"/>
        <bgColor indexed="64"/>
      </patternFill>
    </fill>
    <fill>
      <patternFill patternType="solid">
        <fgColor rgb="FFFFFF00"/>
        <bgColor indexed="64"/>
      </patternFill>
    </fill>
  </fills>
  <borders count="56">
    <border>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6">
    <xf numFmtId="0" fontId="0" fillId="0" borderId="0">
      <alignment vertical="center"/>
    </xf>
    <xf numFmtId="0" fontId="4" fillId="0" borderId="0">
      <alignment vertical="center"/>
    </xf>
    <xf numFmtId="38" fontId="4" fillId="0" borderId="0" applyFont="0" applyFill="0" applyBorder="0" applyAlignment="0" applyProtection="0">
      <alignment vertical="center"/>
    </xf>
    <xf numFmtId="38" fontId="8" fillId="0" borderId="0" applyFont="0" applyFill="0" applyBorder="0" applyAlignment="0" applyProtection="0">
      <alignment vertical="center"/>
    </xf>
    <xf numFmtId="9" fontId="8"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459">
    <xf numFmtId="0" fontId="0" fillId="0" borderId="0" xfId="0">
      <alignment vertical="center"/>
    </xf>
    <xf numFmtId="0" fontId="2" fillId="2" borderId="20" xfId="0" applyFont="1" applyFill="1" applyBorder="1">
      <alignment vertical="center"/>
    </xf>
    <xf numFmtId="0" fontId="3" fillId="2" borderId="0" xfId="0" applyFont="1" applyFill="1">
      <alignment vertical="center"/>
    </xf>
    <xf numFmtId="0" fontId="2" fillId="2" borderId="0" xfId="0" applyFont="1" applyFill="1">
      <alignment vertical="center"/>
    </xf>
    <xf numFmtId="0" fontId="2" fillId="0" borderId="0" xfId="0" applyFont="1">
      <alignment vertical="center"/>
    </xf>
    <xf numFmtId="0" fontId="2" fillId="0" borderId="8" xfId="0" applyFont="1" applyBorder="1">
      <alignment vertical="center"/>
    </xf>
    <xf numFmtId="0" fontId="2" fillId="2" borderId="5" xfId="0" applyFont="1" applyFill="1" applyBorder="1">
      <alignment vertical="center"/>
    </xf>
    <xf numFmtId="0" fontId="2" fillId="2" borderId="21" xfId="0" applyFont="1" applyFill="1" applyBorder="1">
      <alignment vertical="center"/>
    </xf>
    <xf numFmtId="0" fontId="2" fillId="2" borderId="16" xfId="0" applyFont="1" applyFill="1" applyBorder="1">
      <alignment vertical="center"/>
    </xf>
    <xf numFmtId="0" fontId="2" fillId="2" borderId="12" xfId="0" applyFont="1" applyFill="1" applyBorder="1">
      <alignment vertical="center"/>
    </xf>
    <xf numFmtId="0" fontId="2" fillId="2" borderId="13" xfId="0" applyFont="1" applyFill="1" applyBorder="1">
      <alignment vertical="center"/>
    </xf>
    <xf numFmtId="0" fontId="2" fillId="2" borderId="14" xfId="0" applyFont="1" applyFill="1" applyBorder="1">
      <alignment vertical="center"/>
    </xf>
    <xf numFmtId="0" fontId="2" fillId="2" borderId="8" xfId="0" applyFont="1" applyFill="1" applyBorder="1">
      <alignment vertical="center"/>
    </xf>
    <xf numFmtId="0" fontId="2" fillId="2" borderId="9" xfId="0" applyFont="1" applyFill="1" applyBorder="1">
      <alignment vertical="center"/>
    </xf>
    <xf numFmtId="0" fontId="2" fillId="2" borderId="28" xfId="0" applyFont="1" applyFill="1" applyBorder="1">
      <alignment vertical="center"/>
    </xf>
    <xf numFmtId="0" fontId="2" fillId="2" borderId="3" xfId="0" applyFont="1" applyFill="1" applyBorder="1">
      <alignment vertical="center"/>
    </xf>
    <xf numFmtId="0" fontId="2" fillId="2" borderId="23" xfId="0" applyFont="1" applyFill="1" applyBorder="1">
      <alignment vertical="center"/>
    </xf>
    <xf numFmtId="0" fontId="2" fillId="2" borderId="15" xfId="0" applyFont="1" applyFill="1" applyBorder="1">
      <alignment vertical="center"/>
    </xf>
    <xf numFmtId="0" fontId="2" fillId="2" borderId="10" xfId="0" applyFont="1" applyFill="1" applyBorder="1">
      <alignment vertical="center"/>
    </xf>
    <xf numFmtId="0" fontId="2" fillId="2" borderId="11" xfId="0" applyFont="1" applyFill="1" applyBorder="1">
      <alignment vertical="center"/>
    </xf>
    <xf numFmtId="0" fontId="2" fillId="2" borderId="24" xfId="0" applyFont="1" applyFill="1" applyBorder="1">
      <alignment vertical="center"/>
    </xf>
    <xf numFmtId="0" fontId="2" fillId="2" borderId="0" xfId="0" applyFont="1" applyFill="1" applyAlignment="1">
      <alignment horizontal="center" vertical="center"/>
    </xf>
    <xf numFmtId="0" fontId="2" fillId="2" borderId="26" xfId="0" applyFont="1" applyFill="1" applyBorder="1">
      <alignment vertical="center"/>
    </xf>
    <xf numFmtId="0" fontId="2" fillId="2" borderId="27" xfId="0" applyFont="1" applyFill="1" applyBorder="1">
      <alignment vertical="center"/>
    </xf>
    <xf numFmtId="0" fontId="2" fillId="2" borderId="29" xfId="0" applyFont="1" applyFill="1" applyBorder="1">
      <alignment vertical="center"/>
    </xf>
    <xf numFmtId="0" fontId="2" fillId="2" borderId="1" xfId="0" applyFont="1" applyFill="1" applyBorder="1">
      <alignment vertical="center"/>
    </xf>
    <xf numFmtId="0" fontId="2" fillId="2" borderId="22" xfId="0" applyFont="1" applyFill="1" applyBorder="1">
      <alignment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4" xfId="0" applyFont="1" applyFill="1" applyBorder="1" applyAlignment="1">
      <alignment horizontal="left" vertical="center"/>
    </xf>
    <xf numFmtId="0" fontId="2" fillId="0" borderId="0" xfId="0" applyFont="1" applyAlignment="1">
      <alignment horizontal="center" vertical="center"/>
    </xf>
    <xf numFmtId="0" fontId="4" fillId="0" borderId="0" xfId="1">
      <alignment vertical="center"/>
    </xf>
    <xf numFmtId="0" fontId="7" fillId="0" borderId="0" xfId="1" applyFont="1">
      <alignment vertical="center"/>
    </xf>
    <xf numFmtId="177" fontId="4" fillId="0" borderId="0" xfId="1" applyNumberFormat="1">
      <alignment vertical="center"/>
    </xf>
    <xf numFmtId="0" fontId="4" fillId="0" borderId="30" xfId="1" applyBorder="1">
      <alignment vertical="center"/>
    </xf>
    <xf numFmtId="178" fontId="4" fillId="0" borderId="0" xfId="1" applyNumberFormat="1">
      <alignment vertical="center"/>
    </xf>
    <xf numFmtId="0" fontId="9" fillId="0" borderId="0" xfId="1" applyFont="1">
      <alignment vertical="center"/>
    </xf>
    <xf numFmtId="49" fontId="9" fillId="0" borderId="0" xfId="1" applyNumberFormat="1" applyFont="1" applyAlignment="1">
      <alignment horizontal="center" vertical="center"/>
    </xf>
    <xf numFmtId="0" fontId="2" fillId="2" borderId="7" xfId="0" applyFont="1" applyFill="1" applyBorder="1">
      <alignment vertical="center"/>
    </xf>
    <xf numFmtId="0" fontId="2" fillId="2" borderId="19" xfId="0" applyFont="1" applyFill="1" applyBorder="1">
      <alignment vertical="center"/>
    </xf>
    <xf numFmtId="0" fontId="2" fillId="2" borderId="2" xfId="0" applyFont="1" applyFill="1" applyBorder="1">
      <alignment vertical="center"/>
    </xf>
    <xf numFmtId="0" fontId="2" fillId="2" borderId="3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7" xfId="0" applyFont="1" applyFill="1" applyBorder="1">
      <alignment vertical="center"/>
    </xf>
    <xf numFmtId="0" fontId="2" fillId="2" borderId="34" xfId="0" applyFont="1" applyFill="1" applyBorder="1">
      <alignment vertical="center"/>
    </xf>
    <xf numFmtId="0" fontId="2" fillId="2" borderId="30" xfId="0" applyFont="1" applyFill="1" applyBorder="1">
      <alignment vertical="center"/>
    </xf>
    <xf numFmtId="0" fontId="2" fillId="2" borderId="35"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2" xfId="0" applyFont="1" applyFill="1" applyBorder="1">
      <alignment vertical="center"/>
    </xf>
    <xf numFmtId="0" fontId="6" fillId="0" borderId="0" xfId="1" applyFont="1" applyAlignment="1">
      <alignment horizontal="left" vertical="center"/>
    </xf>
    <xf numFmtId="0" fontId="2" fillId="2" borderId="0" xfId="0" applyFont="1" applyFill="1" applyAlignment="1">
      <alignment vertical="top" wrapText="1"/>
    </xf>
    <xf numFmtId="0" fontId="2" fillId="2" borderId="0" xfId="0" applyFont="1" applyFill="1" applyAlignment="1">
      <alignment vertical="top"/>
    </xf>
    <xf numFmtId="0" fontId="11" fillId="2" borderId="0" xfId="0" applyFont="1" applyFill="1">
      <alignment vertical="center"/>
    </xf>
    <xf numFmtId="0" fontId="11" fillId="2" borderId="0" xfId="0" applyFont="1" applyFill="1" applyAlignment="1">
      <alignment vertical="top"/>
    </xf>
    <xf numFmtId="0" fontId="12" fillId="0" borderId="0" xfId="1" applyFont="1" applyAlignment="1">
      <alignment horizontal="center" vertical="center"/>
    </xf>
    <xf numFmtId="0" fontId="12" fillId="0" borderId="0" xfId="1" applyFont="1">
      <alignment vertical="center"/>
    </xf>
    <xf numFmtId="0" fontId="12" fillId="0" borderId="0" xfId="1" applyFont="1" applyAlignment="1">
      <alignment horizontal="left" vertical="center"/>
    </xf>
    <xf numFmtId="0" fontId="13" fillId="0" borderId="0" xfId="1" applyFont="1" applyAlignment="1">
      <alignment horizontal="left" vertical="center"/>
    </xf>
    <xf numFmtId="49" fontId="12" fillId="0" borderId="0" xfId="1" applyNumberFormat="1" applyFont="1" applyAlignment="1">
      <alignment horizontal="center" vertical="center"/>
    </xf>
    <xf numFmtId="0" fontId="14" fillId="2" borderId="15" xfId="0" applyFont="1" applyFill="1" applyBorder="1">
      <alignment vertical="center"/>
    </xf>
    <xf numFmtId="0" fontId="14" fillId="2" borderId="0" xfId="0" applyFont="1" applyFill="1">
      <alignment vertical="center"/>
    </xf>
    <xf numFmtId="0" fontId="14" fillId="2" borderId="5" xfId="0" applyFont="1" applyFill="1" applyBorder="1">
      <alignment vertical="center"/>
    </xf>
    <xf numFmtId="0" fontId="14" fillId="2" borderId="21" xfId="0" applyFont="1" applyFill="1" applyBorder="1">
      <alignment vertical="center"/>
    </xf>
    <xf numFmtId="0" fontId="14" fillId="0" borderId="0" xfId="0" applyFont="1">
      <alignment vertical="center"/>
    </xf>
    <xf numFmtId="176" fontId="9" fillId="0" borderId="0" xfId="1" applyNumberFormat="1" applyFont="1">
      <alignment vertical="center"/>
    </xf>
    <xf numFmtId="176" fontId="12" fillId="0" borderId="0" xfId="1" applyNumberFormat="1" applyFont="1" applyAlignment="1">
      <alignment horizontal="center" vertical="center"/>
    </xf>
    <xf numFmtId="0" fontId="2" fillId="2" borderId="15" xfId="0" applyFont="1" applyFill="1" applyBorder="1" applyAlignment="1">
      <alignment horizontal="left" vertical="center"/>
    </xf>
    <xf numFmtId="0" fontId="2" fillId="2" borderId="34" xfId="0" applyFont="1" applyFill="1" applyBorder="1" applyAlignment="1">
      <alignment horizontal="left" vertical="center"/>
    </xf>
    <xf numFmtId="0" fontId="2" fillId="2" borderId="7" xfId="0" applyFont="1" applyFill="1" applyBorder="1" applyAlignment="1">
      <alignment horizontal="left" vertical="center"/>
    </xf>
    <xf numFmtId="0" fontId="2" fillId="0" borderId="7" xfId="0" applyFont="1" applyBorder="1">
      <alignment vertical="center"/>
    </xf>
    <xf numFmtId="0" fontId="2" fillId="2" borderId="37" xfId="0" applyFont="1" applyFill="1" applyBorder="1">
      <alignment vertical="center"/>
    </xf>
    <xf numFmtId="0" fontId="2" fillId="2" borderId="38" xfId="0" applyFont="1" applyFill="1" applyBorder="1" applyAlignment="1">
      <alignment horizontal="left" vertical="center"/>
    </xf>
    <xf numFmtId="0" fontId="2" fillId="0" borderId="5" xfId="0" applyFont="1" applyBorder="1">
      <alignment vertical="center"/>
    </xf>
    <xf numFmtId="0" fontId="2" fillId="2" borderId="17" xfId="0" applyFont="1" applyFill="1" applyBorder="1" applyAlignment="1">
      <alignment horizontal="left" vertical="center"/>
    </xf>
    <xf numFmtId="0" fontId="2" fillId="2" borderId="5" xfId="0" applyFont="1" applyFill="1" applyBorder="1" applyAlignment="1">
      <alignment horizontal="left" vertical="center"/>
    </xf>
    <xf numFmtId="0" fontId="10" fillId="0" borderId="0" xfId="1" applyFont="1">
      <alignment vertical="center"/>
    </xf>
    <xf numFmtId="0" fontId="4" fillId="0" borderId="0" xfId="1" applyAlignment="1">
      <alignment horizontal="center" vertical="center"/>
    </xf>
    <xf numFmtId="0" fontId="3" fillId="6" borderId="0" xfId="0" applyFont="1" applyFill="1">
      <alignment vertical="center"/>
    </xf>
    <xf numFmtId="0" fontId="2" fillId="6" borderId="0" xfId="0" applyFont="1" applyFill="1">
      <alignment vertical="center"/>
    </xf>
    <xf numFmtId="0" fontId="15" fillId="6" borderId="0" xfId="0" applyFont="1" applyFill="1">
      <alignment vertical="center"/>
    </xf>
    <xf numFmtId="0" fontId="2" fillId="6" borderId="7" xfId="0" applyFont="1" applyFill="1" applyBorder="1">
      <alignment vertical="center"/>
    </xf>
    <xf numFmtId="0" fontId="2" fillId="6" borderId="3" xfId="0" applyFont="1" applyFill="1" applyBorder="1">
      <alignment vertical="center"/>
    </xf>
    <xf numFmtId="0" fontId="2" fillId="6" borderId="23" xfId="0" applyFont="1" applyFill="1" applyBorder="1">
      <alignment vertical="center"/>
    </xf>
    <xf numFmtId="0" fontId="2" fillId="6" borderId="5" xfId="0" applyFont="1" applyFill="1" applyBorder="1">
      <alignment vertical="center"/>
    </xf>
    <xf numFmtId="0" fontId="2" fillId="6" borderId="21" xfId="0" applyFont="1" applyFill="1" applyBorder="1">
      <alignment vertical="center"/>
    </xf>
    <xf numFmtId="0" fontId="6" fillId="0" borderId="0" xfId="1" quotePrefix="1" applyFont="1">
      <alignment vertical="center"/>
    </xf>
    <xf numFmtId="0" fontId="6" fillId="0" borderId="0" xfId="1" applyFont="1">
      <alignment vertical="center"/>
    </xf>
    <xf numFmtId="0" fontId="6" fillId="0" borderId="1" xfId="1" applyFont="1" applyBorder="1">
      <alignment vertical="center"/>
    </xf>
    <xf numFmtId="0" fontId="2" fillId="0" borderId="3" xfId="0" applyFont="1" applyBorder="1">
      <alignment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2" fillId="2" borderId="33" xfId="0" applyFont="1" applyFill="1" applyBorder="1">
      <alignment vertical="center"/>
    </xf>
    <xf numFmtId="0" fontId="2" fillId="0" borderId="19" xfId="0" applyFont="1" applyBorder="1" applyAlignment="1">
      <alignment horizontal="center" vertical="center"/>
    </xf>
    <xf numFmtId="0" fontId="3" fillId="6" borderId="7" xfId="0" applyFont="1" applyFill="1" applyBorder="1" applyAlignment="1">
      <alignment horizontal="center" vertical="center"/>
    </xf>
    <xf numFmtId="0" fontId="3" fillId="6" borderId="3" xfId="0" applyFont="1" applyFill="1" applyBorder="1" applyAlignment="1">
      <alignment horizontal="center" vertical="center"/>
    </xf>
    <xf numFmtId="0" fontId="2" fillId="6" borderId="19" xfId="0" applyFont="1" applyFill="1" applyBorder="1" applyAlignment="1">
      <alignment horizontal="center" vertical="center"/>
    </xf>
    <xf numFmtId="0" fontId="2" fillId="2" borderId="42" xfId="0" applyFont="1" applyFill="1" applyBorder="1">
      <alignment vertical="center"/>
    </xf>
    <xf numFmtId="0" fontId="2" fillId="2" borderId="31" xfId="0" applyFont="1" applyFill="1" applyBorder="1">
      <alignment vertical="center"/>
    </xf>
    <xf numFmtId="0" fontId="2" fillId="2" borderId="46" xfId="0" applyFont="1" applyFill="1" applyBorder="1">
      <alignment vertical="center"/>
    </xf>
    <xf numFmtId="0" fontId="11" fillId="2" borderId="37" xfId="0" applyFont="1" applyFill="1" applyBorder="1">
      <alignment vertical="center"/>
    </xf>
    <xf numFmtId="0" fontId="11" fillId="0" borderId="18" xfId="0" applyFont="1" applyBorder="1">
      <alignment vertical="center"/>
    </xf>
    <xf numFmtId="0" fontId="14" fillId="2" borderId="1" xfId="0" applyFont="1" applyFill="1" applyBorder="1">
      <alignment vertical="center"/>
    </xf>
    <xf numFmtId="0" fontId="14" fillId="2" borderId="22" xfId="0" applyFont="1" applyFill="1" applyBorder="1">
      <alignment vertical="center"/>
    </xf>
    <xf numFmtId="0" fontId="14" fillId="2" borderId="17" xfId="0" applyFont="1" applyFill="1" applyBorder="1">
      <alignment vertical="center"/>
    </xf>
    <xf numFmtId="0" fontId="2" fillId="2" borderId="47" xfId="0" applyFont="1" applyFill="1" applyBorder="1">
      <alignment vertical="center"/>
    </xf>
    <xf numFmtId="0" fontId="17" fillId="2" borderId="38" xfId="0" applyFont="1" applyFill="1" applyBorder="1">
      <alignment vertical="center"/>
    </xf>
    <xf numFmtId="0" fontId="17" fillId="2" borderId="48" xfId="0" applyFont="1" applyFill="1" applyBorder="1">
      <alignment vertical="center"/>
    </xf>
    <xf numFmtId="0" fontId="14" fillId="2" borderId="49" xfId="0" applyFont="1" applyFill="1" applyBorder="1">
      <alignment vertical="center"/>
    </xf>
    <xf numFmtId="0" fontId="14" fillId="2" borderId="50" xfId="0" applyFont="1" applyFill="1" applyBorder="1">
      <alignment vertical="center"/>
    </xf>
    <xf numFmtId="0" fontId="11" fillId="2" borderId="29" xfId="0" applyFont="1" applyFill="1" applyBorder="1">
      <alignment vertical="center"/>
    </xf>
    <xf numFmtId="0" fontId="2" fillId="6" borderId="15" xfId="0" applyFont="1" applyFill="1" applyBorder="1">
      <alignment vertical="center"/>
    </xf>
    <xf numFmtId="0" fontId="2" fillId="6" borderId="17" xfId="0" applyFont="1" applyFill="1" applyBorder="1">
      <alignment vertical="center"/>
    </xf>
    <xf numFmtId="0" fontId="2" fillId="6" borderId="34" xfId="0" applyFont="1" applyFill="1" applyBorder="1">
      <alignment vertical="center"/>
    </xf>
    <xf numFmtId="0" fontId="2" fillId="6" borderId="47" xfId="0" applyFont="1" applyFill="1" applyBorder="1">
      <alignment vertical="center"/>
    </xf>
    <xf numFmtId="0" fontId="19" fillId="2" borderId="20" xfId="0" applyFont="1" applyFill="1" applyBorder="1">
      <alignment vertical="center"/>
    </xf>
    <xf numFmtId="0" fontId="9" fillId="4" borderId="0" xfId="1" applyFont="1" applyFill="1" applyAlignment="1">
      <alignment horizontal="center" vertical="center"/>
    </xf>
    <xf numFmtId="0" fontId="2" fillId="2" borderId="0" xfId="0" applyFont="1" applyFill="1" applyBorder="1" applyAlignment="1">
      <alignment horizontal="center" vertical="center"/>
    </xf>
    <xf numFmtId="0" fontId="2" fillId="2" borderId="51" xfId="0" applyFont="1" applyFill="1" applyBorder="1" applyAlignment="1">
      <alignment horizontal="center" vertical="center"/>
    </xf>
    <xf numFmtId="0" fontId="2" fillId="2" borderId="52" xfId="0" applyFont="1" applyFill="1" applyBorder="1">
      <alignment vertical="center"/>
    </xf>
    <xf numFmtId="0" fontId="2" fillId="0" borderId="0" xfId="0" applyFont="1" applyFill="1">
      <alignment vertical="center"/>
    </xf>
    <xf numFmtId="0" fontId="2" fillId="0" borderId="0"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35" xfId="0" applyFont="1" applyFill="1" applyBorder="1" applyAlignment="1">
      <alignment horizontal="center" vertical="center"/>
    </xf>
    <xf numFmtId="0" fontId="14" fillId="2" borderId="17" xfId="0" applyFont="1" applyFill="1" applyBorder="1" applyAlignment="1">
      <alignment horizontal="left" vertical="center"/>
    </xf>
    <xf numFmtId="0" fontId="11"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vertical="center"/>
    </xf>
    <xf numFmtId="0" fontId="2" fillId="6" borderId="20" xfId="0" applyFont="1" applyFill="1" applyBorder="1">
      <alignment vertical="center"/>
    </xf>
    <xf numFmtId="0" fontId="2" fillId="2" borderId="38" xfId="0" applyFont="1" applyFill="1" applyBorder="1">
      <alignment vertical="center"/>
    </xf>
    <xf numFmtId="0" fontId="2" fillId="2" borderId="48" xfId="0" applyFont="1" applyFill="1" applyBorder="1">
      <alignment vertical="center"/>
    </xf>
    <xf numFmtId="0" fontId="2" fillId="2" borderId="49" xfId="0" applyFont="1" applyFill="1" applyBorder="1">
      <alignment vertical="center"/>
    </xf>
    <xf numFmtId="0" fontId="2" fillId="6" borderId="29" xfId="0" applyFont="1" applyFill="1" applyBorder="1">
      <alignment vertical="center"/>
    </xf>
    <xf numFmtId="0" fontId="2" fillId="6" borderId="1" xfId="0" applyFont="1" applyFill="1" applyBorder="1">
      <alignment vertical="center"/>
    </xf>
    <xf numFmtId="0" fontId="2" fillId="6" borderId="38" xfId="0" applyFont="1" applyFill="1" applyBorder="1">
      <alignment vertical="center"/>
    </xf>
    <xf numFmtId="0" fontId="2" fillId="6" borderId="48" xfId="0" applyFont="1" applyFill="1" applyBorder="1">
      <alignment vertical="center"/>
    </xf>
    <xf numFmtId="0" fontId="2" fillId="6" borderId="49" xfId="0" applyFont="1" applyFill="1" applyBorder="1">
      <alignment vertical="center"/>
    </xf>
    <xf numFmtId="0" fontId="3" fillId="0" borderId="0" xfId="0" applyFont="1" applyFill="1" applyAlignment="1">
      <alignment horizontal="center" vertical="center"/>
    </xf>
    <xf numFmtId="180" fontId="2" fillId="0" borderId="0" xfId="0" applyNumberFormat="1" applyFont="1" applyFill="1" applyBorder="1" applyAlignment="1">
      <alignment horizontal="center" vertical="center"/>
    </xf>
    <xf numFmtId="0" fontId="2" fillId="0" borderId="0" xfId="0" applyFont="1" applyFill="1" applyBorder="1">
      <alignment vertical="center"/>
    </xf>
    <xf numFmtId="0" fontId="3" fillId="0" borderId="0" xfId="0" applyFont="1" applyFill="1" applyBorder="1" applyAlignment="1">
      <alignment horizontal="center" vertical="center"/>
    </xf>
    <xf numFmtId="0" fontId="2" fillId="0" borderId="0" xfId="0" applyFont="1" applyFill="1" applyAlignment="1">
      <alignment horizontal="left" vertical="top" wrapText="1"/>
    </xf>
    <xf numFmtId="0" fontId="2" fillId="6" borderId="18" xfId="0" applyFont="1" applyFill="1" applyBorder="1">
      <alignment vertical="center"/>
    </xf>
    <xf numFmtId="0" fontId="2" fillId="0" borderId="18" xfId="0" applyFont="1" applyBorder="1">
      <alignment vertical="center"/>
    </xf>
    <xf numFmtId="0" fontId="22" fillId="2" borderId="0" xfId="0" applyFont="1" applyFill="1" applyAlignment="1">
      <alignment vertical="center"/>
    </xf>
    <xf numFmtId="0" fontId="2" fillId="0" borderId="5" xfId="0" applyFont="1" applyFill="1" applyBorder="1" applyAlignment="1">
      <alignment vertical="center" shrinkToFit="1"/>
    </xf>
    <xf numFmtId="0" fontId="2" fillId="0" borderId="3" xfId="0" applyFont="1" applyFill="1" applyBorder="1" applyAlignment="1">
      <alignment vertical="center" shrinkToFit="1"/>
    </xf>
    <xf numFmtId="0" fontId="23" fillId="0" borderId="5" xfId="0" applyFont="1" applyFill="1" applyBorder="1" applyAlignment="1">
      <alignment horizontal="center" vertical="center" shrinkToFit="1"/>
    </xf>
    <xf numFmtId="0" fontId="2" fillId="0" borderId="3" xfId="0" applyFont="1" applyFill="1" applyBorder="1">
      <alignment vertical="center"/>
    </xf>
    <xf numFmtId="0" fontId="2" fillId="2" borderId="0" xfId="0" applyFont="1" applyFill="1" applyBorder="1">
      <alignment vertical="center"/>
    </xf>
    <xf numFmtId="0" fontId="2" fillId="6" borderId="23" xfId="0" applyFont="1" applyFill="1" applyBorder="1" applyAlignment="1">
      <alignment horizontal="center" vertical="center"/>
    </xf>
    <xf numFmtId="0" fontId="21" fillId="0" borderId="0" xfId="0" applyFont="1">
      <alignment vertical="center"/>
    </xf>
    <xf numFmtId="0" fontId="14" fillId="0" borderId="0" xfId="0" applyFont="1" applyFill="1" applyBorder="1" applyAlignment="1">
      <alignment horizontal="center" vertical="center"/>
    </xf>
    <xf numFmtId="0" fontId="9" fillId="0" borderId="0" xfId="1" applyFont="1" applyFill="1">
      <alignment vertical="center"/>
    </xf>
    <xf numFmtId="0" fontId="9" fillId="0" borderId="0" xfId="1" applyFont="1" applyFill="1" applyAlignment="1">
      <alignment horizontal="left" vertical="center"/>
    </xf>
    <xf numFmtId="0" fontId="9" fillId="0" borderId="0" xfId="1" applyFont="1" applyFill="1" applyAlignment="1">
      <alignment horizontal="center" vertical="center"/>
    </xf>
    <xf numFmtId="0" fontId="2" fillId="2" borderId="5"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6" xfId="0" applyFont="1" applyFill="1" applyBorder="1" applyAlignment="1">
      <alignment horizontal="center" vertical="center"/>
    </xf>
    <xf numFmtId="0" fontId="23" fillId="0" borderId="3" xfId="0" applyFont="1" applyFill="1" applyBorder="1" applyAlignment="1">
      <alignment horizontal="center" vertical="center" shrinkToFit="1"/>
    </xf>
    <xf numFmtId="0" fontId="2" fillId="0" borderId="5" xfId="0" applyFont="1" applyFill="1" applyBorder="1" applyAlignment="1">
      <alignment vertical="center"/>
    </xf>
    <xf numFmtId="0" fontId="2" fillId="0" borderId="0" xfId="0" applyFont="1" applyAlignment="1">
      <alignment vertical="top" wrapText="1"/>
    </xf>
    <xf numFmtId="0" fontId="11" fillId="0" borderId="0" xfId="0" applyFont="1" applyAlignment="1">
      <alignment horizontal="center" vertical="top" wrapText="1"/>
    </xf>
    <xf numFmtId="0" fontId="2" fillId="0" borderId="0" xfId="0" applyFont="1" applyFill="1" applyAlignment="1">
      <alignment horizontal="center" vertical="center"/>
    </xf>
    <xf numFmtId="0" fontId="16" fillId="0" borderId="0" xfId="0" applyFont="1" applyFill="1">
      <alignment vertical="center"/>
    </xf>
    <xf numFmtId="0" fontId="16" fillId="0" borderId="0" xfId="0" applyFont="1" applyFill="1" applyBorder="1" applyAlignment="1">
      <alignment horizontal="center" vertical="center"/>
    </xf>
    <xf numFmtId="0" fontId="20" fillId="0" borderId="5" xfId="5" applyBorder="1">
      <alignment vertical="center"/>
    </xf>
    <xf numFmtId="0" fontId="2" fillId="2" borderId="23" xfId="0" applyFont="1" applyFill="1" applyBorder="1" applyAlignment="1">
      <alignment horizontal="center" vertical="center"/>
    </xf>
    <xf numFmtId="0" fontId="14" fillId="2" borderId="21"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52"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50" xfId="0" applyFont="1" applyFill="1" applyBorder="1" applyAlignment="1">
      <alignment horizontal="center" vertical="center"/>
    </xf>
    <xf numFmtId="0" fontId="2" fillId="6" borderId="0" xfId="0" applyFont="1" applyFill="1" applyAlignment="1">
      <alignment horizontal="center" vertical="center"/>
    </xf>
    <xf numFmtId="0" fontId="2" fillId="6" borderId="21" xfId="0" applyFont="1" applyFill="1" applyBorder="1" applyAlignment="1">
      <alignment horizontal="center" vertical="center"/>
    </xf>
    <xf numFmtId="0" fontId="2" fillId="0" borderId="21" xfId="0" applyFont="1" applyFill="1" applyBorder="1" applyAlignment="1">
      <alignment horizontal="center" vertical="center"/>
    </xf>
    <xf numFmtId="0" fontId="2" fillId="6" borderId="22" xfId="0" applyFont="1" applyFill="1" applyBorder="1">
      <alignment vertical="center"/>
    </xf>
    <xf numFmtId="0" fontId="2" fillId="6" borderId="50" xfId="0" applyFont="1" applyFill="1" applyBorder="1">
      <alignment vertical="center"/>
    </xf>
    <xf numFmtId="0" fontId="2" fillId="6" borderId="22" xfId="0" applyFont="1" applyFill="1" applyBorder="1" applyAlignment="1">
      <alignment horizontal="center" vertical="center"/>
    </xf>
    <xf numFmtId="0" fontId="2" fillId="6" borderId="50" xfId="0" applyFont="1" applyFill="1" applyBorder="1" applyAlignment="1">
      <alignment horizontal="center" vertical="center"/>
    </xf>
    <xf numFmtId="0" fontId="4" fillId="7" borderId="0" xfId="1" applyFill="1">
      <alignment vertical="center"/>
    </xf>
    <xf numFmtId="0" fontId="25" fillId="0" borderId="0" xfId="1" applyFont="1">
      <alignment vertical="center"/>
    </xf>
    <xf numFmtId="0" fontId="2" fillId="4" borderId="26" xfId="0" applyFont="1" applyFill="1" applyBorder="1" applyAlignment="1">
      <alignment horizontal="right" vertical="center"/>
    </xf>
    <xf numFmtId="0" fontId="3" fillId="2" borderId="0" xfId="0" applyFont="1" applyFill="1" applyBorder="1">
      <alignment vertical="center"/>
    </xf>
    <xf numFmtId="0" fontId="14" fillId="0" borderId="8" xfId="0" applyFont="1" applyFill="1" applyBorder="1" applyAlignment="1">
      <alignment horizontal="center" vertical="center"/>
    </xf>
    <xf numFmtId="0" fontId="3" fillId="0" borderId="0" xfId="0" applyFont="1" applyFill="1">
      <alignment vertical="center"/>
    </xf>
    <xf numFmtId="0" fontId="2" fillId="0" borderId="14" xfId="0" applyFont="1" applyFill="1" applyBorder="1">
      <alignment vertical="center"/>
    </xf>
    <xf numFmtId="0" fontId="2" fillId="0" borderId="8" xfId="0" applyFont="1" applyFill="1" applyBorder="1">
      <alignment vertical="center"/>
    </xf>
    <xf numFmtId="0" fontId="2" fillId="0" borderId="7" xfId="0" applyFont="1" applyFill="1" applyBorder="1">
      <alignment vertical="center"/>
    </xf>
    <xf numFmtId="0" fontId="2" fillId="0" borderId="19" xfId="0" applyFont="1" applyFill="1" applyBorder="1" applyAlignment="1">
      <alignment horizontal="center" vertical="center"/>
    </xf>
    <xf numFmtId="0" fontId="2" fillId="0" borderId="15" xfId="0" applyFont="1" applyFill="1" applyBorder="1">
      <alignment vertical="center"/>
    </xf>
    <xf numFmtId="0" fontId="2" fillId="0" borderId="31" xfId="0" applyFont="1" applyFill="1" applyBorder="1" applyAlignment="1">
      <alignment horizontal="center" vertical="center"/>
    </xf>
    <xf numFmtId="0" fontId="2" fillId="0" borderId="2" xfId="0" applyFont="1" applyFill="1" applyBorder="1">
      <alignment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29" xfId="0" applyFont="1" applyFill="1" applyBorder="1">
      <alignment vertical="center"/>
    </xf>
    <xf numFmtId="0" fontId="2" fillId="0" borderId="5" xfId="0" applyFont="1" applyFill="1" applyBorder="1">
      <alignment vertical="center"/>
    </xf>
    <xf numFmtId="0" fontId="2" fillId="0" borderId="6" xfId="0" applyFont="1" applyFill="1" applyBorder="1" applyAlignment="1">
      <alignment horizontal="center" vertical="center"/>
    </xf>
    <xf numFmtId="0" fontId="2" fillId="0" borderId="34" xfId="0" applyFont="1" applyFill="1" applyBorder="1">
      <alignment vertical="center"/>
    </xf>
    <xf numFmtId="0" fontId="2" fillId="0" borderId="30" xfId="0" applyFont="1" applyFill="1" applyBorder="1">
      <alignment vertical="center"/>
    </xf>
    <xf numFmtId="0" fontId="2" fillId="0" borderId="23" xfId="0" applyFont="1" applyFill="1" applyBorder="1" applyAlignment="1">
      <alignment horizontal="center" vertical="center"/>
    </xf>
    <xf numFmtId="0" fontId="14" fillId="0" borderId="21" xfId="0" applyFont="1" applyFill="1" applyBorder="1" applyAlignment="1">
      <alignment horizontal="center" vertical="center"/>
    </xf>
    <xf numFmtId="0" fontId="2" fillId="0" borderId="35" xfId="0" applyFont="1" applyFill="1" applyBorder="1" applyAlignment="1">
      <alignment horizontal="center" vertical="center"/>
    </xf>
    <xf numFmtId="0" fontId="2" fillId="0" borderId="17" xfId="0" applyFont="1" applyFill="1" applyBorder="1">
      <alignment vertical="center"/>
    </xf>
    <xf numFmtId="0" fontId="14" fillId="0" borderId="15" xfId="0" applyFont="1" applyFill="1" applyBorder="1">
      <alignment vertical="center"/>
    </xf>
    <xf numFmtId="0" fontId="14" fillId="0" borderId="35" xfId="0" applyFont="1" applyFill="1" applyBorder="1" applyAlignment="1">
      <alignment horizontal="center" vertical="center"/>
    </xf>
    <xf numFmtId="0" fontId="14" fillId="0" borderId="5" xfId="0" applyFont="1" applyFill="1" applyBorder="1">
      <alignment vertical="center"/>
    </xf>
    <xf numFmtId="0" fontId="14" fillId="0" borderId="5" xfId="0" applyFont="1" applyFill="1" applyBorder="1" applyAlignment="1">
      <alignment horizontal="center" vertical="center"/>
    </xf>
    <xf numFmtId="0" fontId="14" fillId="0" borderId="30" xfId="0" applyFont="1" applyFill="1" applyBorder="1" applyAlignment="1">
      <alignment horizontal="center" vertical="center"/>
    </xf>
    <xf numFmtId="0" fontId="2" fillId="0" borderId="16" xfId="0" applyFont="1" applyFill="1" applyBorder="1">
      <alignment vertical="center"/>
    </xf>
    <xf numFmtId="0" fontId="2" fillId="0" borderId="13" xfId="0" applyFont="1" applyFill="1" applyBorder="1" applyAlignment="1">
      <alignment horizontal="center" vertical="center"/>
    </xf>
    <xf numFmtId="0" fontId="2" fillId="3" borderId="0" xfId="0" applyFont="1" applyFill="1">
      <alignment vertical="center"/>
    </xf>
    <xf numFmtId="179" fontId="2" fillId="0" borderId="0" xfId="4" applyNumberFormat="1" applyFont="1">
      <alignment vertical="center"/>
    </xf>
    <xf numFmtId="181" fontId="2" fillId="0" borderId="0" xfId="0" applyNumberFormat="1" applyFont="1">
      <alignment vertical="center"/>
    </xf>
    <xf numFmtId="0" fontId="2" fillId="2" borderId="19"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0" xfId="0" applyFont="1" applyFill="1" applyAlignment="1">
      <alignment horizontal="center" vertical="top" wrapText="1"/>
    </xf>
    <xf numFmtId="0" fontId="2" fillId="0" borderId="31" xfId="0" applyFont="1" applyBorder="1" applyAlignment="1">
      <alignment vertical="center" shrinkToFit="1"/>
    </xf>
    <xf numFmtId="0" fontId="9" fillId="0" borderId="0" xfId="1" applyFont="1" applyBorder="1">
      <alignment vertical="center"/>
    </xf>
    <xf numFmtId="0" fontId="2" fillId="0" borderId="37" xfId="0" applyFont="1" applyFill="1" applyBorder="1">
      <alignment vertical="center"/>
    </xf>
    <xf numFmtId="0" fontId="2" fillId="0" borderId="1" xfId="0" applyFont="1" applyFill="1" applyBorder="1">
      <alignment vertical="center"/>
    </xf>
    <xf numFmtId="0" fontId="2" fillId="0" borderId="22" xfId="0" applyFont="1" applyFill="1" applyBorder="1">
      <alignment vertical="center"/>
    </xf>
    <xf numFmtId="0" fontId="2" fillId="0" borderId="38" xfId="0" applyFont="1" applyFill="1" applyBorder="1" applyAlignment="1">
      <alignment horizontal="left" vertical="center"/>
    </xf>
    <xf numFmtId="0" fontId="22" fillId="0" borderId="17" xfId="0" applyFont="1" applyFill="1" applyBorder="1" applyAlignment="1">
      <alignment horizontal="left" vertical="center"/>
    </xf>
    <xf numFmtId="0" fontId="2" fillId="0" borderId="5" xfId="0" applyFont="1" applyFill="1" applyBorder="1" applyAlignment="1">
      <alignment horizontal="left" vertical="center"/>
    </xf>
    <xf numFmtId="0" fontId="2" fillId="0" borderId="26" xfId="0" applyFont="1" applyFill="1" applyBorder="1" applyAlignment="1">
      <alignment vertical="center"/>
    </xf>
    <xf numFmtId="0" fontId="2" fillId="0" borderId="27" xfId="0" applyFont="1" applyFill="1" applyBorder="1">
      <alignment vertical="center"/>
    </xf>
    <xf numFmtId="0" fontId="2" fillId="0" borderId="3" xfId="0" applyFont="1" applyFill="1" applyBorder="1" applyAlignment="1">
      <alignment horizontal="left" vertical="center"/>
    </xf>
    <xf numFmtId="0" fontId="2" fillId="0" borderId="23" xfId="0" applyFont="1" applyFill="1" applyBorder="1">
      <alignment vertical="center"/>
    </xf>
    <xf numFmtId="0" fontId="2" fillId="0" borderId="53" xfId="0" applyFont="1" applyFill="1" applyBorder="1">
      <alignment vertical="center"/>
    </xf>
    <xf numFmtId="0" fontId="2" fillId="0" borderId="0" xfId="0" applyFont="1" applyFill="1" applyBorder="1" applyAlignment="1">
      <alignment vertical="center"/>
    </xf>
    <xf numFmtId="0" fontId="2" fillId="2" borderId="21" xfId="0" applyFont="1" applyFill="1" applyBorder="1" applyAlignment="1">
      <alignment horizontal="center" vertical="center"/>
    </xf>
    <xf numFmtId="0" fontId="22" fillId="0" borderId="0" xfId="0" applyFont="1" applyFill="1" applyBorder="1" applyAlignment="1">
      <alignment horizontal="left" vertical="center"/>
    </xf>
    <xf numFmtId="0" fontId="22" fillId="2" borderId="0" xfId="0" applyFont="1" applyFill="1">
      <alignment vertical="center"/>
    </xf>
    <xf numFmtId="0" fontId="22" fillId="0" borderId="0" xfId="0" applyFont="1">
      <alignment vertical="center"/>
    </xf>
    <xf numFmtId="0" fontId="2" fillId="2" borderId="43" xfId="0" applyFont="1" applyFill="1" applyBorder="1">
      <alignment vertical="center"/>
    </xf>
    <xf numFmtId="0" fontId="2" fillId="2" borderId="44" xfId="0" applyFont="1" applyFill="1" applyBorder="1">
      <alignment vertical="center"/>
    </xf>
    <xf numFmtId="0" fontId="2" fillId="2" borderId="45" xfId="0" applyFont="1" applyFill="1" applyBorder="1">
      <alignment vertical="center"/>
    </xf>
    <xf numFmtId="0" fontId="2" fillId="2" borderId="50" xfId="0" applyFont="1" applyFill="1" applyBorder="1" applyAlignment="1">
      <alignment horizontal="center" vertical="center"/>
    </xf>
    <xf numFmtId="0" fontId="2" fillId="0" borderId="0" xfId="0" applyFont="1" applyAlignment="1">
      <alignment horizontal="center" vertical="top" wrapText="1"/>
    </xf>
    <xf numFmtId="0" fontId="26" fillId="2" borderId="0" xfId="0" applyFont="1" applyFill="1" applyAlignment="1">
      <alignment vertical="center"/>
    </xf>
    <xf numFmtId="38" fontId="2" fillId="0" borderId="0" xfId="0" applyNumberFormat="1" applyFont="1">
      <alignment vertical="center"/>
    </xf>
    <xf numFmtId="0" fontId="27" fillId="0" borderId="0" xfId="1" applyFont="1" applyAlignment="1">
      <alignment horizontal="center" vertical="center"/>
    </xf>
    <xf numFmtId="176" fontId="9" fillId="0" borderId="0" xfId="1" applyNumberFormat="1" applyFont="1" applyAlignment="1">
      <alignment horizontal="center" vertical="center"/>
    </xf>
    <xf numFmtId="0" fontId="28" fillId="0" borderId="0" xfId="1" applyFont="1" applyAlignment="1">
      <alignment vertical="center" textRotation="255"/>
    </xf>
    <xf numFmtId="0" fontId="9" fillId="0" borderId="0" xfId="1" applyFont="1" applyAlignment="1">
      <alignment vertical="center"/>
    </xf>
    <xf numFmtId="0" fontId="29" fillId="0" borderId="0" xfId="1" applyFont="1" applyFill="1">
      <alignment vertical="center"/>
    </xf>
    <xf numFmtId="0" fontId="28" fillId="0" borderId="0" xfId="1" applyFont="1" applyFill="1" applyAlignment="1">
      <alignment vertical="center" textRotation="255"/>
    </xf>
    <xf numFmtId="0" fontId="22" fillId="2" borderId="0" xfId="0" applyFont="1" applyFill="1" applyBorder="1">
      <alignment vertical="center"/>
    </xf>
    <xf numFmtId="0" fontId="2" fillId="2" borderId="50" xfId="0" applyFont="1" applyFill="1" applyBorder="1">
      <alignment vertical="center"/>
    </xf>
    <xf numFmtId="176" fontId="2" fillId="0" borderId="0" xfId="3" applyNumberFormat="1" applyFont="1" applyFill="1" applyBorder="1" applyAlignment="1">
      <alignment horizontal="right" vertical="center" shrinkToFit="1"/>
    </xf>
    <xf numFmtId="49" fontId="9" fillId="0" borderId="0" xfId="1" applyNumberFormat="1" applyFont="1" applyFill="1" applyAlignment="1">
      <alignment horizontal="center" vertical="center"/>
    </xf>
    <xf numFmtId="0" fontId="12" fillId="0" borderId="0" xfId="1" applyFont="1" applyFill="1">
      <alignment vertical="center"/>
    </xf>
    <xf numFmtId="0" fontId="6" fillId="0" borderId="0" xfId="1" applyFont="1" applyFill="1" applyAlignment="1">
      <alignment horizontal="center" vertical="center"/>
    </xf>
    <xf numFmtId="0" fontId="2" fillId="2" borderId="21"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5" xfId="0" applyFont="1" applyFill="1" applyBorder="1" applyAlignment="1">
      <alignment vertical="center"/>
    </xf>
    <xf numFmtId="0" fontId="2" fillId="0" borderId="30" xfId="0" applyFont="1" applyFill="1" applyBorder="1" applyAlignment="1">
      <alignment horizontal="center" vertical="center"/>
    </xf>
    <xf numFmtId="0" fontId="3" fillId="6" borderId="0" xfId="0" applyFont="1" applyFill="1" applyAlignment="1">
      <alignment vertical="center"/>
    </xf>
    <xf numFmtId="0" fontId="14" fillId="2" borderId="20" xfId="0" applyFont="1" applyFill="1" applyBorder="1">
      <alignment vertical="center"/>
    </xf>
    <xf numFmtId="0" fontId="31" fillId="2" borderId="20" xfId="0" applyFont="1" applyFill="1" applyBorder="1">
      <alignment vertical="center"/>
    </xf>
    <xf numFmtId="0" fontId="14" fillId="0" borderId="18" xfId="0" applyFont="1" applyBorder="1">
      <alignment vertical="center"/>
    </xf>
    <xf numFmtId="0" fontId="14" fillId="2" borderId="29" xfId="0" applyFont="1" applyFill="1" applyBorder="1">
      <alignment vertical="center"/>
    </xf>
    <xf numFmtId="0" fontId="14" fillId="2" borderId="38" xfId="0" applyFont="1" applyFill="1" applyBorder="1">
      <alignment vertical="center"/>
    </xf>
    <xf numFmtId="0" fontId="14" fillId="2" borderId="48" xfId="0" applyFont="1" applyFill="1" applyBorder="1">
      <alignment vertical="center"/>
    </xf>
    <xf numFmtId="0" fontId="32" fillId="0" borderId="0" xfId="1" applyFont="1" applyAlignment="1">
      <alignment horizontal="center" vertical="center"/>
    </xf>
    <xf numFmtId="0" fontId="3" fillId="0" borderId="0" xfId="0" applyFont="1">
      <alignment vertical="center"/>
    </xf>
    <xf numFmtId="0" fontId="9" fillId="0" borderId="0" xfId="1" applyFont="1" applyAlignment="1">
      <alignment horizontal="left" vertical="center"/>
    </xf>
    <xf numFmtId="0" fontId="9" fillId="0" borderId="0" xfId="1" applyFont="1" applyAlignment="1">
      <alignment horizontal="center" vertical="center"/>
    </xf>
    <xf numFmtId="0" fontId="6" fillId="0" borderId="0" xfId="1" quotePrefix="1" applyFont="1" applyAlignment="1">
      <alignment horizontal="center" vertical="center"/>
    </xf>
    <xf numFmtId="0" fontId="3" fillId="0" borderId="12" xfId="0" applyFont="1" applyBorder="1" applyAlignment="1">
      <alignment horizontal="center" vertical="center"/>
    </xf>
    <xf numFmtId="0" fontId="2" fillId="2" borderId="0" xfId="0" applyFont="1" applyFill="1" applyAlignment="1">
      <alignment horizontal="left" vertical="top" wrapText="1"/>
    </xf>
    <xf numFmtId="0" fontId="2" fillId="2" borderId="21" xfId="0" applyFont="1" applyFill="1" applyBorder="1" applyAlignment="1">
      <alignment horizontal="center" vertical="center"/>
    </xf>
    <xf numFmtId="0" fontId="6" fillId="0" borderId="0" xfId="1" applyFont="1" applyFill="1" applyAlignment="1">
      <alignment horizontal="left" vertical="center"/>
    </xf>
    <xf numFmtId="0" fontId="9" fillId="3" borderId="0" xfId="1" applyFont="1" applyFill="1" applyAlignment="1" applyProtection="1">
      <alignment horizontal="left" vertical="center"/>
      <protection locked="0"/>
    </xf>
    <xf numFmtId="0" fontId="9" fillId="0" borderId="0" xfId="1" applyFont="1" applyAlignment="1" applyProtection="1">
      <alignment horizontal="center" vertical="center"/>
      <protection locked="0"/>
    </xf>
    <xf numFmtId="0" fontId="12" fillId="0" borderId="0" xfId="1" applyFont="1" applyProtection="1">
      <alignment vertical="center"/>
      <protection locked="0"/>
    </xf>
    <xf numFmtId="0" fontId="9" fillId="0" borderId="0" xfId="1" applyFont="1" applyFill="1" applyAlignment="1" applyProtection="1">
      <alignment horizontal="center" vertical="center"/>
      <protection locked="0"/>
    </xf>
    <xf numFmtId="0" fontId="9" fillId="0" borderId="0" xfId="1" applyFont="1" applyFill="1" applyProtection="1">
      <alignment vertical="center"/>
      <protection locked="0"/>
    </xf>
    <xf numFmtId="1" fontId="9" fillId="0" borderId="0" xfId="1" applyNumberFormat="1" applyFont="1" applyAlignment="1" applyProtection="1">
      <alignment horizontal="center" vertical="center"/>
      <protection locked="0"/>
    </xf>
    <xf numFmtId="40" fontId="9" fillId="0" borderId="0" xfId="2" applyNumberFormat="1" applyFont="1" applyFill="1" applyAlignment="1" applyProtection="1">
      <alignment horizontal="center" vertical="center"/>
      <protection locked="0"/>
    </xf>
    <xf numFmtId="0" fontId="9" fillId="0" borderId="0" xfId="1" applyFont="1" applyAlignment="1" applyProtection="1">
      <alignment horizontal="center" vertical="center" wrapText="1"/>
      <protection locked="0"/>
    </xf>
    <xf numFmtId="0" fontId="2" fillId="0" borderId="0" xfId="0" applyFont="1" applyProtection="1">
      <alignment vertical="center"/>
      <protection locked="0"/>
    </xf>
    <xf numFmtId="0" fontId="2" fillId="3" borderId="25" xfId="0" applyFont="1" applyFill="1" applyBorder="1" applyAlignment="1" applyProtection="1">
      <alignment vertical="center"/>
      <protection locked="0"/>
    </xf>
    <xf numFmtId="0" fontId="33" fillId="0" borderId="0" xfId="0" applyFont="1">
      <alignment vertical="center"/>
    </xf>
    <xf numFmtId="0" fontId="33" fillId="0" borderId="0" xfId="0" applyFont="1" applyFill="1">
      <alignment vertical="center"/>
    </xf>
    <xf numFmtId="0" fontId="12" fillId="0" borderId="0" xfId="1" applyFont="1" applyAlignment="1">
      <alignment vertical="center"/>
    </xf>
    <xf numFmtId="0" fontId="33" fillId="0" borderId="0" xfId="0" applyFont="1" applyProtection="1">
      <alignment vertical="center"/>
      <protection locked="0"/>
    </xf>
    <xf numFmtId="0" fontId="11" fillId="0" borderId="0" xfId="0" applyFont="1">
      <alignment vertical="center"/>
    </xf>
    <xf numFmtId="0" fontId="34" fillId="0" borderId="0" xfId="0" applyFont="1" applyAlignment="1">
      <alignment vertical="center" wrapText="1"/>
    </xf>
    <xf numFmtId="176" fontId="9" fillId="3" borderId="3" xfId="2" applyNumberFormat="1" applyFont="1" applyFill="1" applyBorder="1" applyAlignment="1" applyProtection="1">
      <alignment horizontal="center" vertical="center"/>
      <protection locked="0"/>
    </xf>
    <xf numFmtId="0" fontId="10" fillId="0" borderId="0" xfId="1" applyFont="1" applyAlignment="1">
      <alignment horizontal="left" vertical="center"/>
    </xf>
    <xf numFmtId="0" fontId="9" fillId="0" borderId="0" xfId="1" applyFont="1" applyAlignment="1">
      <alignment horizontal="left" vertical="center"/>
    </xf>
    <xf numFmtId="178" fontId="9" fillId="3" borderId="3" xfId="3" applyNumberFormat="1" applyFont="1" applyFill="1" applyBorder="1" applyAlignment="1" applyProtection="1">
      <alignment horizontal="center" vertical="center"/>
      <protection locked="0"/>
    </xf>
    <xf numFmtId="0" fontId="9" fillId="3" borderId="3" xfId="1" applyFont="1" applyFill="1" applyBorder="1" applyAlignment="1" applyProtection="1">
      <alignment horizontal="center" vertical="center"/>
      <protection locked="0"/>
    </xf>
    <xf numFmtId="0" fontId="9" fillId="5" borderId="17" xfId="0" applyFont="1" applyFill="1" applyBorder="1" applyAlignment="1" applyProtection="1">
      <alignment vertical="center"/>
      <protection locked="0"/>
    </xf>
    <xf numFmtId="0" fontId="9" fillId="5" borderId="39" xfId="0" applyFont="1" applyFill="1" applyBorder="1" applyAlignment="1" applyProtection="1">
      <alignment vertical="center"/>
      <protection locked="0"/>
    </xf>
    <xf numFmtId="0" fontId="6" fillId="0" borderId="5" xfId="0" applyFont="1" applyBorder="1" applyAlignment="1">
      <alignment vertical="center"/>
    </xf>
    <xf numFmtId="0" fontId="6" fillId="0" borderId="6" xfId="0" applyFont="1" applyBorder="1" applyAlignment="1">
      <alignment vertical="center"/>
    </xf>
    <xf numFmtId="10" fontId="9" fillId="4" borderId="3" xfId="4" applyNumberFormat="1" applyFont="1" applyFill="1" applyBorder="1" applyAlignment="1">
      <alignment horizontal="center" vertical="center"/>
    </xf>
    <xf numFmtId="0" fontId="9" fillId="0" borderId="0" xfId="1" applyFont="1" applyAlignment="1">
      <alignment horizontal="center" vertical="center"/>
    </xf>
    <xf numFmtId="0" fontId="6" fillId="4" borderId="0" xfId="1" applyFont="1" applyFill="1" applyAlignment="1">
      <alignment horizontal="center" vertical="center"/>
    </xf>
    <xf numFmtId="0" fontId="6" fillId="0" borderId="0" xfId="1" quotePrefix="1" applyFont="1" applyAlignment="1">
      <alignment horizontal="center" vertical="center"/>
    </xf>
    <xf numFmtId="0" fontId="9" fillId="4" borderId="3" xfId="1" applyFont="1" applyFill="1" applyBorder="1" applyAlignment="1">
      <alignment horizontal="center" vertical="center"/>
    </xf>
    <xf numFmtId="176" fontId="9" fillId="4" borderId="3" xfId="2" applyNumberFormat="1" applyFont="1" applyFill="1" applyBorder="1" applyAlignment="1">
      <alignment horizontal="center" vertical="center"/>
    </xf>
    <xf numFmtId="179" fontId="9" fillId="4" borderId="3" xfId="4" applyNumberFormat="1" applyFont="1" applyFill="1" applyBorder="1" applyAlignment="1">
      <alignment horizontal="center" vertical="center"/>
    </xf>
    <xf numFmtId="0" fontId="6" fillId="0" borderId="0" xfId="1" applyFont="1" applyAlignment="1">
      <alignment horizontal="center" vertical="center"/>
    </xf>
    <xf numFmtId="0" fontId="6" fillId="0" borderId="3" xfId="1" applyFont="1" applyBorder="1" applyAlignment="1">
      <alignment horizontal="center" vertical="center"/>
    </xf>
    <xf numFmtId="0" fontId="6" fillId="0" borderId="1" xfId="1" applyFont="1" applyBorder="1" applyAlignment="1">
      <alignment horizontal="center" vertical="center"/>
    </xf>
    <xf numFmtId="0" fontId="9" fillId="3" borderId="0" xfId="1" applyFont="1" applyFill="1" applyAlignment="1" applyProtection="1">
      <alignment horizontal="center" vertical="center"/>
      <protection locked="0"/>
    </xf>
    <xf numFmtId="38" fontId="9" fillId="3" borderId="3" xfId="3" applyFont="1" applyFill="1" applyBorder="1" applyAlignment="1" applyProtection="1">
      <alignment horizontal="center" vertical="center"/>
      <protection locked="0"/>
    </xf>
    <xf numFmtId="0" fontId="10" fillId="0" borderId="0" xfId="1" applyFont="1" applyAlignment="1">
      <alignment horizontal="center" vertical="center"/>
    </xf>
    <xf numFmtId="182" fontId="9" fillId="4" borderId="3" xfId="1" applyNumberFormat="1" applyFont="1" applyFill="1" applyBorder="1" applyAlignment="1">
      <alignment horizontal="center" vertical="center"/>
    </xf>
    <xf numFmtId="0" fontId="9" fillId="0" borderId="3" xfId="1" applyFont="1" applyBorder="1" applyAlignment="1">
      <alignment horizontal="center" vertical="center"/>
    </xf>
    <xf numFmtId="0" fontId="9" fillId="0" borderId="1" xfId="1" applyFont="1" applyBorder="1" applyAlignment="1">
      <alignment horizontal="center" vertical="center"/>
    </xf>
    <xf numFmtId="38" fontId="2" fillId="4" borderId="12" xfId="3" applyFont="1" applyFill="1" applyBorder="1" applyAlignment="1">
      <alignment vertical="center"/>
    </xf>
    <xf numFmtId="38" fontId="2" fillId="3" borderId="44" xfId="3" applyFont="1" applyFill="1" applyBorder="1" applyAlignment="1" applyProtection="1">
      <alignment horizontal="right" vertical="center" shrinkToFit="1"/>
      <protection locked="0"/>
    </xf>
    <xf numFmtId="38" fontId="2" fillId="4" borderId="5" xfId="3" applyFont="1" applyFill="1" applyBorder="1" applyAlignment="1">
      <alignment vertical="center"/>
    </xf>
    <xf numFmtId="38" fontId="2" fillId="4" borderId="1" xfId="3" applyFont="1" applyFill="1" applyBorder="1" applyAlignment="1">
      <alignment horizontal="right" vertical="center" shrinkToFit="1"/>
    </xf>
    <xf numFmtId="38" fontId="2" fillId="3" borderId="1" xfId="3" applyFont="1" applyFill="1" applyBorder="1" applyAlignment="1" applyProtection="1">
      <alignment horizontal="right" vertical="center" shrinkToFit="1"/>
      <protection locked="0"/>
    </xf>
    <xf numFmtId="38" fontId="2" fillId="4" borderId="11" xfId="3" applyFont="1" applyFill="1" applyBorder="1" applyAlignment="1">
      <alignment horizontal="right" vertical="center" shrinkToFit="1"/>
    </xf>
    <xf numFmtId="38" fontId="2" fillId="3" borderId="5" xfId="3" applyFont="1" applyFill="1" applyBorder="1" applyAlignment="1" applyProtection="1">
      <alignment horizontal="right" vertical="center" shrinkToFit="1"/>
      <protection locked="0"/>
    </xf>
    <xf numFmtId="176" fontId="2" fillId="3" borderId="7" xfId="3" applyNumberFormat="1" applyFont="1" applyFill="1" applyBorder="1" applyAlignment="1" applyProtection="1">
      <alignment horizontal="right" vertical="center" shrinkToFit="1"/>
      <protection locked="0"/>
    </xf>
    <xf numFmtId="38" fontId="2" fillId="3" borderId="8" xfId="3" applyFont="1" applyFill="1" applyBorder="1" applyAlignment="1" applyProtection="1">
      <alignment horizontal="right" vertical="center" shrinkToFit="1"/>
      <protection locked="0"/>
    </xf>
    <xf numFmtId="38" fontId="2" fillId="4" borderId="5" xfId="3" applyFont="1" applyFill="1" applyBorder="1" applyAlignment="1">
      <alignment horizontal="right" vertical="center" shrinkToFit="1"/>
    </xf>
    <xf numFmtId="38" fontId="2" fillId="3" borderId="3" xfId="3" applyFont="1" applyFill="1" applyBorder="1" applyAlignment="1" applyProtection="1">
      <alignment horizontal="right" vertical="center" shrinkToFit="1"/>
      <protection locked="0"/>
    </xf>
    <xf numFmtId="0" fontId="2" fillId="3" borderId="26" xfId="0" applyFont="1" applyFill="1" applyBorder="1" applyAlignment="1" applyProtection="1">
      <alignment horizontal="center" vertical="center"/>
      <protection locked="0"/>
    </xf>
    <xf numFmtId="0" fontId="2" fillId="3" borderId="55" xfId="0" applyFont="1" applyFill="1" applyBorder="1" applyAlignment="1" applyProtection="1">
      <alignment horizontal="center" vertical="center"/>
      <protection locked="0"/>
    </xf>
    <xf numFmtId="0" fontId="2" fillId="2" borderId="4" xfId="0" applyFont="1" applyFill="1" applyBorder="1" applyAlignment="1">
      <alignment horizontal="left" vertical="center"/>
    </xf>
    <xf numFmtId="0" fontId="2" fillId="4" borderId="5" xfId="0" applyFont="1" applyFill="1" applyBorder="1" applyAlignment="1">
      <alignment horizontal="center" vertical="center" shrinkToFit="1"/>
    </xf>
    <xf numFmtId="0" fontId="2" fillId="4" borderId="5" xfId="0" applyFont="1" applyFill="1" applyBorder="1" applyAlignment="1">
      <alignment vertical="center"/>
    </xf>
    <xf numFmtId="38" fontId="2" fillId="4" borderId="3" xfId="3" applyFont="1" applyFill="1" applyBorder="1" applyAlignment="1">
      <alignment horizontal="right" vertical="center"/>
    </xf>
    <xf numFmtId="0" fontId="3" fillId="6" borderId="12" xfId="0" applyFont="1" applyFill="1" applyBorder="1" applyAlignment="1">
      <alignment horizontal="center" vertical="center"/>
    </xf>
    <xf numFmtId="176" fontId="2" fillId="3" borderId="7" xfId="3" applyNumberFormat="1" applyFont="1" applyFill="1" applyBorder="1" applyAlignment="1" applyProtection="1">
      <alignment vertical="center" shrinkToFit="1"/>
      <protection locked="0"/>
    </xf>
    <xf numFmtId="38" fontId="2" fillId="3" borderId="5" xfId="3" applyFont="1" applyFill="1" applyBorder="1" applyAlignment="1" applyProtection="1">
      <alignment vertical="center" shrinkToFit="1"/>
      <protection locked="0"/>
    </xf>
    <xf numFmtId="38" fontId="2" fillId="3" borderId="3" xfId="3" applyFont="1" applyFill="1" applyBorder="1" applyAlignment="1" applyProtection="1">
      <alignment vertical="center" shrinkToFit="1"/>
      <protection locked="0"/>
    </xf>
    <xf numFmtId="0" fontId="3" fillId="2" borderId="0" xfId="0" applyFont="1" applyFill="1" applyAlignment="1">
      <alignment horizontal="center" vertical="center"/>
    </xf>
    <xf numFmtId="0" fontId="2" fillId="2" borderId="0" xfId="0" applyFont="1" applyFill="1" applyAlignment="1">
      <alignment horizontal="center" vertical="center" shrinkToFit="1"/>
    </xf>
    <xf numFmtId="182" fontId="2" fillId="4" borderId="30" xfId="0" applyNumberFormat="1" applyFont="1" applyFill="1" applyBorder="1" applyAlignment="1">
      <alignment horizontal="center" vertical="center"/>
    </xf>
    <xf numFmtId="0" fontId="2" fillId="3" borderId="54" xfId="0" applyFont="1" applyFill="1" applyBorder="1" applyAlignment="1" applyProtection="1">
      <alignment horizontal="center" vertical="center"/>
      <protection locked="0"/>
    </xf>
    <xf numFmtId="0" fontId="2" fillId="2" borderId="6" xfId="0" applyFont="1" applyFill="1" applyBorder="1" applyAlignment="1">
      <alignment horizontal="left" vertical="center"/>
    </xf>
    <xf numFmtId="0" fontId="2" fillId="4" borderId="25" xfId="0" applyFont="1" applyFill="1" applyBorder="1" applyAlignment="1">
      <alignment horizontal="center" vertical="center"/>
    </xf>
    <xf numFmtId="0" fontId="2" fillId="4" borderId="36" xfId="0" applyFont="1" applyFill="1" applyBorder="1" applyAlignment="1">
      <alignment horizontal="center" vertical="center"/>
    </xf>
    <xf numFmtId="38" fontId="2" fillId="4" borderId="7" xfId="3" applyFont="1" applyFill="1" applyBorder="1" applyAlignment="1">
      <alignment vertical="center"/>
    </xf>
    <xf numFmtId="0" fontId="2" fillId="0" borderId="3" xfId="0" applyFont="1" applyBorder="1" applyAlignment="1">
      <alignment horizontal="left" vertical="center" shrinkToFit="1"/>
    </xf>
    <xf numFmtId="38" fontId="2" fillId="4" borderId="3" xfId="3" applyFont="1" applyFill="1" applyBorder="1" applyAlignment="1">
      <alignment vertical="center"/>
    </xf>
    <xf numFmtId="0" fontId="2" fillId="2" borderId="25" xfId="0" applyFont="1" applyFill="1" applyBorder="1" applyAlignment="1">
      <alignment horizontal="center" vertical="center"/>
    </xf>
    <xf numFmtId="176" fontId="2" fillId="4" borderId="49" xfId="3" applyNumberFormat="1" applyFont="1" applyFill="1" applyBorder="1" applyAlignment="1">
      <alignment horizontal="right" vertical="center" shrinkToFit="1"/>
    </xf>
    <xf numFmtId="176" fontId="2" fillId="4" borderId="49" xfId="3" applyNumberFormat="1" applyFont="1" applyFill="1" applyBorder="1" applyAlignment="1">
      <alignment vertical="center" shrinkToFit="1"/>
    </xf>
    <xf numFmtId="38" fontId="2" fillId="4" borderId="1" xfId="3" applyFont="1" applyFill="1" applyBorder="1" applyAlignment="1">
      <alignment vertical="center" shrinkToFit="1"/>
    </xf>
    <xf numFmtId="38" fontId="2" fillId="3" borderId="0" xfId="3" applyFont="1" applyFill="1" applyAlignment="1" applyProtection="1">
      <alignment horizontal="right" vertical="center" shrinkToFit="1"/>
      <protection locked="0"/>
    </xf>
    <xf numFmtId="0" fontId="3" fillId="2" borderId="12" xfId="0" applyFont="1" applyFill="1" applyBorder="1" applyAlignment="1">
      <alignment horizontal="left" vertical="center"/>
    </xf>
    <xf numFmtId="0" fontId="2" fillId="3" borderId="0" xfId="0" applyFont="1" applyFill="1" applyAlignment="1" applyProtection="1">
      <alignment horizontal="center" vertical="center"/>
      <protection locked="0"/>
    </xf>
    <xf numFmtId="0" fontId="2" fillId="3" borderId="0" xfId="0" applyFont="1" applyFill="1" applyAlignment="1" applyProtection="1">
      <alignment horizontal="left" vertical="center" shrinkToFit="1"/>
      <protection locked="0"/>
    </xf>
    <xf numFmtId="38" fontId="2" fillId="3" borderId="0" xfId="3" applyFont="1" applyFill="1" applyBorder="1" applyAlignment="1" applyProtection="1">
      <alignment horizontal="right" vertical="center" shrinkToFit="1"/>
      <protection locked="0"/>
    </xf>
    <xf numFmtId="0" fontId="3" fillId="0" borderId="12" xfId="0" applyFont="1" applyBorder="1" applyAlignment="1">
      <alignment horizontal="center" vertical="center"/>
    </xf>
    <xf numFmtId="0" fontId="2" fillId="3" borderId="0" xfId="0" applyFont="1" applyFill="1" applyAlignment="1" applyProtection="1">
      <alignment horizontal="left" vertical="center"/>
      <protection locked="0"/>
    </xf>
    <xf numFmtId="38" fontId="2" fillId="3" borderId="0" xfId="3" applyFont="1" applyFill="1" applyBorder="1" applyAlignment="1" applyProtection="1">
      <alignment vertical="center" shrinkToFit="1"/>
      <protection locked="0"/>
    </xf>
    <xf numFmtId="0" fontId="2" fillId="0" borderId="0" xfId="0" applyFont="1" applyAlignment="1">
      <alignment horizontal="left" vertical="top" wrapText="1"/>
    </xf>
    <xf numFmtId="0" fontId="2" fillId="3" borderId="0" xfId="0" applyFont="1" applyFill="1" applyAlignment="1" applyProtection="1">
      <alignment horizontal="left" vertical="top"/>
      <protection locked="0"/>
    </xf>
    <xf numFmtId="0" fontId="2" fillId="2" borderId="0" xfId="0" applyFont="1" applyFill="1" applyAlignment="1">
      <alignment horizontal="left" vertical="top" wrapText="1"/>
    </xf>
    <xf numFmtId="0" fontId="2" fillId="4" borderId="3" xfId="0" applyFont="1" applyFill="1" applyBorder="1" applyAlignment="1">
      <alignment horizontal="right" vertical="center"/>
    </xf>
    <xf numFmtId="182" fontId="2" fillId="4" borderId="17" xfId="0" applyNumberFormat="1" applyFont="1" applyFill="1" applyBorder="1" applyAlignment="1">
      <alignment horizontal="center" vertical="center"/>
    </xf>
    <xf numFmtId="182" fontId="2" fillId="4" borderId="40" xfId="0" applyNumberFormat="1" applyFont="1" applyFill="1" applyBorder="1" applyAlignment="1">
      <alignment horizontal="center" vertical="center"/>
    </xf>
    <xf numFmtId="0" fontId="2" fillId="3" borderId="30" xfId="0" applyFont="1" applyFill="1" applyBorder="1" applyAlignment="1" applyProtection="1">
      <alignment horizontal="center" vertical="center"/>
      <protection locked="0"/>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3" borderId="41" xfId="0" applyFont="1" applyFill="1" applyBorder="1" applyAlignment="1" applyProtection="1">
      <alignment horizontal="center" vertical="center"/>
      <protection locked="0"/>
    </xf>
    <xf numFmtId="0" fontId="2" fillId="2" borderId="31" xfId="0" applyFont="1" applyFill="1" applyBorder="1" applyAlignment="1">
      <alignment horizontal="left" vertical="center"/>
    </xf>
    <xf numFmtId="0" fontId="2" fillId="0" borderId="0" xfId="0" applyFont="1" applyBorder="1" applyAlignment="1">
      <alignment horizontal="left" vertical="center" shrinkToFit="1"/>
    </xf>
    <xf numFmtId="38" fontId="2" fillId="4" borderId="1" xfId="3" applyFont="1" applyFill="1" applyBorder="1" applyAlignment="1">
      <alignment horizontal="right" vertical="center"/>
    </xf>
    <xf numFmtId="0" fontId="22" fillId="4" borderId="5" xfId="0" applyFont="1" applyFill="1" applyBorder="1" applyAlignment="1">
      <alignment horizontal="center" vertical="center" shrinkToFit="1"/>
    </xf>
    <xf numFmtId="0" fontId="24" fillId="0" borderId="25" xfId="0" applyFont="1" applyFill="1" applyBorder="1" applyAlignment="1">
      <alignment horizontal="center" vertical="center"/>
    </xf>
    <xf numFmtId="0" fontId="24" fillId="0" borderId="26" xfId="0" applyFont="1" applyFill="1" applyBorder="1" applyAlignment="1">
      <alignment horizontal="center" vertical="center"/>
    </xf>
    <xf numFmtId="176" fontId="2" fillId="3" borderId="5" xfId="3" applyNumberFormat="1" applyFont="1" applyFill="1" applyBorder="1" applyAlignment="1" applyProtection="1">
      <alignment vertical="center" shrinkToFit="1"/>
      <protection locked="0"/>
    </xf>
    <xf numFmtId="0" fontId="2" fillId="0" borderId="5" xfId="0" applyFont="1" applyBorder="1" applyAlignment="1">
      <alignment horizontal="left" vertical="center" shrinkToFit="1"/>
    </xf>
    <xf numFmtId="38" fontId="2" fillId="4" borderId="5" xfId="3" applyFont="1" applyFill="1" applyBorder="1" applyAlignment="1">
      <alignment horizontal="right" vertical="center"/>
    </xf>
    <xf numFmtId="0" fontId="2" fillId="0" borderId="26" xfId="0" applyFont="1" applyFill="1" applyBorder="1" applyAlignment="1">
      <alignment horizontal="center" vertical="center"/>
    </xf>
    <xf numFmtId="0" fontId="2" fillId="0" borderId="27" xfId="0" applyFont="1" applyFill="1" applyBorder="1" applyAlignment="1">
      <alignment horizontal="center" vertical="center"/>
    </xf>
    <xf numFmtId="0" fontId="2" fillId="4" borderId="5" xfId="0" applyFont="1" applyFill="1" applyBorder="1" applyAlignment="1">
      <alignment horizontal="center" vertical="center"/>
    </xf>
    <xf numFmtId="0" fontId="2" fillId="3" borderId="5" xfId="0" applyFont="1" applyFill="1" applyBorder="1" applyAlignment="1" applyProtection="1">
      <alignment horizontal="center" vertical="center" shrinkToFit="1"/>
      <protection locked="0"/>
    </xf>
    <xf numFmtId="0" fontId="2" fillId="2" borderId="17"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1" xfId="0" applyFont="1" applyFill="1" applyBorder="1" applyAlignment="1">
      <alignment horizontal="center" vertical="center"/>
    </xf>
    <xf numFmtId="182" fontId="2" fillId="4" borderId="5" xfId="0" applyNumberFormat="1" applyFont="1" applyFill="1" applyBorder="1" applyAlignment="1">
      <alignment horizontal="center" vertical="center"/>
    </xf>
    <xf numFmtId="182" fontId="2" fillId="4" borderId="6" xfId="0" applyNumberFormat="1" applyFont="1" applyFill="1" applyBorder="1" applyAlignment="1">
      <alignment horizontal="center" vertical="center"/>
    </xf>
    <xf numFmtId="0" fontId="2" fillId="3" borderId="5" xfId="0" applyFont="1" applyFill="1" applyBorder="1" applyAlignment="1" applyProtection="1">
      <alignment horizontal="center" vertical="center"/>
      <protection locked="0"/>
    </xf>
    <xf numFmtId="176" fontId="2" fillId="4" borderId="7" xfId="3" applyNumberFormat="1" applyFont="1" applyFill="1" applyBorder="1" applyAlignment="1">
      <alignment horizontal="right" vertical="center" shrinkToFit="1"/>
    </xf>
    <xf numFmtId="38" fontId="2" fillId="4" borderId="5" xfId="3" applyFont="1" applyFill="1" applyBorder="1" applyAlignment="1">
      <alignment horizontal="center" vertical="center" shrinkToFit="1"/>
    </xf>
    <xf numFmtId="0" fontId="2" fillId="2" borderId="30"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7" xfId="0" applyFont="1" applyFill="1" applyBorder="1" applyAlignment="1">
      <alignment vertical="center"/>
    </xf>
    <xf numFmtId="0" fontId="2" fillId="2" borderId="5" xfId="0" applyFont="1" applyFill="1" applyBorder="1" applyAlignment="1">
      <alignment vertical="center"/>
    </xf>
    <xf numFmtId="0" fontId="2" fillId="2" borderId="3" xfId="0" applyFont="1" applyFill="1" applyBorder="1" applyAlignment="1">
      <alignment vertical="center"/>
    </xf>
    <xf numFmtId="38" fontId="2" fillId="3" borderId="5" xfId="3" applyFont="1" applyFill="1" applyBorder="1" applyAlignment="1" applyProtection="1">
      <alignment horizontal="center" vertical="center" shrinkToFit="1"/>
      <protection locked="0"/>
    </xf>
    <xf numFmtId="176" fontId="2" fillId="4" borderId="8" xfId="3" applyNumberFormat="1" applyFont="1" applyFill="1" applyBorder="1" applyAlignment="1">
      <alignment horizontal="right" vertical="center" shrinkToFit="1"/>
    </xf>
    <xf numFmtId="38" fontId="14" fillId="3" borderId="5" xfId="3" applyFont="1" applyFill="1" applyBorder="1" applyAlignment="1" applyProtection="1">
      <alignment horizontal="right" vertical="center" shrinkToFit="1"/>
      <protection locked="0"/>
    </xf>
    <xf numFmtId="38" fontId="14" fillId="4" borderId="5" xfId="3" applyFont="1" applyFill="1" applyBorder="1" applyAlignment="1">
      <alignment horizontal="right" vertical="center" shrinkToFit="1"/>
    </xf>
    <xf numFmtId="0" fontId="14" fillId="3" borderId="5" xfId="0" applyFont="1" applyFill="1" applyBorder="1" applyAlignment="1" applyProtection="1">
      <alignment horizontal="center" vertical="center"/>
      <protection locked="0"/>
    </xf>
    <xf numFmtId="38" fontId="2" fillId="4" borderId="12" xfId="3" applyFont="1" applyFill="1" applyBorder="1" applyAlignment="1">
      <alignment horizontal="center" vertical="center" shrinkToFit="1"/>
    </xf>
    <xf numFmtId="38" fontId="14" fillId="3" borderId="0" xfId="3" applyFont="1" applyFill="1" applyBorder="1" applyAlignment="1" applyProtection="1">
      <alignment horizontal="right" vertical="center" shrinkToFit="1"/>
      <protection locked="0"/>
    </xf>
    <xf numFmtId="176" fontId="14" fillId="4" borderId="49" xfId="3" applyNumberFormat="1" applyFont="1" applyFill="1" applyBorder="1" applyAlignment="1">
      <alignment horizontal="right" vertical="center" shrinkToFit="1"/>
    </xf>
    <xf numFmtId="38" fontId="2" fillId="4" borderId="5" xfId="3" applyNumberFormat="1" applyFont="1" applyFill="1" applyBorder="1" applyAlignment="1">
      <alignment horizontal="right" vertical="center" shrinkToFit="1"/>
    </xf>
    <xf numFmtId="176" fontId="2" fillId="4" borderId="7" xfId="3" applyNumberFormat="1" applyFont="1" applyFill="1" applyBorder="1" applyAlignment="1">
      <alignment vertical="center" shrinkToFit="1"/>
    </xf>
    <xf numFmtId="38" fontId="2" fillId="4" borderId="5" xfId="3" applyNumberFormat="1" applyFont="1" applyFill="1" applyBorder="1" applyAlignment="1">
      <alignment vertical="center" shrinkToFit="1"/>
    </xf>
    <xf numFmtId="38" fontId="2" fillId="4" borderId="5" xfId="3" applyFont="1" applyFill="1" applyBorder="1" applyAlignment="1">
      <alignment vertical="center" shrinkToFit="1"/>
    </xf>
    <xf numFmtId="38" fontId="14" fillId="3" borderId="11" xfId="3" applyFont="1" applyFill="1" applyBorder="1" applyAlignment="1" applyProtection="1">
      <alignment horizontal="center" vertical="center" shrinkToFit="1"/>
      <protection locked="0"/>
    </xf>
    <xf numFmtId="0" fontId="2" fillId="2" borderId="8" xfId="0" applyFont="1" applyFill="1" applyBorder="1" applyAlignment="1" applyProtection="1">
      <alignment horizontal="center" vertical="center"/>
      <protection locked="0"/>
    </xf>
    <xf numFmtId="0" fontId="2" fillId="3" borderId="25" xfId="0" applyFont="1" applyFill="1" applyBorder="1" applyAlignment="1" applyProtection="1">
      <alignment horizontal="center" vertical="center"/>
      <protection locked="0"/>
    </xf>
    <xf numFmtId="0" fontId="2" fillId="3" borderId="27" xfId="0" applyFont="1" applyFill="1" applyBorder="1" applyAlignment="1" applyProtection="1">
      <alignment horizontal="center" vertical="center"/>
      <protection locked="0"/>
    </xf>
    <xf numFmtId="0" fontId="2" fillId="4" borderId="26" xfId="0" applyFont="1" applyFill="1" applyBorder="1" applyAlignment="1">
      <alignment horizontal="center" vertical="center"/>
    </xf>
    <xf numFmtId="0" fontId="14" fillId="4" borderId="25" xfId="0" applyFont="1" applyFill="1" applyBorder="1" applyAlignment="1">
      <alignment horizontal="center" vertical="center"/>
    </xf>
    <xf numFmtId="0" fontId="14" fillId="4" borderId="36" xfId="0" applyFont="1" applyFill="1" applyBorder="1" applyAlignment="1">
      <alignment horizontal="center" vertical="center"/>
    </xf>
    <xf numFmtId="38" fontId="14" fillId="3" borderId="5" xfId="3" applyFont="1" applyFill="1" applyBorder="1" applyAlignment="1" applyProtection="1">
      <alignment horizontal="center" vertical="center" shrinkToFit="1"/>
      <protection locked="0"/>
    </xf>
    <xf numFmtId="38" fontId="14" fillId="4" borderId="1" xfId="3" applyFont="1" applyFill="1" applyBorder="1" applyAlignment="1">
      <alignment horizontal="right" vertical="center" shrinkToFit="1"/>
    </xf>
    <xf numFmtId="38" fontId="2" fillId="4" borderId="17" xfId="3" applyFont="1" applyFill="1" applyBorder="1" applyAlignment="1">
      <alignment horizontal="center" vertical="center"/>
    </xf>
    <xf numFmtId="38" fontId="2" fillId="4" borderId="5" xfId="3" applyFont="1" applyFill="1" applyBorder="1" applyAlignment="1">
      <alignment horizontal="center" vertical="center"/>
    </xf>
    <xf numFmtId="0" fontId="2" fillId="0" borderId="17"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3" xfId="0" applyFont="1" applyFill="1" applyBorder="1" applyAlignment="1">
      <alignment vertical="center"/>
    </xf>
    <xf numFmtId="38" fontId="2" fillId="4" borderId="17" xfId="3" applyFont="1" applyFill="1" applyBorder="1" applyAlignment="1">
      <alignment horizontal="center" vertical="center" shrinkToFit="1"/>
    </xf>
    <xf numFmtId="38" fontId="2" fillId="3" borderId="17" xfId="3" applyFont="1" applyFill="1" applyBorder="1" applyAlignment="1" applyProtection="1">
      <alignment horizontal="center" vertical="center" shrinkToFit="1"/>
      <protection locked="0"/>
    </xf>
    <xf numFmtId="0" fontId="2" fillId="0" borderId="21" xfId="0" applyFont="1" applyFill="1" applyBorder="1" applyAlignment="1">
      <alignment horizontal="center" vertical="center"/>
    </xf>
    <xf numFmtId="0" fontId="2" fillId="0" borderId="17" xfId="0" applyFont="1" applyFill="1" applyBorder="1" applyAlignment="1">
      <alignment horizontal="right" vertical="center"/>
    </xf>
    <xf numFmtId="0" fontId="2" fillId="0" borderId="5" xfId="0" applyFont="1" applyFill="1" applyBorder="1" applyAlignment="1">
      <alignment horizontal="right" vertical="center"/>
    </xf>
    <xf numFmtId="0" fontId="2" fillId="0" borderId="6" xfId="0" applyFont="1" applyFill="1" applyBorder="1" applyAlignment="1">
      <alignment horizontal="right" vertical="center"/>
    </xf>
    <xf numFmtId="0" fontId="2" fillId="4" borderId="17" xfId="0" applyFont="1" applyFill="1" applyBorder="1" applyAlignment="1">
      <alignment horizontal="center" vertical="center"/>
    </xf>
    <xf numFmtId="0" fontId="2" fillId="0" borderId="5" xfId="0" applyFont="1" applyFill="1" applyBorder="1" applyAlignment="1">
      <alignment vertical="center"/>
    </xf>
    <xf numFmtId="38" fontId="2" fillId="3" borderId="17" xfId="3" applyFont="1" applyFill="1" applyBorder="1" applyAlignment="1" applyProtection="1">
      <alignment horizontal="center" vertical="center"/>
      <protection locked="0"/>
    </xf>
    <xf numFmtId="38" fontId="2" fillId="3" borderId="5" xfId="3" applyFont="1" applyFill="1" applyBorder="1" applyAlignment="1" applyProtection="1">
      <alignment horizontal="center" vertical="center"/>
      <protection locked="0"/>
    </xf>
    <xf numFmtId="0" fontId="14" fillId="3" borderId="17" xfId="0" applyFont="1" applyFill="1" applyBorder="1" applyAlignment="1" applyProtection="1">
      <alignment horizontal="center" vertical="center"/>
      <protection locked="0"/>
    </xf>
    <xf numFmtId="38" fontId="2" fillId="4" borderId="33" xfId="3" applyFont="1" applyFill="1" applyBorder="1" applyAlignment="1">
      <alignment horizontal="center" vertical="center" shrinkToFit="1"/>
    </xf>
    <xf numFmtId="38" fontId="2" fillId="4" borderId="11" xfId="3" applyFont="1" applyFill="1" applyBorder="1" applyAlignment="1">
      <alignment horizontal="center" vertical="center" shrinkToFit="1"/>
    </xf>
    <xf numFmtId="0" fontId="2" fillId="0" borderId="33" xfId="0" applyFont="1" applyFill="1" applyBorder="1" applyAlignment="1">
      <alignment horizontal="right" vertical="center"/>
    </xf>
    <xf numFmtId="0" fontId="2" fillId="0" borderId="11" xfId="0" applyFont="1" applyFill="1" applyBorder="1" applyAlignment="1">
      <alignment horizontal="right" vertical="center"/>
    </xf>
    <xf numFmtId="0" fontId="2" fillId="0" borderId="52" xfId="0" applyFont="1" applyFill="1" applyBorder="1" applyAlignment="1">
      <alignment horizontal="right" vertical="center"/>
    </xf>
    <xf numFmtId="0" fontId="2" fillId="3" borderId="17" xfId="0" applyFont="1" applyFill="1" applyBorder="1" applyAlignment="1" applyProtection="1">
      <alignment horizontal="center" vertical="center" shrinkToFit="1"/>
      <protection locked="0"/>
    </xf>
    <xf numFmtId="0" fontId="2" fillId="3" borderId="6" xfId="0" applyFont="1" applyFill="1" applyBorder="1" applyAlignment="1" applyProtection="1">
      <alignment horizontal="center" vertical="center" shrinkToFit="1"/>
      <protection locked="0"/>
    </xf>
    <xf numFmtId="0" fontId="2" fillId="0" borderId="8"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7" xfId="0" applyFont="1" applyFill="1" applyBorder="1" applyAlignment="1">
      <alignment vertical="center"/>
    </xf>
    <xf numFmtId="0" fontId="2" fillId="0" borderId="30" xfId="0" applyFont="1" applyFill="1" applyBorder="1" applyAlignment="1">
      <alignment horizontal="center" vertical="center"/>
    </xf>
    <xf numFmtId="0" fontId="2" fillId="2" borderId="8" xfId="0" applyFont="1" applyFill="1" applyBorder="1" applyAlignment="1" applyProtection="1">
      <alignment horizontal="center" vertical="center"/>
    </xf>
    <xf numFmtId="38" fontId="12" fillId="3" borderId="3" xfId="3" applyFont="1" applyFill="1" applyBorder="1" applyAlignment="1" applyProtection="1">
      <alignment horizontal="center" vertical="center"/>
      <protection locked="0"/>
    </xf>
    <xf numFmtId="176" fontId="12" fillId="3" borderId="3" xfId="2" applyNumberFormat="1" applyFont="1" applyFill="1" applyBorder="1" applyAlignment="1" applyProtection="1">
      <alignment horizontal="center" vertical="center"/>
      <protection locked="0"/>
    </xf>
    <xf numFmtId="0" fontId="18" fillId="0" borderId="0" xfId="1" applyFont="1" applyAlignment="1">
      <alignment horizontal="center" vertical="center"/>
    </xf>
    <xf numFmtId="176" fontId="12" fillId="4" borderId="3" xfId="2" applyNumberFormat="1" applyFont="1" applyFill="1" applyBorder="1" applyAlignment="1">
      <alignment horizontal="center" vertical="center"/>
    </xf>
    <xf numFmtId="0" fontId="4" fillId="0" borderId="30" xfId="1" applyBorder="1" applyAlignment="1">
      <alignment horizontal="center" vertical="center"/>
    </xf>
  </cellXfs>
  <cellStyles count="6">
    <cellStyle name="パーセント" xfId="4" builtinId="5"/>
    <cellStyle name="ハイパーリンク" xfId="5" builtinId="8"/>
    <cellStyle name="桁区切り" xfId="3" builtinId="6"/>
    <cellStyle name="桁区切り 2" xfId="2" xr:uid="{00000000-0005-0000-0000-000001000000}"/>
    <cellStyle name="標準" xfId="0" builtinId="0"/>
    <cellStyle name="標準 2" xfId="1" xr:uid="{00000000-0005-0000-0000-000003000000}"/>
  </cellStyles>
  <dxfs count="16">
    <dxf>
      <font>
        <color auto="1"/>
      </font>
      <fill>
        <patternFill>
          <bgColor theme="1" tint="0.499984740745262"/>
        </patternFill>
      </fill>
    </dxf>
    <dxf>
      <font>
        <color rgb="FFFF0000"/>
      </font>
    </dxf>
    <dxf>
      <font>
        <color rgb="FFFF0000"/>
      </font>
    </dxf>
    <dxf>
      <font>
        <color auto="1"/>
      </font>
      <fill>
        <patternFill>
          <bgColor theme="1" tint="0.499984740745262"/>
        </patternFill>
      </fill>
    </dxf>
    <dxf>
      <font>
        <color rgb="FFFF0000"/>
      </font>
    </dxf>
    <dxf>
      <font>
        <color rgb="FFFF0000"/>
      </font>
    </dxf>
    <dxf>
      <font>
        <color rgb="FFFF0000"/>
      </font>
    </dxf>
    <dxf>
      <font>
        <color rgb="FFFF0000"/>
      </font>
    </dxf>
    <dxf>
      <fill>
        <patternFill>
          <bgColor theme="2" tint="-0.499984740745262"/>
        </patternFill>
      </fill>
    </dxf>
    <dxf>
      <font>
        <color rgb="FFFF0000"/>
      </font>
    </dxf>
    <dxf>
      <fill>
        <patternFill>
          <bgColor theme="2" tint="-0.499984740745262"/>
        </patternFill>
      </fill>
    </dxf>
    <dxf>
      <font>
        <color rgb="FFFF0000"/>
      </font>
    </dxf>
    <dxf>
      <font>
        <color rgb="FFFF0000"/>
      </font>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7C80"/>
      <color rgb="FFFFFF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Radio" checked="Checked" lockText="1" noThreeD="1"/>
</file>

<file path=xl/ctrlProps/ctrlProp11.xml><?xml version="1.0" encoding="utf-8"?>
<formControlPr xmlns="http://schemas.microsoft.com/office/spreadsheetml/2009/9/main" objectType="CheckBox" fmlaLink="$AK$23" lockText="1" noThreeD="1"/>
</file>

<file path=xl/ctrlProps/ctrlProp12.xml><?xml version="1.0" encoding="utf-8"?>
<formControlPr xmlns="http://schemas.microsoft.com/office/spreadsheetml/2009/9/main" objectType="Radio" firstButton="1" fmlaLink="$AM$95"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Radio" firstButton="1" fmlaLink="$AN$95"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GBox"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fmlaLink="$AK$25"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Radio" firstButton="1" fmlaLink="$AK$10"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CheckBox" fmlaLink="$AK$14"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Radio" firstButton="1" fmlaLink="$AJ$9"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checked="Checked"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Radio" checked="Checked" firstButton="1" fmlaLink="$AJ$9"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CheckBox" checked="Checked" fmlaLink="$AH$24"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Radio" checked="Checked" firstButton="1" fmlaLink="$AJ$9"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fmlaLink="$AH$24" lockText="1" noThreeD="1"/>
</file>

<file path=xl/ctrlProps/ctrlProp61.xml><?xml version="1.0" encoding="utf-8"?>
<formControlPr xmlns="http://schemas.microsoft.com/office/spreadsheetml/2009/9/main" objectType="CheckBox" fmlaLink="$AH$51" lockText="1" noThreeD="1"/>
</file>

<file path=xl/ctrlProps/ctrlProp62.xml><?xml version="1.0" encoding="utf-8"?>
<formControlPr xmlns="http://schemas.microsoft.com/office/spreadsheetml/2009/9/main" objectType="Radio" firstButton="1" lockText="1" noThreeD="1"/>
</file>

<file path=xl/ctrlProps/ctrlProp63.xml><?xml version="1.0" encoding="utf-8"?>
<formControlPr xmlns="http://schemas.microsoft.com/office/spreadsheetml/2009/9/main" objectType="Radio" checked="Checked" lockText="1" noThreeD="1"/>
</file>

<file path=xl/ctrlProps/ctrlProp64.xml><?xml version="1.0" encoding="utf-8"?>
<formControlPr xmlns="http://schemas.microsoft.com/office/spreadsheetml/2009/9/main" objectType="CheckBox" checked="Checked" fmlaLink="$AH$51" lockText="1" noThreeD="1"/>
</file>

<file path=xl/ctrlProps/ctrlProp65.xml><?xml version="1.0" encoding="utf-8"?>
<formControlPr xmlns="http://schemas.microsoft.com/office/spreadsheetml/2009/9/main" objectType="Radio" checked="Checked" firstButton="1"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CheckBox" checked="Checked" fmlaLink="$AH$17" lockText="1" noThreeD="1"/>
</file>

<file path=xl/ctrlProps/ctrlProp68.xml><?xml version="1.0" encoding="utf-8"?>
<formControlPr xmlns="http://schemas.microsoft.com/office/spreadsheetml/2009/9/main" objectType="CheckBox" fmlaLink="$AH$51" lockText="1" noThreeD="1"/>
</file>

<file path=xl/ctrlProps/ctrlProp69.xml><?xml version="1.0" encoding="utf-8"?>
<formControlPr xmlns="http://schemas.microsoft.com/office/spreadsheetml/2009/9/main" objectType="Radio" firstButton="1" lockText="1" noThreeD="1"/>
</file>

<file path=xl/ctrlProps/ctrlProp7.xml><?xml version="1.0" encoding="utf-8"?>
<formControlPr xmlns="http://schemas.microsoft.com/office/spreadsheetml/2009/9/main" objectType="Radio" firstButton="1" fmlaLink="$AK$15" lockText="1" noThreeD="1"/>
</file>

<file path=xl/ctrlProps/ctrlProp70.xml><?xml version="1.0" encoding="utf-8"?>
<formControlPr xmlns="http://schemas.microsoft.com/office/spreadsheetml/2009/9/main" objectType="Radio" checked="Checked" lockText="1" noThreeD="1"/>
</file>

<file path=xl/ctrlProps/ctrlProp71.xml><?xml version="1.0" encoding="utf-8"?>
<formControlPr xmlns="http://schemas.microsoft.com/office/spreadsheetml/2009/9/main" objectType="CheckBox" checked="Checked" fmlaLink="$AH$17"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Radio" firstButton="1" fmlaLink="$AK$11" lockText="1" noThreeD="1"/>
</file>

<file path=xl/ctrlProps/ctrlProp75.xml><?xml version="1.0" encoding="utf-8"?>
<formControlPr xmlns="http://schemas.microsoft.com/office/spreadsheetml/2009/9/main" objectType="Radio" checked="Checked"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63</xdr:col>
      <xdr:colOff>488575</xdr:colOff>
      <xdr:row>5</xdr:row>
      <xdr:rowOff>147918</xdr:rowOff>
    </xdr:from>
    <xdr:to>
      <xdr:col>66</xdr:col>
      <xdr:colOff>656664</xdr:colOff>
      <xdr:row>7</xdr:row>
      <xdr:rowOff>282388</xdr:rowOff>
    </xdr:to>
    <xdr:sp macro="" textlink="">
      <xdr:nvSpPr>
        <xdr:cNvPr id="3" name="四角形吹き出し 21">
          <a:extLst>
            <a:ext uri="{FF2B5EF4-FFF2-40B4-BE49-F238E27FC236}">
              <a16:creationId xmlns:a16="http://schemas.microsoft.com/office/drawing/2014/main" id="{00000000-0008-0000-0000-000003000000}"/>
            </a:ext>
          </a:extLst>
        </xdr:cNvPr>
        <xdr:cNvSpPr/>
      </xdr:nvSpPr>
      <xdr:spPr>
        <a:xfrm>
          <a:off x="24005800" y="2300568"/>
          <a:ext cx="2225489" cy="896470"/>
        </a:xfrm>
        <a:prstGeom prst="wedgeRectCallout">
          <a:avLst>
            <a:gd name="adj1" fmla="val -70107"/>
            <a:gd name="adj2" fmla="val -581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エクセルですべて完結できるように、チェック形式にしました。</a:t>
          </a:r>
          <a:endParaRPr kumimoji="1" lang="en-US" altLang="ja-JP" sz="1100"/>
        </a:p>
      </xdr:txBody>
    </xdr:sp>
    <xdr:clientData/>
  </xdr:twoCellAnchor>
  <xdr:oneCellAnchor>
    <xdr:from>
      <xdr:col>52</xdr:col>
      <xdr:colOff>291353</xdr:colOff>
      <xdr:row>11</xdr:row>
      <xdr:rowOff>0</xdr:rowOff>
    </xdr:from>
    <xdr:ext cx="184731" cy="264560"/>
    <xdr:sp macro="" textlink="">
      <xdr:nvSpPr>
        <xdr:cNvPr id="4" name="テキスト ボックス 3">
          <a:extLst>
            <a:ext uri="{FF2B5EF4-FFF2-40B4-BE49-F238E27FC236}">
              <a16:creationId xmlns:a16="http://schemas.microsoft.com/office/drawing/2014/main" id="{00000000-0008-0000-0000-000004000000}"/>
            </a:ext>
          </a:extLst>
        </xdr:cNvPr>
        <xdr:cNvSpPr txBox="1"/>
      </xdr:nvSpPr>
      <xdr:spPr>
        <a:xfrm>
          <a:off x="16264778" y="443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23811</xdr:colOff>
      <xdr:row>1</xdr:row>
      <xdr:rowOff>166687</xdr:rowOff>
    </xdr:from>
    <xdr:to>
      <xdr:col>13</xdr:col>
      <xdr:colOff>250031</xdr:colOff>
      <xdr:row>3</xdr:row>
      <xdr:rowOff>154780</xdr:rowOff>
    </xdr:to>
    <xdr:grpSp>
      <xdr:nvGrpSpPr>
        <xdr:cNvPr id="5" name="グループ化 4">
          <a:extLst>
            <a:ext uri="{FF2B5EF4-FFF2-40B4-BE49-F238E27FC236}">
              <a16:creationId xmlns:a16="http://schemas.microsoft.com/office/drawing/2014/main" id="{00000000-0008-0000-0000-000005000000}"/>
            </a:ext>
          </a:extLst>
        </xdr:cNvPr>
        <xdr:cNvGrpSpPr/>
      </xdr:nvGrpSpPr>
      <xdr:grpSpPr>
        <a:xfrm>
          <a:off x="23811" y="547687"/>
          <a:ext cx="3786189" cy="1000124"/>
          <a:chOff x="10929937" y="988220"/>
          <a:chExt cx="3476625" cy="809624"/>
        </a:xfrm>
      </xdr:grpSpPr>
      <xdr:sp macro="" textlink="">
        <xdr:nvSpPr>
          <xdr:cNvPr id="6" name="テキスト ボックス 5">
            <a:extLst>
              <a:ext uri="{FF2B5EF4-FFF2-40B4-BE49-F238E27FC236}">
                <a16:creationId xmlns:a16="http://schemas.microsoft.com/office/drawing/2014/main" id="{00000000-0008-0000-0000-000006000000}"/>
              </a:ext>
            </a:extLst>
          </xdr:cNvPr>
          <xdr:cNvSpPr txBox="1"/>
        </xdr:nvSpPr>
        <xdr:spPr>
          <a:xfrm>
            <a:off x="10929937" y="988220"/>
            <a:ext cx="3476625" cy="809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latin typeface="ＭＳ Ｐゴシック" panose="020B0600070205080204" pitchFamily="50" charset="-128"/>
                <a:ea typeface="ＭＳ Ｐゴシック" panose="020B0600070205080204" pitchFamily="50" charset="-128"/>
              </a:rPr>
              <a:t>外来・在宅ベースアップ評価料（</a:t>
            </a:r>
            <a:r>
              <a:rPr kumimoji="1" lang="en-US" altLang="ja-JP" sz="1600">
                <a:latin typeface="ＭＳ Ｐゴシック" panose="020B0600070205080204" pitchFamily="50" charset="-128"/>
                <a:ea typeface="ＭＳ Ｐゴシック" panose="020B0600070205080204" pitchFamily="50" charset="-128"/>
              </a:rPr>
              <a:t>Ⅰ</a:t>
            </a:r>
            <a:r>
              <a:rPr kumimoji="1" lang="ja-JP" altLang="en-US" sz="1600">
                <a:latin typeface="ＭＳ Ｐゴシック" panose="020B0600070205080204" pitchFamily="50" charset="-128"/>
                <a:ea typeface="ＭＳ Ｐゴシック" panose="020B0600070205080204" pitchFamily="50" charset="-128"/>
              </a:rPr>
              <a:t>）</a:t>
            </a:r>
            <a:endParaRPr kumimoji="1" lang="en-US" altLang="ja-JP" sz="1600">
              <a:latin typeface="ＭＳ Ｐゴシック" panose="020B0600070205080204" pitchFamily="50" charset="-128"/>
              <a:ea typeface="ＭＳ Ｐゴシック" panose="020B0600070205080204" pitchFamily="50" charset="-128"/>
            </a:endParaRPr>
          </a:p>
          <a:p>
            <a:pPr algn="ctr"/>
            <a:r>
              <a:rPr kumimoji="1" lang="ja-JP" altLang="en-US" sz="1600">
                <a:latin typeface="ＭＳ Ｐゴシック" panose="020B0600070205080204" pitchFamily="50" charset="-128"/>
                <a:ea typeface="ＭＳ Ｐゴシック" panose="020B0600070205080204" pitchFamily="50" charset="-128"/>
              </a:rPr>
              <a:t>歯科外来・在宅ベースアップ評価料（</a:t>
            </a:r>
            <a:r>
              <a:rPr kumimoji="1" lang="en-US" altLang="ja-JP" sz="1600">
                <a:latin typeface="ＭＳ Ｐゴシック" panose="020B0600070205080204" pitchFamily="50" charset="-128"/>
                <a:ea typeface="ＭＳ Ｐゴシック" panose="020B0600070205080204" pitchFamily="50" charset="-128"/>
              </a:rPr>
              <a:t>Ⅰ</a:t>
            </a:r>
            <a:r>
              <a:rPr kumimoji="1" lang="ja-JP" altLang="en-US" sz="1600">
                <a:latin typeface="ＭＳ Ｐゴシック" panose="020B0600070205080204" pitchFamily="50" charset="-128"/>
                <a:ea typeface="ＭＳ Ｐゴシック" panose="020B0600070205080204" pitchFamily="50" charset="-128"/>
              </a:rPr>
              <a:t>）</a:t>
            </a:r>
          </a:p>
        </xdr:txBody>
      </xdr:sp>
      <xdr:sp macro="" textlink="">
        <xdr:nvSpPr>
          <xdr:cNvPr id="7" name="大かっこ 6">
            <a:extLst>
              <a:ext uri="{FF2B5EF4-FFF2-40B4-BE49-F238E27FC236}">
                <a16:creationId xmlns:a16="http://schemas.microsoft.com/office/drawing/2014/main" id="{00000000-0008-0000-0000-000007000000}"/>
              </a:ext>
            </a:extLst>
          </xdr:cNvPr>
          <xdr:cNvSpPr/>
        </xdr:nvSpPr>
        <xdr:spPr>
          <a:xfrm>
            <a:off x="11060906" y="1154906"/>
            <a:ext cx="3226594" cy="488155"/>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mc:AlternateContent xmlns:mc="http://schemas.openxmlformats.org/markup-compatibility/2006">
    <mc:Choice xmlns:a14="http://schemas.microsoft.com/office/drawing/2010/main" Requires="a14">
      <xdr:twoCellAnchor editAs="oneCell">
        <xdr:from>
          <xdr:col>5</xdr:col>
          <xdr:colOff>28575</xdr:colOff>
          <xdr:row>14</xdr:row>
          <xdr:rowOff>38100</xdr:rowOff>
        </xdr:from>
        <xdr:to>
          <xdr:col>5</xdr:col>
          <xdr:colOff>266700</xdr:colOff>
          <xdr:row>14</xdr:row>
          <xdr:rowOff>295275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15</xdr:row>
          <xdr:rowOff>38100</xdr:rowOff>
        </xdr:from>
        <xdr:to>
          <xdr:col>5</xdr:col>
          <xdr:colOff>266700</xdr:colOff>
          <xdr:row>15</xdr:row>
          <xdr:rowOff>295275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9</xdr:row>
          <xdr:rowOff>38100</xdr:rowOff>
        </xdr:from>
        <xdr:to>
          <xdr:col>5</xdr:col>
          <xdr:colOff>266700</xdr:colOff>
          <xdr:row>9</xdr:row>
          <xdr:rowOff>295275</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10</xdr:row>
          <xdr:rowOff>38100</xdr:rowOff>
        </xdr:from>
        <xdr:to>
          <xdr:col>5</xdr:col>
          <xdr:colOff>266700</xdr:colOff>
          <xdr:row>10</xdr:row>
          <xdr:rowOff>295275</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66675</xdr:colOff>
          <xdr:row>49</xdr:row>
          <xdr:rowOff>171450</xdr:rowOff>
        </xdr:from>
        <xdr:to>
          <xdr:col>32</xdr:col>
          <xdr:colOff>171450</xdr:colOff>
          <xdr:row>51</xdr:row>
          <xdr:rowOff>19050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900-00000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14452</xdr:colOff>
      <xdr:row>131</xdr:row>
      <xdr:rowOff>27589</xdr:rowOff>
    </xdr:from>
    <xdr:ext cx="144518" cy="151087"/>
    <xdr:sp macro="" textlink="">
      <xdr:nvSpPr>
        <xdr:cNvPr id="5" name="SH_01_20110421180400">
          <a:extLst>
            <a:ext uri="{FF2B5EF4-FFF2-40B4-BE49-F238E27FC236}">
              <a16:creationId xmlns:a16="http://schemas.microsoft.com/office/drawing/2014/main" id="{00000000-0008-0000-0900-000005000000}"/>
            </a:ext>
          </a:extLst>
        </xdr:cNvPr>
        <xdr:cNvSpPr>
          <a:spLocks noChangeArrowheads="1"/>
        </xdr:cNvSpPr>
      </xdr:nvSpPr>
      <xdr:spPr bwMode="auto">
        <a:xfrm>
          <a:off x="376402" y="2610703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19707</xdr:colOff>
      <xdr:row>132</xdr:row>
      <xdr:rowOff>26276</xdr:rowOff>
    </xdr:from>
    <xdr:ext cx="144518" cy="151087"/>
    <xdr:sp macro="" textlink="">
      <xdr:nvSpPr>
        <xdr:cNvPr id="6" name="SH_01_20110421180400">
          <a:extLst>
            <a:ext uri="{FF2B5EF4-FFF2-40B4-BE49-F238E27FC236}">
              <a16:creationId xmlns:a16="http://schemas.microsoft.com/office/drawing/2014/main" id="{00000000-0008-0000-0900-000006000000}"/>
            </a:ext>
          </a:extLst>
        </xdr:cNvPr>
        <xdr:cNvSpPr>
          <a:spLocks noChangeArrowheads="1"/>
        </xdr:cNvSpPr>
      </xdr:nvSpPr>
      <xdr:spPr bwMode="auto">
        <a:xfrm>
          <a:off x="381657" y="263057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16422</xdr:colOff>
      <xdr:row>133</xdr:row>
      <xdr:rowOff>27591</xdr:rowOff>
    </xdr:from>
    <xdr:ext cx="143861" cy="151087"/>
    <xdr:sp macro="" textlink="">
      <xdr:nvSpPr>
        <xdr:cNvPr id="7" name="SH_01_20110421180400">
          <a:extLst>
            <a:ext uri="{FF2B5EF4-FFF2-40B4-BE49-F238E27FC236}">
              <a16:creationId xmlns:a16="http://schemas.microsoft.com/office/drawing/2014/main" id="{00000000-0008-0000-0900-000007000000}"/>
            </a:ext>
          </a:extLst>
        </xdr:cNvPr>
        <xdr:cNvSpPr>
          <a:spLocks noChangeArrowheads="1"/>
        </xdr:cNvSpPr>
      </xdr:nvSpPr>
      <xdr:spPr bwMode="auto">
        <a:xfrm>
          <a:off x="378372" y="26507091"/>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mc:AlternateContent xmlns:mc="http://schemas.openxmlformats.org/markup-compatibility/2006">
    <mc:Choice xmlns:a14="http://schemas.microsoft.com/office/drawing/2010/main" Requires="a14">
      <xdr:twoCellAnchor editAs="oneCell">
        <xdr:from>
          <xdr:col>1</xdr:col>
          <xdr:colOff>180975</xdr:colOff>
          <xdr:row>6</xdr:row>
          <xdr:rowOff>171450</xdr:rowOff>
        </xdr:from>
        <xdr:to>
          <xdr:col>2</xdr:col>
          <xdr:colOff>228600</xdr:colOff>
          <xdr:row>8</xdr:row>
          <xdr:rowOff>19050</xdr:rowOff>
        </xdr:to>
        <xdr:sp macro="" textlink="">
          <xdr:nvSpPr>
            <xdr:cNvPr id="33794" name="Option Button 2" hidden="1">
              <a:extLst>
                <a:ext uri="{63B3BB69-23CF-44E3-9099-C40C66FF867C}">
                  <a14:compatExt spid="_x0000_s33794"/>
                </a:ext>
                <a:ext uri="{FF2B5EF4-FFF2-40B4-BE49-F238E27FC236}">
                  <a16:creationId xmlns:a16="http://schemas.microsoft.com/office/drawing/2014/main" id="{00000000-0008-0000-09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7</xdr:row>
          <xdr:rowOff>171450</xdr:rowOff>
        </xdr:from>
        <xdr:to>
          <xdr:col>2</xdr:col>
          <xdr:colOff>238125</xdr:colOff>
          <xdr:row>9</xdr:row>
          <xdr:rowOff>19050</xdr:rowOff>
        </xdr:to>
        <xdr:sp macro="" textlink="">
          <xdr:nvSpPr>
            <xdr:cNvPr id="33795" name="Option Button 3" hidden="1">
              <a:extLst>
                <a:ext uri="{63B3BB69-23CF-44E3-9099-C40C66FF867C}">
                  <a14:compatExt spid="_x0000_s33795"/>
                </a:ext>
                <a:ext uri="{FF2B5EF4-FFF2-40B4-BE49-F238E27FC236}">
                  <a16:creationId xmlns:a16="http://schemas.microsoft.com/office/drawing/2014/main" id="{00000000-0008-0000-0900-00000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16</xdr:row>
          <xdr:rowOff>19050</xdr:rowOff>
        </xdr:from>
        <xdr:to>
          <xdr:col>22</xdr:col>
          <xdr:colOff>238125</xdr:colOff>
          <xdr:row>16</xdr:row>
          <xdr:rowOff>180975</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900-00000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0</xdr:col>
      <xdr:colOff>23977</xdr:colOff>
      <xdr:row>124</xdr:row>
      <xdr:rowOff>27589</xdr:rowOff>
    </xdr:from>
    <xdr:ext cx="144518" cy="151087"/>
    <xdr:sp macro="" textlink="">
      <xdr:nvSpPr>
        <xdr:cNvPr id="8" name="SH_01_20110421180400">
          <a:extLst>
            <a:ext uri="{FF2B5EF4-FFF2-40B4-BE49-F238E27FC236}">
              <a16:creationId xmlns:a16="http://schemas.microsoft.com/office/drawing/2014/main" id="{00000000-0008-0000-0900-000008000000}"/>
            </a:ext>
          </a:extLst>
        </xdr:cNvPr>
        <xdr:cNvSpPr>
          <a:spLocks noChangeArrowheads="1"/>
        </xdr:cNvSpPr>
      </xdr:nvSpPr>
      <xdr:spPr bwMode="auto">
        <a:xfrm>
          <a:off x="23977" y="247068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112</xdr:row>
      <xdr:rowOff>26276</xdr:rowOff>
    </xdr:from>
    <xdr:ext cx="144518" cy="151087"/>
    <xdr:sp macro="" textlink="">
      <xdr:nvSpPr>
        <xdr:cNvPr id="9" name="SH_01_20110421180400">
          <a:extLst>
            <a:ext uri="{FF2B5EF4-FFF2-40B4-BE49-F238E27FC236}">
              <a16:creationId xmlns:a16="http://schemas.microsoft.com/office/drawing/2014/main" id="{00000000-0008-0000-0900-000009000000}"/>
            </a:ext>
          </a:extLst>
        </xdr:cNvPr>
        <xdr:cNvSpPr>
          <a:spLocks noChangeArrowheads="1"/>
        </xdr:cNvSpPr>
      </xdr:nvSpPr>
      <xdr:spPr bwMode="auto">
        <a:xfrm>
          <a:off x="19707" y="223052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113</xdr:row>
      <xdr:rowOff>16751</xdr:rowOff>
    </xdr:from>
    <xdr:ext cx="144518" cy="151087"/>
    <xdr:sp macro="" textlink="">
      <xdr:nvSpPr>
        <xdr:cNvPr id="10" name="SH_01_20110421180400">
          <a:extLst>
            <a:ext uri="{FF2B5EF4-FFF2-40B4-BE49-F238E27FC236}">
              <a16:creationId xmlns:a16="http://schemas.microsoft.com/office/drawing/2014/main" id="{00000000-0008-0000-0900-00000A000000}"/>
            </a:ext>
          </a:extLst>
        </xdr:cNvPr>
        <xdr:cNvSpPr>
          <a:spLocks noChangeArrowheads="1"/>
        </xdr:cNvSpPr>
      </xdr:nvSpPr>
      <xdr:spPr bwMode="auto">
        <a:xfrm>
          <a:off x="19707" y="224957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181632</xdr:colOff>
      <xdr:row>114</xdr:row>
      <xdr:rowOff>26276</xdr:rowOff>
    </xdr:from>
    <xdr:ext cx="144518" cy="151087"/>
    <xdr:sp macro="" textlink="">
      <xdr:nvSpPr>
        <xdr:cNvPr id="11" name="SH_01_20110421180400">
          <a:extLst>
            <a:ext uri="{FF2B5EF4-FFF2-40B4-BE49-F238E27FC236}">
              <a16:creationId xmlns:a16="http://schemas.microsoft.com/office/drawing/2014/main" id="{00000000-0008-0000-0900-00000B000000}"/>
            </a:ext>
          </a:extLst>
        </xdr:cNvPr>
        <xdr:cNvSpPr>
          <a:spLocks noChangeArrowheads="1"/>
        </xdr:cNvSpPr>
      </xdr:nvSpPr>
      <xdr:spPr bwMode="auto">
        <a:xfrm>
          <a:off x="181632" y="227053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29232</xdr:colOff>
      <xdr:row>115</xdr:row>
      <xdr:rowOff>16751</xdr:rowOff>
    </xdr:from>
    <xdr:ext cx="144518" cy="151087"/>
    <xdr:sp macro="" textlink="">
      <xdr:nvSpPr>
        <xdr:cNvPr id="12" name="SH_01_20110421180400">
          <a:extLst>
            <a:ext uri="{FF2B5EF4-FFF2-40B4-BE49-F238E27FC236}">
              <a16:creationId xmlns:a16="http://schemas.microsoft.com/office/drawing/2014/main" id="{00000000-0008-0000-0900-00000C000000}"/>
            </a:ext>
          </a:extLst>
        </xdr:cNvPr>
        <xdr:cNvSpPr>
          <a:spLocks noChangeArrowheads="1"/>
        </xdr:cNvSpPr>
      </xdr:nvSpPr>
      <xdr:spPr bwMode="auto">
        <a:xfrm>
          <a:off x="29232" y="228958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172107</xdr:colOff>
      <xdr:row>116</xdr:row>
      <xdr:rowOff>16751</xdr:rowOff>
    </xdr:from>
    <xdr:ext cx="144518" cy="151087"/>
    <xdr:sp macro="" textlink="">
      <xdr:nvSpPr>
        <xdr:cNvPr id="13" name="SH_01_20110421180400">
          <a:extLst>
            <a:ext uri="{FF2B5EF4-FFF2-40B4-BE49-F238E27FC236}">
              <a16:creationId xmlns:a16="http://schemas.microsoft.com/office/drawing/2014/main" id="{00000000-0008-0000-0900-00000D000000}"/>
            </a:ext>
          </a:extLst>
        </xdr:cNvPr>
        <xdr:cNvSpPr>
          <a:spLocks noChangeArrowheads="1"/>
        </xdr:cNvSpPr>
      </xdr:nvSpPr>
      <xdr:spPr bwMode="auto">
        <a:xfrm>
          <a:off x="172107" y="230958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117</xdr:row>
      <xdr:rowOff>26276</xdr:rowOff>
    </xdr:from>
    <xdr:ext cx="144518" cy="151087"/>
    <xdr:sp macro="" textlink="">
      <xdr:nvSpPr>
        <xdr:cNvPr id="14" name="SH_01_20110421180400">
          <a:extLst>
            <a:ext uri="{FF2B5EF4-FFF2-40B4-BE49-F238E27FC236}">
              <a16:creationId xmlns:a16="http://schemas.microsoft.com/office/drawing/2014/main" id="{00000000-0008-0000-0900-00000E000000}"/>
            </a:ext>
          </a:extLst>
        </xdr:cNvPr>
        <xdr:cNvSpPr>
          <a:spLocks noChangeArrowheads="1"/>
        </xdr:cNvSpPr>
      </xdr:nvSpPr>
      <xdr:spPr bwMode="auto">
        <a:xfrm>
          <a:off x="19707" y="233053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118</xdr:row>
      <xdr:rowOff>16751</xdr:rowOff>
    </xdr:from>
    <xdr:ext cx="144518" cy="151087"/>
    <xdr:sp macro="" textlink="">
      <xdr:nvSpPr>
        <xdr:cNvPr id="15" name="SH_01_20110421180400">
          <a:extLst>
            <a:ext uri="{FF2B5EF4-FFF2-40B4-BE49-F238E27FC236}">
              <a16:creationId xmlns:a16="http://schemas.microsoft.com/office/drawing/2014/main" id="{00000000-0008-0000-0900-00000F000000}"/>
            </a:ext>
          </a:extLst>
        </xdr:cNvPr>
        <xdr:cNvSpPr>
          <a:spLocks noChangeArrowheads="1"/>
        </xdr:cNvSpPr>
      </xdr:nvSpPr>
      <xdr:spPr bwMode="auto">
        <a:xfrm>
          <a:off x="19707" y="234958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11</xdr:col>
      <xdr:colOff>211329</xdr:colOff>
      <xdr:row>117</xdr:row>
      <xdr:rowOff>13389</xdr:rowOff>
    </xdr:from>
    <xdr:ext cx="144518" cy="151087"/>
    <xdr:sp macro="" textlink="">
      <xdr:nvSpPr>
        <xdr:cNvPr id="16" name="SH_01_20110421180400">
          <a:extLst>
            <a:ext uri="{FF2B5EF4-FFF2-40B4-BE49-F238E27FC236}">
              <a16:creationId xmlns:a16="http://schemas.microsoft.com/office/drawing/2014/main" id="{00000000-0008-0000-0900-000010000000}"/>
            </a:ext>
          </a:extLst>
        </xdr:cNvPr>
        <xdr:cNvSpPr>
          <a:spLocks noChangeArrowheads="1"/>
        </xdr:cNvSpPr>
      </xdr:nvSpPr>
      <xdr:spPr bwMode="auto">
        <a:xfrm>
          <a:off x="3236917" y="23489713"/>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12</xdr:col>
      <xdr:colOff>239902</xdr:colOff>
      <xdr:row>117</xdr:row>
      <xdr:rowOff>35801</xdr:rowOff>
    </xdr:from>
    <xdr:ext cx="144518" cy="151087"/>
    <xdr:sp macro="" textlink="">
      <xdr:nvSpPr>
        <xdr:cNvPr id="17" name="SH_01_20110421180400">
          <a:extLst>
            <a:ext uri="{FF2B5EF4-FFF2-40B4-BE49-F238E27FC236}">
              <a16:creationId xmlns:a16="http://schemas.microsoft.com/office/drawing/2014/main" id="{00000000-0008-0000-0900-000011000000}"/>
            </a:ext>
          </a:extLst>
        </xdr:cNvPr>
        <xdr:cNvSpPr>
          <a:spLocks noChangeArrowheads="1"/>
        </xdr:cNvSpPr>
      </xdr:nvSpPr>
      <xdr:spPr bwMode="auto">
        <a:xfrm>
          <a:off x="3523226" y="23512125"/>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11</xdr:col>
      <xdr:colOff>200122</xdr:colOff>
      <xdr:row>118</xdr:row>
      <xdr:rowOff>35801</xdr:rowOff>
    </xdr:from>
    <xdr:ext cx="144518" cy="151087"/>
    <xdr:sp macro="" textlink="">
      <xdr:nvSpPr>
        <xdr:cNvPr id="18" name="SH_01_20110421180400">
          <a:extLst>
            <a:ext uri="{FF2B5EF4-FFF2-40B4-BE49-F238E27FC236}">
              <a16:creationId xmlns:a16="http://schemas.microsoft.com/office/drawing/2014/main" id="{00000000-0008-0000-0900-000012000000}"/>
            </a:ext>
          </a:extLst>
        </xdr:cNvPr>
        <xdr:cNvSpPr>
          <a:spLocks noChangeArrowheads="1"/>
        </xdr:cNvSpPr>
      </xdr:nvSpPr>
      <xdr:spPr bwMode="auto">
        <a:xfrm>
          <a:off x="3225710" y="23713830"/>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12</xdr:col>
      <xdr:colOff>251108</xdr:colOff>
      <xdr:row>118</xdr:row>
      <xdr:rowOff>35801</xdr:rowOff>
    </xdr:from>
    <xdr:ext cx="144518" cy="151087"/>
    <xdr:sp macro="" textlink="">
      <xdr:nvSpPr>
        <xdr:cNvPr id="19" name="SH_01_20110421180400">
          <a:extLst>
            <a:ext uri="{FF2B5EF4-FFF2-40B4-BE49-F238E27FC236}">
              <a16:creationId xmlns:a16="http://schemas.microsoft.com/office/drawing/2014/main" id="{00000000-0008-0000-0900-000013000000}"/>
            </a:ext>
          </a:extLst>
        </xdr:cNvPr>
        <xdr:cNvSpPr>
          <a:spLocks noChangeArrowheads="1"/>
        </xdr:cNvSpPr>
      </xdr:nvSpPr>
      <xdr:spPr bwMode="auto">
        <a:xfrm>
          <a:off x="3534432" y="23713830"/>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29232</xdr:colOff>
      <xdr:row>119</xdr:row>
      <xdr:rowOff>7226</xdr:rowOff>
    </xdr:from>
    <xdr:ext cx="144518" cy="151087"/>
    <xdr:sp macro="" textlink="">
      <xdr:nvSpPr>
        <xdr:cNvPr id="20" name="SH_01_20110421180400">
          <a:extLst>
            <a:ext uri="{FF2B5EF4-FFF2-40B4-BE49-F238E27FC236}">
              <a16:creationId xmlns:a16="http://schemas.microsoft.com/office/drawing/2014/main" id="{00000000-0008-0000-0900-000014000000}"/>
            </a:ext>
          </a:extLst>
        </xdr:cNvPr>
        <xdr:cNvSpPr>
          <a:spLocks noChangeArrowheads="1"/>
        </xdr:cNvSpPr>
      </xdr:nvSpPr>
      <xdr:spPr bwMode="auto">
        <a:xfrm>
          <a:off x="391182" y="236863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29232</xdr:colOff>
      <xdr:row>120</xdr:row>
      <xdr:rowOff>16751</xdr:rowOff>
    </xdr:from>
    <xdr:ext cx="144518" cy="151087"/>
    <xdr:sp macro="" textlink="">
      <xdr:nvSpPr>
        <xdr:cNvPr id="21" name="SH_01_20110421180400">
          <a:extLst>
            <a:ext uri="{FF2B5EF4-FFF2-40B4-BE49-F238E27FC236}">
              <a16:creationId xmlns:a16="http://schemas.microsoft.com/office/drawing/2014/main" id="{00000000-0008-0000-0900-000015000000}"/>
            </a:ext>
          </a:extLst>
        </xdr:cNvPr>
        <xdr:cNvSpPr>
          <a:spLocks noChangeArrowheads="1"/>
        </xdr:cNvSpPr>
      </xdr:nvSpPr>
      <xdr:spPr bwMode="auto">
        <a:xfrm>
          <a:off x="391182" y="238959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29232</xdr:colOff>
      <xdr:row>121</xdr:row>
      <xdr:rowOff>26276</xdr:rowOff>
    </xdr:from>
    <xdr:ext cx="144518" cy="151087"/>
    <xdr:sp macro="" textlink="">
      <xdr:nvSpPr>
        <xdr:cNvPr id="22" name="SH_01_20110421180400">
          <a:extLst>
            <a:ext uri="{FF2B5EF4-FFF2-40B4-BE49-F238E27FC236}">
              <a16:creationId xmlns:a16="http://schemas.microsoft.com/office/drawing/2014/main" id="{00000000-0008-0000-0900-000016000000}"/>
            </a:ext>
          </a:extLst>
        </xdr:cNvPr>
        <xdr:cNvSpPr>
          <a:spLocks noChangeArrowheads="1"/>
        </xdr:cNvSpPr>
      </xdr:nvSpPr>
      <xdr:spPr bwMode="auto">
        <a:xfrm>
          <a:off x="391182" y="241054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7</xdr:col>
      <xdr:colOff>12424</xdr:colOff>
      <xdr:row>121</xdr:row>
      <xdr:rowOff>27957</xdr:rowOff>
    </xdr:from>
    <xdr:ext cx="144518" cy="151087"/>
    <xdr:sp macro="" textlink="">
      <xdr:nvSpPr>
        <xdr:cNvPr id="23" name="SH_01_20110421180400">
          <a:extLst>
            <a:ext uri="{FF2B5EF4-FFF2-40B4-BE49-F238E27FC236}">
              <a16:creationId xmlns:a16="http://schemas.microsoft.com/office/drawing/2014/main" id="{00000000-0008-0000-0900-000017000000}"/>
            </a:ext>
          </a:extLst>
        </xdr:cNvPr>
        <xdr:cNvSpPr>
          <a:spLocks noChangeArrowheads="1"/>
        </xdr:cNvSpPr>
      </xdr:nvSpPr>
      <xdr:spPr bwMode="auto">
        <a:xfrm>
          <a:off x="2007071" y="2431110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7</xdr:col>
      <xdr:colOff>256151</xdr:colOff>
      <xdr:row>121</xdr:row>
      <xdr:rowOff>16751</xdr:rowOff>
    </xdr:from>
    <xdr:ext cx="144518" cy="151087"/>
    <xdr:sp macro="" textlink="">
      <xdr:nvSpPr>
        <xdr:cNvPr id="24" name="SH_01_20110421180400">
          <a:extLst>
            <a:ext uri="{FF2B5EF4-FFF2-40B4-BE49-F238E27FC236}">
              <a16:creationId xmlns:a16="http://schemas.microsoft.com/office/drawing/2014/main" id="{00000000-0008-0000-0900-000018000000}"/>
            </a:ext>
          </a:extLst>
        </xdr:cNvPr>
        <xdr:cNvSpPr>
          <a:spLocks noChangeArrowheads="1"/>
        </xdr:cNvSpPr>
      </xdr:nvSpPr>
      <xdr:spPr bwMode="auto">
        <a:xfrm>
          <a:off x="2250798" y="24299898"/>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23977</xdr:colOff>
      <xdr:row>125</xdr:row>
      <xdr:rowOff>18064</xdr:rowOff>
    </xdr:from>
    <xdr:ext cx="144518" cy="151087"/>
    <xdr:sp macro="" textlink="">
      <xdr:nvSpPr>
        <xdr:cNvPr id="25" name="SH_01_20110421180400">
          <a:extLst>
            <a:ext uri="{FF2B5EF4-FFF2-40B4-BE49-F238E27FC236}">
              <a16:creationId xmlns:a16="http://schemas.microsoft.com/office/drawing/2014/main" id="{00000000-0008-0000-0900-000019000000}"/>
            </a:ext>
          </a:extLst>
        </xdr:cNvPr>
        <xdr:cNvSpPr>
          <a:spLocks noChangeArrowheads="1"/>
        </xdr:cNvSpPr>
      </xdr:nvSpPr>
      <xdr:spPr bwMode="auto">
        <a:xfrm>
          <a:off x="23977" y="248973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185902</xdr:colOff>
      <xdr:row>126</xdr:row>
      <xdr:rowOff>18064</xdr:rowOff>
    </xdr:from>
    <xdr:ext cx="144518" cy="151087"/>
    <xdr:sp macro="" textlink="">
      <xdr:nvSpPr>
        <xdr:cNvPr id="26" name="SH_01_20110421180400">
          <a:extLst>
            <a:ext uri="{FF2B5EF4-FFF2-40B4-BE49-F238E27FC236}">
              <a16:creationId xmlns:a16="http://schemas.microsoft.com/office/drawing/2014/main" id="{00000000-0008-0000-0900-00001A000000}"/>
            </a:ext>
          </a:extLst>
        </xdr:cNvPr>
        <xdr:cNvSpPr>
          <a:spLocks noChangeArrowheads="1"/>
        </xdr:cNvSpPr>
      </xdr:nvSpPr>
      <xdr:spPr bwMode="auto">
        <a:xfrm>
          <a:off x="185902" y="250973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14452</xdr:colOff>
      <xdr:row>127</xdr:row>
      <xdr:rowOff>27589</xdr:rowOff>
    </xdr:from>
    <xdr:ext cx="144518" cy="151087"/>
    <xdr:sp macro="" textlink="">
      <xdr:nvSpPr>
        <xdr:cNvPr id="27" name="SH_01_20110421180400">
          <a:extLst>
            <a:ext uri="{FF2B5EF4-FFF2-40B4-BE49-F238E27FC236}">
              <a16:creationId xmlns:a16="http://schemas.microsoft.com/office/drawing/2014/main" id="{00000000-0008-0000-0900-00001B000000}"/>
            </a:ext>
          </a:extLst>
        </xdr:cNvPr>
        <xdr:cNvSpPr>
          <a:spLocks noChangeArrowheads="1"/>
        </xdr:cNvSpPr>
      </xdr:nvSpPr>
      <xdr:spPr bwMode="auto">
        <a:xfrm>
          <a:off x="14452" y="2530693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185902</xdr:colOff>
      <xdr:row>128</xdr:row>
      <xdr:rowOff>8539</xdr:rowOff>
    </xdr:from>
    <xdr:ext cx="144518" cy="151087"/>
    <xdr:sp macro="" textlink="">
      <xdr:nvSpPr>
        <xdr:cNvPr id="28" name="SH_01_20110421180400">
          <a:extLst>
            <a:ext uri="{FF2B5EF4-FFF2-40B4-BE49-F238E27FC236}">
              <a16:creationId xmlns:a16="http://schemas.microsoft.com/office/drawing/2014/main" id="{00000000-0008-0000-0900-00001C000000}"/>
            </a:ext>
          </a:extLst>
        </xdr:cNvPr>
        <xdr:cNvSpPr>
          <a:spLocks noChangeArrowheads="1"/>
        </xdr:cNvSpPr>
      </xdr:nvSpPr>
      <xdr:spPr bwMode="auto">
        <a:xfrm>
          <a:off x="185902" y="254879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23977</xdr:colOff>
      <xdr:row>129</xdr:row>
      <xdr:rowOff>37114</xdr:rowOff>
    </xdr:from>
    <xdr:ext cx="144518" cy="151087"/>
    <xdr:sp macro="" textlink="">
      <xdr:nvSpPr>
        <xdr:cNvPr id="29" name="SH_01_20110421180400">
          <a:extLst>
            <a:ext uri="{FF2B5EF4-FFF2-40B4-BE49-F238E27FC236}">
              <a16:creationId xmlns:a16="http://schemas.microsoft.com/office/drawing/2014/main" id="{00000000-0008-0000-0900-00001D000000}"/>
            </a:ext>
          </a:extLst>
        </xdr:cNvPr>
        <xdr:cNvSpPr>
          <a:spLocks noChangeArrowheads="1"/>
        </xdr:cNvSpPr>
      </xdr:nvSpPr>
      <xdr:spPr bwMode="auto">
        <a:xfrm>
          <a:off x="23977" y="257165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23977</xdr:colOff>
      <xdr:row>130</xdr:row>
      <xdr:rowOff>18064</xdr:rowOff>
    </xdr:from>
    <xdr:ext cx="144518" cy="151087"/>
    <xdr:sp macro="" textlink="">
      <xdr:nvSpPr>
        <xdr:cNvPr id="30" name="SH_01_20110421180400">
          <a:extLst>
            <a:ext uri="{FF2B5EF4-FFF2-40B4-BE49-F238E27FC236}">
              <a16:creationId xmlns:a16="http://schemas.microsoft.com/office/drawing/2014/main" id="{00000000-0008-0000-0900-00001E000000}"/>
            </a:ext>
          </a:extLst>
        </xdr:cNvPr>
        <xdr:cNvSpPr>
          <a:spLocks noChangeArrowheads="1"/>
        </xdr:cNvSpPr>
      </xdr:nvSpPr>
      <xdr:spPr bwMode="auto">
        <a:xfrm>
          <a:off x="23977" y="258974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11</xdr:col>
      <xdr:colOff>181981</xdr:colOff>
      <xdr:row>129</xdr:row>
      <xdr:rowOff>16383</xdr:rowOff>
    </xdr:from>
    <xdr:ext cx="144518" cy="151087"/>
    <xdr:sp macro="" textlink="">
      <xdr:nvSpPr>
        <xdr:cNvPr id="31" name="SH_01_20110421180400">
          <a:extLst>
            <a:ext uri="{FF2B5EF4-FFF2-40B4-BE49-F238E27FC236}">
              <a16:creationId xmlns:a16="http://schemas.microsoft.com/office/drawing/2014/main" id="{00000000-0008-0000-0900-00001F000000}"/>
            </a:ext>
          </a:extLst>
        </xdr:cNvPr>
        <xdr:cNvSpPr>
          <a:spLocks noChangeArrowheads="1"/>
        </xdr:cNvSpPr>
      </xdr:nvSpPr>
      <xdr:spPr bwMode="auto">
        <a:xfrm>
          <a:off x="3207569" y="25913177"/>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12</xdr:col>
      <xdr:colOff>218959</xdr:colOff>
      <xdr:row>129</xdr:row>
      <xdr:rowOff>27589</xdr:rowOff>
    </xdr:from>
    <xdr:ext cx="144518" cy="151087"/>
    <xdr:sp macro="" textlink="">
      <xdr:nvSpPr>
        <xdr:cNvPr id="32" name="SH_01_20110421180400">
          <a:extLst>
            <a:ext uri="{FF2B5EF4-FFF2-40B4-BE49-F238E27FC236}">
              <a16:creationId xmlns:a16="http://schemas.microsoft.com/office/drawing/2014/main" id="{00000000-0008-0000-0900-000020000000}"/>
            </a:ext>
          </a:extLst>
        </xdr:cNvPr>
        <xdr:cNvSpPr>
          <a:spLocks noChangeArrowheads="1"/>
        </xdr:cNvSpPr>
      </xdr:nvSpPr>
      <xdr:spPr bwMode="auto">
        <a:xfrm>
          <a:off x="3502283" y="25924383"/>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11</xdr:col>
      <xdr:colOff>226804</xdr:colOff>
      <xdr:row>130</xdr:row>
      <xdr:rowOff>37114</xdr:rowOff>
    </xdr:from>
    <xdr:ext cx="144518" cy="151087"/>
    <xdr:sp macro="" textlink="">
      <xdr:nvSpPr>
        <xdr:cNvPr id="33" name="SH_01_20110421180400">
          <a:extLst>
            <a:ext uri="{FF2B5EF4-FFF2-40B4-BE49-F238E27FC236}">
              <a16:creationId xmlns:a16="http://schemas.microsoft.com/office/drawing/2014/main" id="{00000000-0008-0000-0900-000021000000}"/>
            </a:ext>
          </a:extLst>
        </xdr:cNvPr>
        <xdr:cNvSpPr>
          <a:spLocks noChangeArrowheads="1"/>
        </xdr:cNvSpPr>
      </xdr:nvSpPr>
      <xdr:spPr bwMode="auto">
        <a:xfrm>
          <a:off x="3252392" y="261356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12</xdr:col>
      <xdr:colOff>230165</xdr:colOff>
      <xdr:row>130</xdr:row>
      <xdr:rowOff>27589</xdr:rowOff>
    </xdr:from>
    <xdr:ext cx="144518" cy="151087"/>
    <xdr:sp macro="" textlink="">
      <xdr:nvSpPr>
        <xdr:cNvPr id="34" name="SH_01_20110421180400">
          <a:extLst>
            <a:ext uri="{FF2B5EF4-FFF2-40B4-BE49-F238E27FC236}">
              <a16:creationId xmlns:a16="http://schemas.microsoft.com/office/drawing/2014/main" id="{00000000-0008-0000-0900-000022000000}"/>
            </a:ext>
          </a:extLst>
        </xdr:cNvPr>
        <xdr:cNvSpPr>
          <a:spLocks noChangeArrowheads="1"/>
        </xdr:cNvSpPr>
      </xdr:nvSpPr>
      <xdr:spPr bwMode="auto">
        <a:xfrm>
          <a:off x="3513489" y="261260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8</xdr:col>
      <xdr:colOff>15573</xdr:colOff>
      <xdr:row>133</xdr:row>
      <xdr:rowOff>27589</xdr:rowOff>
    </xdr:from>
    <xdr:ext cx="144518" cy="151087"/>
    <xdr:sp macro="" textlink="">
      <xdr:nvSpPr>
        <xdr:cNvPr id="35" name="SH_01_20110421180400">
          <a:extLst>
            <a:ext uri="{FF2B5EF4-FFF2-40B4-BE49-F238E27FC236}">
              <a16:creationId xmlns:a16="http://schemas.microsoft.com/office/drawing/2014/main" id="{00000000-0008-0000-0900-000023000000}"/>
            </a:ext>
          </a:extLst>
        </xdr:cNvPr>
        <xdr:cNvSpPr>
          <a:spLocks noChangeArrowheads="1"/>
        </xdr:cNvSpPr>
      </xdr:nvSpPr>
      <xdr:spPr bwMode="auto">
        <a:xfrm>
          <a:off x="2267955" y="26731207"/>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6</xdr:col>
      <xdr:colOff>236540</xdr:colOff>
      <xdr:row>133</xdr:row>
      <xdr:rowOff>15070</xdr:rowOff>
    </xdr:from>
    <xdr:ext cx="144518" cy="151087"/>
    <xdr:sp macro="" textlink="">
      <xdr:nvSpPr>
        <xdr:cNvPr id="36" name="SH_01_20110421180400">
          <a:extLst>
            <a:ext uri="{FF2B5EF4-FFF2-40B4-BE49-F238E27FC236}">
              <a16:creationId xmlns:a16="http://schemas.microsoft.com/office/drawing/2014/main" id="{00000000-0008-0000-0900-000024000000}"/>
            </a:ext>
          </a:extLst>
        </xdr:cNvPr>
        <xdr:cNvSpPr>
          <a:spLocks noChangeArrowheads="1"/>
        </xdr:cNvSpPr>
      </xdr:nvSpPr>
      <xdr:spPr bwMode="auto">
        <a:xfrm>
          <a:off x="1973452" y="26718688"/>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28575</xdr:colOff>
          <xdr:row>10</xdr:row>
          <xdr:rowOff>38100</xdr:rowOff>
        </xdr:from>
        <xdr:to>
          <xdr:col>5</xdr:col>
          <xdr:colOff>266700</xdr:colOff>
          <xdr:row>11</xdr:row>
          <xdr:rowOff>57150</xdr:rowOff>
        </xdr:to>
        <xdr:sp macro="" textlink="">
          <xdr:nvSpPr>
            <xdr:cNvPr id="26625" name="Check Box 1" hidden="1">
              <a:extLst>
                <a:ext uri="{63B3BB69-23CF-44E3-9099-C40C66FF867C}">
                  <a14:compatExt spid="_x0000_s26625"/>
                </a:ext>
                <a:ext uri="{FF2B5EF4-FFF2-40B4-BE49-F238E27FC236}">
                  <a16:creationId xmlns:a16="http://schemas.microsoft.com/office/drawing/2014/main" id="{00000000-0008-0000-0A00-00000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11</xdr:row>
          <xdr:rowOff>38100</xdr:rowOff>
        </xdr:from>
        <xdr:to>
          <xdr:col>5</xdr:col>
          <xdr:colOff>266700</xdr:colOff>
          <xdr:row>12</xdr:row>
          <xdr:rowOff>57150</xdr:rowOff>
        </xdr:to>
        <xdr:sp macro="" textlink="">
          <xdr:nvSpPr>
            <xdr:cNvPr id="26626" name="Check Box 2" hidden="1">
              <a:extLst>
                <a:ext uri="{63B3BB69-23CF-44E3-9099-C40C66FF867C}">
                  <a14:compatExt spid="_x0000_s26626"/>
                </a:ext>
                <a:ext uri="{FF2B5EF4-FFF2-40B4-BE49-F238E27FC236}">
                  <a16:creationId xmlns:a16="http://schemas.microsoft.com/office/drawing/2014/main" id="{00000000-0008-0000-0A00-00000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10</xdr:row>
          <xdr:rowOff>180975</xdr:rowOff>
        </xdr:from>
        <xdr:to>
          <xdr:col>11</xdr:col>
          <xdr:colOff>85725</xdr:colOff>
          <xdr:row>11</xdr:row>
          <xdr:rowOff>190500</xdr:rowOff>
        </xdr:to>
        <xdr:sp macro="" textlink="">
          <xdr:nvSpPr>
            <xdr:cNvPr id="26627" name="Option Button 3" hidden="1">
              <a:extLst>
                <a:ext uri="{63B3BB69-23CF-44E3-9099-C40C66FF867C}">
                  <a14:compatExt spid="_x0000_s26627"/>
                </a:ext>
                <a:ext uri="{FF2B5EF4-FFF2-40B4-BE49-F238E27FC236}">
                  <a16:creationId xmlns:a16="http://schemas.microsoft.com/office/drawing/2014/main" id="{00000000-0008-0000-0A00-00000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10</xdr:row>
          <xdr:rowOff>180975</xdr:rowOff>
        </xdr:from>
        <xdr:to>
          <xdr:col>14</xdr:col>
          <xdr:colOff>85725</xdr:colOff>
          <xdr:row>11</xdr:row>
          <xdr:rowOff>190500</xdr:rowOff>
        </xdr:to>
        <xdr:sp macro="" textlink="">
          <xdr:nvSpPr>
            <xdr:cNvPr id="26628" name="Option Button 4" hidden="1">
              <a:extLst>
                <a:ext uri="{63B3BB69-23CF-44E3-9099-C40C66FF867C}">
                  <a14:compatExt spid="_x0000_s26628"/>
                </a:ext>
                <a:ext uri="{FF2B5EF4-FFF2-40B4-BE49-F238E27FC236}">
                  <a16:creationId xmlns:a16="http://schemas.microsoft.com/office/drawing/2014/main" id="{00000000-0008-0000-0A00-00000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10</xdr:row>
          <xdr:rowOff>180975</xdr:rowOff>
        </xdr:from>
        <xdr:to>
          <xdr:col>17</xdr:col>
          <xdr:colOff>85725</xdr:colOff>
          <xdr:row>11</xdr:row>
          <xdr:rowOff>190500</xdr:rowOff>
        </xdr:to>
        <xdr:sp macro="" textlink="">
          <xdr:nvSpPr>
            <xdr:cNvPr id="26629" name="Option Button 5" hidden="1">
              <a:extLst>
                <a:ext uri="{63B3BB69-23CF-44E3-9099-C40C66FF867C}">
                  <a14:compatExt spid="_x0000_s26629"/>
                </a:ext>
                <a:ext uri="{FF2B5EF4-FFF2-40B4-BE49-F238E27FC236}">
                  <a16:creationId xmlns:a16="http://schemas.microsoft.com/office/drawing/2014/main" id="{00000000-0008-0000-0A00-00000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10</xdr:row>
          <xdr:rowOff>180975</xdr:rowOff>
        </xdr:from>
        <xdr:to>
          <xdr:col>20</xdr:col>
          <xdr:colOff>85725</xdr:colOff>
          <xdr:row>11</xdr:row>
          <xdr:rowOff>190500</xdr:rowOff>
        </xdr:to>
        <xdr:sp macro="" textlink="">
          <xdr:nvSpPr>
            <xdr:cNvPr id="26630" name="Option Button 6" hidden="1">
              <a:extLst>
                <a:ext uri="{63B3BB69-23CF-44E3-9099-C40C66FF867C}">
                  <a14:compatExt spid="_x0000_s26630"/>
                </a:ext>
                <a:ext uri="{FF2B5EF4-FFF2-40B4-BE49-F238E27FC236}">
                  <a16:creationId xmlns:a16="http://schemas.microsoft.com/office/drawing/2014/main" id="{00000000-0008-0000-0A00-00000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168087</xdr:colOff>
      <xdr:row>10</xdr:row>
      <xdr:rowOff>78442</xdr:rowOff>
    </xdr:from>
    <xdr:to>
      <xdr:col>22</xdr:col>
      <xdr:colOff>11206</xdr:colOff>
      <xdr:row>11</xdr:row>
      <xdr:rowOff>246530</xdr:rowOff>
    </xdr:to>
    <xdr:sp macro="" textlink="">
      <xdr:nvSpPr>
        <xdr:cNvPr id="4" name="大かっこ 3">
          <a:extLst>
            <a:ext uri="{FF2B5EF4-FFF2-40B4-BE49-F238E27FC236}">
              <a16:creationId xmlns:a16="http://schemas.microsoft.com/office/drawing/2014/main" id="{00000000-0008-0000-0A00-000004000000}"/>
            </a:ext>
          </a:extLst>
        </xdr:cNvPr>
        <xdr:cNvSpPr/>
      </xdr:nvSpPr>
      <xdr:spPr>
        <a:xfrm>
          <a:off x="2654112" y="4174192"/>
          <a:ext cx="3434044" cy="48241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190502</xdr:colOff>
      <xdr:row>1</xdr:row>
      <xdr:rowOff>-1</xdr:rowOff>
    </xdr:from>
    <xdr:to>
      <xdr:col>12</xdr:col>
      <xdr:colOff>178595</xdr:colOff>
      <xdr:row>3</xdr:row>
      <xdr:rowOff>178592</xdr:rowOff>
    </xdr:to>
    <xdr:sp macro="" textlink="">
      <xdr:nvSpPr>
        <xdr:cNvPr id="15" name="テキスト ボックス 14">
          <a:extLst>
            <a:ext uri="{FF2B5EF4-FFF2-40B4-BE49-F238E27FC236}">
              <a16:creationId xmlns:a16="http://schemas.microsoft.com/office/drawing/2014/main" id="{00000000-0008-0000-0100-00000F000000}"/>
            </a:ext>
          </a:extLst>
        </xdr:cNvPr>
        <xdr:cNvSpPr txBox="1"/>
      </xdr:nvSpPr>
      <xdr:spPr>
        <a:xfrm>
          <a:off x="190502" y="309562"/>
          <a:ext cx="3274218" cy="1000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latin typeface="ＭＳ Ｐゴシック" panose="020B0600070205080204" pitchFamily="50" charset="-128"/>
              <a:ea typeface="ＭＳ Ｐゴシック" panose="020B0600070205080204" pitchFamily="50" charset="-128"/>
            </a:rPr>
            <a:t>外来・在宅ベースアップ評価料（</a:t>
          </a:r>
          <a:r>
            <a:rPr kumimoji="1" lang="en-US" altLang="ja-JP" sz="1400">
              <a:latin typeface="ＭＳ Ｐゴシック" panose="020B0600070205080204" pitchFamily="50" charset="-128"/>
              <a:ea typeface="ＭＳ Ｐゴシック" panose="020B0600070205080204" pitchFamily="50" charset="-128"/>
            </a:rPr>
            <a:t>Ⅱ</a:t>
          </a:r>
          <a:r>
            <a:rPr kumimoji="1" lang="ja-JP" altLang="en-US" sz="1400">
              <a:latin typeface="ＭＳ Ｐゴシック" panose="020B0600070205080204" pitchFamily="50" charset="-128"/>
              <a:ea typeface="ＭＳ Ｐゴシック" panose="020B0600070205080204" pitchFamily="50" charset="-128"/>
            </a:rPr>
            <a:t>）</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歯科外来・在宅ベースアップ評価料（</a:t>
          </a:r>
          <a:r>
            <a:rPr kumimoji="1" lang="en-US" altLang="ja-JP" sz="1400">
              <a:latin typeface="ＭＳ Ｐゴシック" panose="020B0600070205080204" pitchFamily="50" charset="-128"/>
              <a:ea typeface="ＭＳ Ｐゴシック" panose="020B0600070205080204" pitchFamily="50" charset="-128"/>
            </a:rPr>
            <a:t>Ⅱ</a:t>
          </a:r>
          <a:r>
            <a:rPr kumimoji="1" lang="ja-JP" altLang="en-US" sz="1400">
              <a:latin typeface="ＭＳ Ｐゴシック" panose="020B0600070205080204" pitchFamily="50" charset="-128"/>
              <a:ea typeface="ＭＳ Ｐゴシック" panose="020B0600070205080204" pitchFamily="50" charset="-128"/>
            </a:rPr>
            <a:t>）</a:t>
          </a:r>
        </a:p>
      </xdr:txBody>
    </xdr:sp>
    <xdr:clientData/>
  </xdr:twoCellAnchor>
  <xdr:twoCellAnchor>
    <xdr:from>
      <xdr:col>0</xdr:col>
      <xdr:colOff>202407</xdr:colOff>
      <xdr:row>2</xdr:row>
      <xdr:rowOff>83342</xdr:rowOff>
    </xdr:from>
    <xdr:to>
      <xdr:col>12</xdr:col>
      <xdr:colOff>142876</xdr:colOff>
      <xdr:row>2</xdr:row>
      <xdr:rowOff>571497</xdr:rowOff>
    </xdr:to>
    <xdr:sp macro="" textlink="">
      <xdr:nvSpPr>
        <xdr:cNvPr id="4" name="大かっこ 14">
          <a:extLst>
            <a:ext uri="{FF2B5EF4-FFF2-40B4-BE49-F238E27FC236}">
              <a16:creationId xmlns:a16="http://schemas.microsoft.com/office/drawing/2014/main" id="{00000000-0008-0000-0100-000004000000}"/>
            </a:ext>
          </a:extLst>
        </xdr:cNvPr>
        <xdr:cNvSpPr/>
      </xdr:nvSpPr>
      <xdr:spPr>
        <a:xfrm>
          <a:off x="202407" y="583405"/>
          <a:ext cx="3226594" cy="488155"/>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5</xdr:col>
          <xdr:colOff>28575</xdr:colOff>
          <xdr:row>14</xdr:row>
          <xdr:rowOff>38100</xdr:rowOff>
        </xdr:from>
        <xdr:to>
          <xdr:col>5</xdr:col>
          <xdr:colOff>266700</xdr:colOff>
          <xdr:row>14</xdr:row>
          <xdr:rowOff>295275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15</xdr:row>
          <xdr:rowOff>38100</xdr:rowOff>
        </xdr:from>
        <xdr:to>
          <xdr:col>5</xdr:col>
          <xdr:colOff>266700</xdr:colOff>
          <xdr:row>15</xdr:row>
          <xdr:rowOff>295275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63</xdr:col>
      <xdr:colOff>488575</xdr:colOff>
      <xdr:row>5</xdr:row>
      <xdr:rowOff>147918</xdr:rowOff>
    </xdr:from>
    <xdr:to>
      <xdr:col>66</xdr:col>
      <xdr:colOff>656664</xdr:colOff>
      <xdr:row>12</xdr:row>
      <xdr:rowOff>282388</xdr:rowOff>
    </xdr:to>
    <xdr:sp macro="" textlink="">
      <xdr:nvSpPr>
        <xdr:cNvPr id="6" name="四角形吹き出し 21">
          <a:extLst>
            <a:ext uri="{FF2B5EF4-FFF2-40B4-BE49-F238E27FC236}">
              <a16:creationId xmlns:a16="http://schemas.microsoft.com/office/drawing/2014/main" id="{00000000-0008-0000-0100-000006000000}"/>
            </a:ext>
          </a:extLst>
        </xdr:cNvPr>
        <xdr:cNvSpPr/>
      </xdr:nvSpPr>
      <xdr:spPr>
        <a:xfrm>
          <a:off x="24005800" y="1786218"/>
          <a:ext cx="2225489" cy="1963270"/>
        </a:xfrm>
        <a:prstGeom prst="wedgeRectCallout">
          <a:avLst>
            <a:gd name="adj1" fmla="val -70107"/>
            <a:gd name="adj2" fmla="val -581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エクセルですべて完結できるように、チェック形式にしました。</a:t>
          </a:r>
          <a:endParaRPr kumimoji="1" lang="en-US" altLang="ja-JP" sz="1100"/>
        </a:p>
      </xdr:txBody>
    </xdr:sp>
    <xdr:clientData/>
  </xdr:twoCellAnchor>
  <mc:AlternateContent xmlns:mc="http://schemas.openxmlformats.org/markup-compatibility/2006">
    <mc:Choice xmlns:a14="http://schemas.microsoft.com/office/drawing/2010/main" Requires="a14">
      <xdr:twoCellAnchor editAs="oneCell">
        <xdr:from>
          <xdr:col>10</xdr:col>
          <xdr:colOff>57150</xdr:colOff>
          <xdr:row>14</xdr:row>
          <xdr:rowOff>180975</xdr:rowOff>
        </xdr:from>
        <xdr:to>
          <xdr:col>11</xdr:col>
          <xdr:colOff>123825</xdr:colOff>
          <xdr:row>15</xdr:row>
          <xdr:rowOff>114300</xdr:rowOff>
        </xdr:to>
        <xdr:sp macro="" textlink="">
          <xdr:nvSpPr>
            <xdr:cNvPr id="8195" name="Option Button 3" hidden="1">
              <a:extLst>
                <a:ext uri="{63B3BB69-23CF-44E3-9099-C40C66FF867C}">
                  <a14:compatExt spid="_x0000_s8195"/>
                </a:ext>
                <a:ext uri="{FF2B5EF4-FFF2-40B4-BE49-F238E27FC236}">
                  <a16:creationId xmlns:a16="http://schemas.microsoft.com/office/drawing/2014/main" id="{00000000-0008-0000-01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14</xdr:row>
          <xdr:rowOff>180975</xdr:rowOff>
        </xdr:from>
        <xdr:to>
          <xdr:col>14</xdr:col>
          <xdr:colOff>123825</xdr:colOff>
          <xdr:row>15</xdr:row>
          <xdr:rowOff>114300</xdr:rowOff>
        </xdr:to>
        <xdr:sp macro="" textlink="">
          <xdr:nvSpPr>
            <xdr:cNvPr id="8196" name="Option Button 4" hidden="1">
              <a:extLst>
                <a:ext uri="{63B3BB69-23CF-44E3-9099-C40C66FF867C}">
                  <a14:compatExt spid="_x0000_s8196"/>
                </a:ext>
                <a:ext uri="{FF2B5EF4-FFF2-40B4-BE49-F238E27FC236}">
                  <a16:creationId xmlns:a16="http://schemas.microsoft.com/office/drawing/2014/main" id="{00000000-0008-0000-01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14</xdr:row>
          <xdr:rowOff>180975</xdr:rowOff>
        </xdr:from>
        <xdr:to>
          <xdr:col>17</xdr:col>
          <xdr:colOff>123825</xdr:colOff>
          <xdr:row>15</xdr:row>
          <xdr:rowOff>114300</xdr:rowOff>
        </xdr:to>
        <xdr:sp macro="" textlink="">
          <xdr:nvSpPr>
            <xdr:cNvPr id="8197" name="Option Button 5" hidden="1">
              <a:extLst>
                <a:ext uri="{63B3BB69-23CF-44E3-9099-C40C66FF867C}">
                  <a14:compatExt spid="_x0000_s8197"/>
                </a:ext>
                <a:ext uri="{FF2B5EF4-FFF2-40B4-BE49-F238E27FC236}">
                  <a16:creationId xmlns:a16="http://schemas.microsoft.com/office/drawing/2014/main" id="{00000000-0008-0000-01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14</xdr:row>
          <xdr:rowOff>180975</xdr:rowOff>
        </xdr:from>
        <xdr:to>
          <xdr:col>20</xdr:col>
          <xdr:colOff>123825</xdr:colOff>
          <xdr:row>15</xdr:row>
          <xdr:rowOff>114300</xdr:rowOff>
        </xdr:to>
        <xdr:sp macro="" textlink="">
          <xdr:nvSpPr>
            <xdr:cNvPr id="8198" name="Option Button 6" hidden="1">
              <a:extLst>
                <a:ext uri="{63B3BB69-23CF-44E3-9099-C40C66FF867C}">
                  <a14:compatExt spid="_x0000_s8198"/>
                </a:ext>
                <a:ext uri="{FF2B5EF4-FFF2-40B4-BE49-F238E27FC236}">
                  <a16:creationId xmlns:a16="http://schemas.microsoft.com/office/drawing/2014/main" id="{00000000-0008-0000-01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168087</xdr:colOff>
      <xdr:row>14</xdr:row>
      <xdr:rowOff>78442</xdr:rowOff>
    </xdr:from>
    <xdr:to>
      <xdr:col>22</xdr:col>
      <xdr:colOff>11206</xdr:colOff>
      <xdr:row>15</xdr:row>
      <xdr:rowOff>246530</xdr:rowOff>
    </xdr:to>
    <xdr:sp macro="" textlink="">
      <xdr:nvSpPr>
        <xdr:cNvPr id="7" name="大かっこ 6">
          <a:extLst>
            <a:ext uri="{FF2B5EF4-FFF2-40B4-BE49-F238E27FC236}">
              <a16:creationId xmlns:a16="http://schemas.microsoft.com/office/drawing/2014/main" id="{00000000-0008-0000-0100-000007000000}"/>
            </a:ext>
          </a:extLst>
        </xdr:cNvPr>
        <xdr:cNvSpPr/>
      </xdr:nvSpPr>
      <xdr:spPr>
        <a:xfrm>
          <a:off x="2654112" y="4488517"/>
          <a:ext cx="3434044" cy="48241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168089</xdr:colOff>
      <xdr:row>84</xdr:row>
      <xdr:rowOff>11206</xdr:rowOff>
    </xdr:from>
    <xdr:to>
      <xdr:col>9</xdr:col>
      <xdr:colOff>-1</xdr:colOff>
      <xdr:row>88</xdr:row>
      <xdr:rowOff>0</xdr:rowOff>
    </xdr:to>
    <xdr:sp macro="" textlink="">
      <xdr:nvSpPr>
        <xdr:cNvPr id="8" name="左中かっこ 7">
          <a:extLst>
            <a:ext uri="{FF2B5EF4-FFF2-40B4-BE49-F238E27FC236}">
              <a16:creationId xmlns:a16="http://schemas.microsoft.com/office/drawing/2014/main" id="{00000000-0008-0000-0100-000008000000}"/>
            </a:ext>
          </a:extLst>
        </xdr:cNvPr>
        <xdr:cNvSpPr/>
      </xdr:nvSpPr>
      <xdr:spPr>
        <a:xfrm>
          <a:off x="2377889" y="21975856"/>
          <a:ext cx="108135" cy="1246094"/>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52</xdr:col>
      <xdr:colOff>291353</xdr:colOff>
      <xdr:row>17</xdr:row>
      <xdr:rowOff>0</xdr:rowOff>
    </xdr:from>
    <xdr:ext cx="184731" cy="264560"/>
    <xdr:sp macro="" textlink="">
      <xdr:nvSpPr>
        <xdr:cNvPr id="9" name="テキスト ボックス 8">
          <a:extLst>
            <a:ext uri="{FF2B5EF4-FFF2-40B4-BE49-F238E27FC236}">
              <a16:creationId xmlns:a16="http://schemas.microsoft.com/office/drawing/2014/main" id="{00000000-0008-0000-0100-000009000000}"/>
            </a:ext>
          </a:extLst>
        </xdr:cNvPr>
        <xdr:cNvSpPr txBox="1"/>
      </xdr:nvSpPr>
      <xdr:spPr>
        <a:xfrm>
          <a:off x="16264778" y="6800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30</xdr:col>
          <xdr:colOff>28575</xdr:colOff>
          <xdr:row>22</xdr:row>
          <xdr:rowOff>38100</xdr:rowOff>
        </xdr:from>
        <xdr:to>
          <xdr:col>30</xdr:col>
          <xdr:colOff>266700</xdr:colOff>
          <xdr:row>22</xdr:row>
          <xdr:rowOff>295275</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1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95</xdr:row>
          <xdr:rowOff>38100</xdr:rowOff>
        </xdr:from>
        <xdr:to>
          <xdr:col>4</xdr:col>
          <xdr:colOff>247650</xdr:colOff>
          <xdr:row>95</xdr:row>
          <xdr:rowOff>285750</xdr:rowOff>
        </xdr:to>
        <xdr:sp macro="" textlink="">
          <xdr:nvSpPr>
            <xdr:cNvPr id="8200" name="Option Button 8" hidden="1">
              <a:extLst>
                <a:ext uri="{63B3BB69-23CF-44E3-9099-C40C66FF867C}">
                  <a14:compatExt spid="_x0000_s8200"/>
                </a:ext>
                <a:ext uri="{FF2B5EF4-FFF2-40B4-BE49-F238E27FC236}">
                  <a16:creationId xmlns:a16="http://schemas.microsoft.com/office/drawing/2014/main" id="{00000000-0008-0000-01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96</xdr:row>
          <xdr:rowOff>38100</xdr:rowOff>
        </xdr:from>
        <xdr:to>
          <xdr:col>4</xdr:col>
          <xdr:colOff>247650</xdr:colOff>
          <xdr:row>96</xdr:row>
          <xdr:rowOff>285750</xdr:rowOff>
        </xdr:to>
        <xdr:sp macro="" textlink="">
          <xdr:nvSpPr>
            <xdr:cNvPr id="8201" name="Option Button 9" hidden="1">
              <a:extLst>
                <a:ext uri="{63B3BB69-23CF-44E3-9099-C40C66FF867C}">
                  <a14:compatExt spid="_x0000_s8201"/>
                </a:ext>
                <a:ext uri="{FF2B5EF4-FFF2-40B4-BE49-F238E27FC236}">
                  <a16:creationId xmlns:a16="http://schemas.microsoft.com/office/drawing/2014/main" id="{00000000-0008-0000-01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97</xdr:row>
          <xdr:rowOff>38100</xdr:rowOff>
        </xdr:from>
        <xdr:to>
          <xdr:col>4</xdr:col>
          <xdr:colOff>247650</xdr:colOff>
          <xdr:row>97</xdr:row>
          <xdr:rowOff>285750</xdr:rowOff>
        </xdr:to>
        <xdr:sp macro="" textlink="">
          <xdr:nvSpPr>
            <xdr:cNvPr id="8202" name="Option Button 10" hidden="1">
              <a:extLst>
                <a:ext uri="{63B3BB69-23CF-44E3-9099-C40C66FF867C}">
                  <a14:compatExt spid="_x0000_s8202"/>
                </a:ext>
                <a:ext uri="{FF2B5EF4-FFF2-40B4-BE49-F238E27FC236}">
                  <a16:creationId xmlns:a16="http://schemas.microsoft.com/office/drawing/2014/main" id="{00000000-0008-0000-01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98</xdr:row>
          <xdr:rowOff>38100</xdr:rowOff>
        </xdr:from>
        <xdr:to>
          <xdr:col>4</xdr:col>
          <xdr:colOff>247650</xdr:colOff>
          <xdr:row>98</xdr:row>
          <xdr:rowOff>285750</xdr:rowOff>
        </xdr:to>
        <xdr:sp macro="" textlink="">
          <xdr:nvSpPr>
            <xdr:cNvPr id="8203" name="Option Button 11" hidden="1">
              <a:extLst>
                <a:ext uri="{63B3BB69-23CF-44E3-9099-C40C66FF867C}">
                  <a14:compatExt spid="_x0000_s8203"/>
                </a:ext>
                <a:ext uri="{FF2B5EF4-FFF2-40B4-BE49-F238E27FC236}">
                  <a16:creationId xmlns:a16="http://schemas.microsoft.com/office/drawing/2014/main" id="{00000000-0008-0000-01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99</xdr:row>
          <xdr:rowOff>38100</xdr:rowOff>
        </xdr:from>
        <xdr:to>
          <xdr:col>4</xdr:col>
          <xdr:colOff>247650</xdr:colOff>
          <xdr:row>99</xdr:row>
          <xdr:rowOff>285750</xdr:rowOff>
        </xdr:to>
        <xdr:sp macro="" textlink="">
          <xdr:nvSpPr>
            <xdr:cNvPr id="8204" name="Option Button 12" hidden="1">
              <a:extLst>
                <a:ext uri="{63B3BB69-23CF-44E3-9099-C40C66FF867C}">
                  <a14:compatExt spid="_x0000_s8204"/>
                </a:ext>
                <a:ext uri="{FF2B5EF4-FFF2-40B4-BE49-F238E27FC236}">
                  <a16:creationId xmlns:a16="http://schemas.microsoft.com/office/drawing/2014/main" id="{00000000-0008-0000-01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100</xdr:row>
          <xdr:rowOff>38100</xdr:rowOff>
        </xdr:from>
        <xdr:to>
          <xdr:col>4</xdr:col>
          <xdr:colOff>247650</xdr:colOff>
          <xdr:row>100</xdr:row>
          <xdr:rowOff>285750</xdr:rowOff>
        </xdr:to>
        <xdr:sp macro="" textlink="">
          <xdr:nvSpPr>
            <xdr:cNvPr id="8205" name="Option Button 13" hidden="1">
              <a:extLst>
                <a:ext uri="{63B3BB69-23CF-44E3-9099-C40C66FF867C}">
                  <a14:compatExt spid="_x0000_s8205"/>
                </a:ext>
                <a:ext uri="{FF2B5EF4-FFF2-40B4-BE49-F238E27FC236}">
                  <a16:creationId xmlns:a16="http://schemas.microsoft.com/office/drawing/2014/main" id="{00000000-0008-0000-01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93</xdr:row>
          <xdr:rowOff>304800</xdr:rowOff>
        </xdr:from>
        <xdr:to>
          <xdr:col>5</xdr:col>
          <xdr:colOff>0</xdr:colOff>
          <xdr:row>103</xdr:row>
          <xdr:rowOff>0</xdr:rowOff>
        </xdr:to>
        <xdr:sp macro="" textlink="">
          <xdr:nvSpPr>
            <xdr:cNvPr id="8208" name="Group Box 16" hidden="1">
              <a:extLst>
                <a:ext uri="{63B3BB69-23CF-44E3-9099-C40C66FF867C}">
                  <a14:compatExt spid="_x0000_s8208"/>
                </a:ext>
                <a:ext uri="{FF2B5EF4-FFF2-40B4-BE49-F238E27FC236}">
                  <a16:creationId xmlns:a16="http://schemas.microsoft.com/office/drawing/2014/main" id="{00000000-0008-0000-0100-000010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28575</xdr:colOff>
          <xdr:row>24</xdr:row>
          <xdr:rowOff>38100</xdr:rowOff>
        </xdr:from>
        <xdr:to>
          <xdr:col>30</xdr:col>
          <xdr:colOff>266700</xdr:colOff>
          <xdr:row>24</xdr:row>
          <xdr:rowOff>295275</xdr:rowOff>
        </xdr:to>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100-00001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9</xdr:row>
          <xdr:rowOff>38100</xdr:rowOff>
        </xdr:from>
        <xdr:to>
          <xdr:col>5</xdr:col>
          <xdr:colOff>266700</xdr:colOff>
          <xdr:row>9</xdr:row>
          <xdr:rowOff>295275</xdr:rowOff>
        </xdr:to>
        <xdr:sp macro="" textlink="">
          <xdr:nvSpPr>
            <xdr:cNvPr id="8210" name="Check Box 18" hidden="1">
              <a:extLst>
                <a:ext uri="{63B3BB69-23CF-44E3-9099-C40C66FF867C}">
                  <a14:compatExt spid="_x0000_s8210"/>
                </a:ext>
                <a:ext uri="{FF2B5EF4-FFF2-40B4-BE49-F238E27FC236}">
                  <a16:creationId xmlns:a16="http://schemas.microsoft.com/office/drawing/2014/main" id="{00000000-0008-0000-0100-00001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10</xdr:row>
          <xdr:rowOff>38100</xdr:rowOff>
        </xdr:from>
        <xdr:to>
          <xdr:col>5</xdr:col>
          <xdr:colOff>266700</xdr:colOff>
          <xdr:row>10</xdr:row>
          <xdr:rowOff>295275</xdr:rowOff>
        </xdr:to>
        <xdr:sp macro="" textlink="">
          <xdr:nvSpPr>
            <xdr:cNvPr id="8211" name="Check Box 19" hidden="1">
              <a:extLst>
                <a:ext uri="{63B3BB69-23CF-44E3-9099-C40C66FF867C}">
                  <a14:compatExt spid="_x0000_s8211"/>
                </a:ext>
                <a:ext uri="{FF2B5EF4-FFF2-40B4-BE49-F238E27FC236}">
                  <a16:creationId xmlns:a16="http://schemas.microsoft.com/office/drawing/2014/main" id="{00000000-0008-0000-0100-00001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95</xdr:row>
          <xdr:rowOff>38100</xdr:rowOff>
        </xdr:from>
        <xdr:to>
          <xdr:col>18</xdr:col>
          <xdr:colOff>247650</xdr:colOff>
          <xdr:row>95</xdr:row>
          <xdr:rowOff>285750</xdr:rowOff>
        </xdr:to>
        <xdr:sp macro="" textlink="">
          <xdr:nvSpPr>
            <xdr:cNvPr id="8212" name="Option Button 20" hidden="1">
              <a:extLst>
                <a:ext uri="{63B3BB69-23CF-44E3-9099-C40C66FF867C}">
                  <a14:compatExt spid="_x0000_s8212"/>
                </a:ext>
                <a:ext uri="{FF2B5EF4-FFF2-40B4-BE49-F238E27FC236}">
                  <a16:creationId xmlns:a16="http://schemas.microsoft.com/office/drawing/2014/main" id="{00000000-0008-0000-0100-00001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96</xdr:row>
          <xdr:rowOff>38100</xdr:rowOff>
        </xdr:from>
        <xdr:to>
          <xdr:col>18</xdr:col>
          <xdr:colOff>247650</xdr:colOff>
          <xdr:row>96</xdr:row>
          <xdr:rowOff>285750</xdr:rowOff>
        </xdr:to>
        <xdr:sp macro="" textlink="">
          <xdr:nvSpPr>
            <xdr:cNvPr id="8213" name="Option Button 21" hidden="1">
              <a:extLst>
                <a:ext uri="{63B3BB69-23CF-44E3-9099-C40C66FF867C}">
                  <a14:compatExt spid="_x0000_s8213"/>
                </a:ext>
                <a:ext uri="{FF2B5EF4-FFF2-40B4-BE49-F238E27FC236}">
                  <a16:creationId xmlns:a16="http://schemas.microsoft.com/office/drawing/2014/main" id="{00000000-0008-0000-0100-00001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97</xdr:row>
          <xdr:rowOff>38100</xdr:rowOff>
        </xdr:from>
        <xdr:to>
          <xdr:col>18</xdr:col>
          <xdr:colOff>247650</xdr:colOff>
          <xdr:row>97</xdr:row>
          <xdr:rowOff>285750</xdr:rowOff>
        </xdr:to>
        <xdr:sp macro="" textlink="">
          <xdr:nvSpPr>
            <xdr:cNvPr id="8214" name="Option Button 22" hidden="1">
              <a:extLst>
                <a:ext uri="{63B3BB69-23CF-44E3-9099-C40C66FF867C}">
                  <a14:compatExt spid="_x0000_s8214"/>
                </a:ext>
                <a:ext uri="{FF2B5EF4-FFF2-40B4-BE49-F238E27FC236}">
                  <a16:creationId xmlns:a16="http://schemas.microsoft.com/office/drawing/2014/main" id="{00000000-0008-0000-0100-00001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98</xdr:row>
          <xdr:rowOff>38100</xdr:rowOff>
        </xdr:from>
        <xdr:to>
          <xdr:col>18</xdr:col>
          <xdr:colOff>247650</xdr:colOff>
          <xdr:row>98</xdr:row>
          <xdr:rowOff>285750</xdr:rowOff>
        </xdr:to>
        <xdr:sp macro="" textlink="">
          <xdr:nvSpPr>
            <xdr:cNvPr id="8215" name="Option Button 23" hidden="1">
              <a:extLst>
                <a:ext uri="{63B3BB69-23CF-44E3-9099-C40C66FF867C}">
                  <a14:compatExt spid="_x0000_s8215"/>
                </a:ext>
                <a:ext uri="{FF2B5EF4-FFF2-40B4-BE49-F238E27FC236}">
                  <a16:creationId xmlns:a16="http://schemas.microsoft.com/office/drawing/2014/main" id="{00000000-0008-0000-0100-00001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99</xdr:row>
          <xdr:rowOff>38100</xdr:rowOff>
        </xdr:from>
        <xdr:to>
          <xdr:col>18</xdr:col>
          <xdr:colOff>247650</xdr:colOff>
          <xdr:row>99</xdr:row>
          <xdr:rowOff>285750</xdr:rowOff>
        </xdr:to>
        <xdr:sp macro="" textlink="">
          <xdr:nvSpPr>
            <xdr:cNvPr id="8216" name="Option Button 24" hidden="1">
              <a:extLst>
                <a:ext uri="{63B3BB69-23CF-44E3-9099-C40C66FF867C}">
                  <a14:compatExt spid="_x0000_s8216"/>
                </a:ext>
                <a:ext uri="{FF2B5EF4-FFF2-40B4-BE49-F238E27FC236}">
                  <a16:creationId xmlns:a16="http://schemas.microsoft.com/office/drawing/2014/main" id="{00000000-0008-0000-0100-00001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100</xdr:row>
          <xdr:rowOff>38100</xdr:rowOff>
        </xdr:from>
        <xdr:to>
          <xdr:col>18</xdr:col>
          <xdr:colOff>247650</xdr:colOff>
          <xdr:row>100</xdr:row>
          <xdr:rowOff>285750</xdr:rowOff>
        </xdr:to>
        <xdr:sp macro="" textlink="">
          <xdr:nvSpPr>
            <xdr:cNvPr id="8217" name="Option Button 25" hidden="1">
              <a:extLst>
                <a:ext uri="{63B3BB69-23CF-44E3-9099-C40C66FF867C}">
                  <a14:compatExt spid="_x0000_s8217"/>
                </a:ext>
                <a:ext uri="{FF2B5EF4-FFF2-40B4-BE49-F238E27FC236}">
                  <a16:creationId xmlns:a16="http://schemas.microsoft.com/office/drawing/2014/main" id="{00000000-0008-0000-0100-00001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93</xdr:row>
          <xdr:rowOff>304800</xdr:rowOff>
        </xdr:from>
        <xdr:to>
          <xdr:col>19</xdr:col>
          <xdr:colOff>0</xdr:colOff>
          <xdr:row>103</xdr:row>
          <xdr:rowOff>0</xdr:rowOff>
        </xdr:to>
        <xdr:sp macro="" textlink="">
          <xdr:nvSpPr>
            <xdr:cNvPr id="8220" name="Group Box 28" hidden="1">
              <a:extLst>
                <a:ext uri="{63B3BB69-23CF-44E3-9099-C40C66FF867C}">
                  <a14:compatExt spid="_x0000_s8220"/>
                </a:ext>
                <a:ext uri="{FF2B5EF4-FFF2-40B4-BE49-F238E27FC236}">
                  <a16:creationId xmlns:a16="http://schemas.microsoft.com/office/drawing/2014/main" id="{00000000-0008-0000-0100-00001C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94</xdr:row>
          <xdr:rowOff>38100</xdr:rowOff>
        </xdr:from>
        <xdr:to>
          <xdr:col>4</xdr:col>
          <xdr:colOff>247650</xdr:colOff>
          <xdr:row>94</xdr:row>
          <xdr:rowOff>285750</xdr:rowOff>
        </xdr:to>
        <xdr:sp macro="" textlink="">
          <xdr:nvSpPr>
            <xdr:cNvPr id="8221" name="Option Button 29" hidden="1">
              <a:extLst>
                <a:ext uri="{63B3BB69-23CF-44E3-9099-C40C66FF867C}">
                  <a14:compatExt spid="_x0000_s8221"/>
                </a:ext>
                <a:ext uri="{FF2B5EF4-FFF2-40B4-BE49-F238E27FC236}">
                  <a16:creationId xmlns:a16="http://schemas.microsoft.com/office/drawing/2014/main" id="{00000000-0008-0000-0100-00001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94</xdr:row>
          <xdr:rowOff>38100</xdr:rowOff>
        </xdr:from>
        <xdr:to>
          <xdr:col>18</xdr:col>
          <xdr:colOff>247650</xdr:colOff>
          <xdr:row>94</xdr:row>
          <xdr:rowOff>285750</xdr:rowOff>
        </xdr:to>
        <xdr:sp macro="" textlink="">
          <xdr:nvSpPr>
            <xdr:cNvPr id="8222" name="Option Button 30" hidden="1">
              <a:extLst>
                <a:ext uri="{63B3BB69-23CF-44E3-9099-C40C66FF867C}">
                  <a14:compatExt spid="_x0000_s8222"/>
                </a:ext>
                <a:ext uri="{FF2B5EF4-FFF2-40B4-BE49-F238E27FC236}">
                  <a16:creationId xmlns:a16="http://schemas.microsoft.com/office/drawing/2014/main" id="{00000000-0008-0000-0100-00001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154781</xdr:colOff>
      <xdr:row>77</xdr:row>
      <xdr:rowOff>83344</xdr:rowOff>
    </xdr:from>
    <xdr:to>
      <xdr:col>30</xdr:col>
      <xdr:colOff>-1</xdr:colOff>
      <xdr:row>80</xdr:row>
      <xdr:rowOff>309561</xdr:rowOff>
    </xdr:to>
    <xdr:sp macro="" textlink="">
      <xdr:nvSpPr>
        <xdr:cNvPr id="2" name="Double Bracket 5">
          <a:extLst>
            <a:ext uri="{FF2B5EF4-FFF2-40B4-BE49-F238E27FC236}">
              <a16:creationId xmlns:a16="http://schemas.microsoft.com/office/drawing/2014/main" id="{00000000-0008-0000-0100-000002000000}"/>
            </a:ext>
          </a:extLst>
        </xdr:cNvPr>
        <xdr:cNvSpPr/>
      </xdr:nvSpPr>
      <xdr:spPr>
        <a:xfrm>
          <a:off x="2345531" y="21764625"/>
          <a:ext cx="5869781" cy="1154905"/>
        </a:xfrm>
        <a:prstGeom prst="bracketPair">
          <a:avLst>
            <a:gd name="adj" fmla="val 833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8</xdr:col>
      <xdr:colOff>152399</xdr:colOff>
      <xdr:row>75</xdr:row>
      <xdr:rowOff>21432</xdr:rowOff>
    </xdr:from>
    <xdr:to>
      <xdr:col>29</xdr:col>
      <xdr:colOff>247649</xdr:colOff>
      <xdr:row>76</xdr:row>
      <xdr:rowOff>202406</xdr:rowOff>
    </xdr:to>
    <xdr:sp macro="" textlink="">
      <xdr:nvSpPr>
        <xdr:cNvPr id="3" name="Double Bracket 5">
          <a:extLst>
            <a:ext uri="{FF2B5EF4-FFF2-40B4-BE49-F238E27FC236}">
              <a16:creationId xmlns:a16="http://schemas.microsoft.com/office/drawing/2014/main" id="{00000000-0008-0000-0100-000003000000}"/>
            </a:ext>
          </a:extLst>
        </xdr:cNvPr>
        <xdr:cNvSpPr/>
      </xdr:nvSpPr>
      <xdr:spPr>
        <a:xfrm>
          <a:off x="2343149" y="21083588"/>
          <a:ext cx="5845969" cy="490537"/>
        </a:xfrm>
        <a:prstGeom prst="bracketPair">
          <a:avLst>
            <a:gd name="adj" fmla="val 833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3</xdr:col>
          <xdr:colOff>171450</xdr:colOff>
          <xdr:row>101</xdr:row>
          <xdr:rowOff>38100</xdr:rowOff>
        </xdr:from>
        <xdr:to>
          <xdr:col>4</xdr:col>
          <xdr:colOff>247650</xdr:colOff>
          <xdr:row>101</xdr:row>
          <xdr:rowOff>285750</xdr:rowOff>
        </xdr:to>
        <xdr:sp macro="" textlink="">
          <xdr:nvSpPr>
            <xdr:cNvPr id="8224" name="Option Button 32" hidden="1">
              <a:extLst>
                <a:ext uri="{63B3BB69-23CF-44E3-9099-C40C66FF867C}">
                  <a14:compatExt spid="_x0000_s8224"/>
                </a:ext>
                <a:ext uri="{FF2B5EF4-FFF2-40B4-BE49-F238E27FC236}">
                  <a16:creationId xmlns:a16="http://schemas.microsoft.com/office/drawing/2014/main" id="{00000000-0008-0000-0100-00002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102</xdr:row>
          <xdr:rowOff>38100</xdr:rowOff>
        </xdr:from>
        <xdr:to>
          <xdr:col>4</xdr:col>
          <xdr:colOff>247650</xdr:colOff>
          <xdr:row>102</xdr:row>
          <xdr:rowOff>285750</xdr:rowOff>
        </xdr:to>
        <xdr:sp macro="" textlink="">
          <xdr:nvSpPr>
            <xdr:cNvPr id="8225" name="Option Button 33" hidden="1">
              <a:extLst>
                <a:ext uri="{63B3BB69-23CF-44E3-9099-C40C66FF867C}">
                  <a14:compatExt spid="_x0000_s8225"/>
                </a:ext>
                <a:ext uri="{FF2B5EF4-FFF2-40B4-BE49-F238E27FC236}">
                  <a16:creationId xmlns:a16="http://schemas.microsoft.com/office/drawing/2014/main" id="{00000000-0008-0000-0100-00002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101</xdr:row>
          <xdr:rowOff>38100</xdr:rowOff>
        </xdr:from>
        <xdr:to>
          <xdr:col>18</xdr:col>
          <xdr:colOff>247650</xdr:colOff>
          <xdr:row>101</xdr:row>
          <xdr:rowOff>285750</xdr:rowOff>
        </xdr:to>
        <xdr:sp macro="" textlink="">
          <xdr:nvSpPr>
            <xdr:cNvPr id="8226" name="Option Button 34" hidden="1">
              <a:extLst>
                <a:ext uri="{63B3BB69-23CF-44E3-9099-C40C66FF867C}">
                  <a14:compatExt spid="_x0000_s8226"/>
                </a:ext>
                <a:ext uri="{FF2B5EF4-FFF2-40B4-BE49-F238E27FC236}">
                  <a16:creationId xmlns:a16="http://schemas.microsoft.com/office/drawing/2014/main" id="{00000000-0008-0000-0100-00002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102</xdr:row>
          <xdr:rowOff>38100</xdr:rowOff>
        </xdr:from>
        <xdr:to>
          <xdr:col>18</xdr:col>
          <xdr:colOff>247650</xdr:colOff>
          <xdr:row>102</xdr:row>
          <xdr:rowOff>285750</xdr:rowOff>
        </xdr:to>
        <xdr:sp macro="" textlink="">
          <xdr:nvSpPr>
            <xdr:cNvPr id="8227" name="Option Button 35" hidden="1">
              <a:extLst>
                <a:ext uri="{63B3BB69-23CF-44E3-9099-C40C66FF867C}">
                  <a14:compatExt spid="_x0000_s8227"/>
                </a:ext>
                <a:ext uri="{FF2B5EF4-FFF2-40B4-BE49-F238E27FC236}">
                  <a16:creationId xmlns:a16="http://schemas.microsoft.com/office/drawing/2014/main" id="{00000000-0008-0000-0100-00002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28575</xdr:colOff>
          <xdr:row>9</xdr:row>
          <xdr:rowOff>38100</xdr:rowOff>
        </xdr:from>
        <xdr:to>
          <xdr:col>5</xdr:col>
          <xdr:colOff>266700</xdr:colOff>
          <xdr:row>9</xdr:row>
          <xdr:rowOff>295275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10</xdr:row>
          <xdr:rowOff>38100</xdr:rowOff>
        </xdr:from>
        <xdr:to>
          <xdr:col>5</xdr:col>
          <xdr:colOff>266700</xdr:colOff>
          <xdr:row>10</xdr:row>
          <xdr:rowOff>295275</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9</xdr:row>
          <xdr:rowOff>180975</xdr:rowOff>
        </xdr:from>
        <xdr:to>
          <xdr:col>11</xdr:col>
          <xdr:colOff>123825</xdr:colOff>
          <xdr:row>10</xdr:row>
          <xdr:rowOff>114300</xdr:rowOff>
        </xdr:to>
        <xdr:sp macro="" textlink="">
          <xdr:nvSpPr>
            <xdr:cNvPr id="4105" name="Option Button 9" hidden="1">
              <a:extLst>
                <a:ext uri="{63B3BB69-23CF-44E3-9099-C40C66FF867C}">
                  <a14:compatExt spid="_x0000_s4105"/>
                </a:ext>
                <a:ext uri="{FF2B5EF4-FFF2-40B4-BE49-F238E27FC236}">
                  <a16:creationId xmlns:a16="http://schemas.microsoft.com/office/drawing/2014/main" id="{00000000-0008-0000-02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9</xdr:row>
          <xdr:rowOff>180975</xdr:rowOff>
        </xdr:from>
        <xdr:to>
          <xdr:col>14</xdr:col>
          <xdr:colOff>123825</xdr:colOff>
          <xdr:row>10</xdr:row>
          <xdr:rowOff>114300</xdr:rowOff>
        </xdr:to>
        <xdr:sp macro="" textlink="">
          <xdr:nvSpPr>
            <xdr:cNvPr id="4106" name="Option Button 10" hidden="1">
              <a:extLst>
                <a:ext uri="{63B3BB69-23CF-44E3-9099-C40C66FF867C}">
                  <a14:compatExt spid="_x0000_s4106"/>
                </a:ext>
                <a:ext uri="{FF2B5EF4-FFF2-40B4-BE49-F238E27FC236}">
                  <a16:creationId xmlns:a16="http://schemas.microsoft.com/office/drawing/2014/main" id="{00000000-0008-0000-02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9</xdr:row>
          <xdr:rowOff>180975</xdr:rowOff>
        </xdr:from>
        <xdr:to>
          <xdr:col>17</xdr:col>
          <xdr:colOff>123825</xdr:colOff>
          <xdr:row>10</xdr:row>
          <xdr:rowOff>114300</xdr:rowOff>
        </xdr:to>
        <xdr:sp macro="" textlink="">
          <xdr:nvSpPr>
            <xdr:cNvPr id="4107" name="Option Button 11" hidden="1">
              <a:extLst>
                <a:ext uri="{63B3BB69-23CF-44E3-9099-C40C66FF867C}">
                  <a14:compatExt spid="_x0000_s4107"/>
                </a:ext>
                <a:ext uri="{FF2B5EF4-FFF2-40B4-BE49-F238E27FC236}">
                  <a16:creationId xmlns:a16="http://schemas.microsoft.com/office/drawing/2014/main" id="{00000000-0008-0000-02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9</xdr:row>
          <xdr:rowOff>180975</xdr:rowOff>
        </xdr:from>
        <xdr:to>
          <xdr:col>20</xdr:col>
          <xdr:colOff>123825</xdr:colOff>
          <xdr:row>10</xdr:row>
          <xdr:rowOff>114300</xdr:rowOff>
        </xdr:to>
        <xdr:sp macro="" textlink="">
          <xdr:nvSpPr>
            <xdr:cNvPr id="4108" name="Option Button 12" hidden="1">
              <a:extLst>
                <a:ext uri="{63B3BB69-23CF-44E3-9099-C40C66FF867C}">
                  <a14:compatExt spid="_x0000_s4108"/>
                </a:ext>
                <a:ext uri="{FF2B5EF4-FFF2-40B4-BE49-F238E27FC236}">
                  <a16:creationId xmlns:a16="http://schemas.microsoft.com/office/drawing/2014/main" id="{00000000-0008-0000-02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168087</xdr:colOff>
      <xdr:row>9</xdr:row>
      <xdr:rowOff>78442</xdr:rowOff>
    </xdr:from>
    <xdr:to>
      <xdr:col>22</xdr:col>
      <xdr:colOff>11206</xdr:colOff>
      <xdr:row>10</xdr:row>
      <xdr:rowOff>246530</xdr:rowOff>
    </xdr:to>
    <xdr:sp macro="" textlink="">
      <xdr:nvSpPr>
        <xdr:cNvPr id="2" name="大かっこ 1">
          <a:extLst>
            <a:ext uri="{FF2B5EF4-FFF2-40B4-BE49-F238E27FC236}">
              <a16:creationId xmlns:a16="http://schemas.microsoft.com/office/drawing/2014/main" id="{00000000-0008-0000-0200-000002000000}"/>
            </a:ext>
          </a:extLst>
        </xdr:cNvPr>
        <xdr:cNvSpPr/>
      </xdr:nvSpPr>
      <xdr:spPr>
        <a:xfrm>
          <a:off x="2689411" y="2902324"/>
          <a:ext cx="3485030" cy="48185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168089</xdr:colOff>
      <xdr:row>75</xdr:row>
      <xdr:rowOff>11206</xdr:rowOff>
    </xdr:from>
    <xdr:to>
      <xdr:col>9</xdr:col>
      <xdr:colOff>-1</xdr:colOff>
      <xdr:row>79</xdr:row>
      <xdr:rowOff>0</xdr:rowOff>
    </xdr:to>
    <xdr:sp macro="" textlink="">
      <xdr:nvSpPr>
        <xdr:cNvPr id="4" name="左中かっこ 3">
          <a:extLst>
            <a:ext uri="{FF2B5EF4-FFF2-40B4-BE49-F238E27FC236}">
              <a16:creationId xmlns:a16="http://schemas.microsoft.com/office/drawing/2014/main" id="{00000000-0008-0000-0200-000004000000}"/>
            </a:ext>
          </a:extLst>
        </xdr:cNvPr>
        <xdr:cNvSpPr/>
      </xdr:nvSpPr>
      <xdr:spPr>
        <a:xfrm>
          <a:off x="2409265" y="12360088"/>
          <a:ext cx="112058" cy="930088"/>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52</xdr:col>
      <xdr:colOff>291353</xdr:colOff>
      <xdr:row>12</xdr:row>
      <xdr:rowOff>0</xdr:rowOff>
    </xdr:from>
    <xdr:ext cx="184731" cy="264560"/>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16326971" y="61072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7</xdr:col>
      <xdr:colOff>123265</xdr:colOff>
      <xdr:row>70</xdr:row>
      <xdr:rowOff>100853</xdr:rowOff>
    </xdr:from>
    <xdr:to>
      <xdr:col>31</xdr:col>
      <xdr:colOff>44823</xdr:colOff>
      <xdr:row>71</xdr:row>
      <xdr:rowOff>235325</xdr:rowOff>
    </xdr:to>
    <xdr:sp macro="" textlink="">
      <xdr:nvSpPr>
        <xdr:cNvPr id="6" name="Double Bracket 5">
          <a:extLst>
            <a:ext uri="{FF2B5EF4-FFF2-40B4-BE49-F238E27FC236}">
              <a16:creationId xmlns:a16="http://schemas.microsoft.com/office/drawing/2014/main" id="{00000000-0008-0000-0200-000006000000}"/>
            </a:ext>
          </a:extLst>
        </xdr:cNvPr>
        <xdr:cNvSpPr/>
      </xdr:nvSpPr>
      <xdr:spPr>
        <a:xfrm>
          <a:off x="2084294" y="21459265"/>
          <a:ext cx="6645088" cy="448236"/>
        </a:xfrm>
        <a:prstGeom prst="bracketPair">
          <a:avLst>
            <a:gd name="adj" fmla="val 833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30</xdr:col>
          <xdr:colOff>28575</xdr:colOff>
          <xdr:row>13</xdr:row>
          <xdr:rowOff>38100</xdr:rowOff>
        </xdr:from>
        <xdr:to>
          <xdr:col>30</xdr:col>
          <xdr:colOff>266700</xdr:colOff>
          <xdr:row>13</xdr:row>
          <xdr:rowOff>295275</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2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133</xdr:row>
          <xdr:rowOff>171450</xdr:rowOff>
        </xdr:from>
        <xdr:to>
          <xdr:col>2</xdr:col>
          <xdr:colOff>28575</xdr:colOff>
          <xdr:row>135</xdr:row>
          <xdr:rowOff>19050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3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134</xdr:row>
          <xdr:rowOff>180975</xdr:rowOff>
        </xdr:from>
        <xdr:to>
          <xdr:col>2</xdr:col>
          <xdr:colOff>28575</xdr:colOff>
          <xdr:row>136</xdr:row>
          <xdr:rowOff>28575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3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xdr:colOff>
          <xdr:row>133</xdr:row>
          <xdr:rowOff>171450</xdr:rowOff>
        </xdr:from>
        <xdr:to>
          <xdr:col>12</xdr:col>
          <xdr:colOff>57150</xdr:colOff>
          <xdr:row>135</xdr:row>
          <xdr:rowOff>19050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300-00000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97971</xdr:colOff>
      <xdr:row>138</xdr:row>
      <xdr:rowOff>10886</xdr:rowOff>
    </xdr:from>
    <xdr:to>
      <xdr:col>32</xdr:col>
      <xdr:colOff>119743</xdr:colOff>
      <xdr:row>138</xdr:row>
      <xdr:rowOff>707572</xdr:rowOff>
    </xdr:to>
    <xdr:sp macro="" textlink="">
      <xdr:nvSpPr>
        <xdr:cNvPr id="2" name="大かっこ 11">
          <a:extLst>
            <a:ext uri="{FF2B5EF4-FFF2-40B4-BE49-F238E27FC236}">
              <a16:creationId xmlns:a16="http://schemas.microsoft.com/office/drawing/2014/main" id="{00000000-0008-0000-0300-000002000000}"/>
            </a:ext>
          </a:extLst>
        </xdr:cNvPr>
        <xdr:cNvSpPr/>
      </xdr:nvSpPr>
      <xdr:spPr>
        <a:xfrm>
          <a:off x="307521" y="16584386"/>
          <a:ext cx="6613072" cy="610961"/>
        </a:xfrm>
        <a:prstGeom prst="bracketPair">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95250</xdr:colOff>
          <xdr:row>7</xdr:row>
          <xdr:rowOff>180975</xdr:rowOff>
        </xdr:from>
        <xdr:to>
          <xdr:col>2</xdr:col>
          <xdr:colOff>180975</xdr:colOff>
          <xdr:row>9</xdr:row>
          <xdr:rowOff>28575</xdr:rowOff>
        </xdr:to>
        <xdr:sp macro="" textlink="">
          <xdr:nvSpPr>
            <xdr:cNvPr id="12292" name="Option Button 4" hidden="1">
              <a:extLst>
                <a:ext uri="{63B3BB69-23CF-44E3-9099-C40C66FF867C}">
                  <a14:compatExt spid="_x0000_s12292"/>
                </a:ext>
                <a:ext uri="{FF2B5EF4-FFF2-40B4-BE49-F238E27FC236}">
                  <a16:creationId xmlns:a16="http://schemas.microsoft.com/office/drawing/2014/main" id="{00000000-0008-0000-03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8</xdr:row>
          <xdr:rowOff>180975</xdr:rowOff>
        </xdr:from>
        <xdr:to>
          <xdr:col>2</xdr:col>
          <xdr:colOff>180975</xdr:colOff>
          <xdr:row>10</xdr:row>
          <xdr:rowOff>28575</xdr:rowOff>
        </xdr:to>
        <xdr:sp macro="" textlink="">
          <xdr:nvSpPr>
            <xdr:cNvPr id="12293" name="Option Button 5" hidden="1">
              <a:extLst>
                <a:ext uri="{63B3BB69-23CF-44E3-9099-C40C66FF867C}">
                  <a14:compatExt spid="_x0000_s12293"/>
                </a:ext>
                <a:ext uri="{FF2B5EF4-FFF2-40B4-BE49-F238E27FC236}">
                  <a16:creationId xmlns:a16="http://schemas.microsoft.com/office/drawing/2014/main" id="{00000000-0008-0000-03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29703</xdr:colOff>
      <xdr:row>102</xdr:row>
      <xdr:rowOff>17994</xdr:rowOff>
    </xdr:from>
    <xdr:to>
      <xdr:col>0</xdr:col>
      <xdr:colOff>174221</xdr:colOff>
      <xdr:row>102</xdr:row>
      <xdr:rowOff>169081</xdr:rowOff>
    </xdr:to>
    <xdr:sp macro="" textlink="">
      <xdr:nvSpPr>
        <xdr:cNvPr id="7" name="SH_01_20110421180400">
          <a:extLst>
            <a:ext uri="{FF2B5EF4-FFF2-40B4-BE49-F238E27FC236}">
              <a16:creationId xmlns:a16="http://schemas.microsoft.com/office/drawing/2014/main" id="{00000000-0008-0000-0300-000007000000}"/>
            </a:ext>
          </a:extLst>
        </xdr:cNvPr>
        <xdr:cNvSpPr>
          <a:spLocks noChangeArrowheads="1"/>
        </xdr:cNvSpPr>
      </xdr:nvSpPr>
      <xdr:spPr bwMode="auto">
        <a:xfrm>
          <a:off x="29703" y="20277255"/>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51</a:t>
          </a:r>
        </a:p>
      </xdr:txBody>
    </xdr:sp>
    <xdr:clientData/>
  </xdr:twoCellAnchor>
  <xdr:twoCellAnchor editAs="oneCell">
    <xdr:from>
      <xdr:col>1</xdr:col>
      <xdr:colOff>29704</xdr:colOff>
      <xdr:row>105</xdr:row>
      <xdr:rowOff>21420</xdr:rowOff>
    </xdr:from>
    <xdr:to>
      <xdr:col>1</xdr:col>
      <xdr:colOff>174222</xdr:colOff>
      <xdr:row>105</xdr:row>
      <xdr:rowOff>172507</xdr:rowOff>
    </xdr:to>
    <xdr:sp macro="" textlink="">
      <xdr:nvSpPr>
        <xdr:cNvPr id="16" name="SH_01_20110421180400">
          <a:extLst>
            <a:ext uri="{FF2B5EF4-FFF2-40B4-BE49-F238E27FC236}">
              <a16:creationId xmlns:a16="http://schemas.microsoft.com/office/drawing/2014/main" id="{00000000-0008-0000-0300-000010000000}"/>
            </a:ext>
          </a:extLst>
        </xdr:cNvPr>
        <xdr:cNvSpPr>
          <a:spLocks noChangeArrowheads="1"/>
        </xdr:cNvSpPr>
      </xdr:nvSpPr>
      <xdr:spPr bwMode="auto">
        <a:xfrm>
          <a:off x="294747" y="2087702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0</xdr:col>
      <xdr:colOff>14452</xdr:colOff>
      <xdr:row>109</xdr:row>
      <xdr:rowOff>35871</xdr:rowOff>
    </xdr:from>
    <xdr:to>
      <xdr:col>0</xdr:col>
      <xdr:colOff>158970</xdr:colOff>
      <xdr:row>109</xdr:row>
      <xdr:rowOff>186958</xdr:rowOff>
    </xdr:to>
    <xdr:sp macro="" textlink="">
      <xdr:nvSpPr>
        <xdr:cNvPr id="35" name="SH_01_20110421180400">
          <a:extLst>
            <a:ext uri="{FF2B5EF4-FFF2-40B4-BE49-F238E27FC236}">
              <a16:creationId xmlns:a16="http://schemas.microsoft.com/office/drawing/2014/main" id="{00000000-0008-0000-0300-000023000000}"/>
            </a:ext>
          </a:extLst>
        </xdr:cNvPr>
        <xdr:cNvSpPr>
          <a:spLocks noChangeArrowheads="1"/>
        </xdr:cNvSpPr>
      </xdr:nvSpPr>
      <xdr:spPr bwMode="auto">
        <a:xfrm>
          <a:off x="14452" y="21686610"/>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0</xdr:col>
      <xdr:colOff>19707</xdr:colOff>
      <xdr:row>110</xdr:row>
      <xdr:rowOff>26276</xdr:rowOff>
    </xdr:from>
    <xdr:to>
      <xdr:col>0</xdr:col>
      <xdr:colOff>164225</xdr:colOff>
      <xdr:row>110</xdr:row>
      <xdr:rowOff>177363</xdr:rowOff>
    </xdr:to>
    <xdr:sp macro="" textlink="">
      <xdr:nvSpPr>
        <xdr:cNvPr id="12288" name="SH_01_20110421180400">
          <a:extLst>
            <a:ext uri="{FF2B5EF4-FFF2-40B4-BE49-F238E27FC236}">
              <a16:creationId xmlns:a16="http://schemas.microsoft.com/office/drawing/2014/main" id="{00000000-0008-0000-0300-000000300000}"/>
            </a:ext>
          </a:extLst>
        </xdr:cNvPr>
        <xdr:cNvSpPr>
          <a:spLocks noChangeArrowheads="1"/>
        </xdr:cNvSpPr>
      </xdr:nvSpPr>
      <xdr:spPr bwMode="auto">
        <a:xfrm>
          <a:off x="19707" y="21875798"/>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0</xdr:col>
      <xdr:colOff>28903</xdr:colOff>
      <xdr:row>133</xdr:row>
      <xdr:rowOff>22335</xdr:rowOff>
    </xdr:from>
    <xdr:to>
      <xdr:col>0</xdr:col>
      <xdr:colOff>173421</xdr:colOff>
      <xdr:row>133</xdr:row>
      <xdr:rowOff>173422</xdr:rowOff>
    </xdr:to>
    <xdr:sp macro="" textlink="">
      <xdr:nvSpPr>
        <xdr:cNvPr id="12535" name="SH_01_20110421180400">
          <a:extLst>
            <a:ext uri="{FF2B5EF4-FFF2-40B4-BE49-F238E27FC236}">
              <a16:creationId xmlns:a16="http://schemas.microsoft.com/office/drawing/2014/main" id="{00000000-0008-0000-0300-0000F7300000}"/>
            </a:ext>
          </a:extLst>
        </xdr:cNvPr>
        <xdr:cNvSpPr>
          <a:spLocks noChangeArrowheads="1"/>
        </xdr:cNvSpPr>
      </xdr:nvSpPr>
      <xdr:spPr bwMode="auto">
        <a:xfrm>
          <a:off x="28903" y="23440697"/>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0</xdr:col>
      <xdr:colOff>8797</xdr:colOff>
      <xdr:row>124</xdr:row>
      <xdr:rowOff>35358</xdr:rowOff>
    </xdr:from>
    <xdr:to>
      <xdr:col>0</xdr:col>
      <xdr:colOff>153315</xdr:colOff>
      <xdr:row>124</xdr:row>
      <xdr:rowOff>186445</xdr:rowOff>
    </xdr:to>
    <xdr:sp macro="" textlink="">
      <xdr:nvSpPr>
        <xdr:cNvPr id="12379" name="SH_01_20110421180400">
          <a:extLst>
            <a:ext uri="{FF2B5EF4-FFF2-40B4-BE49-F238E27FC236}">
              <a16:creationId xmlns:a16="http://schemas.microsoft.com/office/drawing/2014/main" id="{00000000-0008-0000-0300-00005B300000}"/>
            </a:ext>
          </a:extLst>
        </xdr:cNvPr>
        <xdr:cNvSpPr>
          <a:spLocks noChangeArrowheads="1"/>
        </xdr:cNvSpPr>
      </xdr:nvSpPr>
      <xdr:spPr bwMode="auto">
        <a:xfrm>
          <a:off x="8797" y="2466783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oneCellAnchor>
    <xdr:from>
      <xdr:col>1</xdr:col>
      <xdr:colOff>33016</xdr:colOff>
      <xdr:row>103</xdr:row>
      <xdr:rowOff>32846</xdr:rowOff>
    </xdr:from>
    <xdr:ext cx="144518" cy="151087"/>
    <xdr:sp macro="" textlink="">
      <xdr:nvSpPr>
        <xdr:cNvPr id="9" name="SH_01_20110421180400">
          <a:extLst>
            <a:ext uri="{FF2B5EF4-FFF2-40B4-BE49-F238E27FC236}">
              <a16:creationId xmlns:a16="http://schemas.microsoft.com/office/drawing/2014/main" id="{00000000-0008-0000-0300-000009000000}"/>
            </a:ext>
          </a:extLst>
        </xdr:cNvPr>
        <xdr:cNvSpPr>
          <a:spLocks noChangeArrowheads="1"/>
        </xdr:cNvSpPr>
      </xdr:nvSpPr>
      <xdr:spPr bwMode="auto">
        <a:xfrm>
          <a:off x="298059" y="204908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29703</xdr:colOff>
      <xdr:row>104</xdr:row>
      <xdr:rowOff>13138</xdr:rowOff>
    </xdr:from>
    <xdr:ext cx="144518" cy="151087"/>
    <xdr:sp macro="" textlink="">
      <xdr:nvSpPr>
        <xdr:cNvPr id="27" name="SH_01_20110421180400">
          <a:extLst>
            <a:ext uri="{FF2B5EF4-FFF2-40B4-BE49-F238E27FC236}">
              <a16:creationId xmlns:a16="http://schemas.microsoft.com/office/drawing/2014/main" id="{00000000-0008-0000-0300-00001B000000}"/>
            </a:ext>
          </a:extLst>
        </xdr:cNvPr>
        <xdr:cNvSpPr>
          <a:spLocks noChangeArrowheads="1"/>
        </xdr:cNvSpPr>
      </xdr:nvSpPr>
      <xdr:spPr bwMode="auto">
        <a:xfrm>
          <a:off x="294746" y="20669964"/>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53</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153942</xdr:colOff>
      <xdr:row>123</xdr:row>
      <xdr:rowOff>34558</xdr:rowOff>
    </xdr:from>
    <xdr:ext cx="144518" cy="151087"/>
    <xdr:sp macro="" textlink="">
      <xdr:nvSpPr>
        <xdr:cNvPr id="12378" name="SH_01_20110421180400">
          <a:extLst>
            <a:ext uri="{FF2B5EF4-FFF2-40B4-BE49-F238E27FC236}">
              <a16:creationId xmlns:a16="http://schemas.microsoft.com/office/drawing/2014/main" id="{00000000-0008-0000-0300-00005A300000}"/>
            </a:ext>
          </a:extLst>
        </xdr:cNvPr>
        <xdr:cNvSpPr>
          <a:spLocks noChangeArrowheads="1"/>
        </xdr:cNvSpPr>
      </xdr:nvSpPr>
      <xdr:spPr bwMode="auto">
        <a:xfrm>
          <a:off x="153942" y="24468254"/>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67</a:t>
          </a:r>
        </a:p>
      </xdr:txBody>
    </xdr:sp>
    <xdr:clientData/>
  </xdr:oneCellAnchor>
  <xdr:oneCellAnchor>
    <xdr:from>
      <xdr:col>0</xdr:col>
      <xdr:colOff>170508</xdr:colOff>
      <xdr:row>125</xdr:row>
      <xdr:rowOff>37985</xdr:rowOff>
    </xdr:from>
    <xdr:ext cx="144518" cy="151087"/>
    <xdr:sp macro="" textlink="">
      <xdr:nvSpPr>
        <xdr:cNvPr id="12390" name="SH_01_20110421180400">
          <a:extLst>
            <a:ext uri="{FF2B5EF4-FFF2-40B4-BE49-F238E27FC236}">
              <a16:creationId xmlns:a16="http://schemas.microsoft.com/office/drawing/2014/main" id="{00000000-0008-0000-0300-000066300000}"/>
            </a:ext>
          </a:extLst>
        </xdr:cNvPr>
        <xdr:cNvSpPr>
          <a:spLocks noChangeArrowheads="1"/>
        </xdr:cNvSpPr>
      </xdr:nvSpPr>
      <xdr:spPr bwMode="auto">
        <a:xfrm>
          <a:off x="170508" y="2486924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13</xdr:col>
      <xdr:colOff>178300</xdr:colOff>
      <xdr:row>127</xdr:row>
      <xdr:rowOff>27590</xdr:rowOff>
    </xdr:from>
    <xdr:ext cx="143861" cy="151087"/>
    <xdr:sp macro="" textlink="">
      <xdr:nvSpPr>
        <xdr:cNvPr id="12512" name="SH_01_20110421180400">
          <a:extLst>
            <a:ext uri="{FF2B5EF4-FFF2-40B4-BE49-F238E27FC236}">
              <a16:creationId xmlns:a16="http://schemas.microsoft.com/office/drawing/2014/main" id="{00000000-0008-0000-0300-0000E0300000}"/>
            </a:ext>
          </a:extLst>
        </xdr:cNvPr>
        <xdr:cNvSpPr>
          <a:spLocks noChangeArrowheads="1"/>
        </xdr:cNvSpPr>
      </xdr:nvSpPr>
      <xdr:spPr bwMode="auto">
        <a:xfrm>
          <a:off x="3623865" y="2525641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182585</xdr:colOff>
      <xdr:row>127</xdr:row>
      <xdr:rowOff>27590</xdr:rowOff>
    </xdr:from>
    <xdr:ext cx="143861" cy="151087"/>
    <xdr:sp macro="" textlink="">
      <xdr:nvSpPr>
        <xdr:cNvPr id="12513" name="SH_01_20110421180400">
          <a:extLst>
            <a:ext uri="{FF2B5EF4-FFF2-40B4-BE49-F238E27FC236}">
              <a16:creationId xmlns:a16="http://schemas.microsoft.com/office/drawing/2014/main" id="{00000000-0008-0000-0300-0000E1300000}"/>
            </a:ext>
          </a:extLst>
        </xdr:cNvPr>
        <xdr:cNvSpPr>
          <a:spLocks noChangeArrowheads="1"/>
        </xdr:cNvSpPr>
      </xdr:nvSpPr>
      <xdr:spPr bwMode="auto">
        <a:xfrm>
          <a:off x="3893194" y="2525641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14452</xdr:colOff>
      <xdr:row>121</xdr:row>
      <xdr:rowOff>35873</xdr:rowOff>
    </xdr:from>
    <xdr:ext cx="144518" cy="151087"/>
    <xdr:sp macro="" textlink="">
      <xdr:nvSpPr>
        <xdr:cNvPr id="12360" name="SH_01_20110421180400">
          <a:extLst>
            <a:ext uri="{FF2B5EF4-FFF2-40B4-BE49-F238E27FC236}">
              <a16:creationId xmlns:a16="http://schemas.microsoft.com/office/drawing/2014/main" id="{00000000-0008-0000-0300-000048300000}"/>
            </a:ext>
          </a:extLst>
        </xdr:cNvPr>
        <xdr:cNvSpPr>
          <a:spLocks noChangeArrowheads="1"/>
        </xdr:cNvSpPr>
      </xdr:nvSpPr>
      <xdr:spPr bwMode="auto">
        <a:xfrm>
          <a:off x="14452" y="24072003"/>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122</xdr:row>
      <xdr:rowOff>34559</xdr:rowOff>
    </xdr:from>
    <xdr:ext cx="144518" cy="151087"/>
    <xdr:sp macro="" textlink="">
      <xdr:nvSpPr>
        <xdr:cNvPr id="12361" name="SH_01_20110421180400">
          <a:extLst>
            <a:ext uri="{FF2B5EF4-FFF2-40B4-BE49-F238E27FC236}">
              <a16:creationId xmlns:a16="http://schemas.microsoft.com/office/drawing/2014/main" id="{00000000-0008-0000-0300-000049300000}"/>
            </a:ext>
          </a:extLst>
        </xdr:cNvPr>
        <xdr:cNvSpPr>
          <a:spLocks noChangeArrowheads="1"/>
        </xdr:cNvSpPr>
      </xdr:nvSpPr>
      <xdr:spPr bwMode="auto">
        <a:xfrm>
          <a:off x="19707" y="24269472"/>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7</xdr:col>
      <xdr:colOff>228043</xdr:colOff>
      <xdr:row>130</xdr:row>
      <xdr:rowOff>26349</xdr:rowOff>
    </xdr:from>
    <xdr:ext cx="143861" cy="151087"/>
    <xdr:sp macro="" textlink="">
      <xdr:nvSpPr>
        <xdr:cNvPr id="12521" name="SH_01_20110421180400">
          <a:extLst>
            <a:ext uri="{FF2B5EF4-FFF2-40B4-BE49-F238E27FC236}">
              <a16:creationId xmlns:a16="http://schemas.microsoft.com/office/drawing/2014/main" id="{00000000-0008-0000-0300-0000E9300000}"/>
            </a:ext>
          </a:extLst>
        </xdr:cNvPr>
        <xdr:cNvSpPr>
          <a:spLocks noChangeArrowheads="1"/>
        </xdr:cNvSpPr>
      </xdr:nvSpPr>
      <xdr:spPr bwMode="auto">
        <a:xfrm>
          <a:off x="2083347" y="25851523"/>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8</xdr:col>
      <xdr:colOff>247649</xdr:colOff>
      <xdr:row>130</xdr:row>
      <xdr:rowOff>26348</xdr:rowOff>
    </xdr:from>
    <xdr:ext cx="143861" cy="151087"/>
    <xdr:sp macro="" textlink="">
      <xdr:nvSpPr>
        <xdr:cNvPr id="12528" name="SH_01_20110421180400">
          <a:extLst>
            <a:ext uri="{FF2B5EF4-FFF2-40B4-BE49-F238E27FC236}">
              <a16:creationId xmlns:a16="http://schemas.microsoft.com/office/drawing/2014/main" id="{00000000-0008-0000-0300-0000F0300000}"/>
            </a:ext>
          </a:extLst>
        </xdr:cNvPr>
        <xdr:cNvSpPr>
          <a:spLocks noChangeArrowheads="1"/>
        </xdr:cNvSpPr>
      </xdr:nvSpPr>
      <xdr:spPr bwMode="auto">
        <a:xfrm>
          <a:off x="2367997" y="25851522"/>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33017</xdr:colOff>
      <xdr:row>116</xdr:row>
      <xdr:rowOff>41128</xdr:rowOff>
    </xdr:from>
    <xdr:ext cx="144518" cy="151087"/>
    <xdr:sp macro="" textlink="">
      <xdr:nvSpPr>
        <xdr:cNvPr id="12338" name="SH_01_20110421180400">
          <a:extLst>
            <a:ext uri="{FF2B5EF4-FFF2-40B4-BE49-F238E27FC236}">
              <a16:creationId xmlns:a16="http://schemas.microsoft.com/office/drawing/2014/main" id="{00000000-0008-0000-0300-000032300000}"/>
            </a:ext>
          </a:extLst>
        </xdr:cNvPr>
        <xdr:cNvSpPr>
          <a:spLocks noChangeArrowheads="1"/>
        </xdr:cNvSpPr>
      </xdr:nvSpPr>
      <xdr:spPr bwMode="auto">
        <a:xfrm>
          <a:off x="298060" y="23083345"/>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29703</xdr:colOff>
      <xdr:row>117</xdr:row>
      <xdr:rowOff>21420</xdr:rowOff>
    </xdr:from>
    <xdr:ext cx="144518" cy="151087"/>
    <xdr:sp macro="" textlink="">
      <xdr:nvSpPr>
        <xdr:cNvPr id="12352" name="SH_01_20110421180400">
          <a:extLst>
            <a:ext uri="{FF2B5EF4-FFF2-40B4-BE49-F238E27FC236}">
              <a16:creationId xmlns:a16="http://schemas.microsoft.com/office/drawing/2014/main" id="{00000000-0008-0000-0300-000040300000}"/>
            </a:ext>
          </a:extLst>
        </xdr:cNvPr>
        <xdr:cNvSpPr>
          <a:spLocks noChangeArrowheads="1"/>
        </xdr:cNvSpPr>
      </xdr:nvSpPr>
      <xdr:spPr bwMode="auto">
        <a:xfrm>
          <a:off x="294746" y="23262420"/>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63</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oneCellAnchor>
    <xdr:from>
      <xdr:col>13</xdr:col>
      <xdr:colOff>178301</xdr:colOff>
      <xdr:row>126</xdr:row>
      <xdr:rowOff>18065</xdr:rowOff>
    </xdr:from>
    <xdr:ext cx="143861" cy="151087"/>
    <xdr:sp macro="" textlink="">
      <xdr:nvSpPr>
        <xdr:cNvPr id="12497" name="SH_01_20110421180400">
          <a:extLst>
            <a:ext uri="{FF2B5EF4-FFF2-40B4-BE49-F238E27FC236}">
              <a16:creationId xmlns:a16="http://schemas.microsoft.com/office/drawing/2014/main" id="{00000000-0008-0000-0300-0000D1300000}"/>
            </a:ext>
          </a:extLst>
        </xdr:cNvPr>
        <xdr:cNvSpPr>
          <a:spLocks noChangeArrowheads="1"/>
        </xdr:cNvSpPr>
      </xdr:nvSpPr>
      <xdr:spPr bwMode="auto">
        <a:xfrm>
          <a:off x="3623866" y="25048108"/>
          <a:ext cx="143861"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68</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twoCellAnchor editAs="oneCell">
    <xdr:from>
      <xdr:col>0</xdr:col>
      <xdr:colOff>182074</xdr:colOff>
      <xdr:row>111</xdr:row>
      <xdr:rowOff>27592</xdr:rowOff>
    </xdr:from>
    <xdr:to>
      <xdr:col>1</xdr:col>
      <xdr:colOff>59235</xdr:colOff>
      <xdr:row>111</xdr:row>
      <xdr:rowOff>178679</xdr:rowOff>
    </xdr:to>
    <xdr:sp macro="" textlink="">
      <xdr:nvSpPr>
        <xdr:cNvPr id="12346" name="SH_01_20110421180400">
          <a:extLst>
            <a:ext uri="{FF2B5EF4-FFF2-40B4-BE49-F238E27FC236}">
              <a16:creationId xmlns:a16="http://schemas.microsoft.com/office/drawing/2014/main" id="{00000000-0008-0000-0300-00003A300000}"/>
            </a:ext>
          </a:extLst>
        </xdr:cNvPr>
        <xdr:cNvSpPr>
          <a:spLocks noChangeArrowheads="1"/>
        </xdr:cNvSpPr>
      </xdr:nvSpPr>
      <xdr:spPr bwMode="auto">
        <a:xfrm>
          <a:off x="182074" y="2207589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0</xdr:col>
      <xdr:colOff>30057</xdr:colOff>
      <xdr:row>112</xdr:row>
      <xdr:rowOff>26859</xdr:rowOff>
    </xdr:from>
    <xdr:to>
      <xdr:col>0</xdr:col>
      <xdr:colOff>176849</xdr:colOff>
      <xdr:row>112</xdr:row>
      <xdr:rowOff>177946</xdr:rowOff>
    </xdr:to>
    <xdr:sp macro="" textlink="">
      <xdr:nvSpPr>
        <xdr:cNvPr id="61" name="SH_01_20110421180400">
          <a:extLst>
            <a:ext uri="{FF2B5EF4-FFF2-40B4-BE49-F238E27FC236}">
              <a16:creationId xmlns:a16="http://schemas.microsoft.com/office/drawing/2014/main" id="{00000000-0008-0000-0300-00003D000000}"/>
            </a:ext>
          </a:extLst>
        </xdr:cNvPr>
        <xdr:cNvSpPr>
          <a:spLocks noChangeArrowheads="1"/>
        </xdr:cNvSpPr>
      </xdr:nvSpPr>
      <xdr:spPr bwMode="auto">
        <a:xfrm>
          <a:off x="30057" y="22273946"/>
          <a:ext cx="146792"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oneCellAnchor>
    <xdr:from>
      <xdr:col>0</xdr:col>
      <xdr:colOff>178791</xdr:colOff>
      <xdr:row>113</xdr:row>
      <xdr:rowOff>27009</xdr:rowOff>
    </xdr:from>
    <xdr:ext cx="144518" cy="151087"/>
    <xdr:sp macro="" textlink="">
      <xdr:nvSpPr>
        <xdr:cNvPr id="12322" name="SH_01_20110421180400">
          <a:extLst>
            <a:ext uri="{FF2B5EF4-FFF2-40B4-BE49-F238E27FC236}">
              <a16:creationId xmlns:a16="http://schemas.microsoft.com/office/drawing/2014/main" id="{00000000-0008-0000-0300-000022300000}"/>
            </a:ext>
          </a:extLst>
        </xdr:cNvPr>
        <xdr:cNvSpPr>
          <a:spLocks noChangeArrowheads="1"/>
        </xdr:cNvSpPr>
      </xdr:nvSpPr>
      <xdr:spPr bwMode="auto">
        <a:xfrm>
          <a:off x="178791" y="22472879"/>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59</a:t>
          </a:r>
        </a:p>
      </xdr:txBody>
    </xdr:sp>
    <xdr:clientData/>
  </xdr:oneCellAnchor>
  <xdr:oneCellAnchor>
    <xdr:from>
      <xdr:col>0</xdr:col>
      <xdr:colOff>22822</xdr:colOff>
      <xdr:row>114</xdr:row>
      <xdr:rowOff>25545</xdr:rowOff>
    </xdr:from>
    <xdr:ext cx="144518" cy="151087"/>
    <xdr:sp macro="" textlink="">
      <xdr:nvSpPr>
        <xdr:cNvPr id="12327" name="SH_01_20110421180400">
          <a:extLst>
            <a:ext uri="{FF2B5EF4-FFF2-40B4-BE49-F238E27FC236}">
              <a16:creationId xmlns:a16="http://schemas.microsoft.com/office/drawing/2014/main" id="{00000000-0008-0000-0300-000027300000}"/>
            </a:ext>
          </a:extLst>
        </xdr:cNvPr>
        <xdr:cNvSpPr>
          <a:spLocks noChangeArrowheads="1"/>
        </xdr:cNvSpPr>
      </xdr:nvSpPr>
      <xdr:spPr bwMode="auto">
        <a:xfrm>
          <a:off x="22822" y="22670197"/>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60</a:t>
          </a:r>
        </a:p>
      </xdr:txBody>
    </xdr:sp>
    <xdr:clientData/>
  </xdr:oneCellAnchor>
  <xdr:oneCellAnchor>
    <xdr:from>
      <xdr:col>14</xdr:col>
      <xdr:colOff>177026</xdr:colOff>
      <xdr:row>126</xdr:row>
      <xdr:rowOff>6629</xdr:rowOff>
    </xdr:from>
    <xdr:ext cx="143861" cy="151087"/>
    <xdr:sp macro="" textlink="">
      <xdr:nvSpPr>
        <xdr:cNvPr id="12499" name="SH_01_20110421180400">
          <a:extLst>
            <a:ext uri="{FF2B5EF4-FFF2-40B4-BE49-F238E27FC236}">
              <a16:creationId xmlns:a16="http://schemas.microsoft.com/office/drawing/2014/main" id="{00000000-0008-0000-0300-0000D3300000}"/>
            </a:ext>
          </a:extLst>
        </xdr:cNvPr>
        <xdr:cNvSpPr>
          <a:spLocks noChangeArrowheads="1"/>
        </xdr:cNvSpPr>
      </xdr:nvSpPr>
      <xdr:spPr bwMode="auto">
        <a:xfrm>
          <a:off x="3887635" y="25036672"/>
          <a:ext cx="143861"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66</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mc:AlternateContent xmlns:mc="http://schemas.openxmlformats.org/markup-compatibility/2006">
    <mc:Choice xmlns:a14="http://schemas.microsoft.com/office/drawing/2010/main" Requires="a14">
      <xdr:twoCellAnchor editAs="oneCell">
        <xdr:from>
          <xdr:col>1</xdr:col>
          <xdr:colOff>95250</xdr:colOff>
          <xdr:row>7</xdr:row>
          <xdr:rowOff>180975</xdr:rowOff>
        </xdr:from>
        <xdr:to>
          <xdr:col>2</xdr:col>
          <xdr:colOff>180975</xdr:colOff>
          <xdr:row>9</xdr:row>
          <xdr:rowOff>28575</xdr:rowOff>
        </xdr:to>
        <xdr:sp macro="" textlink="">
          <xdr:nvSpPr>
            <xdr:cNvPr id="12296" name="Option Button 8" hidden="1">
              <a:extLst>
                <a:ext uri="{63B3BB69-23CF-44E3-9099-C40C66FF867C}">
                  <a14:compatExt spid="_x0000_s12296"/>
                </a:ext>
                <a:ext uri="{FF2B5EF4-FFF2-40B4-BE49-F238E27FC236}">
                  <a16:creationId xmlns:a16="http://schemas.microsoft.com/office/drawing/2014/main" id="{00000000-0008-0000-0300-00000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8</xdr:row>
          <xdr:rowOff>180975</xdr:rowOff>
        </xdr:from>
        <xdr:to>
          <xdr:col>2</xdr:col>
          <xdr:colOff>180975</xdr:colOff>
          <xdr:row>10</xdr:row>
          <xdr:rowOff>28575</xdr:rowOff>
        </xdr:to>
        <xdr:sp macro="" textlink="">
          <xdr:nvSpPr>
            <xdr:cNvPr id="12297" name="Option Button 9" hidden="1">
              <a:extLst>
                <a:ext uri="{63B3BB69-23CF-44E3-9099-C40C66FF867C}">
                  <a14:compatExt spid="_x0000_s12297"/>
                </a:ext>
                <a:ext uri="{FF2B5EF4-FFF2-40B4-BE49-F238E27FC236}">
                  <a16:creationId xmlns:a16="http://schemas.microsoft.com/office/drawing/2014/main" id="{00000000-0008-0000-0300-00000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7</xdr:col>
      <xdr:colOff>115842</xdr:colOff>
      <xdr:row>105</xdr:row>
      <xdr:rowOff>33014</xdr:rowOff>
    </xdr:from>
    <xdr:ext cx="144518" cy="151087"/>
    <xdr:sp macro="" textlink="">
      <xdr:nvSpPr>
        <xdr:cNvPr id="34" name="SH_01_20110421180400">
          <a:extLst>
            <a:ext uri="{FF2B5EF4-FFF2-40B4-BE49-F238E27FC236}">
              <a16:creationId xmlns:a16="http://schemas.microsoft.com/office/drawing/2014/main" id="{00000000-0008-0000-0300-000022000000}"/>
            </a:ext>
          </a:extLst>
        </xdr:cNvPr>
        <xdr:cNvSpPr>
          <a:spLocks noChangeArrowheads="1"/>
        </xdr:cNvSpPr>
      </xdr:nvSpPr>
      <xdr:spPr bwMode="auto">
        <a:xfrm>
          <a:off x="1971146" y="20888623"/>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53</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twoCellAnchor editAs="oneCell">
    <xdr:from>
      <xdr:col>13</xdr:col>
      <xdr:colOff>165890</xdr:colOff>
      <xdr:row>114</xdr:row>
      <xdr:rowOff>30173</xdr:rowOff>
    </xdr:from>
    <xdr:to>
      <xdr:col>14</xdr:col>
      <xdr:colOff>45981</xdr:colOff>
      <xdr:row>114</xdr:row>
      <xdr:rowOff>181260</xdr:rowOff>
    </xdr:to>
    <xdr:sp macro="" textlink="">
      <xdr:nvSpPr>
        <xdr:cNvPr id="12317" name="SH_01_20110421180400">
          <a:extLst>
            <a:ext uri="{FF2B5EF4-FFF2-40B4-BE49-F238E27FC236}">
              <a16:creationId xmlns:a16="http://schemas.microsoft.com/office/drawing/2014/main" id="{00000000-0008-0000-0300-00001D300000}"/>
            </a:ext>
          </a:extLst>
        </xdr:cNvPr>
        <xdr:cNvSpPr>
          <a:spLocks noChangeArrowheads="1"/>
        </xdr:cNvSpPr>
      </xdr:nvSpPr>
      <xdr:spPr bwMode="auto">
        <a:xfrm>
          <a:off x="3611455" y="22674825"/>
          <a:ext cx="145135"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14</xdr:col>
      <xdr:colOff>163822</xdr:colOff>
      <xdr:row>114</xdr:row>
      <xdr:rowOff>29590</xdr:rowOff>
    </xdr:from>
    <xdr:to>
      <xdr:col>15</xdr:col>
      <xdr:colOff>41641</xdr:colOff>
      <xdr:row>114</xdr:row>
      <xdr:rowOff>180677</xdr:rowOff>
    </xdr:to>
    <xdr:sp macro="" textlink="">
      <xdr:nvSpPr>
        <xdr:cNvPr id="12318" name="SH_01_20110421180400">
          <a:extLst>
            <a:ext uri="{FF2B5EF4-FFF2-40B4-BE49-F238E27FC236}">
              <a16:creationId xmlns:a16="http://schemas.microsoft.com/office/drawing/2014/main" id="{00000000-0008-0000-0300-00001E300000}"/>
            </a:ext>
          </a:extLst>
        </xdr:cNvPr>
        <xdr:cNvSpPr>
          <a:spLocks noChangeArrowheads="1"/>
        </xdr:cNvSpPr>
      </xdr:nvSpPr>
      <xdr:spPr bwMode="auto">
        <a:xfrm>
          <a:off x="3874431" y="22674242"/>
          <a:ext cx="142862"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14</xdr:col>
      <xdr:colOff>168822</xdr:colOff>
      <xdr:row>115</xdr:row>
      <xdr:rowOff>30904</xdr:rowOff>
    </xdr:from>
    <xdr:to>
      <xdr:col>15</xdr:col>
      <xdr:colOff>45984</xdr:colOff>
      <xdr:row>115</xdr:row>
      <xdr:rowOff>181991</xdr:rowOff>
    </xdr:to>
    <xdr:sp macro="" textlink="">
      <xdr:nvSpPr>
        <xdr:cNvPr id="12323" name="SH_01_20110421180400">
          <a:extLst>
            <a:ext uri="{FF2B5EF4-FFF2-40B4-BE49-F238E27FC236}">
              <a16:creationId xmlns:a16="http://schemas.microsoft.com/office/drawing/2014/main" id="{00000000-0008-0000-0300-000023300000}"/>
            </a:ext>
          </a:extLst>
        </xdr:cNvPr>
        <xdr:cNvSpPr>
          <a:spLocks noChangeArrowheads="1"/>
        </xdr:cNvSpPr>
      </xdr:nvSpPr>
      <xdr:spPr bwMode="auto">
        <a:xfrm>
          <a:off x="3879431" y="22874339"/>
          <a:ext cx="142205"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oneCellAnchor>
    <xdr:from>
      <xdr:col>13</xdr:col>
      <xdr:colOff>173822</xdr:colOff>
      <xdr:row>115</xdr:row>
      <xdr:rowOff>30322</xdr:rowOff>
    </xdr:from>
    <xdr:ext cx="144518" cy="151087"/>
    <xdr:sp macro="" textlink="">
      <xdr:nvSpPr>
        <xdr:cNvPr id="12325" name="SH_01_20110421180400">
          <a:extLst>
            <a:ext uri="{FF2B5EF4-FFF2-40B4-BE49-F238E27FC236}">
              <a16:creationId xmlns:a16="http://schemas.microsoft.com/office/drawing/2014/main" id="{00000000-0008-0000-0300-000025300000}"/>
            </a:ext>
          </a:extLst>
        </xdr:cNvPr>
        <xdr:cNvSpPr>
          <a:spLocks noChangeArrowheads="1"/>
        </xdr:cNvSpPr>
      </xdr:nvSpPr>
      <xdr:spPr bwMode="auto">
        <a:xfrm>
          <a:off x="3619387" y="22873757"/>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59</a:t>
          </a:r>
        </a:p>
      </xdr:txBody>
    </xdr:sp>
    <xdr:clientData/>
  </xdr:oneCellAnchor>
  <xdr:oneCellAnchor>
    <xdr:from>
      <xdr:col>0</xdr:col>
      <xdr:colOff>17852</xdr:colOff>
      <xdr:row>115</xdr:row>
      <xdr:rowOff>28857</xdr:rowOff>
    </xdr:from>
    <xdr:ext cx="144518" cy="151087"/>
    <xdr:sp macro="" textlink="">
      <xdr:nvSpPr>
        <xdr:cNvPr id="12337" name="SH_01_20110421180400">
          <a:extLst>
            <a:ext uri="{FF2B5EF4-FFF2-40B4-BE49-F238E27FC236}">
              <a16:creationId xmlns:a16="http://schemas.microsoft.com/office/drawing/2014/main" id="{00000000-0008-0000-0300-000031300000}"/>
            </a:ext>
          </a:extLst>
        </xdr:cNvPr>
        <xdr:cNvSpPr>
          <a:spLocks noChangeArrowheads="1"/>
        </xdr:cNvSpPr>
      </xdr:nvSpPr>
      <xdr:spPr bwMode="auto">
        <a:xfrm>
          <a:off x="17852" y="22872292"/>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61</a:t>
          </a:r>
        </a:p>
      </xdr:txBody>
    </xdr:sp>
    <xdr:clientData/>
  </xdr:oneCellAnchor>
  <xdr:oneCellAnchor>
    <xdr:from>
      <xdr:col>7</xdr:col>
      <xdr:colOff>66147</xdr:colOff>
      <xdr:row>118</xdr:row>
      <xdr:rowOff>24733</xdr:rowOff>
    </xdr:from>
    <xdr:ext cx="144518" cy="151087"/>
    <xdr:sp macro="" textlink="">
      <xdr:nvSpPr>
        <xdr:cNvPr id="12350" name="SH_01_20110421180400">
          <a:extLst>
            <a:ext uri="{FF2B5EF4-FFF2-40B4-BE49-F238E27FC236}">
              <a16:creationId xmlns:a16="http://schemas.microsoft.com/office/drawing/2014/main" id="{00000000-0008-0000-0300-00003E300000}"/>
            </a:ext>
          </a:extLst>
        </xdr:cNvPr>
        <xdr:cNvSpPr>
          <a:spLocks noChangeArrowheads="1"/>
        </xdr:cNvSpPr>
      </xdr:nvSpPr>
      <xdr:spPr bwMode="auto">
        <a:xfrm>
          <a:off x="1921451" y="23464516"/>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63</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twoCellAnchor editAs="oneCell">
    <xdr:from>
      <xdr:col>8</xdr:col>
      <xdr:colOff>127408</xdr:colOff>
      <xdr:row>118</xdr:row>
      <xdr:rowOff>22621</xdr:rowOff>
    </xdr:from>
    <xdr:to>
      <xdr:col>9</xdr:col>
      <xdr:colOff>4569</xdr:colOff>
      <xdr:row>118</xdr:row>
      <xdr:rowOff>173708</xdr:rowOff>
    </xdr:to>
    <xdr:sp macro="" textlink="">
      <xdr:nvSpPr>
        <xdr:cNvPr id="12347" name="SH_01_20110421180400">
          <a:extLst>
            <a:ext uri="{FF2B5EF4-FFF2-40B4-BE49-F238E27FC236}">
              <a16:creationId xmlns:a16="http://schemas.microsoft.com/office/drawing/2014/main" id="{00000000-0008-0000-0300-00003B300000}"/>
            </a:ext>
          </a:extLst>
        </xdr:cNvPr>
        <xdr:cNvSpPr>
          <a:spLocks noChangeArrowheads="1"/>
        </xdr:cNvSpPr>
      </xdr:nvSpPr>
      <xdr:spPr bwMode="auto">
        <a:xfrm>
          <a:off x="2247756" y="23462404"/>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oneCellAnchor>
    <xdr:from>
      <xdr:col>1</xdr:col>
      <xdr:colOff>24734</xdr:colOff>
      <xdr:row>118</xdr:row>
      <xdr:rowOff>16450</xdr:rowOff>
    </xdr:from>
    <xdr:ext cx="144518" cy="151087"/>
    <xdr:sp macro="" textlink="">
      <xdr:nvSpPr>
        <xdr:cNvPr id="12359" name="SH_01_20110421180400">
          <a:extLst>
            <a:ext uri="{FF2B5EF4-FFF2-40B4-BE49-F238E27FC236}">
              <a16:creationId xmlns:a16="http://schemas.microsoft.com/office/drawing/2014/main" id="{00000000-0008-0000-0300-000047300000}"/>
            </a:ext>
          </a:extLst>
        </xdr:cNvPr>
        <xdr:cNvSpPr>
          <a:spLocks noChangeArrowheads="1"/>
        </xdr:cNvSpPr>
      </xdr:nvSpPr>
      <xdr:spPr bwMode="auto">
        <a:xfrm>
          <a:off x="289777" y="23456233"/>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64</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8169</xdr:colOff>
      <xdr:row>126</xdr:row>
      <xdr:rowOff>16451</xdr:rowOff>
    </xdr:from>
    <xdr:ext cx="144518" cy="151087"/>
    <xdr:sp macro="" textlink="">
      <xdr:nvSpPr>
        <xdr:cNvPr id="12398" name="SH_01_20110421180400">
          <a:extLst>
            <a:ext uri="{FF2B5EF4-FFF2-40B4-BE49-F238E27FC236}">
              <a16:creationId xmlns:a16="http://schemas.microsoft.com/office/drawing/2014/main" id="{00000000-0008-0000-0300-00006E300000}"/>
            </a:ext>
          </a:extLst>
        </xdr:cNvPr>
        <xdr:cNvSpPr>
          <a:spLocks noChangeArrowheads="1"/>
        </xdr:cNvSpPr>
      </xdr:nvSpPr>
      <xdr:spPr bwMode="auto">
        <a:xfrm>
          <a:off x="8169" y="2504649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19765</xdr:colOff>
      <xdr:row>127</xdr:row>
      <xdr:rowOff>19764</xdr:rowOff>
    </xdr:from>
    <xdr:ext cx="144518" cy="151087"/>
    <xdr:sp macro="" textlink="">
      <xdr:nvSpPr>
        <xdr:cNvPr id="12407" name="SH_01_20110421180400">
          <a:extLst>
            <a:ext uri="{FF2B5EF4-FFF2-40B4-BE49-F238E27FC236}">
              <a16:creationId xmlns:a16="http://schemas.microsoft.com/office/drawing/2014/main" id="{00000000-0008-0000-0300-000077300000}"/>
            </a:ext>
          </a:extLst>
        </xdr:cNvPr>
        <xdr:cNvSpPr>
          <a:spLocks noChangeArrowheads="1"/>
        </xdr:cNvSpPr>
      </xdr:nvSpPr>
      <xdr:spPr bwMode="auto">
        <a:xfrm>
          <a:off x="19765" y="25248590"/>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31361</xdr:colOff>
      <xdr:row>128</xdr:row>
      <xdr:rowOff>23077</xdr:rowOff>
    </xdr:from>
    <xdr:ext cx="144518" cy="151087"/>
    <xdr:sp macro="" textlink="">
      <xdr:nvSpPr>
        <xdr:cNvPr id="12416" name="SH_01_20110421180400">
          <a:extLst>
            <a:ext uri="{FF2B5EF4-FFF2-40B4-BE49-F238E27FC236}">
              <a16:creationId xmlns:a16="http://schemas.microsoft.com/office/drawing/2014/main" id="{00000000-0008-0000-0300-000080300000}"/>
            </a:ext>
          </a:extLst>
        </xdr:cNvPr>
        <xdr:cNvSpPr>
          <a:spLocks noChangeArrowheads="1"/>
        </xdr:cNvSpPr>
      </xdr:nvSpPr>
      <xdr:spPr bwMode="auto">
        <a:xfrm>
          <a:off x="296404" y="2545068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34674</xdr:colOff>
      <xdr:row>129</xdr:row>
      <xdr:rowOff>18108</xdr:rowOff>
    </xdr:from>
    <xdr:ext cx="144518" cy="151087"/>
    <xdr:sp macro="" textlink="">
      <xdr:nvSpPr>
        <xdr:cNvPr id="12425" name="SH_01_20110421180400">
          <a:extLst>
            <a:ext uri="{FF2B5EF4-FFF2-40B4-BE49-F238E27FC236}">
              <a16:creationId xmlns:a16="http://schemas.microsoft.com/office/drawing/2014/main" id="{00000000-0008-0000-0300-000089300000}"/>
            </a:ext>
          </a:extLst>
        </xdr:cNvPr>
        <xdr:cNvSpPr>
          <a:spLocks noChangeArrowheads="1"/>
        </xdr:cNvSpPr>
      </xdr:nvSpPr>
      <xdr:spPr bwMode="auto">
        <a:xfrm>
          <a:off x="299717" y="2564449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46269</xdr:colOff>
      <xdr:row>130</xdr:row>
      <xdr:rowOff>21421</xdr:rowOff>
    </xdr:from>
    <xdr:ext cx="144518" cy="151087"/>
    <xdr:sp macro="" textlink="">
      <xdr:nvSpPr>
        <xdr:cNvPr id="12434" name="SH_01_20110421180400">
          <a:extLst>
            <a:ext uri="{FF2B5EF4-FFF2-40B4-BE49-F238E27FC236}">
              <a16:creationId xmlns:a16="http://schemas.microsoft.com/office/drawing/2014/main" id="{00000000-0008-0000-0300-000092300000}"/>
            </a:ext>
          </a:extLst>
        </xdr:cNvPr>
        <xdr:cNvSpPr>
          <a:spLocks noChangeArrowheads="1"/>
        </xdr:cNvSpPr>
      </xdr:nvSpPr>
      <xdr:spPr bwMode="auto">
        <a:xfrm>
          <a:off x="311312" y="25846595"/>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twoCellAnchor editAs="oneCell">
    <xdr:from>
      <xdr:col>0</xdr:col>
      <xdr:colOff>20620</xdr:colOff>
      <xdr:row>137</xdr:row>
      <xdr:rowOff>9197</xdr:rowOff>
    </xdr:from>
    <xdr:to>
      <xdr:col>0</xdr:col>
      <xdr:colOff>165138</xdr:colOff>
      <xdr:row>137</xdr:row>
      <xdr:rowOff>160284</xdr:rowOff>
    </xdr:to>
    <xdr:sp macro="" textlink="">
      <xdr:nvSpPr>
        <xdr:cNvPr id="12542" name="SH_01_20110421180400">
          <a:extLst>
            <a:ext uri="{FF2B5EF4-FFF2-40B4-BE49-F238E27FC236}">
              <a16:creationId xmlns:a16="http://schemas.microsoft.com/office/drawing/2014/main" id="{00000000-0008-0000-0300-0000FE300000}"/>
            </a:ext>
          </a:extLst>
        </xdr:cNvPr>
        <xdr:cNvSpPr>
          <a:spLocks noChangeArrowheads="1"/>
        </xdr:cNvSpPr>
      </xdr:nvSpPr>
      <xdr:spPr bwMode="auto">
        <a:xfrm>
          <a:off x="20620" y="27068480"/>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130</xdr:row>
          <xdr:rowOff>171450</xdr:rowOff>
        </xdr:from>
        <xdr:to>
          <xdr:col>2</xdr:col>
          <xdr:colOff>38100</xdr:colOff>
          <xdr:row>131</xdr:row>
          <xdr:rowOff>152400</xdr:rowOff>
        </xdr:to>
        <xdr:sp macro="" textlink="">
          <xdr:nvSpPr>
            <xdr:cNvPr id="17409" name="Check Box 1" hidden="1">
              <a:extLst>
                <a:ext uri="{63B3BB69-23CF-44E3-9099-C40C66FF867C}">
                  <a14:compatExt spid="_x0000_s17409"/>
                </a:ext>
                <a:ext uri="{FF2B5EF4-FFF2-40B4-BE49-F238E27FC236}">
                  <a16:creationId xmlns:a16="http://schemas.microsoft.com/office/drawing/2014/main" id="{00000000-0008-0000-0400-00000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131</xdr:row>
          <xdr:rowOff>180975</xdr:rowOff>
        </xdr:from>
        <xdr:to>
          <xdr:col>2</xdr:col>
          <xdr:colOff>38100</xdr:colOff>
          <xdr:row>132</xdr:row>
          <xdr:rowOff>161925</xdr:rowOff>
        </xdr:to>
        <xdr:sp macro="" textlink="">
          <xdr:nvSpPr>
            <xdr:cNvPr id="17410" name="Check Box 2" hidden="1">
              <a:extLst>
                <a:ext uri="{63B3BB69-23CF-44E3-9099-C40C66FF867C}">
                  <a14:compatExt spid="_x0000_s17410"/>
                </a:ext>
                <a:ext uri="{FF2B5EF4-FFF2-40B4-BE49-F238E27FC236}">
                  <a16:creationId xmlns:a16="http://schemas.microsoft.com/office/drawing/2014/main" id="{00000000-0008-0000-0400-00000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xdr:colOff>
          <xdr:row>130</xdr:row>
          <xdr:rowOff>171450</xdr:rowOff>
        </xdr:from>
        <xdr:to>
          <xdr:col>12</xdr:col>
          <xdr:colOff>66675</xdr:colOff>
          <xdr:row>131</xdr:row>
          <xdr:rowOff>152400</xdr:rowOff>
        </xdr:to>
        <xdr:sp macro="" textlink="">
          <xdr:nvSpPr>
            <xdr:cNvPr id="17411" name="Check Box 3" hidden="1">
              <a:extLst>
                <a:ext uri="{63B3BB69-23CF-44E3-9099-C40C66FF867C}">
                  <a14:compatExt spid="_x0000_s17411"/>
                </a:ext>
                <a:ext uri="{FF2B5EF4-FFF2-40B4-BE49-F238E27FC236}">
                  <a16:creationId xmlns:a16="http://schemas.microsoft.com/office/drawing/2014/main" id="{00000000-0008-0000-0400-00000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97971</xdr:colOff>
      <xdr:row>135</xdr:row>
      <xdr:rowOff>10886</xdr:rowOff>
    </xdr:from>
    <xdr:to>
      <xdr:col>32</xdr:col>
      <xdr:colOff>119743</xdr:colOff>
      <xdr:row>135</xdr:row>
      <xdr:rowOff>707572</xdr:rowOff>
    </xdr:to>
    <xdr:sp macro="" textlink="">
      <xdr:nvSpPr>
        <xdr:cNvPr id="2" name="大かっこ 11">
          <a:extLst>
            <a:ext uri="{FF2B5EF4-FFF2-40B4-BE49-F238E27FC236}">
              <a16:creationId xmlns:a16="http://schemas.microsoft.com/office/drawing/2014/main" id="{00000000-0008-0000-0400-000002000000}"/>
            </a:ext>
          </a:extLst>
        </xdr:cNvPr>
        <xdr:cNvSpPr/>
      </xdr:nvSpPr>
      <xdr:spPr>
        <a:xfrm>
          <a:off x="307521" y="25023536"/>
          <a:ext cx="6613072" cy="610961"/>
        </a:xfrm>
        <a:prstGeom prst="bracketPair">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95250</xdr:colOff>
          <xdr:row>7</xdr:row>
          <xdr:rowOff>180975</xdr:rowOff>
        </xdr:from>
        <xdr:to>
          <xdr:col>2</xdr:col>
          <xdr:colOff>190500</xdr:colOff>
          <xdr:row>9</xdr:row>
          <xdr:rowOff>28575</xdr:rowOff>
        </xdr:to>
        <xdr:sp macro="" textlink="">
          <xdr:nvSpPr>
            <xdr:cNvPr id="17412" name="Option Button 4" hidden="1">
              <a:extLst>
                <a:ext uri="{63B3BB69-23CF-44E3-9099-C40C66FF867C}">
                  <a14:compatExt spid="_x0000_s17412"/>
                </a:ext>
                <a:ext uri="{FF2B5EF4-FFF2-40B4-BE49-F238E27FC236}">
                  <a16:creationId xmlns:a16="http://schemas.microsoft.com/office/drawing/2014/main" id="{00000000-0008-0000-0400-00000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8</xdr:row>
          <xdr:rowOff>180975</xdr:rowOff>
        </xdr:from>
        <xdr:to>
          <xdr:col>2</xdr:col>
          <xdr:colOff>190500</xdr:colOff>
          <xdr:row>10</xdr:row>
          <xdr:rowOff>28575</xdr:rowOff>
        </xdr:to>
        <xdr:sp macro="" textlink="">
          <xdr:nvSpPr>
            <xdr:cNvPr id="17413" name="Option Button 5" hidden="1">
              <a:extLst>
                <a:ext uri="{63B3BB69-23CF-44E3-9099-C40C66FF867C}">
                  <a14:compatExt spid="_x0000_s17413"/>
                </a:ext>
                <a:ext uri="{FF2B5EF4-FFF2-40B4-BE49-F238E27FC236}">
                  <a16:creationId xmlns:a16="http://schemas.microsoft.com/office/drawing/2014/main" id="{00000000-0008-0000-0400-00000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28903</xdr:colOff>
      <xdr:row>130</xdr:row>
      <xdr:rowOff>22335</xdr:rowOff>
    </xdr:from>
    <xdr:to>
      <xdr:col>0</xdr:col>
      <xdr:colOff>173421</xdr:colOff>
      <xdr:row>130</xdr:row>
      <xdr:rowOff>173422</xdr:rowOff>
    </xdr:to>
    <xdr:sp macro="" textlink="">
      <xdr:nvSpPr>
        <xdr:cNvPr id="31" name="SH_01_20110421180400">
          <a:extLst>
            <a:ext uri="{FF2B5EF4-FFF2-40B4-BE49-F238E27FC236}">
              <a16:creationId xmlns:a16="http://schemas.microsoft.com/office/drawing/2014/main" id="{00000000-0008-0000-0400-00001F000000}"/>
            </a:ext>
          </a:extLst>
        </xdr:cNvPr>
        <xdr:cNvSpPr>
          <a:spLocks noChangeArrowheads="1"/>
        </xdr:cNvSpPr>
      </xdr:nvSpPr>
      <xdr:spPr bwMode="auto">
        <a:xfrm>
          <a:off x="28903" y="24206310"/>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67</a:t>
          </a:r>
        </a:p>
      </xdr:txBody>
    </xdr:sp>
    <xdr:clientData/>
  </xdr:twoCellAnchor>
  <xdr:twoCellAnchor editAs="oneCell">
    <xdr:from>
      <xdr:col>0</xdr:col>
      <xdr:colOff>17079</xdr:colOff>
      <xdr:row>134</xdr:row>
      <xdr:rowOff>10510</xdr:rowOff>
    </xdr:from>
    <xdr:to>
      <xdr:col>0</xdr:col>
      <xdr:colOff>161597</xdr:colOff>
      <xdr:row>134</xdr:row>
      <xdr:rowOff>161597</xdr:rowOff>
    </xdr:to>
    <xdr:sp macro="" textlink="">
      <xdr:nvSpPr>
        <xdr:cNvPr id="32" name="SH_01_20110421180400">
          <a:extLst>
            <a:ext uri="{FF2B5EF4-FFF2-40B4-BE49-F238E27FC236}">
              <a16:creationId xmlns:a16="http://schemas.microsoft.com/office/drawing/2014/main" id="{00000000-0008-0000-0400-000020000000}"/>
            </a:ext>
          </a:extLst>
        </xdr:cNvPr>
        <xdr:cNvSpPr>
          <a:spLocks noChangeArrowheads="1"/>
        </xdr:cNvSpPr>
      </xdr:nvSpPr>
      <xdr:spPr bwMode="auto">
        <a:xfrm>
          <a:off x="17079" y="24851710"/>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0</xdr:col>
      <xdr:colOff>13138</xdr:colOff>
      <xdr:row>109</xdr:row>
      <xdr:rowOff>26276</xdr:rowOff>
    </xdr:from>
    <xdr:to>
      <xdr:col>0</xdr:col>
      <xdr:colOff>157656</xdr:colOff>
      <xdr:row>109</xdr:row>
      <xdr:rowOff>177363</xdr:rowOff>
    </xdr:to>
    <xdr:sp macro="" textlink="">
      <xdr:nvSpPr>
        <xdr:cNvPr id="61" name="SH_01_20110421180400">
          <a:extLst>
            <a:ext uri="{FF2B5EF4-FFF2-40B4-BE49-F238E27FC236}">
              <a16:creationId xmlns:a16="http://schemas.microsoft.com/office/drawing/2014/main" id="{00000000-0008-0000-0400-00003D000000}"/>
            </a:ext>
          </a:extLst>
        </xdr:cNvPr>
        <xdr:cNvSpPr>
          <a:spLocks noChangeArrowheads="1"/>
        </xdr:cNvSpPr>
      </xdr:nvSpPr>
      <xdr:spPr bwMode="auto">
        <a:xfrm>
          <a:off x="13138" y="19809701"/>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51</a:t>
          </a:r>
        </a:p>
      </xdr:txBody>
    </xdr:sp>
    <xdr:clientData/>
  </xdr:twoCellAnchor>
  <xdr:twoCellAnchor editAs="oneCell">
    <xdr:from>
      <xdr:col>0</xdr:col>
      <xdr:colOff>13138</xdr:colOff>
      <xdr:row>112</xdr:row>
      <xdr:rowOff>13138</xdr:rowOff>
    </xdr:from>
    <xdr:to>
      <xdr:col>0</xdr:col>
      <xdr:colOff>157656</xdr:colOff>
      <xdr:row>112</xdr:row>
      <xdr:rowOff>164225</xdr:rowOff>
    </xdr:to>
    <xdr:sp macro="" textlink="">
      <xdr:nvSpPr>
        <xdr:cNvPr id="62" name="SH_01_20110421180400">
          <a:extLst>
            <a:ext uri="{FF2B5EF4-FFF2-40B4-BE49-F238E27FC236}">
              <a16:creationId xmlns:a16="http://schemas.microsoft.com/office/drawing/2014/main" id="{00000000-0008-0000-0400-00003E000000}"/>
            </a:ext>
          </a:extLst>
        </xdr:cNvPr>
        <xdr:cNvSpPr>
          <a:spLocks noChangeArrowheads="1"/>
        </xdr:cNvSpPr>
      </xdr:nvSpPr>
      <xdr:spPr bwMode="auto">
        <a:xfrm>
          <a:off x="13138" y="20396638"/>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14</xdr:col>
      <xdr:colOff>88024</xdr:colOff>
      <xdr:row>112</xdr:row>
      <xdr:rowOff>27590</xdr:rowOff>
    </xdr:from>
    <xdr:to>
      <xdr:col>14</xdr:col>
      <xdr:colOff>231885</xdr:colOff>
      <xdr:row>112</xdr:row>
      <xdr:rowOff>178677</xdr:rowOff>
    </xdr:to>
    <xdr:sp macro="" textlink="">
      <xdr:nvSpPr>
        <xdr:cNvPr id="63" name="SH_01_20110421180400">
          <a:extLst>
            <a:ext uri="{FF2B5EF4-FFF2-40B4-BE49-F238E27FC236}">
              <a16:creationId xmlns:a16="http://schemas.microsoft.com/office/drawing/2014/main" id="{00000000-0008-0000-0400-00003F000000}"/>
            </a:ext>
          </a:extLst>
        </xdr:cNvPr>
        <xdr:cNvSpPr>
          <a:spLocks noChangeArrowheads="1"/>
        </xdr:cNvSpPr>
      </xdr:nvSpPr>
      <xdr:spPr bwMode="auto">
        <a:xfrm>
          <a:off x="3688474" y="22411340"/>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15</xdr:col>
      <xdr:colOff>119227</xdr:colOff>
      <xdr:row>112</xdr:row>
      <xdr:rowOff>46640</xdr:rowOff>
    </xdr:from>
    <xdr:to>
      <xdr:col>16</xdr:col>
      <xdr:colOff>5913</xdr:colOff>
      <xdr:row>112</xdr:row>
      <xdr:rowOff>197727</xdr:rowOff>
    </xdr:to>
    <xdr:sp macro="" textlink="">
      <xdr:nvSpPr>
        <xdr:cNvPr id="17408" name="SH_01_20110421180400">
          <a:extLst>
            <a:ext uri="{FF2B5EF4-FFF2-40B4-BE49-F238E27FC236}">
              <a16:creationId xmlns:a16="http://schemas.microsoft.com/office/drawing/2014/main" id="{00000000-0008-0000-0400-000000440000}"/>
            </a:ext>
          </a:extLst>
        </xdr:cNvPr>
        <xdr:cNvSpPr>
          <a:spLocks noChangeArrowheads="1"/>
        </xdr:cNvSpPr>
      </xdr:nvSpPr>
      <xdr:spPr bwMode="auto">
        <a:xfrm>
          <a:off x="3976852" y="22430390"/>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xdr:col>
      <xdr:colOff>14452</xdr:colOff>
      <xdr:row>113</xdr:row>
      <xdr:rowOff>27589</xdr:rowOff>
    </xdr:from>
    <xdr:to>
      <xdr:col>1</xdr:col>
      <xdr:colOff>158970</xdr:colOff>
      <xdr:row>113</xdr:row>
      <xdr:rowOff>178676</xdr:rowOff>
    </xdr:to>
    <xdr:sp macro="" textlink="">
      <xdr:nvSpPr>
        <xdr:cNvPr id="17415" name="SH_01_20110421180400">
          <a:extLst>
            <a:ext uri="{FF2B5EF4-FFF2-40B4-BE49-F238E27FC236}">
              <a16:creationId xmlns:a16="http://schemas.microsoft.com/office/drawing/2014/main" id="{00000000-0008-0000-0400-000007440000}"/>
            </a:ext>
          </a:extLst>
        </xdr:cNvPr>
        <xdr:cNvSpPr>
          <a:spLocks noChangeArrowheads="1"/>
        </xdr:cNvSpPr>
      </xdr:nvSpPr>
      <xdr:spPr bwMode="auto">
        <a:xfrm>
          <a:off x="224002" y="206111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xdr:col>
      <xdr:colOff>19707</xdr:colOff>
      <xdr:row>114</xdr:row>
      <xdr:rowOff>26276</xdr:rowOff>
    </xdr:from>
    <xdr:to>
      <xdr:col>1</xdr:col>
      <xdr:colOff>164225</xdr:colOff>
      <xdr:row>114</xdr:row>
      <xdr:rowOff>177363</xdr:rowOff>
    </xdr:to>
    <xdr:sp macro="" textlink="">
      <xdr:nvSpPr>
        <xdr:cNvPr id="17416" name="SH_01_20110421180400">
          <a:extLst>
            <a:ext uri="{FF2B5EF4-FFF2-40B4-BE49-F238E27FC236}">
              <a16:creationId xmlns:a16="http://schemas.microsoft.com/office/drawing/2014/main" id="{00000000-0008-0000-0400-000008440000}"/>
            </a:ext>
          </a:extLst>
        </xdr:cNvPr>
        <xdr:cNvSpPr>
          <a:spLocks noChangeArrowheads="1"/>
        </xdr:cNvSpPr>
      </xdr:nvSpPr>
      <xdr:spPr bwMode="auto">
        <a:xfrm>
          <a:off x="229257" y="208098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8</xdr:col>
      <xdr:colOff>64047</xdr:colOff>
      <xdr:row>115</xdr:row>
      <xdr:rowOff>18066</xdr:rowOff>
    </xdr:from>
    <xdr:to>
      <xdr:col>8</xdr:col>
      <xdr:colOff>207908</xdr:colOff>
      <xdr:row>115</xdr:row>
      <xdr:rowOff>169153</xdr:rowOff>
    </xdr:to>
    <xdr:sp macro="" textlink="">
      <xdr:nvSpPr>
        <xdr:cNvPr id="17417" name="SH_01_20110421180400">
          <a:extLst>
            <a:ext uri="{FF2B5EF4-FFF2-40B4-BE49-F238E27FC236}">
              <a16:creationId xmlns:a16="http://schemas.microsoft.com/office/drawing/2014/main" id="{00000000-0008-0000-0400-000009440000}"/>
            </a:ext>
          </a:extLst>
        </xdr:cNvPr>
        <xdr:cNvSpPr>
          <a:spLocks noChangeArrowheads="1"/>
        </xdr:cNvSpPr>
      </xdr:nvSpPr>
      <xdr:spPr bwMode="auto">
        <a:xfrm>
          <a:off x="2121447" y="23001891"/>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9</xdr:col>
      <xdr:colOff>95250</xdr:colOff>
      <xdr:row>115</xdr:row>
      <xdr:rowOff>27591</xdr:rowOff>
    </xdr:from>
    <xdr:to>
      <xdr:col>9</xdr:col>
      <xdr:colOff>239111</xdr:colOff>
      <xdr:row>115</xdr:row>
      <xdr:rowOff>178678</xdr:rowOff>
    </xdr:to>
    <xdr:sp macro="" textlink="">
      <xdr:nvSpPr>
        <xdr:cNvPr id="17418" name="SH_01_20110421180400">
          <a:extLst>
            <a:ext uri="{FF2B5EF4-FFF2-40B4-BE49-F238E27FC236}">
              <a16:creationId xmlns:a16="http://schemas.microsoft.com/office/drawing/2014/main" id="{00000000-0008-0000-0400-00000A440000}"/>
            </a:ext>
          </a:extLst>
        </xdr:cNvPr>
        <xdr:cNvSpPr>
          <a:spLocks noChangeArrowheads="1"/>
        </xdr:cNvSpPr>
      </xdr:nvSpPr>
      <xdr:spPr bwMode="auto">
        <a:xfrm>
          <a:off x="2409825" y="2301141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oneCellAnchor>
    <xdr:from>
      <xdr:col>0</xdr:col>
      <xdr:colOff>165538</xdr:colOff>
      <xdr:row>110</xdr:row>
      <xdr:rowOff>32845</xdr:rowOff>
    </xdr:from>
    <xdr:ext cx="144518" cy="151087"/>
    <xdr:sp macro="" textlink="">
      <xdr:nvSpPr>
        <xdr:cNvPr id="17420" name="SH_01_20110421180400">
          <a:extLst>
            <a:ext uri="{FF2B5EF4-FFF2-40B4-BE49-F238E27FC236}">
              <a16:creationId xmlns:a16="http://schemas.microsoft.com/office/drawing/2014/main" id="{00000000-0008-0000-0400-00000C440000}"/>
            </a:ext>
          </a:extLst>
        </xdr:cNvPr>
        <xdr:cNvSpPr>
          <a:spLocks noChangeArrowheads="1"/>
        </xdr:cNvSpPr>
      </xdr:nvSpPr>
      <xdr:spPr bwMode="auto">
        <a:xfrm>
          <a:off x="165538" y="20016295"/>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13138</xdr:colOff>
      <xdr:row>111</xdr:row>
      <xdr:rowOff>13138</xdr:rowOff>
    </xdr:from>
    <xdr:ext cx="144518" cy="151087"/>
    <xdr:sp macro="" textlink="">
      <xdr:nvSpPr>
        <xdr:cNvPr id="17421" name="SH_01_20110421180400">
          <a:extLst>
            <a:ext uri="{FF2B5EF4-FFF2-40B4-BE49-F238E27FC236}">
              <a16:creationId xmlns:a16="http://schemas.microsoft.com/office/drawing/2014/main" id="{00000000-0008-0000-0400-00000D440000}"/>
            </a:ext>
          </a:extLst>
        </xdr:cNvPr>
        <xdr:cNvSpPr>
          <a:spLocks noChangeArrowheads="1"/>
        </xdr:cNvSpPr>
      </xdr:nvSpPr>
      <xdr:spPr bwMode="auto">
        <a:xfrm>
          <a:off x="13138" y="20196613"/>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53</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twoCellAnchor editAs="oneCell">
    <xdr:from>
      <xdr:col>14</xdr:col>
      <xdr:colOff>78499</xdr:colOff>
      <xdr:row>111</xdr:row>
      <xdr:rowOff>18065</xdr:rowOff>
    </xdr:from>
    <xdr:to>
      <xdr:col>14</xdr:col>
      <xdr:colOff>222360</xdr:colOff>
      <xdr:row>111</xdr:row>
      <xdr:rowOff>169152</xdr:rowOff>
    </xdr:to>
    <xdr:sp macro="" textlink="">
      <xdr:nvSpPr>
        <xdr:cNvPr id="17422" name="SH_01_20110421180400">
          <a:extLst>
            <a:ext uri="{FF2B5EF4-FFF2-40B4-BE49-F238E27FC236}">
              <a16:creationId xmlns:a16="http://schemas.microsoft.com/office/drawing/2014/main" id="{00000000-0008-0000-0400-00000E440000}"/>
            </a:ext>
          </a:extLst>
        </xdr:cNvPr>
        <xdr:cNvSpPr>
          <a:spLocks noChangeArrowheads="1"/>
        </xdr:cNvSpPr>
      </xdr:nvSpPr>
      <xdr:spPr bwMode="auto">
        <a:xfrm>
          <a:off x="3678949" y="22201790"/>
          <a:ext cx="143861"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51</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oneCellAnchor>
    <xdr:from>
      <xdr:col>0</xdr:col>
      <xdr:colOff>13138</xdr:colOff>
      <xdr:row>121</xdr:row>
      <xdr:rowOff>26276</xdr:rowOff>
    </xdr:from>
    <xdr:ext cx="144518" cy="151087"/>
    <xdr:sp macro="" textlink="">
      <xdr:nvSpPr>
        <xdr:cNvPr id="17423" name="SH_01_20110421180400">
          <a:extLst>
            <a:ext uri="{FF2B5EF4-FFF2-40B4-BE49-F238E27FC236}">
              <a16:creationId xmlns:a16="http://schemas.microsoft.com/office/drawing/2014/main" id="{00000000-0008-0000-0400-00000F440000}"/>
            </a:ext>
          </a:extLst>
        </xdr:cNvPr>
        <xdr:cNvSpPr>
          <a:spLocks noChangeArrowheads="1"/>
        </xdr:cNvSpPr>
      </xdr:nvSpPr>
      <xdr:spPr bwMode="auto">
        <a:xfrm>
          <a:off x="13138" y="22210001"/>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61</a:t>
          </a:r>
        </a:p>
      </xdr:txBody>
    </xdr:sp>
    <xdr:clientData/>
  </xdr:oneCellAnchor>
  <xdr:oneCellAnchor>
    <xdr:from>
      <xdr:col>0</xdr:col>
      <xdr:colOff>13138</xdr:colOff>
      <xdr:row>124</xdr:row>
      <xdr:rowOff>13138</xdr:rowOff>
    </xdr:from>
    <xdr:ext cx="144518" cy="151087"/>
    <xdr:sp macro="" textlink="">
      <xdr:nvSpPr>
        <xdr:cNvPr id="17424" name="SH_01_20110421180400">
          <a:extLst>
            <a:ext uri="{FF2B5EF4-FFF2-40B4-BE49-F238E27FC236}">
              <a16:creationId xmlns:a16="http://schemas.microsoft.com/office/drawing/2014/main" id="{00000000-0008-0000-0400-000010440000}"/>
            </a:ext>
          </a:extLst>
        </xdr:cNvPr>
        <xdr:cNvSpPr>
          <a:spLocks noChangeArrowheads="1"/>
        </xdr:cNvSpPr>
      </xdr:nvSpPr>
      <xdr:spPr bwMode="auto">
        <a:xfrm>
          <a:off x="13138" y="22796938"/>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88024</xdr:colOff>
      <xdr:row>124</xdr:row>
      <xdr:rowOff>27590</xdr:rowOff>
    </xdr:from>
    <xdr:ext cx="143861" cy="151087"/>
    <xdr:sp macro="" textlink="">
      <xdr:nvSpPr>
        <xdr:cNvPr id="17425" name="SH_01_20110421180400">
          <a:extLst>
            <a:ext uri="{FF2B5EF4-FFF2-40B4-BE49-F238E27FC236}">
              <a16:creationId xmlns:a16="http://schemas.microsoft.com/office/drawing/2014/main" id="{00000000-0008-0000-0400-000011440000}"/>
            </a:ext>
          </a:extLst>
        </xdr:cNvPr>
        <xdr:cNvSpPr>
          <a:spLocks noChangeArrowheads="1"/>
        </xdr:cNvSpPr>
      </xdr:nvSpPr>
      <xdr:spPr bwMode="auto">
        <a:xfrm>
          <a:off x="3688474" y="24811640"/>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15</xdr:col>
      <xdr:colOff>100177</xdr:colOff>
      <xdr:row>124</xdr:row>
      <xdr:rowOff>18065</xdr:rowOff>
    </xdr:from>
    <xdr:ext cx="143861" cy="151087"/>
    <xdr:sp macro="" textlink="">
      <xdr:nvSpPr>
        <xdr:cNvPr id="17426" name="SH_01_20110421180400">
          <a:extLst>
            <a:ext uri="{FF2B5EF4-FFF2-40B4-BE49-F238E27FC236}">
              <a16:creationId xmlns:a16="http://schemas.microsoft.com/office/drawing/2014/main" id="{00000000-0008-0000-0400-000012440000}"/>
            </a:ext>
          </a:extLst>
        </xdr:cNvPr>
        <xdr:cNvSpPr>
          <a:spLocks noChangeArrowheads="1"/>
        </xdr:cNvSpPr>
      </xdr:nvSpPr>
      <xdr:spPr bwMode="auto">
        <a:xfrm>
          <a:off x="3957802" y="24802115"/>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14452</xdr:colOff>
      <xdr:row>125</xdr:row>
      <xdr:rowOff>27589</xdr:rowOff>
    </xdr:from>
    <xdr:ext cx="144518" cy="151087"/>
    <xdr:sp macro="" textlink="">
      <xdr:nvSpPr>
        <xdr:cNvPr id="17427" name="SH_01_20110421180400">
          <a:extLst>
            <a:ext uri="{FF2B5EF4-FFF2-40B4-BE49-F238E27FC236}">
              <a16:creationId xmlns:a16="http://schemas.microsoft.com/office/drawing/2014/main" id="{00000000-0008-0000-0400-000013440000}"/>
            </a:ext>
          </a:extLst>
        </xdr:cNvPr>
        <xdr:cNvSpPr>
          <a:spLocks noChangeArrowheads="1"/>
        </xdr:cNvSpPr>
      </xdr:nvSpPr>
      <xdr:spPr bwMode="auto">
        <a:xfrm>
          <a:off x="224002" y="230114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19707</xdr:colOff>
      <xdr:row>126</xdr:row>
      <xdr:rowOff>26276</xdr:rowOff>
    </xdr:from>
    <xdr:ext cx="144518" cy="151087"/>
    <xdr:sp macro="" textlink="">
      <xdr:nvSpPr>
        <xdr:cNvPr id="17428" name="SH_01_20110421180400">
          <a:extLst>
            <a:ext uri="{FF2B5EF4-FFF2-40B4-BE49-F238E27FC236}">
              <a16:creationId xmlns:a16="http://schemas.microsoft.com/office/drawing/2014/main" id="{00000000-0008-0000-0400-000014440000}"/>
            </a:ext>
          </a:extLst>
        </xdr:cNvPr>
        <xdr:cNvSpPr>
          <a:spLocks noChangeArrowheads="1"/>
        </xdr:cNvSpPr>
      </xdr:nvSpPr>
      <xdr:spPr bwMode="auto">
        <a:xfrm>
          <a:off x="229257" y="232101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8</xdr:col>
      <xdr:colOff>35472</xdr:colOff>
      <xdr:row>127</xdr:row>
      <xdr:rowOff>27591</xdr:rowOff>
    </xdr:from>
    <xdr:ext cx="143861" cy="151087"/>
    <xdr:sp macro="" textlink="">
      <xdr:nvSpPr>
        <xdr:cNvPr id="17429" name="SH_01_20110421180400">
          <a:extLst>
            <a:ext uri="{FF2B5EF4-FFF2-40B4-BE49-F238E27FC236}">
              <a16:creationId xmlns:a16="http://schemas.microsoft.com/office/drawing/2014/main" id="{00000000-0008-0000-0400-000015440000}"/>
            </a:ext>
          </a:extLst>
        </xdr:cNvPr>
        <xdr:cNvSpPr>
          <a:spLocks noChangeArrowheads="1"/>
        </xdr:cNvSpPr>
      </xdr:nvSpPr>
      <xdr:spPr bwMode="auto">
        <a:xfrm>
          <a:off x="2092872" y="2541171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9</xdr:col>
      <xdr:colOff>85725</xdr:colOff>
      <xdr:row>127</xdr:row>
      <xdr:rowOff>27591</xdr:rowOff>
    </xdr:from>
    <xdr:ext cx="143861" cy="151087"/>
    <xdr:sp macro="" textlink="">
      <xdr:nvSpPr>
        <xdr:cNvPr id="17430" name="SH_01_20110421180400">
          <a:extLst>
            <a:ext uri="{FF2B5EF4-FFF2-40B4-BE49-F238E27FC236}">
              <a16:creationId xmlns:a16="http://schemas.microsoft.com/office/drawing/2014/main" id="{00000000-0008-0000-0400-000016440000}"/>
            </a:ext>
          </a:extLst>
        </xdr:cNvPr>
        <xdr:cNvSpPr>
          <a:spLocks noChangeArrowheads="1"/>
        </xdr:cNvSpPr>
      </xdr:nvSpPr>
      <xdr:spPr bwMode="auto">
        <a:xfrm>
          <a:off x="2400300" y="2541171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165538</xdr:colOff>
      <xdr:row>122</xdr:row>
      <xdr:rowOff>32845</xdr:rowOff>
    </xdr:from>
    <xdr:ext cx="144518" cy="151087"/>
    <xdr:sp macro="" textlink="">
      <xdr:nvSpPr>
        <xdr:cNvPr id="17431" name="SH_01_20110421180400">
          <a:extLst>
            <a:ext uri="{FF2B5EF4-FFF2-40B4-BE49-F238E27FC236}">
              <a16:creationId xmlns:a16="http://schemas.microsoft.com/office/drawing/2014/main" id="{00000000-0008-0000-0400-000017440000}"/>
            </a:ext>
          </a:extLst>
        </xdr:cNvPr>
        <xdr:cNvSpPr>
          <a:spLocks noChangeArrowheads="1"/>
        </xdr:cNvSpPr>
      </xdr:nvSpPr>
      <xdr:spPr bwMode="auto">
        <a:xfrm>
          <a:off x="165538" y="22416595"/>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13138</xdr:colOff>
      <xdr:row>123</xdr:row>
      <xdr:rowOff>13138</xdr:rowOff>
    </xdr:from>
    <xdr:ext cx="144518" cy="151087"/>
    <xdr:sp macro="" textlink="">
      <xdr:nvSpPr>
        <xdr:cNvPr id="17432" name="SH_01_20110421180400">
          <a:extLst>
            <a:ext uri="{FF2B5EF4-FFF2-40B4-BE49-F238E27FC236}">
              <a16:creationId xmlns:a16="http://schemas.microsoft.com/office/drawing/2014/main" id="{00000000-0008-0000-0400-000018440000}"/>
            </a:ext>
          </a:extLst>
        </xdr:cNvPr>
        <xdr:cNvSpPr>
          <a:spLocks noChangeArrowheads="1"/>
        </xdr:cNvSpPr>
      </xdr:nvSpPr>
      <xdr:spPr bwMode="auto">
        <a:xfrm>
          <a:off x="13138" y="22596913"/>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63</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88024</xdr:colOff>
      <xdr:row>123</xdr:row>
      <xdr:rowOff>27590</xdr:rowOff>
    </xdr:from>
    <xdr:ext cx="143861" cy="151087"/>
    <xdr:sp macro="" textlink="">
      <xdr:nvSpPr>
        <xdr:cNvPr id="17433" name="SH_01_20110421180400">
          <a:extLst>
            <a:ext uri="{FF2B5EF4-FFF2-40B4-BE49-F238E27FC236}">
              <a16:creationId xmlns:a16="http://schemas.microsoft.com/office/drawing/2014/main" id="{00000000-0008-0000-0400-000019440000}"/>
            </a:ext>
          </a:extLst>
        </xdr:cNvPr>
        <xdr:cNvSpPr>
          <a:spLocks noChangeArrowheads="1"/>
        </xdr:cNvSpPr>
      </xdr:nvSpPr>
      <xdr:spPr bwMode="auto">
        <a:xfrm>
          <a:off x="3688474" y="24611615"/>
          <a:ext cx="143861"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61</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twoCellAnchor editAs="oneCell">
    <xdr:from>
      <xdr:col>1</xdr:col>
      <xdr:colOff>16422</xdr:colOff>
      <xdr:row>115</xdr:row>
      <xdr:rowOff>27591</xdr:rowOff>
    </xdr:from>
    <xdr:to>
      <xdr:col>1</xdr:col>
      <xdr:colOff>160283</xdr:colOff>
      <xdr:row>115</xdr:row>
      <xdr:rowOff>178678</xdr:rowOff>
    </xdr:to>
    <xdr:sp macro="" textlink="">
      <xdr:nvSpPr>
        <xdr:cNvPr id="17434" name="SH_01_20110421180400">
          <a:extLst>
            <a:ext uri="{FF2B5EF4-FFF2-40B4-BE49-F238E27FC236}">
              <a16:creationId xmlns:a16="http://schemas.microsoft.com/office/drawing/2014/main" id="{00000000-0008-0000-0400-00001A440000}"/>
            </a:ext>
          </a:extLst>
        </xdr:cNvPr>
        <xdr:cNvSpPr>
          <a:spLocks noChangeArrowheads="1"/>
        </xdr:cNvSpPr>
      </xdr:nvSpPr>
      <xdr:spPr bwMode="auto">
        <a:xfrm>
          <a:off x="225972" y="2101116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0</xdr:col>
      <xdr:colOff>13492</xdr:colOff>
      <xdr:row>118</xdr:row>
      <xdr:rowOff>26859</xdr:rowOff>
    </xdr:from>
    <xdr:to>
      <xdr:col>0</xdr:col>
      <xdr:colOff>160284</xdr:colOff>
      <xdr:row>118</xdr:row>
      <xdr:rowOff>177946</xdr:rowOff>
    </xdr:to>
    <xdr:sp macro="" textlink="">
      <xdr:nvSpPr>
        <xdr:cNvPr id="17435" name="SH_01_20110421180400">
          <a:extLst>
            <a:ext uri="{FF2B5EF4-FFF2-40B4-BE49-F238E27FC236}">
              <a16:creationId xmlns:a16="http://schemas.microsoft.com/office/drawing/2014/main" id="{00000000-0008-0000-0400-00001B440000}"/>
            </a:ext>
          </a:extLst>
        </xdr:cNvPr>
        <xdr:cNvSpPr>
          <a:spLocks noChangeArrowheads="1"/>
        </xdr:cNvSpPr>
      </xdr:nvSpPr>
      <xdr:spPr bwMode="auto">
        <a:xfrm>
          <a:off x="13492" y="21610509"/>
          <a:ext cx="146792"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oneCellAnchor>
    <xdr:from>
      <xdr:col>0</xdr:col>
      <xdr:colOff>13138</xdr:colOff>
      <xdr:row>119</xdr:row>
      <xdr:rowOff>27009</xdr:rowOff>
    </xdr:from>
    <xdr:ext cx="144518" cy="151087"/>
    <xdr:sp macro="" textlink="">
      <xdr:nvSpPr>
        <xdr:cNvPr id="17436" name="SH_01_20110421180400">
          <a:extLst>
            <a:ext uri="{FF2B5EF4-FFF2-40B4-BE49-F238E27FC236}">
              <a16:creationId xmlns:a16="http://schemas.microsoft.com/office/drawing/2014/main" id="{00000000-0008-0000-0400-00001C440000}"/>
            </a:ext>
          </a:extLst>
        </xdr:cNvPr>
        <xdr:cNvSpPr>
          <a:spLocks noChangeArrowheads="1"/>
        </xdr:cNvSpPr>
      </xdr:nvSpPr>
      <xdr:spPr bwMode="auto">
        <a:xfrm>
          <a:off x="13138" y="21810684"/>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59</a:t>
          </a:r>
        </a:p>
      </xdr:txBody>
    </xdr:sp>
    <xdr:clientData/>
  </xdr:oneCellAnchor>
  <xdr:oneCellAnchor>
    <xdr:from>
      <xdr:col>0</xdr:col>
      <xdr:colOff>180192</xdr:colOff>
      <xdr:row>120</xdr:row>
      <xdr:rowOff>25544</xdr:rowOff>
    </xdr:from>
    <xdr:ext cx="144518" cy="151087"/>
    <xdr:sp macro="" textlink="">
      <xdr:nvSpPr>
        <xdr:cNvPr id="17437" name="SH_01_20110421180400">
          <a:extLst>
            <a:ext uri="{FF2B5EF4-FFF2-40B4-BE49-F238E27FC236}">
              <a16:creationId xmlns:a16="http://schemas.microsoft.com/office/drawing/2014/main" id="{00000000-0008-0000-0400-00001D440000}"/>
            </a:ext>
          </a:extLst>
        </xdr:cNvPr>
        <xdr:cNvSpPr>
          <a:spLocks noChangeArrowheads="1"/>
        </xdr:cNvSpPr>
      </xdr:nvSpPr>
      <xdr:spPr bwMode="auto">
        <a:xfrm>
          <a:off x="180192" y="22009244"/>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60</a:t>
          </a:r>
        </a:p>
      </xdr:txBody>
    </xdr:sp>
    <xdr:clientData/>
  </xdr:oneCellAnchor>
  <xdr:oneCellAnchor>
    <xdr:from>
      <xdr:col>15</xdr:col>
      <xdr:colOff>113668</xdr:colOff>
      <xdr:row>123</xdr:row>
      <xdr:rowOff>32719</xdr:rowOff>
    </xdr:from>
    <xdr:ext cx="143861" cy="151087"/>
    <xdr:sp macro="" textlink="">
      <xdr:nvSpPr>
        <xdr:cNvPr id="17438" name="SH_01_20110421180400">
          <a:extLst>
            <a:ext uri="{FF2B5EF4-FFF2-40B4-BE49-F238E27FC236}">
              <a16:creationId xmlns:a16="http://schemas.microsoft.com/office/drawing/2014/main" id="{00000000-0008-0000-0400-00001E440000}"/>
            </a:ext>
          </a:extLst>
        </xdr:cNvPr>
        <xdr:cNvSpPr>
          <a:spLocks noChangeArrowheads="1"/>
        </xdr:cNvSpPr>
      </xdr:nvSpPr>
      <xdr:spPr bwMode="auto">
        <a:xfrm>
          <a:off x="3971293" y="24616744"/>
          <a:ext cx="143861"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59</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mc:AlternateContent xmlns:mc="http://schemas.openxmlformats.org/markup-compatibility/2006">
    <mc:Choice xmlns:a14="http://schemas.microsoft.com/office/drawing/2010/main" Requires="a14">
      <xdr:twoCellAnchor editAs="oneCell">
        <xdr:from>
          <xdr:col>22</xdr:col>
          <xdr:colOff>28575</xdr:colOff>
          <xdr:row>23</xdr:row>
          <xdr:rowOff>19050</xdr:rowOff>
        </xdr:from>
        <xdr:to>
          <xdr:col>22</xdr:col>
          <xdr:colOff>238125</xdr:colOff>
          <xdr:row>23</xdr:row>
          <xdr:rowOff>180975</xdr:rowOff>
        </xdr:to>
        <xdr:sp macro="" textlink="">
          <xdr:nvSpPr>
            <xdr:cNvPr id="17419" name="Check Box 11" hidden="1">
              <a:extLst>
                <a:ext uri="{63B3BB69-23CF-44E3-9099-C40C66FF867C}">
                  <a14:compatExt spid="_x0000_s17419"/>
                </a:ext>
                <a:ext uri="{FF2B5EF4-FFF2-40B4-BE49-F238E27FC236}">
                  <a16:creationId xmlns:a16="http://schemas.microsoft.com/office/drawing/2014/main" id="{00000000-0008-0000-0400-00000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130</xdr:row>
          <xdr:rowOff>171450</xdr:rowOff>
        </xdr:from>
        <xdr:to>
          <xdr:col>2</xdr:col>
          <xdr:colOff>38100</xdr:colOff>
          <xdr:row>131</xdr:row>
          <xdr:rowOff>152400</xdr:rowOff>
        </xdr:to>
        <xdr:sp macro="" textlink="">
          <xdr:nvSpPr>
            <xdr:cNvPr id="35841" name="Check Box 1" hidden="1">
              <a:extLst>
                <a:ext uri="{63B3BB69-23CF-44E3-9099-C40C66FF867C}">
                  <a14:compatExt spid="_x0000_s35841"/>
                </a:ext>
                <a:ext uri="{FF2B5EF4-FFF2-40B4-BE49-F238E27FC236}">
                  <a16:creationId xmlns:a16="http://schemas.microsoft.com/office/drawing/2014/main" id="{00000000-0008-0000-0500-000001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131</xdr:row>
          <xdr:rowOff>180975</xdr:rowOff>
        </xdr:from>
        <xdr:to>
          <xdr:col>2</xdr:col>
          <xdr:colOff>38100</xdr:colOff>
          <xdr:row>132</xdr:row>
          <xdr:rowOff>161925</xdr:rowOff>
        </xdr:to>
        <xdr:sp macro="" textlink="">
          <xdr:nvSpPr>
            <xdr:cNvPr id="35842" name="Check Box 2" hidden="1">
              <a:extLst>
                <a:ext uri="{63B3BB69-23CF-44E3-9099-C40C66FF867C}">
                  <a14:compatExt spid="_x0000_s35842"/>
                </a:ext>
                <a:ext uri="{FF2B5EF4-FFF2-40B4-BE49-F238E27FC236}">
                  <a16:creationId xmlns:a16="http://schemas.microsoft.com/office/drawing/2014/main" id="{00000000-0008-0000-0500-00000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xdr:colOff>
          <xdr:row>130</xdr:row>
          <xdr:rowOff>171450</xdr:rowOff>
        </xdr:from>
        <xdr:to>
          <xdr:col>12</xdr:col>
          <xdr:colOff>66675</xdr:colOff>
          <xdr:row>131</xdr:row>
          <xdr:rowOff>152400</xdr:rowOff>
        </xdr:to>
        <xdr:sp macro="" textlink="">
          <xdr:nvSpPr>
            <xdr:cNvPr id="35843" name="Check Box 3" hidden="1">
              <a:extLst>
                <a:ext uri="{63B3BB69-23CF-44E3-9099-C40C66FF867C}">
                  <a14:compatExt spid="_x0000_s35843"/>
                </a:ext>
                <a:ext uri="{FF2B5EF4-FFF2-40B4-BE49-F238E27FC236}">
                  <a16:creationId xmlns:a16="http://schemas.microsoft.com/office/drawing/2014/main" id="{00000000-0008-0000-0500-00000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97971</xdr:colOff>
      <xdr:row>135</xdr:row>
      <xdr:rowOff>10886</xdr:rowOff>
    </xdr:from>
    <xdr:to>
      <xdr:col>32</xdr:col>
      <xdr:colOff>119743</xdr:colOff>
      <xdr:row>135</xdr:row>
      <xdr:rowOff>707572</xdr:rowOff>
    </xdr:to>
    <xdr:sp macro="" textlink="">
      <xdr:nvSpPr>
        <xdr:cNvPr id="2" name="大かっこ 11">
          <a:extLst>
            <a:ext uri="{FF2B5EF4-FFF2-40B4-BE49-F238E27FC236}">
              <a16:creationId xmlns:a16="http://schemas.microsoft.com/office/drawing/2014/main" id="{00000000-0008-0000-0500-000002000000}"/>
            </a:ext>
          </a:extLst>
        </xdr:cNvPr>
        <xdr:cNvSpPr/>
      </xdr:nvSpPr>
      <xdr:spPr>
        <a:xfrm>
          <a:off x="355146" y="26795186"/>
          <a:ext cx="7994197" cy="610961"/>
        </a:xfrm>
        <a:prstGeom prst="bracketPair">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95250</xdr:colOff>
          <xdr:row>7</xdr:row>
          <xdr:rowOff>180975</xdr:rowOff>
        </xdr:from>
        <xdr:to>
          <xdr:col>2</xdr:col>
          <xdr:colOff>190500</xdr:colOff>
          <xdr:row>9</xdr:row>
          <xdr:rowOff>28575</xdr:rowOff>
        </xdr:to>
        <xdr:sp macro="" textlink="">
          <xdr:nvSpPr>
            <xdr:cNvPr id="35844" name="Option Button 4" hidden="1">
              <a:extLst>
                <a:ext uri="{63B3BB69-23CF-44E3-9099-C40C66FF867C}">
                  <a14:compatExt spid="_x0000_s35844"/>
                </a:ext>
                <a:ext uri="{FF2B5EF4-FFF2-40B4-BE49-F238E27FC236}">
                  <a16:creationId xmlns:a16="http://schemas.microsoft.com/office/drawing/2014/main" id="{00000000-0008-0000-0500-00000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8</xdr:row>
          <xdr:rowOff>180975</xdr:rowOff>
        </xdr:from>
        <xdr:to>
          <xdr:col>2</xdr:col>
          <xdr:colOff>190500</xdr:colOff>
          <xdr:row>10</xdr:row>
          <xdr:rowOff>28575</xdr:rowOff>
        </xdr:to>
        <xdr:sp macro="" textlink="">
          <xdr:nvSpPr>
            <xdr:cNvPr id="35845" name="Option Button 5" hidden="1">
              <a:extLst>
                <a:ext uri="{63B3BB69-23CF-44E3-9099-C40C66FF867C}">
                  <a14:compatExt spid="_x0000_s35845"/>
                </a:ext>
                <a:ext uri="{FF2B5EF4-FFF2-40B4-BE49-F238E27FC236}">
                  <a16:creationId xmlns:a16="http://schemas.microsoft.com/office/drawing/2014/main" id="{00000000-0008-0000-0500-00000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28903</xdr:colOff>
      <xdr:row>130</xdr:row>
      <xdr:rowOff>22335</xdr:rowOff>
    </xdr:from>
    <xdr:to>
      <xdr:col>0</xdr:col>
      <xdr:colOff>173421</xdr:colOff>
      <xdr:row>130</xdr:row>
      <xdr:rowOff>173422</xdr:rowOff>
    </xdr:to>
    <xdr:sp macro="" textlink="">
      <xdr:nvSpPr>
        <xdr:cNvPr id="5" name="SH_01_20110421180400">
          <a:extLst>
            <a:ext uri="{FF2B5EF4-FFF2-40B4-BE49-F238E27FC236}">
              <a16:creationId xmlns:a16="http://schemas.microsoft.com/office/drawing/2014/main" id="{00000000-0008-0000-0500-000005000000}"/>
            </a:ext>
          </a:extLst>
        </xdr:cNvPr>
        <xdr:cNvSpPr>
          <a:spLocks noChangeArrowheads="1"/>
        </xdr:cNvSpPr>
      </xdr:nvSpPr>
      <xdr:spPr bwMode="auto">
        <a:xfrm>
          <a:off x="28903" y="25977960"/>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67</a:t>
          </a:r>
        </a:p>
      </xdr:txBody>
    </xdr:sp>
    <xdr:clientData/>
  </xdr:twoCellAnchor>
  <xdr:twoCellAnchor editAs="oneCell">
    <xdr:from>
      <xdr:col>0</xdr:col>
      <xdr:colOff>17079</xdr:colOff>
      <xdr:row>134</xdr:row>
      <xdr:rowOff>10510</xdr:rowOff>
    </xdr:from>
    <xdr:to>
      <xdr:col>0</xdr:col>
      <xdr:colOff>161597</xdr:colOff>
      <xdr:row>134</xdr:row>
      <xdr:rowOff>161597</xdr:rowOff>
    </xdr:to>
    <xdr:sp macro="" textlink="">
      <xdr:nvSpPr>
        <xdr:cNvPr id="6" name="SH_01_20110421180400">
          <a:extLst>
            <a:ext uri="{FF2B5EF4-FFF2-40B4-BE49-F238E27FC236}">
              <a16:creationId xmlns:a16="http://schemas.microsoft.com/office/drawing/2014/main" id="{00000000-0008-0000-0500-000006000000}"/>
            </a:ext>
          </a:extLst>
        </xdr:cNvPr>
        <xdr:cNvSpPr>
          <a:spLocks noChangeArrowheads="1"/>
        </xdr:cNvSpPr>
      </xdr:nvSpPr>
      <xdr:spPr bwMode="auto">
        <a:xfrm>
          <a:off x="17079" y="26623360"/>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0</xdr:col>
      <xdr:colOff>13138</xdr:colOff>
      <xdr:row>109</xdr:row>
      <xdr:rowOff>26276</xdr:rowOff>
    </xdr:from>
    <xdr:to>
      <xdr:col>0</xdr:col>
      <xdr:colOff>157656</xdr:colOff>
      <xdr:row>109</xdr:row>
      <xdr:rowOff>177363</xdr:rowOff>
    </xdr:to>
    <xdr:sp macro="" textlink="">
      <xdr:nvSpPr>
        <xdr:cNvPr id="7" name="SH_01_20110421180400">
          <a:extLst>
            <a:ext uri="{FF2B5EF4-FFF2-40B4-BE49-F238E27FC236}">
              <a16:creationId xmlns:a16="http://schemas.microsoft.com/office/drawing/2014/main" id="{00000000-0008-0000-0500-000007000000}"/>
            </a:ext>
          </a:extLst>
        </xdr:cNvPr>
        <xdr:cNvSpPr>
          <a:spLocks noChangeArrowheads="1"/>
        </xdr:cNvSpPr>
      </xdr:nvSpPr>
      <xdr:spPr bwMode="auto">
        <a:xfrm>
          <a:off x="13138" y="21809951"/>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51</a:t>
          </a:r>
        </a:p>
      </xdr:txBody>
    </xdr:sp>
    <xdr:clientData/>
  </xdr:twoCellAnchor>
  <xdr:twoCellAnchor editAs="oneCell">
    <xdr:from>
      <xdr:col>0</xdr:col>
      <xdr:colOff>13138</xdr:colOff>
      <xdr:row>112</xdr:row>
      <xdr:rowOff>13138</xdr:rowOff>
    </xdr:from>
    <xdr:to>
      <xdr:col>0</xdr:col>
      <xdr:colOff>157656</xdr:colOff>
      <xdr:row>112</xdr:row>
      <xdr:rowOff>164225</xdr:rowOff>
    </xdr:to>
    <xdr:sp macro="" textlink="">
      <xdr:nvSpPr>
        <xdr:cNvPr id="8" name="SH_01_20110421180400">
          <a:extLst>
            <a:ext uri="{FF2B5EF4-FFF2-40B4-BE49-F238E27FC236}">
              <a16:creationId xmlns:a16="http://schemas.microsoft.com/office/drawing/2014/main" id="{00000000-0008-0000-0500-000008000000}"/>
            </a:ext>
          </a:extLst>
        </xdr:cNvPr>
        <xdr:cNvSpPr>
          <a:spLocks noChangeArrowheads="1"/>
        </xdr:cNvSpPr>
      </xdr:nvSpPr>
      <xdr:spPr bwMode="auto">
        <a:xfrm>
          <a:off x="13138" y="22396888"/>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14</xdr:col>
      <xdr:colOff>28757</xdr:colOff>
      <xdr:row>112</xdr:row>
      <xdr:rowOff>17007</xdr:rowOff>
    </xdr:from>
    <xdr:to>
      <xdr:col>14</xdr:col>
      <xdr:colOff>169443</xdr:colOff>
      <xdr:row>112</xdr:row>
      <xdr:rowOff>168094</xdr:rowOff>
    </xdr:to>
    <xdr:sp macro="" textlink="">
      <xdr:nvSpPr>
        <xdr:cNvPr id="9" name="SH_01_20110421180400">
          <a:extLst>
            <a:ext uri="{FF2B5EF4-FFF2-40B4-BE49-F238E27FC236}">
              <a16:creationId xmlns:a16="http://schemas.microsoft.com/office/drawing/2014/main" id="{00000000-0008-0000-0500-000009000000}"/>
            </a:ext>
          </a:extLst>
        </xdr:cNvPr>
        <xdr:cNvSpPr>
          <a:spLocks noChangeArrowheads="1"/>
        </xdr:cNvSpPr>
      </xdr:nvSpPr>
      <xdr:spPr bwMode="auto">
        <a:xfrm>
          <a:off x="3584757" y="22517174"/>
          <a:ext cx="140686"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15</xdr:col>
      <xdr:colOff>75835</xdr:colOff>
      <xdr:row>112</xdr:row>
      <xdr:rowOff>27591</xdr:rowOff>
    </xdr:from>
    <xdr:to>
      <xdr:col>15</xdr:col>
      <xdr:colOff>219696</xdr:colOff>
      <xdr:row>112</xdr:row>
      <xdr:rowOff>178678</xdr:rowOff>
    </xdr:to>
    <xdr:sp macro="" textlink="">
      <xdr:nvSpPr>
        <xdr:cNvPr id="10" name="SH_01_20110421180400">
          <a:extLst>
            <a:ext uri="{FF2B5EF4-FFF2-40B4-BE49-F238E27FC236}">
              <a16:creationId xmlns:a16="http://schemas.microsoft.com/office/drawing/2014/main" id="{00000000-0008-0000-0500-00000A000000}"/>
            </a:ext>
          </a:extLst>
        </xdr:cNvPr>
        <xdr:cNvSpPr>
          <a:spLocks noChangeArrowheads="1"/>
        </xdr:cNvSpPr>
      </xdr:nvSpPr>
      <xdr:spPr bwMode="auto">
        <a:xfrm>
          <a:off x="3885835" y="22527758"/>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xdr:col>
      <xdr:colOff>14452</xdr:colOff>
      <xdr:row>113</xdr:row>
      <xdr:rowOff>27589</xdr:rowOff>
    </xdr:from>
    <xdr:to>
      <xdr:col>1</xdr:col>
      <xdr:colOff>158970</xdr:colOff>
      <xdr:row>113</xdr:row>
      <xdr:rowOff>178676</xdr:rowOff>
    </xdr:to>
    <xdr:sp macro="" textlink="">
      <xdr:nvSpPr>
        <xdr:cNvPr id="11" name="SH_01_20110421180400">
          <a:extLst>
            <a:ext uri="{FF2B5EF4-FFF2-40B4-BE49-F238E27FC236}">
              <a16:creationId xmlns:a16="http://schemas.microsoft.com/office/drawing/2014/main" id="{00000000-0008-0000-0500-00000B000000}"/>
            </a:ext>
          </a:extLst>
        </xdr:cNvPr>
        <xdr:cNvSpPr>
          <a:spLocks noChangeArrowheads="1"/>
        </xdr:cNvSpPr>
      </xdr:nvSpPr>
      <xdr:spPr bwMode="auto">
        <a:xfrm>
          <a:off x="271627" y="226113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1</xdr:col>
      <xdr:colOff>19707</xdr:colOff>
      <xdr:row>114</xdr:row>
      <xdr:rowOff>26276</xdr:rowOff>
    </xdr:from>
    <xdr:to>
      <xdr:col>1</xdr:col>
      <xdr:colOff>164225</xdr:colOff>
      <xdr:row>114</xdr:row>
      <xdr:rowOff>177363</xdr:rowOff>
    </xdr:to>
    <xdr:sp macro="" textlink="">
      <xdr:nvSpPr>
        <xdr:cNvPr id="12" name="SH_01_20110421180400">
          <a:extLst>
            <a:ext uri="{FF2B5EF4-FFF2-40B4-BE49-F238E27FC236}">
              <a16:creationId xmlns:a16="http://schemas.microsoft.com/office/drawing/2014/main" id="{00000000-0008-0000-0500-00000C000000}"/>
            </a:ext>
          </a:extLst>
        </xdr:cNvPr>
        <xdr:cNvSpPr>
          <a:spLocks noChangeArrowheads="1"/>
        </xdr:cNvSpPr>
      </xdr:nvSpPr>
      <xdr:spPr bwMode="auto">
        <a:xfrm>
          <a:off x="276882" y="228100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8</xdr:col>
      <xdr:colOff>19597</xdr:colOff>
      <xdr:row>115</xdr:row>
      <xdr:rowOff>28649</xdr:rowOff>
    </xdr:from>
    <xdr:to>
      <xdr:col>8</xdr:col>
      <xdr:colOff>160283</xdr:colOff>
      <xdr:row>115</xdr:row>
      <xdr:rowOff>179736</xdr:rowOff>
    </xdr:to>
    <xdr:sp macro="" textlink="">
      <xdr:nvSpPr>
        <xdr:cNvPr id="13" name="SH_01_20110421180400">
          <a:extLst>
            <a:ext uri="{FF2B5EF4-FFF2-40B4-BE49-F238E27FC236}">
              <a16:creationId xmlns:a16="http://schemas.microsoft.com/office/drawing/2014/main" id="{00000000-0008-0000-0500-00000D000000}"/>
            </a:ext>
          </a:extLst>
        </xdr:cNvPr>
        <xdr:cNvSpPr>
          <a:spLocks noChangeArrowheads="1"/>
        </xdr:cNvSpPr>
      </xdr:nvSpPr>
      <xdr:spPr bwMode="auto">
        <a:xfrm>
          <a:off x="2051597" y="23132066"/>
          <a:ext cx="140686"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9</xdr:col>
      <xdr:colOff>57150</xdr:colOff>
      <xdr:row>115</xdr:row>
      <xdr:rowOff>18066</xdr:rowOff>
    </xdr:from>
    <xdr:to>
      <xdr:col>9</xdr:col>
      <xdr:colOff>201011</xdr:colOff>
      <xdr:row>115</xdr:row>
      <xdr:rowOff>169153</xdr:rowOff>
    </xdr:to>
    <xdr:sp macro="" textlink="">
      <xdr:nvSpPr>
        <xdr:cNvPr id="14" name="SH_01_20110421180400">
          <a:extLst>
            <a:ext uri="{FF2B5EF4-FFF2-40B4-BE49-F238E27FC236}">
              <a16:creationId xmlns:a16="http://schemas.microsoft.com/office/drawing/2014/main" id="{00000000-0008-0000-0500-00000E000000}"/>
            </a:ext>
          </a:extLst>
        </xdr:cNvPr>
        <xdr:cNvSpPr>
          <a:spLocks noChangeArrowheads="1"/>
        </xdr:cNvSpPr>
      </xdr:nvSpPr>
      <xdr:spPr bwMode="auto">
        <a:xfrm>
          <a:off x="2343150" y="23121483"/>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oneCellAnchor>
    <xdr:from>
      <xdr:col>0</xdr:col>
      <xdr:colOff>165538</xdr:colOff>
      <xdr:row>110</xdr:row>
      <xdr:rowOff>32845</xdr:rowOff>
    </xdr:from>
    <xdr:ext cx="144518" cy="151087"/>
    <xdr:sp macro="" textlink="">
      <xdr:nvSpPr>
        <xdr:cNvPr id="16" name="SH_01_20110421180400">
          <a:extLst>
            <a:ext uri="{FF2B5EF4-FFF2-40B4-BE49-F238E27FC236}">
              <a16:creationId xmlns:a16="http://schemas.microsoft.com/office/drawing/2014/main" id="{00000000-0008-0000-0500-000010000000}"/>
            </a:ext>
          </a:extLst>
        </xdr:cNvPr>
        <xdr:cNvSpPr>
          <a:spLocks noChangeArrowheads="1"/>
        </xdr:cNvSpPr>
      </xdr:nvSpPr>
      <xdr:spPr bwMode="auto">
        <a:xfrm>
          <a:off x="165538" y="22016545"/>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13138</xdr:colOff>
      <xdr:row>111</xdr:row>
      <xdr:rowOff>13138</xdr:rowOff>
    </xdr:from>
    <xdr:ext cx="144518" cy="151087"/>
    <xdr:sp macro="" textlink="">
      <xdr:nvSpPr>
        <xdr:cNvPr id="17" name="SH_01_20110421180400">
          <a:extLst>
            <a:ext uri="{FF2B5EF4-FFF2-40B4-BE49-F238E27FC236}">
              <a16:creationId xmlns:a16="http://schemas.microsoft.com/office/drawing/2014/main" id="{00000000-0008-0000-0500-000011000000}"/>
            </a:ext>
          </a:extLst>
        </xdr:cNvPr>
        <xdr:cNvSpPr>
          <a:spLocks noChangeArrowheads="1"/>
        </xdr:cNvSpPr>
      </xdr:nvSpPr>
      <xdr:spPr bwMode="auto">
        <a:xfrm>
          <a:off x="13138" y="22196863"/>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53</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twoCellAnchor editAs="oneCell">
    <xdr:from>
      <xdr:col>14</xdr:col>
      <xdr:colOff>28757</xdr:colOff>
      <xdr:row>111</xdr:row>
      <xdr:rowOff>7482</xdr:rowOff>
    </xdr:from>
    <xdr:to>
      <xdr:col>14</xdr:col>
      <xdr:colOff>169443</xdr:colOff>
      <xdr:row>111</xdr:row>
      <xdr:rowOff>158569</xdr:rowOff>
    </xdr:to>
    <xdr:sp macro="" textlink="">
      <xdr:nvSpPr>
        <xdr:cNvPr id="18" name="SH_01_20110421180400">
          <a:extLst>
            <a:ext uri="{FF2B5EF4-FFF2-40B4-BE49-F238E27FC236}">
              <a16:creationId xmlns:a16="http://schemas.microsoft.com/office/drawing/2014/main" id="{00000000-0008-0000-0500-000012000000}"/>
            </a:ext>
          </a:extLst>
        </xdr:cNvPr>
        <xdr:cNvSpPr>
          <a:spLocks noChangeArrowheads="1"/>
        </xdr:cNvSpPr>
      </xdr:nvSpPr>
      <xdr:spPr bwMode="auto">
        <a:xfrm>
          <a:off x="3584757" y="22306565"/>
          <a:ext cx="140686"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51</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oneCellAnchor>
    <xdr:from>
      <xdr:col>0</xdr:col>
      <xdr:colOff>13138</xdr:colOff>
      <xdr:row>121</xdr:row>
      <xdr:rowOff>26276</xdr:rowOff>
    </xdr:from>
    <xdr:ext cx="144518" cy="151087"/>
    <xdr:sp macro="" textlink="">
      <xdr:nvSpPr>
        <xdr:cNvPr id="19" name="SH_01_20110421180400">
          <a:extLst>
            <a:ext uri="{FF2B5EF4-FFF2-40B4-BE49-F238E27FC236}">
              <a16:creationId xmlns:a16="http://schemas.microsoft.com/office/drawing/2014/main" id="{00000000-0008-0000-0500-000013000000}"/>
            </a:ext>
          </a:extLst>
        </xdr:cNvPr>
        <xdr:cNvSpPr>
          <a:spLocks noChangeArrowheads="1"/>
        </xdr:cNvSpPr>
      </xdr:nvSpPr>
      <xdr:spPr bwMode="auto">
        <a:xfrm>
          <a:off x="13138" y="24210251"/>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61</a:t>
          </a:r>
        </a:p>
      </xdr:txBody>
    </xdr:sp>
    <xdr:clientData/>
  </xdr:oneCellAnchor>
  <xdr:oneCellAnchor>
    <xdr:from>
      <xdr:col>0</xdr:col>
      <xdr:colOff>13138</xdr:colOff>
      <xdr:row>124</xdr:row>
      <xdr:rowOff>13138</xdr:rowOff>
    </xdr:from>
    <xdr:ext cx="144518" cy="151087"/>
    <xdr:sp macro="" textlink="">
      <xdr:nvSpPr>
        <xdr:cNvPr id="20" name="SH_01_20110421180400">
          <a:extLst>
            <a:ext uri="{FF2B5EF4-FFF2-40B4-BE49-F238E27FC236}">
              <a16:creationId xmlns:a16="http://schemas.microsoft.com/office/drawing/2014/main" id="{00000000-0008-0000-0500-000014000000}"/>
            </a:ext>
          </a:extLst>
        </xdr:cNvPr>
        <xdr:cNvSpPr>
          <a:spLocks noChangeArrowheads="1"/>
        </xdr:cNvSpPr>
      </xdr:nvSpPr>
      <xdr:spPr bwMode="auto">
        <a:xfrm>
          <a:off x="13138" y="24797188"/>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28760</xdr:colOff>
      <xdr:row>124</xdr:row>
      <xdr:rowOff>27590</xdr:rowOff>
    </xdr:from>
    <xdr:ext cx="143861" cy="151087"/>
    <xdr:sp macro="" textlink="">
      <xdr:nvSpPr>
        <xdr:cNvPr id="21" name="SH_01_20110421180400">
          <a:extLst>
            <a:ext uri="{FF2B5EF4-FFF2-40B4-BE49-F238E27FC236}">
              <a16:creationId xmlns:a16="http://schemas.microsoft.com/office/drawing/2014/main" id="{00000000-0008-0000-0500-000015000000}"/>
            </a:ext>
          </a:extLst>
        </xdr:cNvPr>
        <xdr:cNvSpPr>
          <a:spLocks noChangeArrowheads="1"/>
        </xdr:cNvSpPr>
      </xdr:nvSpPr>
      <xdr:spPr bwMode="auto">
        <a:xfrm>
          <a:off x="3584760" y="24940757"/>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15</xdr:col>
      <xdr:colOff>86422</xdr:colOff>
      <xdr:row>124</xdr:row>
      <xdr:rowOff>27590</xdr:rowOff>
    </xdr:from>
    <xdr:ext cx="143861" cy="151087"/>
    <xdr:sp macro="" textlink="">
      <xdr:nvSpPr>
        <xdr:cNvPr id="22" name="SH_01_20110421180400">
          <a:extLst>
            <a:ext uri="{FF2B5EF4-FFF2-40B4-BE49-F238E27FC236}">
              <a16:creationId xmlns:a16="http://schemas.microsoft.com/office/drawing/2014/main" id="{00000000-0008-0000-0500-000016000000}"/>
            </a:ext>
          </a:extLst>
        </xdr:cNvPr>
        <xdr:cNvSpPr>
          <a:spLocks noChangeArrowheads="1"/>
        </xdr:cNvSpPr>
      </xdr:nvSpPr>
      <xdr:spPr bwMode="auto">
        <a:xfrm>
          <a:off x="3896422" y="24940757"/>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14452</xdr:colOff>
      <xdr:row>125</xdr:row>
      <xdr:rowOff>27589</xdr:rowOff>
    </xdr:from>
    <xdr:ext cx="144518" cy="151087"/>
    <xdr:sp macro="" textlink="">
      <xdr:nvSpPr>
        <xdr:cNvPr id="23" name="SH_01_20110421180400">
          <a:extLst>
            <a:ext uri="{FF2B5EF4-FFF2-40B4-BE49-F238E27FC236}">
              <a16:creationId xmlns:a16="http://schemas.microsoft.com/office/drawing/2014/main" id="{00000000-0008-0000-0500-000017000000}"/>
            </a:ext>
          </a:extLst>
        </xdr:cNvPr>
        <xdr:cNvSpPr>
          <a:spLocks noChangeArrowheads="1"/>
        </xdr:cNvSpPr>
      </xdr:nvSpPr>
      <xdr:spPr bwMode="auto">
        <a:xfrm>
          <a:off x="271627" y="250116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19707</xdr:colOff>
      <xdr:row>126</xdr:row>
      <xdr:rowOff>26276</xdr:rowOff>
    </xdr:from>
    <xdr:ext cx="144518" cy="151087"/>
    <xdr:sp macro="" textlink="">
      <xdr:nvSpPr>
        <xdr:cNvPr id="24" name="SH_01_20110421180400">
          <a:extLst>
            <a:ext uri="{FF2B5EF4-FFF2-40B4-BE49-F238E27FC236}">
              <a16:creationId xmlns:a16="http://schemas.microsoft.com/office/drawing/2014/main" id="{00000000-0008-0000-0500-000018000000}"/>
            </a:ext>
          </a:extLst>
        </xdr:cNvPr>
        <xdr:cNvSpPr>
          <a:spLocks noChangeArrowheads="1"/>
        </xdr:cNvSpPr>
      </xdr:nvSpPr>
      <xdr:spPr bwMode="auto">
        <a:xfrm>
          <a:off x="276882" y="252103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8</xdr:col>
      <xdr:colOff>9014</xdr:colOff>
      <xdr:row>127</xdr:row>
      <xdr:rowOff>28649</xdr:rowOff>
    </xdr:from>
    <xdr:ext cx="143861" cy="151087"/>
    <xdr:sp macro="" textlink="">
      <xdr:nvSpPr>
        <xdr:cNvPr id="25" name="SH_01_20110421180400">
          <a:extLst>
            <a:ext uri="{FF2B5EF4-FFF2-40B4-BE49-F238E27FC236}">
              <a16:creationId xmlns:a16="http://schemas.microsoft.com/office/drawing/2014/main" id="{00000000-0008-0000-0500-000019000000}"/>
            </a:ext>
          </a:extLst>
        </xdr:cNvPr>
        <xdr:cNvSpPr>
          <a:spLocks noChangeArrowheads="1"/>
        </xdr:cNvSpPr>
      </xdr:nvSpPr>
      <xdr:spPr bwMode="auto">
        <a:xfrm>
          <a:off x="2041014" y="2554506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9</xdr:col>
      <xdr:colOff>67734</xdr:colOff>
      <xdr:row>127</xdr:row>
      <xdr:rowOff>18065</xdr:rowOff>
    </xdr:from>
    <xdr:ext cx="143861" cy="151087"/>
    <xdr:sp macro="" textlink="">
      <xdr:nvSpPr>
        <xdr:cNvPr id="26" name="SH_01_20110421180400">
          <a:extLst>
            <a:ext uri="{FF2B5EF4-FFF2-40B4-BE49-F238E27FC236}">
              <a16:creationId xmlns:a16="http://schemas.microsoft.com/office/drawing/2014/main" id="{00000000-0008-0000-0500-00001A000000}"/>
            </a:ext>
          </a:extLst>
        </xdr:cNvPr>
        <xdr:cNvSpPr>
          <a:spLocks noChangeArrowheads="1"/>
        </xdr:cNvSpPr>
      </xdr:nvSpPr>
      <xdr:spPr bwMode="auto">
        <a:xfrm>
          <a:off x="2353734" y="25534482"/>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165538</xdr:colOff>
      <xdr:row>122</xdr:row>
      <xdr:rowOff>32845</xdr:rowOff>
    </xdr:from>
    <xdr:ext cx="144518" cy="151087"/>
    <xdr:sp macro="" textlink="">
      <xdr:nvSpPr>
        <xdr:cNvPr id="27" name="SH_01_20110421180400">
          <a:extLst>
            <a:ext uri="{FF2B5EF4-FFF2-40B4-BE49-F238E27FC236}">
              <a16:creationId xmlns:a16="http://schemas.microsoft.com/office/drawing/2014/main" id="{00000000-0008-0000-0500-00001B000000}"/>
            </a:ext>
          </a:extLst>
        </xdr:cNvPr>
        <xdr:cNvSpPr>
          <a:spLocks noChangeArrowheads="1"/>
        </xdr:cNvSpPr>
      </xdr:nvSpPr>
      <xdr:spPr bwMode="auto">
        <a:xfrm>
          <a:off x="165538" y="24416845"/>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13138</xdr:colOff>
      <xdr:row>123</xdr:row>
      <xdr:rowOff>13138</xdr:rowOff>
    </xdr:from>
    <xdr:ext cx="144518" cy="151087"/>
    <xdr:sp macro="" textlink="">
      <xdr:nvSpPr>
        <xdr:cNvPr id="28" name="SH_01_20110421180400">
          <a:extLst>
            <a:ext uri="{FF2B5EF4-FFF2-40B4-BE49-F238E27FC236}">
              <a16:creationId xmlns:a16="http://schemas.microsoft.com/office/drawing/2014/main" id="{00000000-0008-0000-0500-00001C000000}"/>
            </a:ext>
          </a:extLst>
        </xdr:cNvPr>
        <xdr:cNvSpPr>
          <a:spLocks noChangeArrowheads="1"/>
        </xdr:cNvSpPr>
      </xdr:nvSpPr>
      <xdr:spPr bwMode="auto">
        <a:xfrm>
          <a:off x="13138" y="24597163"/>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63</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28760</xdr:colOff>
      <xdr:row>123</xdr:row>
      <xdr:rowOff>18065</xdr:rowOff>
    </xdr:from>
    <xdr:ext cx="143861" cy="151087"/>
    <xdr:sp macro="" textlink="">
      <xdr:nvSpPr>
        <xdr:cNvPr id="29" name="SH_01_20110421180400">
          <a:extLst>
            <a:ext uri="{FF2B5EF4-FFF2-40B4-BE49-F238E27FC236}">
              <a16:creationId xmlns:a16="http://schemas.microsoft.com/office/drawing/2014/main" id="{00000000-0008-0000-0500-00001D000000}"/>
            </a:ext>
          </a:extLst>
        </xdr:cNvPr>
        <xdr:cNvSpPr>
          <a:spLocks noChangeArrowheads="1"/>
        </xdr:cNvSpPr>
      </xdr:nvSpPr>
      <xdr:spPr bwMode="auto">
        <a:xfrm>
          <a:off x="3584760" y="24730148"/>
          <a:ext cx="143861"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61</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twoCellAnchor editAs="oneCell">
    <xdr:from>
      <xdr:col>1</xdr:col>
      <xdr:colOff>16422</xdr:colOff>
      <xdr:row>115</xdr:row>
      <xdr:rowOff>27591</xdr:rowOff>
    </xdr:from>
    <xdr:to>
      <xdr:col>1</xdr:col>
      <xdr:colOff>160283</xdr:colOff>
      <xdr:row>115</xdr:row>
      <xdr:rowOff>178678</xdr:rowOff>
    </xdr:to>
    <xdr:sp macro="" textlink="">
      <xdr:nvSpPr>
        <xdr:cNvPr id="30" name="SH_01_20110421180400">
          <a:extLst>
            <a:ext uri="{FF2B5EF4-FFF2-40B4-BE49-F238E27FC236}">
              <a16:creationId xmlns:a16="http://schemas.microsoft.com/office/drawing/2014/main" id="{00000000-0008-0000-0500-00001E000000}"/>
            </a:ext>
          </a:extLst>
        </xdr:cNvPr>
        <xdr:cNvSpPr>
          <a:spLocks noChangeArrowheads="1"/>
        </xdr:cNvSpPr>
      </xdr:nvSpPr>
      <xdr:spPr bwMode="auto">
        <a:xfrm>
          <a:off x="273597" y="2301141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0</xdr:col>
      <xdr:colOff>13492</xdr:colOff>
      <xdr:row>118</xdr:row>
      <xdr:rowOff>26859</xdr:rowOff>
    </xdr:from>
    <xdr:to>
      <xdr:col>0</xdr:col>
      <xdr:colOff>160284</xdr:colOff>
      <xdr:row>118</xdr:row>
      <xdr:rowOff>177946</xdr:rowOff>
    </xdr:to>
    <xdr:sp macro="" textlink="">
      <xdr:nvSpPr>
        <xdr:cNvPr id="31" name="SH_01_20110421180400">
          <a:extLst>
            <a:ext uri="{FF2B5EF4-FFF2-40B4-BE49-F238E27FC236}">
              <a16:creationId xmlns:a16="http://schemas.microsoft.com/office/drawing/2014/main" id="{00000000-0008-0000-0500-00001F000000}"/>
            </a:ext>
          </a:extLst>
        </xdr:cNvPr>
        <xdr:cNvSpPr>
          <a:spLocks noChangeArrowheads="1"/>
        </xdr:cNvSpPr>
      </xdr:nvSpPr>
      <xdr:spPr bwMode="auto">
        <a:xfrm>
          <a:off x="13492" y="23610759"/>
          <a:ext cx="146792"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oneCellAnchor>
    <xdr:from>
      <xdr:col>0</xdr:col>
      <xdr:colOff>13138</xdr:colOff>
      <xdr:row>119</xdr:row>
      <xdr:rowOff>27009</xdr:rowOff>
    </xdr:from>
    <xdr:ext cx="144518" cy="151087"/>
    <xdr:sp macro="" textlink="">
      <xdr:nvSpPr>
        <xdr:cNvPr id="32" name="SH_01_20110421180400">
          <a:extLst>
            <a:ext uri="{FF2B5EF4-FFF2-40B4-BE49-F238E27FC236}">
              <a16:creationId xmlns:a16="http://schemas.microsoft.com/office/drawing/2014/main" id="{00000000-0008-0000-0500-000020000000}"/>
            </a:ext>
          </a:extLst>
        </xdr:cNvPr>
        <xdr:cNvSpPr>
          <a:spLocks noChangeArrowheads="1"/>
        </xdr:cNvSpPr>
      </xdr:nvSpPr>
      <xdr:spPr bwMode="auto">
        <a:xfrm>
          <a:off x="13138" y="23810934"/>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59</a:t>
          </a:r>
        </a:p>
      </xdr:txBody>
    </xdr:sp>
    <xdr:clientData/>
  </xdr:oneCellAnchor>
  <xdr:oneCellAnchor>
    <xdr:from>
      <xdr:col>0</xdr:col>
      <xdr:colOff>180192</xdr:colOff>
      <xdr:row>120</xdr:row>
      <xdr:rowOff>25544</xdr:rowOff>
    </xdr:from>
    <xdr:ext cx="144518" cy="151087"/>
    <xdr:sp macro="" textlink="">
      <xdr:nvSpPr>
        <xdr:cNvPr id="33" name="SH_01_20110421180400">
          <a:extLst>
            <a:ext uri="{FF2B5EF4-FFF2-40B4-BE49-F238E27FC236}">
              <a16:creationId xmlns:a16="http://schemas.microsoft.com/office/drawing/2014/main" id="{00000000-0008-0000-0500-000021000000}"/>
            </a:ext>
          </a:extLst>
        </xdr:cNvPr>
        <xdr:cNvSpPr>
          <a:spLocks noChangeArrowheads="1"/>
        </xdr:cNvSpPr>
      </xdr:nvSpPr>
      <xdr:spPr bwMode="auto">
        <a:xfrm>
          <a:off x="180192" y="24009494"/>
          <a:ext cx="144518"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60</a:t>
          </a:r>
        </a:p>
      </xdr:txBody>
    </xdr:sp>
    <xdr:clientData/>
  </xdr:oneCellAnchor>
  <xdr:oneCellAnchor>
    <xdr:from>
      <xdr:col>15</xdr:col>
      <xdr:colOff>80863</xdr:colOff>
      <xdr:row>123</xdr:row>
      <xdr:rowOff>23194</xdr:rowOff>
    </xdr:from>
    <xdr:ext cx="143861" cy="151087"/>
    <xdr:sp macro="" textlink="">
      <xdr:nvSpPr>
        <xdr:cNvPr id="34" name="SH_01_20110421180400">
          <a:extLst>
            <a:ext uri="{FF2B5EF4-FFF2-40B4-BE49-F238E27FC236}">
              <a16:creationId xmlns:a16="http://schemas.microsoft.com/office/drawing/2014/main" id="{00000000-0008-0000-0500-000022000000}"/>
            </a:ext>
          </a:extLst>
        </xdr:cNvPr>
        <xdr:cNvSpPr>
          <a:spLocks noChangeArrowheads="1"/>
        </xdr:cNvSpPr>
      </xdr:nvSpPr>
      <xdr:spPr bwMode="auto">
        <a:xfrm>
          <a:off x="3890863" y="24735277"/>
          <a:ext cx="143861" cy="151087"/>
        </a:xfrm>
        <a:prstGeom prst="ellipse">
          <a:avLst/>
        </a:prstGeom>
        <a:noFill/>
        <a:ln w="3175">
          <a:solidFill>
            <a:sysClr val="windowText" lastClr="000000"/>
          </a:solidFill>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ysClr val="windowText" lastClr="000000"/>
              </a:solidFill>
              <a:latin typeface="ＭＳ ゴシック" panose="020B0609070205080204" pitchFamily="49" charset="-128"/>
              <a:ea typeface="ＭＳ ゴシック" panose="020B0609070205080204" pitchFamily="49" charset="-128"/>
            </a:rPr>
            <a:t>59</a:t>
          </a:r>
          <a:endParaRPr lang="ja-JP" altLang="en-US" sz="700" b="1">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mc:AlternateContent xmlns:mc="http://schemas.openxmlformats.org/markup-compatibility/2006">
    <mc:Choice xmlns:a14="http://schemas.microsoft.com/office/drawing/2010/main" Requires="a14">
      <xdr:twoCellAnchor editAs="oneCell">
        <xdr:from>
          <xdr:col>22</xdr:col>
          <xdr:colOff>28575</xdr:colOff>
          <xdr:row>23</xdr:row>
          <xdr:rowOff>19050</xdr:rowOff>
        </xdr:from>
        <xdr:to>
          <xdr:col>22</xdr:col>
          <xdr:colOff>247650</xdr:colOff>
          <xdr:row>23</xdr:row>
          <xdr:rowOff>180975</xdr:rowOff>
        </xdr:to>
        <xdr:sp macro="" textlink="">
          <xdr:nvSpPr>
            <xdr:cNvPr id="35846" name="Check Box 6" hidden="1">
              <a:extLst>
                <a:ext uri="{63B3BB69-23CF-44E3-9099-C40C66FF867C}">
                  <a14:compatExt spid="_x0000_s35846"/>
                </a:ext>
                <a:ext uri="{FF2B5EF4-FFF2-40B4-BE49-F238E27FC236}">
                  <a16:creationId xmlns:a16="http://schemas.microsoft.com/office/drawing/2014/main" id="{00000000-0008-0000-0500-000006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174349</xdr:colOff>
      <xdr:row>25</xdr:row>
      <xdr:rowOff>132936</xdr:rowOff>
    </xdr:from>
    <xdr:to>
      <xdr:col>7</xdr:col>
      <xdr:colOff>505239</xdr:colOff>
      <xdr:row>40</xdr:row>
      <xdr:rowOff>94837</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174349" y="4485861"/>
          <a:ext cx="5131490" cy="2533651"/>
        </a:xfrm>
        <a:prstGeom prst="rect">
          <a:avLst/>
        </a:prstGeom>
        <a:solidFill>
          <a:schemeClr val="lt1"/>
        </a:solidFill>
        <a:ln w="9525" cmpd="sng">
          <a:solidFill>
            <a:sysClr val="windowText" lastClr="000000"/>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１</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　「外来・在宅ベースアップ評価料（</a:t>
          </a:r>
          <a:r>
            <a:rPr kumimoji="1" lang="en-US" altLang="ja-JP" sz="1100">
              <a:latin typeface="ＭＳ ゴシック" panose="020B0609070205080204" pitchFamily="49" charset="-128"/>
              <a:ea typeface="ＭＳ ゴシック" panose="020B0609070205080204" pitchFamily="49" charset="-128"/>
            </a:rPr>
            <a:t>Ⅰ</a:t>
          </a:r>
          <a:r>
            <a:rPr kumimoji="1" lang="ja-JP" altLang="en-US" sz="1100">
              <a:latin typeface="ＭＳ ゴシック" panose="020B0609070205080204" pitchFamily="49" charset="-128"/>
              <a:ea typeface="ＭＳ ゴシック" panose="020B0609070205080204" pitchFamily="49" charset="-128"/>
            </a:rPr>
            <a:t>）」（「歯科外来・在宅ベース</a:t>
          </a:r>
          <a:endParaRPr kumimoji="1" lang="en-US" altLang="ja-JP" sz="1100">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　アップ評価料（</a:t>
          </a:r>
          <a:r>
            <a:rPr kumimoji="1" lang="en-US" altLang="ja-JP" sz="1100">
              <a:latin typeface="ＭＳ ゴシック" panose="020B0609070205080204" pitchFamily="49" charset="-128"/>
              <a:ea typeface="ＭＳ ゴシック" panose="020B0609070205080204" pitchFamily="49" charset="-128"/>
            </a:rPr>
            <a:t>Ⅰ</a:t>
          </a:r>
          <a:r>
            <a:rPr kumimoji="1" lang="ja-JP" altLang="en-US" sz="1100">
              <a:latin typeface="ＭＳ ゴシック" panose="020B0609070205080204" pitchFamily="49" charset="-128"/>
              <a:ea typeface="ＭＳ ゴシック" panose="020B0609070205080204" pitchFamily="49" charset="-128"/>
            </a:rPr>
            <a:t>）」を含む）を算定する診療所（医科）または「外</a:t>
          </a:r>
          <a:endParaRPr kumimoji="1" lang="en-US" altLang="ja-JP" sz="1100">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　来・在宅ベースアップ評価料（</a:t>
          </a:r>
          <a:r>
            <a:rPr kumimoji="1" lang="en-US" altLang="ja-JP" sz="1100">
              <a:latin typeface="ＭＳ ゴシック" panose="020B0609070205080204" pitchFamily="49" charset="-128"/>
              <a:ea typeface="ＭＳ ゴシック" panose="020B0609070205080204" pitchFamily="49" charset="-128"/>
            </a:rPr>
            <a:t>Ⅱ</a:t>
          </a:r>
          <a:r>
            <a:rPr kumimoji="1" lang="ja-JP" altLang="en-US" sz="1100">
              <a:latin typeface="ＭＳ ゴシック" panose="020B0609070205080204" pitchFamily="49" charset="-128"/>
              <a:ea typeface="ＭＳ ゴシック" panose="020B0609070205080204" pitchFamily="49" charset="-128"/>
            </a:rPr>
            <a:t>）」（「歯科</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外来・在宅ベースアップ</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評価料（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Ⅱ</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」を含む）</a:t>
          </a:r>
          <a:r>
            <a:rPr kumimoji="1" lang="ja-JP" altLang="en-US" sz="1100">
              <a:latin typeface="ＭＳ ゴシック" panose="020B0609070205080204" pitchFamily="49" charset="-128"/>
              <a:ea typeface="ＭＳ ゴシック" panose="020B0609070205080204" pitchFamily="49" charset="-128"/>
            </a:rPr>
            <a:t>を算定する有床診療所（医科）においては、別</a:t>
          </a:r>
          <a:endParaRPr kumimoji="1" lang="en-US" altLang="ja-JP" sz="1100">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　添「（診療所）賃金改善実績報告書」を提出すること。</a:t>
          </a:r>
          <a:endParaRPr kumimoji="1" lang="en-US" altLang="ja-JP" sz="1100">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２．</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歯科</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外来・在宅ベースアップ評価料（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Ⅰ</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a:t>
          </a:r>
          <a:endParaRPr lang="ja-JP" altLang="ja-JP">
            <a:effectLst/>
            <a:latin typeface="ＭＳ ゴシック" panose="020B0609070205080204" pitchFamily="49" charset="-128"/>
            <a:ea typeface="ＭＳ ゴシック" panose="020B0609070205080204" pitchFamily="49" charset="-128"/>
          </a:endParaRPr>
        </a:p>
        <a:p>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　アップ評価料（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Ⅰ</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）」を含む）を算定する診療所（</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歯科</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）または「</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歯科</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外来・在宅ベースアップ評価料（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Ⅱ</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）」（「外来・在宅ベースアップ評</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Ⅱ</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）」を含む）を算定する有床診療所（医科）においては、別添</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歯科</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診療所）賃金改善実績報告書」を提出すること。</a:t>
          </a:r>
          <a:endParaRPr lang="ja-JP" altLang="ja-JP">
            <a:effectLst/>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３</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　「外来・在宅ベースアップ評価料（</a:t>
          </a:r>
          <a:r>
            <a:rPr kumimoji="1" lang="en-US" altLang="ja-JP" sz="1100">
              <a:latin typeface="ＭＳ ゴシック" panose="020B0609070205080204" pitchFamily="49" charset="-128"/>
              <a:ea typeface="ＭＳ ゴシック" panose="020B0609070205080204" pitchFamily="49" charset="-128"/>
            </a:rPr>
            <a:t>Ⅰ</a:t>
          </a:r>
          <a:r>
            <a:rPr kumimoji="1" lang="ja-JP" altLang="en-US" sz="1100">
              <a:latin typeface="ＭＳ ゴシック" panose="020B0609070205080204" pitchFamily="49" charset="-128"/>
              <a:ea typeface="ＭＳ ゴシック" panose="020B0609070205080204" pitchFamily="49" charset="-128"/>
            </a:rPr>
            <a:t>）」及び「</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入院ベースアップ評</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価料」</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算定する有床診療所においては、別添「（</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病院及び有床診療所</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賃金改善実績報告書」を提出すること。</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0</xdr:col>
      <xdr:colOff>552450</xdr:colOff>
      <xdr:row>12</xdr:row>
      <xdr:rowOff>38100</xdr:rowOff>
    </xdr:from>
    <xdr:to>
      <xdr:col>7</xdr:col>
      <xdr:colOff>0</xdr:colOff>
      <xdr:row>17</xdr:row>
      <xdr:rowOff>66675</xdr:rowOff>
    </xdr:to>
    <xdr:sp macro="" textlink="">
      <xdr:nvSpPr>
        <xdr:cNvPr id="3" name="テキスト ボックス 2">
          <a:extLst>
            <a:ext uri="{FF2B5EF4-FFF2-40B4-BE49-F238E27FC236}">
              <a16:creationId xmlns:a16="http://schemas.microsoft.com/office/drawing/2014/main" id="{00000000-0008-0000-0600-000003000000}"/>
            </a:ext>
          </a:extLst>
        </xdr:cNvPr>
        <xdr:cNvSpPr txBox="1"/>
      </xdr:nvSpPr>
      <xdr:spPr>
        <a:xfrm>
          <a:off x="552450" y="2162175"/>
          <a:ext cx="4248150" cy="885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000">
              <a:latin typeface="ＭＳ ゴシック" panose="020B0609070205080204" pitchFamily="49" charset="-128"/>
              <a:ea typeface="ＭＳ ゴシック" panose="020B0609070205080204" pitchFamily="49" charset="-128"/>
            </a:rPr>
            <a:t>「賃金改善実績報告書」</a:t>
          </a:r>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66675</xdr:colOff>
          <xdr:row>49</xdr:row>
          <xdr:rowOff>171450</xdr:rowOff>
        </xdr:from>
        <xdr:to>
          <xdr:col>32</xdr:col>
          <xdr:colOff>142875</xdr:colOff>
          <xdr:row>51</xdr:row>
          <xdr:rowOff>19050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7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14452</xdr:colOff>
      <xdr:row>140</xdr:row>
      <xdr:rowOff>27589</xdr:rowOff>
    </xdr:from>
    <xdr:ext cx="144518" cy="151087"/>
    <xdr:sp macro="" textlink="">
      <xdr:nvSpPr>
        <xdr:cNvPr id="13620" name="SH_01_20110421180400">
          <a:extLst>
            <a:ext uri="{FF2B5EF4-FFF2-40B4-BE49-F238E27FC236}">
              <a16:creationId xmlns:a16="http://schemas.microsoft.com/office/drawing/2014/main" id="{00000000-0008-0000-0700-000034350000}"/>
            </a:ext>
          </a:extLst>
        </xdr:cNvPr>
        <xdr:cNvSpPr>
          <a:spLocks noChangeArrowheads="1"/>
        </xdr:cNvSpPr>
      </xdr:nvSpPr>
      <xdr:spPr bwMode="auto">
        <a:xfrm>
          <a:off x="224002" y="238115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19707</xdr:colOff>
      <xdr:row>141</xdr:row>
      <xdr:rowOff>26276</xdr:rowOff>
    </xdr:from>
    <xdr:ext cx="144518" cy="151087"/>
    <xdr:sp macro="" textlink="">
      <xdr:nvSpPr>
        <xdr:cNvPr id="13622" name="SH_01_20110421180400">
          <a:extLst>
            <a:ext uri="{FF2B5EF4-FFF2-40B4-BE49-F238E27FC236}">
              <a16:creationId xmlns:a16="http://schemas.microsoft.com/office/drawing/2014/main" id="{00000000-0008-0000-0700-000036350000}"/>
            </a:ext>
          </a:extLst>
        </xdr:cNvPr>
        <xdr:cNvSpPr>
          <a:spLocks noChangeArrowheads="1"/>
        </xdr:cNvSpPr>
      </xdr:nvSpPr>
      <xdr:spPr bwMode="auto">
        <a:xfrm>
          <a:off x="229257" y="240102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23977</xdr:colOff>
      <xdr:row>133</xdr:row>
      <xdr:rowOff>27589</xdr:rowOff>
    </xdr:from>
    <xdr:ext cx="144518" cy="151087"/>
    <xdr:sp macro="" textlink="">
      <xdr:nvSpPr>
        <xdr:cNvPr id="13528" name="SH_01_20110421180400">
          <a:extLst>
            <a:ext uri="{FF2B5EF4-FFF2-40B4-BE49-F238E27FC236}">
              <a16:creationId xmlns:a16="http://schemas.microsoft.com/office/drawing/2014/main" id="{00000000-0008-0000-0700-0000D8340000}"/>
            </a:ext>
          </a:extLst>
        </xdr:cNvPr>
        <xdr:cNvSpPr>
          <a:spLocks noChangeArrowheads="1"/>
        </xdr:cNvSpPr>
      </xdr:nvSpPr>
      <xdr:spPr bwMode="auto">
        <a:xfrm>
          <a:off x="23977" y="265070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111</xdr:row>
      <xdr:rowOff>26276</xdr:rowOff>
    </xdr:from>
    <xdr:ext cx="144518" cy="151087"/>
    <xdr:sp macro="" textlink="">
      <xdr:nvSpPr>
        <xdr:cNvPr id="13392" name="SH_01_20110421180400">
          <a:extLst>
            <a:ext uri="{FF2B5EF4-FFF2-40B4-BE49-F238E27FC236}">
              <a16:creationId xmlns:a16="http://schemas.microsoft.com/office/drawing/2014/main" id="{00000000-0008-0000-0700-000050340000}"/>
            </a:ext>
          </a:extLst>
        </xdr:cNvPr>
        <xdr:cNvSpPr>
          <a:spLocks noChangeArrowheads="1"/>
        </xdr:cNvSpPr>
      </xdr:nvSpPr>
      <xdr:spPr bwMode="auto">
        <a:xfrm>
          <a:off x="19707" y="221052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16422</xdr:colOff>
      <xdr:row>142</xdr:row>
      <xdr:rowOff>27591</xdr:rowOff>
    </xdr:from>
    <xdr:ext cx="143861" cy="151087"/>
    <xdr:sp macro="" textlink="">
      <xdr:nvSpPr>
        <xdr:cNvPr id="13618" name="SH_01_20110421180400">
          <a:extLst>
            <a:ext uri="{FF2B5EF4-FFF2-40B4-BE49-F238E27FC236}">
              <a16:creationId xmlns:a16="http://schemas.microsoft.com/office/drawing/2014/main" id="{00000000-0008-0000-0700-000032350000}"/>
            </a:ext>
          </a:extLst>
        </xdr:cNvPr>
        <xdr:cNvSpPr>
          <a:spLocks noChangeArrowheads="1"/>
        </xdr:cNvSpPr>
      </xdr:nvSpPr>
      <xdr:spPr bwMode="auto">
        <a:xfrm>
          <a:off x="380104" y="22004364"/>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mc:AlternateContent xmlns:mc="http://schemas.openxmlformats.org/markup-compatibility/2006">
    <mc:Choice xmlns:a14="http://schemas.microsoft.com/office/drawing/2010/main" Requires="a14">
      <xdr:twoCellAnchor editAs="oneCell">
        <xdr:from>
          <xdr:col>1</xdr:col>
          <xdr:colOff>180975</xdr:colOff>
          <xdr:row>7</xdr:row>
          <xdr:rowOff>171450</xdr:rowOff>
        </xdr:from>
        <xdr:to>
          <xdr:col>2</xdr:col>
          <xdr:colOff>276225</xdr:colOff>
          <xdr:row>9</xdr:row>
          <xdr:rowOff>19050</xdr:rowOff>
        </xdr:to>
        <xdr:sp macro="" textlink="">
          <xdr:nvSpPr>
            <xdr:cNvPr id="13326" name="Option Button 14" hidden="1">
              <a:extLst>
                <a:ext uri="{63B3BB69-23CF-44E3-9099-C40C66FF867C}">
                  <a14:compatExt spid="_x0000_s13326"/>
                </a:ext>
                <a:ext uri="{FF2B5EF4-FFF2-40B4-BE49-F238E27FC236}">
                  <a16:creationId xmlns:a16="http://schemas.microsoft.com/office/drawing/2014/main" id="{00000000-0008-0000-07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8</xdr:row>
          <xdr:rowOff>171450</xdr:rowOff>
        </xdr:from>
        <xdr:to>
          <xdr:col>2</xdr:col>
          <xdr:colOff>285750</xdr:colOff>
          <xdr:row>10</xdr:row>
          <xdr:rowOff>19050</xdr:rowOff>
        </xdr:to>
        <xdr:sp macro="" textlink="">
          <xdr:nvSpPr>
            <xdr:cNvPr id="13327" name="Option Button 15" hidden="1">
              <a:extLst>
                <a:ext uri="{63B3BB69-23CF-44E3-9099-C40C66FF867C}">
                  <a14:compatExt spid="_x0000_s13327"/>
                </a:ext>
                <a:ext uri="{FF2B5EF4-FFF2-40B4-BE49-F238E27FC236}">
                  <a16:creationId xmlns:a16="http://schemas.microsoft.com/office/drawing/2014/main" id="{00000000-0008-0000-07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0</xdr:col>
      <xdr:colOff>19707</xdr:colOff>
      <xdr:row>112</xdr:row>
      <xdr:rowOff>16751</xdr:rowOff>
    </xdr:from>
    <xdr:ext cx="144518" cy="151087"/>
    <xdr:sp macro="" textlink="">
      <xdr:nvSpPr>
        <xdr:cNvPr id="13393" name="SH_01_20110421180400">
          <a:extLst>
            <a:ext uri="{FF2B5EF4-FFF2-40B4-BE49-F238E27FC236}">
              <a16:creationId xmlns:a16="http://schemas.microsoft.com/office/drawing/2014/main" id="{00000000-0008-0000-0700-000051340000}"/>
            </a:ext>
          </a:extLst>
        </xdr:cNvPr>
        <xdr:cNvSpPr>
          <a:spLocks noChangeArrowheads="1"/>
        </xdr:cNvSpPr>
      </xdr:nvSpPr>
      <xdr:spPr bwMode="auto">
        <a:xfrm>
          <a:off x="19707" y="222957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113</xdr:row>
      <xdr:rowOff>16751</xdr:rowOff>
    </xdr:from>
    <xdr:ext cx="144518" cy="151087"/>
    <xdr:sp macro="" textlink="">
      <xdr:nvSpPr>
        <xdr:cNvPr id="54" name="SH_01_20110421180400">
          <a:extLst>
            <a:ext uri="{FF2B5EF4-FFF2-40B4-BE49-F238E27FC236}">
              <a16:creationId xmlns:a16="http://schemas.microsoft.com/office/drawing/2014/main" id="{00000000-0008-0000-0700-000036000000}"/>
            </a:ext>
          </a:extLst>
        </xdr:cNvPr>
        <xdr:cNvSpPr>
          <a:spLocks noChangeArrowheads="1"/>
        </xdr:cNvSpPr>
      </xdr:nvSpPr>
      <xdr:spPr bwMode="auto">
        <a:xfrm>
          <a:off x="19707" y="224957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114</xdr:row>
      <xdr:rowOff>16751</xdr:rowOff>
    </xdr:from>
    <xdr:ext cx="144518" cy="151087"/>
    <xdr:sp macro="" textlink="">
      <xdr:nvSpPr>
        <xdr:cNvPr id="13337" name="SH_01_20110421180400">
          <a:extLst>
            <a:ext uri="{FF2B5EF4-FFF2-40B4-BE49-F238E27FC236}">
              <a16:creationId xmlns:a16="http://schemas.microsoft.com/office/drawing/2014/main" id="{00000000-0008-0000-0700-000019340000}"/>
            </a:ext>
          </a:extLst>
        </xdr:cNvPr>
        <xdr:cNvSpPr>
          <a:spLocks noChangeArrowheads="1"/>
        </xdr:cNvSpPr>
      </xdr:nvSpPr>
      <xdr:spPr bwMode="auto">
        <a:xfrm>
          <a:off x="19707" y="226957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153057</xdr:colOff>
      <xdr:row>114</xdr:row>
      <xdr:rowOff>26276</xdr:rowOff>
    </xdr:from>
    <xdr:ext cx="144518" cy="151087"/>
    <xdr:sp macro="" textlink="">
      <xdr:nvSpPr>
        <xdr:cNvPr id="13334" name="SH_01_20110421180400">
          <a:extLst>
            <a:ext uri="{FF2B5EF4-FFF2-40B4-BE49-F238E27FC236}">
              <a16:creationId xmlns:a16="http://schemas.microsoft.com/office/drawing/2014/main" id="{00000000-0008-0000-0700-000016340000}"/>
            </a:ext>
          </a:extLst>
        </xdr:cNvPr>
        <xdr:cNvSpPr>
          <a:spLocks noChangeArrowheads="1"/>
        </xdr:cNvSpPr>
      </xdr:nvSpPr>
      <xdr:spPr bwMode="auto">
        <a:xfrm>
          <a:off x="4010682" y="227053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13</xdr:col>
      <xdr:colOff>95907</xdr:colOff>
      <xdr:row>114</xdr:row>
      <xdr:rowOff>16751</xdr:rowOff>
    </xdr:from>
    <xdr:ext cx="144518" cy="151087"/>
    <xdr:sp macro="" textlink="">
      <xdr:nvSpPr>
        <xdr:cNvPr id="13335" name="SH_01_20110421180400">
          <a:extLst>
            <a:ext uri="{FF2B5EF4-FFF2-40B4-BE49-F238E27FC236}">
              <a16:creationId xmlns:a16="http://schemas.microsoft.com/office/drawing/2014/main" id="{00000000-0008-0000-0700-000017340000}"/>
            </a:ext>
          </a:extLst>
        </xdr:cNvPr>
        <xdr:cNvSpPr>
          <a:spLocks noChangeArrowheads="1"/>
        </xdr:cNvSpPr>
      </xdr:nvSpPr>
      <xdr:spPr bwMode="auto">
        <a:xfrm>
          <a:off x="3686832" y="226957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19707</xdr:colOff>
      <xdr:row>115</xdr:row>
      <xdr:rowOff>7226</xdr:rowOff>
    </xdr:from>
    <xdr:ext cx="144518" cy="151087"/>
    <xdr:sp macro="" textlink="">
      <xdr:nvSpPr>
        <xdr:cNvPr id="13346" name="SH_01_20110421180400">
          <a:extLst>
            <a:ext uri="{FF2B5EF4-FFF2-40B4-BE49-F238E27FC236}">
              <a16:creationId xmlns:a16="http://schemas.microsoft.com/office/drawing/2014/main" id="{00000000-0008-0000-0700-000022340000}"/>
            </a:ext>
          </a:extLst>
        </xdr:cNvPr>
        <xdr:cNvSpPr>
          <a:spLocks noChangeArrowheads="1"/>
        </xdr:cNvSpPr>
      </xdr:nvSpPr>
      <xdr:spPr bwMode="auto">
        <a:xfrm>
          <a:off x="381657" y="228862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19707</xdr:colOff>
      <xdr:row>116</xdr:row>
      <xdr:rowOff>7226</xdr:rowOff>
    </xdr:from>
    <xdr:ext cx="144518" cy="151087"/>
    <xdr:sp macro="" textlink="">
      <xdr:nvSpPr>
        <xdr:cNvPr id="13365" name="SH_01_20110421180400">
          <a:extLst>
            <a:ext uri="{FF2B5EF4-FFF2-40B4-BE49-F238E27FC236}">
              <a16:creationId xmlns:a16="http://schemas.microsoft.com/office/drawing/2014/main" id="{00000000-0008-0000-0700-000035340000}"/>
            </a:ext>
          </a:extLst>
        </xdr:cNvPr>
        <xdr:cNvSpPr>
          <a:spLocks noChangeArrowheads="1"/>
        </xdr:cNvSpPr>
      </xdr:nvSpPr>
      <xdr:spPr bwMode="auto">
        <a:xfrm>
          <a:off x="381657" y="230863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19707</xdr:colOff>
      <xdr:row>117</xdr:row>
      <xdr:rowOff>26276</xdr:rowOff>
    </xdr:from>
    <xdr:ext cx="144518" cy="151087"/>
    <xdr:sp macro="" textlink="">
      <xdr:nvSpPr>
        <xdr:cNvPr id="13363" name="SH_01_20110421180400">
          <a:extLst>
            <a:ext uri="{FF2B5EF4-FFF2-40B4-BE49-F238E27FC236}">
              <a16:creationId xmlns:a16="http://schemas.microsoft.com/office/drawing/2014/main" id="{00000000-0008-0000-0700-000033340000}"/>
            </a:ext>
          </a:extLst>
        </xdr:cNvPr>
        <xdr:cNvSpPr>
          <a:spLocks noChangeArrowheads="1"/>
        </xdr:cNvSpPr>
      </xdr:nvSpPr>
      <xdr:spPr bwMode="auto">
        <a:xfrm>
          <a:off x="381657" y="233053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7</xdr:col>
      <xdr:colOff>229257</xdr:colOff>
      <xdr:row>117</xdr:row>
      <xdr:rowOff>16751</xdr:rowOff>
    </xdr:from>
    <xdr:ext cx="144518" cy="151087"/>
    <xdr:sp macro="" textlink="">
      <xdr:nvSpPr>
        <xdr:cNvPr id="13388" name="SH_01_20110421180400">
          <a:extLst>
            <a:ext uri="{FF2B5EF4-FFF2-40B4-BE49-F238E27FC236}">
              <a16:creationId xmlns:a16="http://schemas.microsoft.com/office/drawing/2014/main" id="{00000000-0008-0000-0700-00004C340000}"/>
            </a:ext>
          </a:extLst>
        </xdr:cNvPr>
        <xdr:cNvSpPr>
          <a:spLocks noChangeArrowheads="1"/>
        </xdr:cNvSpPr>
      </xdr:nvSpPr>
      <xdr:spPr bwMode="auto">
        <a:xfrm>
          <a:off x="2219982" y="232958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8</xdr:col>
      <xdr:colOff>257832</xdr:colOff>
      <xdr:row>117</xdr:row>
      <xdr:rowOff>16751</xdr:rowOff>
    </xdr:from>
    <xdr:ext cx="144518" cy="151087"/>
    <xdr:sp macro="" textlink="">
      <xdr:nvSpPr>
        <xdr:cNvPr id="13389" name="SH_01_20110421180400">
          <a:extLst>
            <a:ext uri="{FF2B5EF4-FFF2-40B4-BE49-F238E27FC236}">
              <a16:creationId xmlns:a16="http://schemas.microsoft.com/office/drawing/2014/main" id="{00000000-0008-0000-0700-00004D340000}"/>
            </a:ext>
          </a:extLst>
        </xdr:cNvPr>
        <xdr:cNvSpPr>
          <a:spLocks noChangeArrowheads="1"/>
        </xdr:cNvSpPr>
      </xdr:nvSpPr>
      <xdr:spPr bwMode="auto">
        <a:xfrm>
          <a:off x="2515257" y="232958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121</xdr:row>
      <xdr:rowOff>26276</xdr:rowOff>
    </xdr:from>
    <xdr:ext cx="144518" cy="151087"/>
    <xdr:sp macro="" textlink="">
      <xdr:nvSpPr>
        <xdr:cNvPr id="13401" name="SH_01_20110421180400">
          <a:extLst>
            <a:ext uri="{FF2B5EF4-FFF2-40B4-BE49-F238E27FC236}">
              <a16:creationId xmlns:a16="http://schemas.microsoft.com/office/drawing/2014/main" id="{00000000-0008-0000-0700-000059340000}"/>
            </a:ext>
          </a:extLst>
        </xdr:cNvPr>
        <xdr:cNvSpPr>
          <a:spLocks noChangeArrowheads="1"/>
        </xdr:cNvSpPr>
      </xdr:nvSpPr>
      <xdr:spPr bwMode="auto">
        <a:xfrm>
          <a:off x="19707" y="241054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122</xdr:row>
      <xdr:rowOff>16751</xdr:rowOff>
    </xdr:from>
    <xdr:ext cx="144518" cy="151087"/>
    <xdr:sp macro="" textlink="">
      <xdr:nvSpPr>
        <xdr:cNvPr id="13460" name="SH_01_20110421180400">
          <a:extLst>
            <a:ext uri="{FF2B5EF4-FFF2-40B4-BE49-F238E27FC236}">
              <a16:creationId xmlns:a16="http://schemas.microsoft.com/office/drawing/2014/main" id="{00000000-0008-0000-0700-000094340000}"/>
            </a:ext>
          </a:extLst>
        </xdr:cNvPr>
        <xdr:cNvSpPr>
          <a:spLocks noChangeArrowheads="1"/>
        </xdr:cNvSpPr>
      </xdr:nvSpPr>
      <xdr:spPr bwMode="auto">
        <a:xfrm>
          <a:off x="19707" y="242959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181632</xdr:colOff>
      <xdr:row>123</xdr:row>
      <xdr:rowOff>26276</xdr:rowOff>
    </xdr:from>
    <xdr:ext cx="144518" cy="151087"/>
    <xdr:sp macro="" textlink="">
      <xdr:nvSpPr>
        <xdr:cNvPr id="13516" name="SH_01_20110421180400">
          <a:extLst>
            <a:ext uri="{FF2B5EF4-FFF2-40B4-BE49-F238E27FC236}">
              <a16:creationId xmlns:a16="http://schemas.microsoft.com/office/drawing/2014/main" id="{00000000-0008-0000-0700-0000CC340000}"/>
            </a:ext>
          </a:extLst>
        </xdr:cNvPr>
        <xdr:cNvSpPr>
          <a:spLocks noChangeArrowheads="1"/>
        </xdr:cNvSpPr>
      </xdr:nvSpPr>
      <xdr:spPr bwMode="auto">
        <a:xfrm>
          <a:off x="181632" y="245055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29232</xdr:colOff>
      <xdr:row>124</xdr:row>
      <xdr:rowOff>16751</xdr:rowOff>
    </xdr:from>
    <xdr:ext cx="144518" cy="151087"/>
    <xdr:sp macro="" textlink="">
      <xdr:nvSpPr>
        <xdr:cNvPr id="13457" name="SH_01_20110421180400">
          <a:extLst>
            <a:ext uri="{FF2B5EF4-FFF2-40B4-BE49-F238E27FC236}">
              <a16:creationId xmlns:a16="http://schemas.microsoft.com/office/drawing/2014/main" id="{00000000-0008-0000-0700-000091340000}"/>
            </a:ext>
          </a:extLst>
        </xdr:cNvPr>
        <xdr:cNvSpPr>
          <a:spLocks noChangeArrowheads="1"/>
        </xdr:cNvSpPr>
      </xdr:nvSpPr>
      <xdr:spPr bwMode="auto">
        <a:xfrm>
          <a:off x="29232" y="246960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172107</xdr:colOff>
      <xdr:row>125</xdr:row>
      <xdr:rowOff>16751</xdr:rowOff>
    </xdr:from>
    <xdr:ext cx="144518" cy="151087"/>
    <xdr:sp macro="" textlink="">
      <xdr:nvSpPr>
        <xdr:cNvPr id="13463" name="SH_01_20110421180400">
          <a:extLst>
            <a:ext uri="{FF2B5EF4-FFF2-40B4-BE49-F238E27FC236}">
              <a16:creationId xmlns:a16="http://schemas.microsoft.com/office/drawing/2014/main" id="{00000000-0008-0000-0700-000097340000}"/>
            </a:ext>
          </a:extLst>
        </xdr:cNvPr>
        <xdr:cNvSpPr>
          <a:spLocks noChangeArrowheads="1"/>
        </xdr:cNvSpPr>
      </xdr:nvSpPr>
      <xdr:spPr bwMode="auto">
        <a:xfrm>
          <a:off x="172107" y="248960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126</xdr:row>
      <xdr:rowOff>26276</xdr:rowOff>
    </xdr:from>
    <xdr:ext cx="144518" cy="151087"/>
    <xdr:sp macro="" textlink="">
      <xdr:nvSpPr>
        <xdr:cNvPr id="13448" name="SH_01_20110421180400">
          <a:extLst>
            <a:ext uri="{FF2B5EF4-FFF2-40B4-BE49-F238E27FC236}">
              <a16:creationId xmlns:a16="http://schemas.microsoft.com/office/drawing/2014/main" id="{00000000-0008-0000-0700-000088340000}"/>
            </a:ext>
          </a:extLst>
        </xdr:cNvPr>
        <xdr:cNvSpPr>
          <a:spLocks noChangeArrowheads="1"/>
        </xdr:cNvSpPr>
      </xdr:nvSpPr>
      <xdr:spPr bwMode="auto">
        <a:xfrm>
          <a:off x="19707" y="251056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19707</xdr:colOff>
      <xdr:row>127</xdr:row>
      <xdr:rowOff>16751</xdr:rowOff>
    </xdr:from>
    <xdr:ext cx="144518" cy="151087"/>
    <xdr:sp macro="" textlink="">
      <xdr:nvSpPr>
        <xdr:cNvPr id="13485" name="SH_01_20110421180400">
          <a:extLst>
            <a:ext uri="{FF2B5EF4-FFF2-40B4-BE49-F238E27FC236}">
              <a16:creationId xmlns:a16="http://schemas.microsoft.com/office/drawing/2014/main" id="{00000000-0008-0000-0700-0000AD340000}"/>
            </a:ext>
          </a:extLst>
        </xdr:cNvPr>
        <xdr:cNvSpPr>
          <a:spLocks noChangeArrowheads="1"/>
        </xdr:cNvSpPr>
      </xdr:nvSpPr>
      <xdr:spPr bwMode="auto">
        <a:xfrm>
          <a:off x="19707" y="252961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13</xdr:col>
      <xdr:colOff>76857</xdr:colOff>
      <xdr:row>126</xdr:row>
      <xdr:rowOff>35801</xdr:rowOff>
    </xdr:from>
    <xdr:ext cx="144518" cy="151087"/>
    <xdr:sp macro="" textlink="">
      <xdr:nvSpPr>
        <xdr:cNvPr id="13480" name="SH_01_20110421180400">
          <a:extLst>
            <a:ext uri="{FF2B5EF4-FFF2-40B4-BE49-F238E27FC236}">
              <a16:creationId xmlns:a16="http://schemas.microsoft.com/office/drawing/2014/main" id="{00000000-0008-0000-0700-0000A8340000}"/>
            </a:ext>
          </a:extLst>
        </xdr:cNvPr>
        <xdr:cNvSpPr>
          <a:spLocks noChangeArrowheads="1"/>
        </xdr:cNvSpPr>
      </xdr:nvSpPr>
      <xdr:spPr bwMode="auto">
        <a:xfrm>
          <a:off x="3667782" y="251151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143532</xdr:colOff>
      <xdr:row>126</xdr:row>
      <xdr:rowOff>35801</xdr:rowOff>
    </xdr:from>
    <xdr:ext cx="144518" cy="151087"/>
    <xdr:sp macro="" textlink="">
      <xdr:nvSpPr>
        <xdr:cNvPr id="13481" name="SH_01_20110421180400">
          <a:extLst>
            <a:ext uri="{FF2B5EF4-FFF2-40B4-BE49-F238E27FC236}">
              <a16:creationId xmlns:a16="http://schemas.microsoft.com/office/drawing/2014/main" id="{00000000-0008-0000-0700-0000A9340000}"/>
            </a:ext>
          </a:extLst>
        </xdr:cNvPr>
        <xdr:cNvSpPr>
          <a:spLocks noChangeArrowheads="1"/>
        </xdr:cNvSpPr>
      </xdr:nvSpPr>
      <xdr:spPr bwMode="auto">
        <a:xfrm>
          <a:off x="4001157" y="251151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13</xdr:col>
      <xdr:colOff>76857</xdr:colOff>
      <xdr:row>127</xdr:row>
      <xdr:rowOff>26276</xdr:rowOff>
    </xdr:from>
    <xdr:ext cx="144518" cy="151087"/>
    <xdr:sp macro="" textlink="">
      <xdr:nvSpPr>
        <xdr:cNvPr id="13483" name="SH_01_20110421180400">
          <a:extLst>
            <a:ext uri="{FF2B5EF4-FFF2-40B4-BE49-F238E27FC236}">
              <a16:creationId xmlns:a16="http://schemas.microsoft.com/office/drawing/2014/main" id="{00000000-0008-0000-0700-0000AB340000}"/>
            </a:ext>
          </a:extLst>
        </xdr:cNvPr>
        <xdr:cNvSpPr>
          <a:spLocks noChangeArrowheads="1"/>
        </xdr:cNvSpPr>
      </xdr:nvSpPr>
      <xdr:spPr bwMode="auto">
        <a:xfrm>
          <a:off x="3667782" y="253056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153057</xdr:colOff>
      <xdr:row>127</xdr:row>
      <xdr:rowOff>35801</xdr:rowOff>
    </xdr:from>
    <xdr:ext cx="144518" cy="151087"/>
    <xdr:sp macro="" textlink="">
      <xdr:nvSpPr>
        <xdr:cNvPr id="13482" name="SH_01_20110421180400">
          <a:extLst>
            <a:ext uri="{FF2B5EF4-FFF2-40B4-BE49-F238E27FC236}">
              <a16:creationId xmlns:a16="http://schemas.microsoft.com/office/drawing/2014/main" id="{00000000-0008-0000-0700-0000AA340000}"/>
            </a:ext>
          </a:extLst>
        </xdr:cNvPr>
        <xdr:cNvSpPr>
          <a:spLocks noChangeArrowheads="1"/>
        </xdr:cNvSpPr>
      </xdr:nvSpPr>
      <xdr:spPr bwMode="auto">
        <a:xfrm>
          <a:off x="4010682" y="253151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29232</xdr:colOff>
      <xdr:row>128</xdr:row>
      <xdr:rowOff>7226</xdr:rowOff>
    </xdr:from>
    <xdr:ext cx="144518" cy="151087"/>
    <xdr:sp macro="" textlink="">
      <xdr:nvSpPr>
        <xdr:cNvPr id="13494" name="SH_01_20110421180400">
          <a:extLst>
            <a:ext uri="{FF2B5EF4-FFF2-40B4-BE49-F238E27FC236}">
              <a16:creationId xmlns:a16="http://schemas.microsoft.com/office/drawing/2014/main" id="{00000000-0008-0000-0700-0000B6340000}"/>
            </a:ext>
          </a:extLst>
        </xdr:cNvPr>
        <xdr:cNvSpPr>
          <a:spLocks noChangeArrowheads="1"/>
        </xdr:cNvSpPr>
      </xdr:nvSpPr>
      <xdr:spPr bwMode="auto">
        <a:xfrm>
          <a:off x="391182" y="254866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29232</xdr:colOff>
      <xdr:row>129</xdr:row>
      <xdr:rowOff>16751</xdr:rowOff>
    </xdr:from>
    <xdr:ext cx="144518" cy="151087"/>
    <xdr:sp macro="" textlink="">
      <xdr:nvSpPr>
        <xdr:cNvPr id="13513" name="SH_01_20110421180400">
          <a:extLst>
            <a:ext uri="{FF2B5EF4-FFF2-40B4-BE49-F238E27FC236}">
              <a16:creationId xmlns:a16="http://schemas.microsoft.com/office/drawing/2014/main" id="{00000000-0008-0000-0700-0000C9340000}"/>
            </a:ext>
          </a:extLst>
        </xdr:cNvPr>
        <xdr:cNvSpPr>
          <a:spLocks noChangeArrowheads="1"/>
        </xdr:cNvSpPr>
      </xdr:nvSpPr>
      <xdr:spPr bwMode="auto">
        <a:xfrm>
          <a:off x="391182" y="256961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xdr:col>
      <xdr:colOff>29232</xdr:colOff>
      <xdr:row>130</xdr:row>
      <xdr:rowOff>26276</xdr:rowOff>
    </xdr:from>
    <xdr:ext cx="144518" cy="151087"/>
    <xdr:sp macro="" textlink="">
      <xdr:nvSpPr>
        <xdr:cNvPr id="13511" name="SH_01_20110421180400">
          <a:extLst>
            <a:ext uri="{FF2B5EF4-FFF2-40B4-BE49-F238E27FC236}">
              <a16:creationId xmlns:a16="http://schemas.microsoft.com/office/drawing/2014/main" id="{00000000-0008-0000-0700-0000C7340000}"/>
            </a:ext>
          </a:extLst>
        </xdr:cNvPr>
        <xdr:cNvSpPr>
          <a:spLocks noChangeArrowheads="1"/>
        </xdr:cNvSpPr>
      </xdr:nvSpPr>
      <xdr:spPr bwMode="auto">
        <a:xfrm>
          <a:off x="391182" y="259057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7</xdr:col>
      <xdr:colOff>210207</xdr:colOff>
      <xdr:row>130</xdr:row>
      <xdr:rowOff>35801</xdr:rowOff>
    </xdr:from>
    <xdr:ext cx="144518" cy="151087"/>
    <xdr:sp macro="" textlink="">
      <xdr:nvSpPr>
        <xdr:cNvPr id="13514" name="SH_01_20110421180400">
          <a:extLst>
            <a:ext uri="{FF2B5EF4-FFF2-40B4-BE49-F238E27FC236}">
              <a16:creationId xmlns:a16="http://schemas.microsoft.com/office/drawing/2014/main" id="{00000000-0008-0000-0700-0000CA340000}"/>
            </a:ext>
          </a:extLst>
        </xdr:cNvPr>
        <xdr:cNvSpPr>
          <a:spLocks noChangeArrowheads="1"/>
        </xdr:cNvSpPr>
      </xdr:nvSpPr>
      <xdr:spPr bwMode="auto">
        <a:xfrm>
          <a:off x="2200932" y="259152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8</xdr:col>
      <xdr:colOff>248307</xdr:colOff>
      <xdr:row>130</xdr:row>
      <xdr:rowOff>16751</xdr:rowOff>
    </xdr:from>
    <xdr:ext cx="144518" cy="151087"/>
    <xdr:sp macro="" textlink="">
      <xdr:nvSpPr>
        <xdr:cNvPr id="13517" name="SH_01_20110421180400">
          <a:extLst>
            <a:ext uri="{FF2B5EF4-FFF2-40B4-BE49-F238E27FC236}">
              <a16:creationId xmlns:a16="http://schemas.microsoft.com/office/drawing/2014/main" id="{00000000-0008-0000-0700-0000CD340000}"/>
            </a:ext>
          </a:extLst>
        </xdr:cNvPr>
        <xdr:cNvSpPr>
          <a:spLocks noChangeArrowheads="1"/>
        </xdr:cNvSpPr>
      </xdr:nvSpPr>
      <xdr:spPr bwMode="auto">
        <a:xfrm>
          <a:off x="2505732" y="258961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23977</xdr:colOff>
      <xdr:row>134</xdr:row>
      <xdr:rowOff>18064</xdr:rowOff>
    </xdr:from>
    <xdr:ext cx="144518" cy="151087"/>
    <xdr:sp macro="" textlink="">
      <xdr:nvSpPr>
        <xdr:cNvPr id="13593" name="SH_01_20110421180400">
          <a:extLst>
            <a:ext uri="{FF2B5EF4-FFF2-40B4-BE49-F238E27FC236}">
              <a16:creationId xmlns:a16="http://schemas.microsoft.com/office/drawing/2014/main" id="{00000000-0008-0000-0700-000019350000}"/>
            </a:ext>
          </a:extLst>
        </xdr:cNvPr>
        <xdr:cNvSpPr>
          <a:spLocks noChangeArrowheads="1"/>
        </xdr:cNvSpPr>
      </xdr:nvSpPr>
      <xdr:spPr bwMode="auto">
        <a:xfrm>
          <a:off x="23977" y="266975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185902</xdr:colOff>
      <xdr:row>135</xdr:row>
      <xdr:rowOff>18064</xdr:rowOff>
    </xdr:from>
    <xdr:ext cx="144518" cy="151087"/>
    <xdr:sp macro="" textlink="">
      <xdr:nvSpPr>
        <xdr:cNvPr id="13599" name="SH_01_20110421180400">
          <a:extLst>
            <a:ext uri="{FF2B5EF4-FFF2-40B4-BE49-F238E27FC236}">
              <a16:creationId xmlns:a16="http://schemas.microsoft.com/office/drawing/2014/main" id="{00000000-0008-0000-0700-00001F350000}"/>
            </a:ext>
          </a:extLst>
        </xdr:cNvPr>
        <xdr:cNvSpPr>
          <a:spLocks noChangeArrowheads="1"/>
        </xdr:cNvSpPr>
      </xdr:nvSpPr>
      <xdr:spPr bwMode="auto">
        <a:xfrm>
          <a:off x="185902" y="268976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14452</xdr:colOff>
      <xdr:row>136</xdr:row>
      <xdr:rowOff>27589</xdr:rowOff>
    </xdr:from>
    <xdr:ext cx="144518" cy="151087"/>
    <xdr:sp macro="" textlink="">
      <xdr:nvSpPr>
        <xdr:cNvPr id="13590" name="SH_01_20110421180400">
          <a:extLst>
            <a:ext uri="{FF2B5EF4-FFF2-40B4-BE49-F238E27FC236}">
              <a16:creationId xmlns:a16="http://schemas.microsoft.com/office/drawing/2014/main" id="{00000000-0008-0000-0700-000016350000}"/>
            </a:ext>
          </a:extLst>
        </xdr:cNvPr>
        <xdr:cNvSpPr>
          <a:spLocks noChangeArrowheads="1"/>
        </xdr:cNvSpPr>
      </xdr:nvSpPr>
      <xdr:spPr bwMode="auto">
        <a:xfrm>
          <a:off x="14452" y="271071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185902</xdr:colOff>
      <xdr:row>137</xdr:row>
      <xdr:rowOff>8539</xdr:rowOff>
    </xdr:from>
    <xdr:ext cx="144518" cy="151087"/>
    <xdr:sp macro="" textlink="">
      <xdr:nvSpPr>
        <xdr:cNvPr id="13596" name="SH_01_20110421180400">
          <a:extLst>
            <a:ext uri="{FF2B5EF4-FFF2-40B4-BE49-F238E27FC236}">
              <a16:creationId xmlns:a16="http://schemas.microsoft.com/office/drawing/2014/main" id="{00000000-0008-0000-0700-00001C350000}"/>
            </a:ext>
          </a:extLst>
        </xdr:cNvPr>
        <xdr:cNvSpPr>
          <a:spLocks noChangeArrowheads="1"/>
        </xdr:cNvSpPr>
      </xdr:nvSpPr>
      <xdr:spPr bwMode="auto">
        <a:xfrm>
          <a:off x="185902" y="2728813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23977</xdr:colOff>
      <xdr:row>138</xdr:row>
      <xdr:rowOff>37114</xdr:rowOff>
    </xdr:from>
    <xdr:ext cx="144518" cy="151087"/>
    <xdr:sp macro="" textlink="">
      <xdr:nvSpPr>
        <xdr:cNvPr id="13581" name="SH_01_20110421180400">
          <a:extLst>
            <a:ext uri="{FF2B5EF4-FFF2-40B4-BE49-F238E27FC236}">
              <a16:creationId xmlns:a16="http://schemas.microsoft.com/office/drawing/2014/main" id="{00000000-0008-0000-0700-00000D350000}"/>
            </a:ext>
          </a:extLst>
        </xdr:cNvPr>
        <xdr:cNvSpPr>
          <a:spLocks noChangeArrowheads="1"/>
        </xdr:cNvSpPr>
      </xdr:nvSpPr>
      <xdr:spPr bwMode="auto">
        <a:xfrm>
          <a:off x="23977" y="2751673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23977</xdr:colOff>
      <xdr:row>139</xdr:row>
      <xdr:rowOff>18064</xdr:rowOff>
    </xdr:from>
    <xdr:ext cx="144518" cy="151087"/>
    <xdr:sp macro="" textlink="">
      <xdr:nvSpPr>
        <xdr:cNvPr id="13588" name="SH_01_20110421180400">
          <a:extLst>
            <a:ext uri="{FF2B5EF4-FFF2-40B4-BE49-F238E27FC236}">
              <a16:creationId xmlns:a16="http://schemas.microsoft.com/office/drawing/2014/main" id="{00000000-0008-0000-0700-000014350000}"/>
            </a:ext>
          </a:extLst>
        </xdr:cNvPr>
        <xdr:cNvSpPr>
          <a:spLocks noChangeArrowheads="1"/>
        </xdr:cNvSpPr>
      </xdr:nvSpPr>
      <xdr:spPr bwMode="auto">
        <a:xfrm>
          <a:off x="23977" y="276977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13</xdr:col>
      <xdr:colOff>62077</xdr:colOff>
      <xdr:row>138</xdr:row>
      <xdr:rowOff>27589</xdr:rowOff>
    </xdr:from>
    <xdr:ext cx="144518" cy="151087"/>
    <xdr:sp macro="" textlink="">
      <xdr:nvSpPr>
        <xdr:cNvPr id="13591" name="SH_01_20110421180400">
          <a:extLst>
            <a:ext uri="{FF2B5EF4-FFF2-40B4-BE49-F238E27FC236}">
              <a16:creationId xmlns:a16="http://schemas.microsoft.com/office/drawing/2014/main" id="{00000000-0008-0000-0700-000017350000}"/>
            </a:ext>
          </a:extLst>
        </xdr:cNvPr>
        <xdr:cNvSpPr>
          <a:spLocks noChangeArrowheads="1"/>
        </xdr:cNvSpPr>
      </xdr:nvSpPr>
      <xdr:spPr bwMode="auto">
        <a:xfrm>
          <a:off x="3653002" y="275072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119227</xdr:colOff>
      <xdr:row>138</xdr:row>
      <xdr:rowOff>37114</xdr:rowOff>
    </xdr:from>
    <xdr:ext cx="144518" cy="151087"/>
    <xdr:sp macro="" textlink="">
      <xdr:nvSpPr>
        <xdr:cNvPr id="13594" name="SH_01_20110421180400">
          <a:extLst>
            <a:ext uri="{FF2B5EF4-FFF2-40B4-BE49-F238E27FC236}">
              <a16:creationId xmlns:a16="http://schemas.microsoft.com/office/drawing/2014/main" id="{00000000-0008-0000-0700-00001A350000}"/>
            </a:ext>
          </a:extLst>
        </xdr:cNvPr>
        <xdr:cNvSpPr>
          <a:spLocks noChangeArrowheads="1"/>
        </xdr:cNvSpPr>
      </xdr:nvSpPr>
      <xdr:spPr bwMode="auto">
        <a:xfrm>
          <a:off x="3976852" y="2751673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13</xdr:col>
      <xdr:colOff>62077</xdr:colOff>
      <xdr:row>139</xdr:row>
      <xdr:rowOff>37114</xdr:rowOff>
    </xdr:from>
    <xdr:ext cx="144518" cy="151087"/>
    <xdr:sp macro="" textlink="">
      <xdr:nvSpPr>
        <xdr:cNvPr id="13597" name="SH_01_20110421180400">
          <a:extLst>
            <a:ext uri="{FF2B5EF4-FFF2-40B4-BE49-F238E27FC236}">
              <a16:creationId xmlns:a16="http://schemas.microsoft.com/office/drawing/2014/main" id="{00000000-0008-0000-0700-00001D350000}"/>
            </a:ext>
          </a:extLst>
        </xdr:cNvPr>
        <xdr:cNvSpPr>
          <a:spLocks noChangeArrowheads="1"/>
        </xdr:cNvSpPr>
      </xdr:nvSpPr>
      <xdr:spPr bwMode="auto">
        <a:xfrm>
          <a:off x="3653002" y="277167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14</xdr:col>
      <xdr:colOff>119227</xdr:colOff>
      <xdr:row>139</xdr:row>
      <xdr:rowOff>37114</xdr:rowOff>
    </xdr:from>
    <xdr:ext cx="144518" cy="151087"/>
    <xdr:sp macro="" textlink="">
      <xdr:nvSpPr>
        <xdr:cNvPr id="13600" name="SH_01_20110421180400">
          <a:extLst>
            <a:ext uri="{FF2B5EF4-FFF2-40B4-BE49-F238E27FC236}">
              <a16:creationId xmlns:a16="http://schemas.microsoft.com/office/drawing/2014/main" id="{00000000-0008-0000-0700-000020350000}"/>
            </a:ext>
          </a:extLst>
        </xdr:cNvPr>
        <xdr:cNvSpPr>
          <a:spLocks noChangeArrowheads="1"/>
        </xdr:cNvSpPr>
      </xdr:nvSpPr>
      <xdr:spPr bwMode="auto">
        <a:xfrm>
          <a:off x="3976852" y="277167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8</xdr:col>
      <xdr:colOff>214477</xdr:colOff>
      <xdr:row>142</xdr:row>
      <xdr:rowOff>18064</xdr:rowOff>
    </xdr:from>
    <xdr:ext cx="144518" cy="151087"/>
    <xdr:sp macro="" textlink="">
      <xdr:nvSpPr>
        <xdr:cNvPr id="13639" name="SH_01_20110421180400">
          <a:extLst>
            <a:ext uri="{FF2B5EF4-FFF2-40B4-BE49-F238E27FC236}">
              <a16:creationId xmlns:a16="http://schemas.microsoft.com/office/drawing/2014/main" id="{00000000-0008-0000-0700-000047350000}"/>
            </a:ext>
          </a:extLst>
        </xdr:cNvPr>
        <xdr:cNvSpPr>
          <a:spLocks noChangeArrowheads="1"/>
        </xdr:cNvSpPr>
      </xdr:nvSpPr>
      <xdr:spPr bwMode="auto">
        <a:xfrm>
          <a:off x="2471902" y="282977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oneCellAnchor>
    <xdr:from>
      <xdr:col>8</xdr:col>
      <xdr:colOff>657</xdr:colOff>
      <xdr:row>142</xdr:row>
      <xdr:rowOff>16751</xdr:rowOff>
    </xdr:from>
    <xdr:ext cx="144518" cy="151087"/>
    <xdr:sp macro="" textlink="">
      <xdr:nvSpPr>
        <xdr:cNvPr id="13629" name="SH_01_20110421180400">
          <a:extLst>
            <a:ext uri="{FF2B5EF4-FFF2-40B4-BE49-F238E27FC236}">
              <a16:creationId xmlns:a16="http://schemas.microsoft.com/office/drawing/2014/main" id="{00000000-0008-0000-0700-00003D350000}"/>
            </a:ext>
          </a:extLst>
        </xdr:cNvPr>
        <xdr:cNvSpPr>
          <a:spLocks noChangeArrowheads="1"/>
        </xdr:cNvSpPr>
      </xdr:nvSpPr>
      <xdr:spPr bwMode="auto">
        <a:xfrm>
          <a:off x="2258082" y="282964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29</xdr:col>
          <xdr:colOff>66675</xdr:colOff>
          <xdr:row>49</xdr:row>
          <xdr:rowOff>171450</xdr:rowOff>
        </xdr:from>
        <xdr:to>
          <xdr:col>32</xdr:col>
          <xdr:colOff>171450</xdr:colOff>
          <xdr:row>51</xdr:row>
          <xdr:rowOff>19050</xdr:rowOff>
        </xdr:to>
        <xdr:sp macro="" textlink="">
          <xdr:nvSpPr>
            <xdr:cNvPr id="22529" name="Check Box 1" hidden="1">
              <a:extLst>
                <a:ext uri="{63B3BB69-23CF-44E3-9099-C40C66FF867C}">
                  <a14:compatExt spid="_x0000_s22529"/>
                </a:ext>
                <a:ext uri="{FF2B5EF4-FFF2-40B4-BE49-F238E27FC236}">
                  <a16:creationId xmlns:a16="http://schemas.microsoft.com/office/drawing/2014/main" id="{00000000-0008-0000-0800-000001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xdr:col>
      <xdr:colOff>14452</xdr:colOff>
      <xdr:row>131</xdr:row>
      <xdr:rowOff>27589</xdr:rowOff>
    </xdr:from>
    <xdr:to>
      <xdr:col>1</xdr:col>
      <xdr:colOff>158970</xdr:colOff>
      <xdr:row>131</xdr:row>
      <xdr:rowOff>178676</xdr:rowOff>
    </xdr:to>
    <xdr:sp macro="" textlink="">
      <xdr:nvSpPr>
        <xdr:cNvPr id="22823" name="SH_01_20110421180400">
          <a:extLst>
            <a:ext uri="{FF2B5EF4-FFF2-40B4-BE49-F238E27FC236}">
              <a16:creationId xmlns:a16="http://schemas.microsoft.com/office/drawing/2014/main" id="{00000000-0008-0000-0800-000027590000}"/>
            </a:ext>
          </a:extLst>
        </xdr:cNvPr>
        <xdr:cNvSpPr>
          <a:spLocks noChangeArrowheads="1"/>
        </xdr:cNvSpPr>
      </xdr:nvSpPr>
      <xdr:spPr bwMode="auto">
        <a:xfrm>
          <a:off x="376402" y="240972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xdr:col>
      <xdr:colOff>19707</xdr:colOff>
      <xdr:row>132</xdr:row>
      <xdr:rowOff>26276</xdr:rowOff>
    </xdr:from>
    <xdr:to>
      <xdr:col>1</xdr:col>
      <xdr:colOff>164225</xdr:colOff>
      <xdr:row>132</xdr:row>
      <xdr:rowOff>177363</xdr:rowOff>
    </xdr:to>
    <xdr:sp macro="" textlink="">
      <xdr:nvSpPr>
        <xdr:cNvPr id="22844" name="SH_01_20110421180400">
          <a:extLst>
            <a:ext uri="{FF2B5EF4-FFF2-40B4-BE49-F238E27FC236}">
              <a16:creationId xmlns:a16="http://schemas.microsoft.com/office/drawing/2014/main" id="{00000000-0008-0000-0800-00003C590000}"/>
            </a:ext>
          </a:extLst>
        </xdr:cNvPr>
        <xdr:cNvSpPr>
          <a:spLocks noChangeArrowheads="1"/>
        </xdr:cNvSpPr>
      </xdr:nvSpPr>
      <xdr:spPr bwMode="auto">
        <a:xfrm>
          <a:off x="381657" y="242959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xdr:col>
      <xdr:colOff>16422</xdr:colOff>
      <xdr:row>133</xdr:row>
      <xdr:rowOff>27591</xdr:rowOff>
    </xdr:from>
    <xdr:to>
      <xdr:col>1</xdr:col>
      <xdr:colOff>160283</xdr:colOff>
      <xdr:row>133</xdr:row>
      <xdr:rowOff>178678</xdr:rowOff>
    </xdr:to>
    <xdr:sp macro="" textlink="">
      <xdr:nvSpPr>
        <xdr:cNvPr id="22854" name="SH_01_20110421180400">
          <a:extLst>
            <a:ext uri="{FF2B5EF4-FFF2-40B4-BE49-F238E27FC236}">
              <a16:creationId xmlns:a16="http://schemas.microsoft.com/office/drawing/2014/main" id="{00000000-0008-0000-0800-000046590000}"/>
            </a:ext>
          </a:extLst>
        </xdr:cNvPr>
        <xdr:cNvSpPr>
          <a:spLocks noChangeArrowheads="1"/>
        </xdr:cNvSpPr>
      </xdr:nvSpPr>
      <xdr:spPr bwMode="auto">
        <a:xfrm>
          <a:off x="378372" y="24497316"/>
          <a:ext cx="143861"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70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mc:AlternateContent xmlns:mc="http://schemas.openxmlformats.org/markup-compatibility/2006">
    <mc:Choice xmlns:a14="http://schemas.microsoft.com/office/drawing/2010/main" Requires="a14">
      <xdr:twoCellAnchor editAs="absolute">
        <xdr:from>
          <xdr:col>1</xdr:col>
          <xdr:colOff>180975</xdr:colOff>
          <xdr:row>6</xdr:row>
          <xdr:rowOff>171450</xdr:rowOff>
        </xdr:from>
        <xdr:to>
          <xdr:col>2</xdr:col>
          <xdr:colOff>228600</xdr:colOff>
          <xdr:row>8</xdr:row>
          <xdr:rowOff>19050</xdr:rowOff>
        </xdr:to>
        <xdr:sp macro="" textlink="">
          <xdr:nvSpPr>
            <xdr:cNvPr id="22530" name="Option Button 2" hidden="1">
              <a:extLst>
                <a:ext uri="{63B3BB69-23CF-44E3-9099-C40C66FF867C}">
                  <a14:compatExt spid="_x0000_s22530"/>
                </a:ext>
                <a:ext uri="{FF2B5EF4-FFF2-40B4-BE49-F238E27FC236}">
                  <a16:creationId xmlns:a16="http://schemas.microsoft.com/office/drawing/2014/main" id="{00000000-0008-0000-0800-000002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xdr:col>
          <xdr:colOff>180975</xdr:colOff>
          <xdr:row>7</xdr:row>
          <xdr:rowOff>171450</xdr:rowOff>
        </xdr:from>
        <xdr:to>
          <xdr:col>2</xdr:col>
          <xdr:colOff>238125</xdr:colOff>
          <xdr:row>9</xdr:row>
          <xdr:rowOff>19050</xdr:rowOff>
        </xdr:to>
        <xdr:sp macro="" textlink="">
          <xdr:nvSpPr>
            <xdr:cNvPr id="22531" name="Option Button 3" hidden="1">
              <a:extLst>
                <a:ext uri="{63B3BB69-23CF-44E3-9099-C40C66FF867C}">
                  <a14:compatExt spid="_x0000_s22531"/>
                </a:ext>
                <a:ext uri="{FF2B5EF4-FFF2-40B4-BE49-F238E27FC236}">
                  <a16:creationId xmlns:a16="http://schemas.microsoft.com/office/drawing/2014/main" id="{00000000-0008-0000-0800-000003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22</xdr:col>
          <xdr:colOff>28575</xdr:colOff>
          <xdr:row>16</xdr:row>
          <xdr:rowOff>19050</xdr:rowOff>
        </xdr:from>
        <xdr:to>
          <xdr:col>22</xdr:col>
          <xdr:colOff>238125</xdr:colOff>
          <xdr:row>16</xdr:row>
          <xdr:rowOff>180975</xdr:rowOff>
        </xdr:to>
        <xdr:sp macro="" textlink="">
          <xdr:nvSpPr>
            <xdr:cNvPr id="22534" name="Check Box 6" hidden="1">
              <a:extLst>
                <a:ext uri="{63B3BB69-23CF-44E3-9099-C40C66FF867C}">
                  <a14:compatExt spid="_x0000_s22534"/>
                </a:ext>
                <a:ext uri="{FF2B5EF4-FFF2-40B4-BE49-F238E27FC236}">
                  <a16:creationId xmlns:a16="http://schemas.microsoft.com/office/drawing/2014/main" id="{00000000-0008-0000-0800-000006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0</xdr:col>
      <xdr:colOff>23977</xdr:colOff>
      <xdr:row>124</xdr:row>
      <xdr:rowOff>27589</xdr:rowOff>
    </xdr:from>
    <xdr:to>
      <xdr:col>0</xdr:col>
      <xdr:colOff>168495</xdr:colOff>
      <xdr:row>124</xdr:row>
      <xdr:rowOff>178676</xdr:rowOff>
    </xdr:to>
    <xdr:sp macro="" textlink="">
      <xdr:nvSpPr>
        <xdr:cNvPr id="22686" name="SH_01_20110421180400">
          <a:extLst>
            <a:ext uri="{FF2B5EF4-FFF2-40B4-BE49-F238E27FC236}">
              <a16:creationId xmlns:a16="http://schemas.microsoft.com/office/drawing/2014/main" id="{00000000-0008-0000-0800-00009E580000}"/>
            </a:ext>
          </a:extLst>
        </xdr:cNvPr>
        <xdr:cNvSpPr>
          <a:spLocks noChangeArrowheads="1"/>
        </xdr:cNvSpPr>
      </xdr:nvSpPr>
      <xdr:spPr bwMode="auto">
        <a:xfrm>
          <a:off x="23977" y="265070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19707</xdr:colOff>
      <xdr:row>112</xdr:row>
      <xdr:rowOff>26276</xdr:rowOff>
    </xdr:from>
    <xdr:to>
      <xdr:col>0</xdr:col>
      <xdr:colOff>164225</xdr:colOff>
      <xdr:row>112</xdr:row>
      <xdr:rowOff>177363</xdr:rowOff>
    </xdr:to>
    <xdr:sp macro="" textlink="">
      <xdr:nvSpPr>
        <xdr:cNvPr id="51" name="SH_01_20110421180400">
          <a:extLst>
            <a:ext uri="{FF2B5EF4-FFF2-40B4-BE49-F238E27FC236}">
              <a16:creationId xmlns:a16="http://schemas.microsoft.com/office/drawing/2014/main" id="{00000000-0008-0000-0800-000033000000}"/>
            </a:ext>
          </a:extLst>
        </xdr:cNvPr>
        <xdr:cNvSpPr>
          <a:spLocks noChangeArrowheads="1"/>
        </xdr:cNvSpPr>
      </xdr:nvSpPr>
      <xdr:spPr bwMode="auto">
        <a:xfrm>
          <a:off x="19707" y="241054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51</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19707</xdr:colOff>
      <xdr:row>113</xdr:row>
      <xdr:rowOff>16751</xdr:rowOff>
    </xdr:from>
    <xdr:to>
      <xdr:col>0</xdr:col>
      <xdr:colOff>164225</xdr:colOff>
      <xdr:row>113</xdr:row>
      <xdr:rowOff>167838</xdr:rowOff>
    </xdr:to>
    <xdr:sp macro="" textlink="">
      <xdr:nvSpPr>
        <xdr:cNvPr id="57" name="SH_01_20110421180400">
          <a:extLst>
            <a:ext uri="{FF2B5EF4-FFF2-40B4-BE49-F238E27FC236}">
              <a16:creationId xmlns:a16="http://schemas.microsoft.com/office/drawing/2014/main" id="{00000000-0008-0000-0800-000039000000}"/>
            </a:ext>
          </a:extLst>
        </xdr:cNvPr>
        <xdr:cNvSpPr>
          <a:spLocks noChangeArrowheads="1"/>
        </xdr:cNvSpPr>
      </xdr:nvSpPr>
      <xdr:spPr bwMode="auto">
        <a:xfrm>
          <a:off x="19707" y="242959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181632</xdr:colOff>
      <xdr:row>114</xdr:row>
      <xdr:rowOff>26276</xdr:rowOff>
    </xdr:from>
    <xdr:to>
      <xdr:col>0</xdr:col>
      <xdr:colOff>326150</xdr:colOff>
      <xdr:row>114</xdr:row>
      <xdr:rowOff>177363</xdr:rowOff>
    </xdr:to>
    <xdr:sp macro="" textlink="">
      <xdr:nvSpPr>
        <xdr:cNvPr id="22532" name="SH_01_20110421180400">
          <a:extLst>
            <a:ext uri="{FF2B5EF4-FFF2-40B4-BE49-F238E27FC236}">
              <a16:creationId xmlns:a16="http://schemas.microsoft.com/office/drawing/2014/main" id="{00000000-0008-0000-0800-000004580000}"/>
            </a:ext>
          </a:extLst>
        </xdr:cNvPr>
        <xdr:cNvSpPr>
          <a:spLocks noChangeArrowheads="1"/>
        </xdr:cNvSpPr>
      </xdr:nvSpPr>
      <xdr:spPr bwMode="auto">
        <a:xfrm>
          <a:off x="181632" y="245055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29232</xdr:colOff>
      <xdr:row>115</xdr:row>
      <xdr:rowOff>16751</xdr:rowOff>
    </xdr:from>
    <xdr:to>
      <xdr:col>0</xdr:col>
      <xdr:colOff>173750</xdr:colOff>
      <xdr:row>115</xdr:row>
      <xdr:rowOff>167838</xdr:rowOff>
    </xdr:to>
    <xdr:sp macro="" textlink="">
      <xdr:nvSpPr>
        <xdr:cNvPr id="22541" name="SH_01_20110421180400">
          <a:extLst>
            <a:ext uri="{FF2B5EF4-FFF2-40B4-BE49-F238E27FC236}">
              <a16:creationId xmlns:a16="http://schemas.microsoft.com/office/drawing/2014/main" id="{00000000-0008-0000-0800-00000D580000}"/>
            </a:ext>
          </a:extLst>
        </xdr:cNvPr>
        <xdr:cNvSpPr>
          <a:spLocks noChangeArrowheads="1"/>
        </xdr:cNvSpPr>
      </xdr:nvSpPr>
      <xdr:spPr bwMode="auto">
        <a:xfrm>
          <a:off x="29232" y="2469602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172107</xdr:colOff>
      <xdr:row>116</xdr:row>
      <xdr:rowOff>16751</xdr:rowOff>
    </xdr:from>
    <xdr:to>
      <xdr:col>0</xdr:col>
      <xdr:colOff>316625</xdr:colOff>
      <xdr:row>116</xdr:row>
      <xdr:rowOff>167838</xdr:rowOff>
    </xdr:to>
    <xdr:sp macro="" textlink="">
      <xdr:nvSpPr>
        <xdr:cNvPr id="22601" name="SH_01_20110421180400">
          <a:extLst>
            <a:ext uri="{FF2B5EF4-FFF2-40B4-BE49-F238E27FC236}">
              <a16:creationId xmlns:a16="http://schemas.microsoft.com/office/drawing/2014/main" id="{00000000-0008-0000-0800-000049580000}"/>
            </a:ext>
          </a:extLst>
        </xdr:cNvPr>
        <xdr:cNvSpPr>
          <a:spLocks noChangeArrowheads="1"/>
        </xdr:cNvSpPr>
      </xdr:nvSpPr>
      <xdr:spPr bwMode="auto">
        <a:xfrm>
          <a:off x="172107" y="248960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19707</xdr:colOff>
      <xdr:row>117</xdr:row>
      <xdr:rowOff>26276</xdr:rowOff>
    </xdr:from>
    <xdr:to>
      <xdr:col>0</xdr:col>
      <xdr:colOff>164225</xdr:colOff>
      <xdr:row>117</xdr:row>
      <xdr:rowOff>177363</xdr:rowOff>
    </xdr:to>
    <xdr:sp macro="" textlink="">
      <xdr:nvSpPr>
        <xdr:cNvPr id="22613" name="SH_01_20110421180400">
          <a:extLst>
            <a:ext uri="{FF2B5EF4-FFF2-40B4-BE49-F238E27FC236}">
              <a16:creationId xmlns:a16="http://schemas.microsoft.com/office/drawing/2014/main" id="{00000000-0008-0000-0800-000055580000}"/>
            </a:ext>
          </a:extLst>
        </xdr:cNvPr>
        <xdr:cNvSpPr>
          <a:spLocks noChangeArrowheads="1"/>
        </xdr:cNvSpPr>
      </xdr:nvSpPr>
      <xdr:spPr bwMode="auto">
        <a:xfrm>
          <a:off x="19707" y="251056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19707</xdr:colOff>
      <xdr:row>118</xdr:row>
      <xdr:rowOff>16751</xdr:rowOff>
    </xdr:from>
    <xdr:to>
      <xdr:col>0</xdr:col>
      <xdr:colOff>164225</xdr:colOff>
      <xdr:row>118</xdr:row>
      <xdr:rowOff>167838</xdr:rowOff>
    </xdr:to>
    <xdr:sp macro="" textlink="">
      <xdr:nvSpPr>
        <xdr:cNvPr id="22619" name="SH_01_20110421180400">
          <a:extLst>
            <a:ext uri="{FF2B5EF4-FFF2-40B4-BE49-F238E27FC236}">
              <a16:creationId xmlns:a16="http://schemas.microsoft.com/office/drawing/2014/main" id="{00000000-0008-0000-0800-00005B580000}"/>
            </a:ext>
          </a:extLst>
        </xdr:cNvPr>
        <xdr:cNvSpPr>
          <a:spLocks noChangeArrowheads="1"/>
        </xdr:cNvSpPr>
      </xdr:nvSpPr>
      <xdr:spPr bwMode="auto">
        <a:xfrm>
          <a:off x="19707" y="252961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13</xdr:col>
      <xdr:colOff>151553</xdr:colOff>
      <xdr:row>117</xdr:row>
      <xdr:rowOff>21765</xdr:rowOff>
    </xdr:from>
    <xdr:to>
      <xdr:col>14</xdr:col>
      <xdr:colOff>38896</xdr:colOff>
      <xdr:row>117</xdr:row>
      <xdr:rowOff>172852</xdr:rowOff>
    </xdr:to>
    <xdr:sp macro="" textlink="">
      <xdr:nvSpPr>
        <xdr:cNvPr id="22573" name="SH_01_20110421180400">
          <a:extLst>
            <a:ext uri="{FF2B5EF4-FFF2-40B4-BE49-F238E27FC236}">
              <a16:creationId xmlns:a16="http://schemas.microsoft.com/office/drawing/2014/main" id="{00000000-0008-0000-0800-00002D580000}"/>
            </a:ext>
          </a:extLst>
        </xdr:cNvPr>
        <xdr:cNvSpPr>
          <a:spLocks noChangeArrowheads="1"/>
        </xdr:cNvSpPr>
      </xdr:nvSpPr>
      <xdr:spPr bwMode="auto">
        <a:xfrm>
          <a:off x="3694853" y="23300865"/>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oneCellAnchor>
    <xdr:from>
      <xdr:col>14</xdr:col>
      <xdr:colOff>185141</xdr:colOff>
      <xdr:row>117</xdr:row>
      <xdr:rowOff>15759</xdr:rowOff>
    </xdr:from>
    <xdr:ext cx="144518" cy="164100"/>
    <xdr:sp macro="" textlink="">
      <xdr:nvSpPr>
        <xdr:cNvPr id="22579" name="SH_01_20110421180400">
          <a:extLst>
            <a:ext uri="{FF2B5EF4-FFF2-40B4-BE49-F238E27FC236}">
              <a16:creationId xmlns:a16="http://schemas.microsoft.com/office/drawing/2014/main" id="{00000000-0008-0000-0800-000033580000}"/>
            </a:ext>
          </a:extLst>
        </xdr:cNvPr>
        <xdr:cNvSpPr>
          <a:spLocks noChangeArrowheads="1"/>
        </xdr:cNvSpPr>
      </xdr:nvSpPr>
      <xdr:spPr bwMode="auto">
        <a:xfrm>
          <a:off x="3985616" y="23294859"/>
          <a:ext cx="144518" cy="164100"/>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vertOverflow="clip" horzOverflow="clip" lIns="0" tIns="0" rIns="0" bIns="0" anchor="ctr" anchorCtr="1">
          <a:spAutoFit/>
        </a:bodyPr>
        <a:lstStyle/>
        <a:p>
          <a:r>
            <a:rPr lang="en-US" altLang="ja-JP" sz="700" b="1">
              <a:solidFill>
                <a:schemeClr val="tx1"/>
              </a:solidFill>
              <a:latin typeface="ＭＳ ゴシック" panose="020B0609070205080204" pitchFamily="49" charset="-128"/>
              <a:ea typeface="ＭＳ ゴシック" panose="020B0609070205080204" pitchFamily="49" charset="-128"/>
            </a:rPr>
            <a:t>52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oneCellAnchor>
  <xdr:twoCellAnchor editAs="absolute">
    <xdr:from>
      <xdr:col>13</xdr:col>
      <xdr:colOff>147542</xdr:colOff>
      <xdr:row>118</xdr:row>
      <xdr:rowOff>26276</xdr:rowOff>
    </xdr:from>
    <xdr:to>
      <xdr:col>14</xdr:col>
      <xdr:colOff>34885</xdr:colOff>
      <xdr:row>118</xdr:row>
      <xdr:rowOff>177363</xdr:rowOff>
    </xdr:to>
    <xdr:sp macro="" textlink="">
      <xdr:nvSpPr>
        <xdr:cNvPr id="22607" name="SH_01_20110421180400">
          <a:extLst>
            <a:ext uri="{FF2B5EF4-FFF2-40B4-BE49-F238E27FC236}">
              <a16:creationId xmlns:a16="http://schemas.microsoft.com/office/drawing/2014/main" id="{00000000-0008-0000-0800-00004F580000}"/>
            </a:ext>
          </a:extLst>
        </xdr:cNvPr>
        <xdr:cNvSpPr>
          <a:spLocks noChangeArrowheads="1"/>
        </xdr:cNvSpPr>
      </xdr:nvSpPr>
      <xdr:spPr bwMode="auto">
        <a:xfrm>
          <a:off x="3690842" y="235054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14</xdr:col>
      <xdr:colOff>170603</xdr:colOff>
      <xdr:row>118</xdr:row>
      <xdr:rowOff>21764</xdr:rowOff>
    </xdr:from>
    <xdr:to>
      <xdr:col>15</xdr:col>
      <xdr:colOff>57946</xdr:colOff>
      <xdr:row>118</xdr:row>
      <xdr:rowOff>172851</xdr:rowOff>
    </xdr:to>
    <xdr:sp macro="" textlink="">
      <xdr:nvSpPr>
        <xdr:cNvPr id="22595" name="SH_01_20110421180400">
          <a:extLst>
            <a:ext uri="{FF2B5EF4-FFF2-40B4-BE49-F238E27FC236}">
              <a16:creationId xmlns:a16="http://schemas.microsoft.com/office/drawing/2014/main" id="{00000000-0008-0000-0800-000043580000}"/>
            </a:ext>
          </a:extLst>
        </xdr:cNvPr>
        <xdr:cNvSpPr>
          <a:spLocks noChangeArrowheads="1"/>
        </xdr:cNvSpPr>
      </xdr:nvSpPr>
      <xdr:spPr bwMode="auto">
        <a:xfrm>
          <a:off x="3971078" y="235008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xdr:col>
      <xdr:colOff>29232</xdr:colOff>
      <xdr:row>119</xdr:row>
      <xdr:rowOff>7226</xdr:rowOff>
    </xdr:from>
    <xdr:to>
      <xdr:col>1</xdr:col>
      <xdr:colOff>173750</xdr:colOff>
      <xdr:row>119</xdr:row>
      <xdr:rowOff>158313</xdr:rowOff>
    </xdr:to>
    <xdr:sp macro="" textlink="">
      <xdr:nvSpPr>
        <xdr:cNvPr id="22627" name="SH_01_20110421180400">
          <a:extLst>
            <a:ext uri="{FF2B5EF4-FFF2-40B4-BE49-F238E27FC236}">
              <a16:creationId xmlns:a16="http://schemas.microsoft.com/office/drawing/2014/main" id="{00000000-0008-0000-0800-000063580000}"/>
            </a:ext>
          </a:extLst>
        </xdr:cNvPr>
        <xdr:cNvSpPr>
          <a:spLocks noChangeArrowheads="1"/>
        </xdr:cNvSpPr>
      </xdr:nvSpPr>
      <xdr:spPr bwMode="auto">
        <a:xfrm>
          <a:off x="391182" y="254866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58</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xdr:col>
      <xdr:colOff>29232</xdr:colOff>
      <xdr:row>120</xdr:row>
      <xdr:rowOff>16751</xdr:rowOff>
    </xdr:from>
    <xdr:to>
      <xdr:col>1</xdr:col>
      <xdr:colOff>173750</xdr:colOff>
      <xdr:row>120</xdr:row>
      <xdr:rowOff>167838</xdr:rowOff>
    </xdr:to>
    <xdr:sp macro="" textlink="">
      <xdr:nvSpPr>
        <xdr:cNvPr id="22635" name="SH_01_20110421180400">
          <a:extLst>
            <a:ext uri="{FF2B5EF4-FFF2-40B4-BE49-F238E27FC236}">
              <a16:creationId xmlns:a16="http://schemas.microsoft.com/office/drawing/2014/main" id="{00000000-0008-0000-0800-00006B580000}"/>
            </a:ext>
          </a:extLst>
        </xdr:cNvPr>
        <xdr:cNvSpPr>
          <a:spLocks noChangeArrowheads="1"/>
        </xdr:cNvSpPr>
      </xdr:nvSpPr>
      <xdr:spPr bwMode="auto">
        <a:xfrm>
          <a:off x="391182" y="2569615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xdr:col>
      <xdr:colOff>29232</xdr:colOff>
      <xdr:row>121</xdr:row>
      <xdr:rowOff>26276</xdr:rowOff>
    </xdr:from>
    <xdr:to>
      <xdr:col>1</xdr:col>
      <xdr:colOff>173750</xdr:colOff>
      <xdr:row>121</xdr:row>
      <xdr:rowOff>177363</xdr:rowOff>
    </xdr:to>
    <xdr:sp macro="" textlink="">
      <xdr:nvSpPr>
        <xdr:cNvPr id="22640" name="SH_01_20110421180400">
          <a:extLst>
            <a:ext uri="{FF2B5EF4-FFF2-40B4-BE49-F238E27FC236}">
              <a16:creationId xmlns:a16="http://schemas.microsoft.com/office/drawing/2014/main" id="{00000000-0008-0000-0800-000070580000}"/>
            </a:ext>
          </a:extLst>
        </xdr:cNvPr>
        <xdr:cNvSpPr>
          <a:spLocks noChangeArrowheads="1"/>
        </xdr:cNvSpPr>
      </xdr:nvSpPr>
      <xdr:spPr bwMode="auto">
        <a:xfrm>
          <a:off x="391182" y="259057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60</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7</xdr:col>
      <xdr:colOff>219732</xdr:colOff>
      <xdr:row>121</xdr:row>
      <xdr:rowOff>26276</xdr:rowOff>
    </xdr:from>
    <xdr:to>
      <xdr:col>8</xdr:col>
      <xdr:colOff>107075</xdr:colOff>
      <xdr:row>121</xdr:row>
      <xdr:rowOff>177363</xdr:rowOff>
    </xdr:to>
    <xdr:sp macro="" textlink="">
      <xdr:nvSpPr>
        <xdr:cNvPr id="22663" name="SH_01_20110421180400">
          <a:extLst>
            <a:ext uri="{FF2B5EF4-FFF2-40B4-BE49-F238E27FC236}">
              <a16:creationId xmlns:a16="http://schemas.microsoft.com/office/drawing/2014/main" id="{00000000-0008-0000-0800-000087580000}"/>
            </a:ext>
          </a:extLst>
        </xdr:cNvPr>
        <xdr:cNvSpPr>
          <a:spLocks noChangeArrowheads="1"/>
        </xdr:cNvSpPr>
      </xdr:nvSpPr>
      <xdr:spPr bwMode="auto">
        <a:xfrm>
          <a:off x="2219982" y="241054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8</xdr:col>
      <xdr:colOff>248307</xdr:colOff>
      <xdr:row>121</xdr:row>
      <xdr:rowOff>26276</xdr:rowOff>
    </xdr:from>
    <xdr:to>
      <xdr:col>9</xdr:col>
      <xdr:colOff>135650</xdr:colOff>
      <xdr:row>121</xdr:row>
      <xdr:rowOff>177363</xdr:rowOff>
    </xdr:to>
    <xdr:sp macro="" textlink="">
      <xdr:nvSpPr>
        <xdr:cNvPr id="22672" name="SH_01_20110421180400">
          <a:extLst>
            <a:ext uri="{FF2B5EF4-FFF2-40B4-BE49-F238E27FC236}">
              <a16:creationId xmlns:a16="http://schemas.microsoft.com/office/drawing/2014/main" id="{00000000-0008-0000-0800-000090580000}"/>
            </a:ext>
          </a:extLst>
        </xdr:cNvPr>
        <xdr:cNvSpPr>
          <a:spLocks noChangeArrowheads="1"/>
        </xdr:cNvSpPr>
      </xdr:nvSpPr>
      <xdr:spPr bwMode="auto">
        <a:xfrm>
          <a:off x="2505732" y="24105476"/>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53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23977</xdr:colOff>
      <xdr:row>125</xdr:row>
      <xdr:rowOff>18064</xdr:rowOff>
    </xdr:from>
    <xdr:to>
      <xdr:col>0</xdr:col>
      <xdr:colOff>168495</xdr:colOff>
      <xdr:row>125</xdr:row>
      <xdr:rowOff>169151</xdr:rowOff>
    </xdr:to>
    <xdr:sp macro="" textlink="">
      <xdr:nvSpPr>
        <xdr:cNvPr id="22693" name="SH_01_20110421180400">
          <a:extLst>
            <a:ext uri="{FF2B5EF4-FFF2-40B4-BE49-F238E27FC236}">
              <a16:creationId xmlns:a16="http://schemas.microsoft.com/office/drawing/2014/main" id="{00000000-0008-0000-0800-0000A5580000}"/>
            </a:ext>
          </a:extLst>
        </xdr:cNvPr>
        <xdr:cNvSpPr>
          <a:spLocks noChangeArrowheads="1"/>
        </xdr:cNvSpPr>
      </xdr:nvSpPr>
      <xdr:spPr bwMode="auto">
        <a:xfrm>
          <a:off x="23977" y="266975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185902</xdr:colOff>
      <xdr:row>126</xdr:row>
      <xdr:rowOff>18064</xdr:rowOff>
    </xdr:from>
    <xdr:to>
      <xdr:col>0</xdr:col>
      <xdr:colOff>330420</xdr:colOff>
      <xdr:row>126</xdr:row>
      <xdr:rowOff>169151</xdr:rowOff>
    </xdr:to>
    <xdr:sp macro="" textlink="">
      <xdr:nvSpPr>
        <xdr:cNvPr id="22703" name="SH_01_20110421180400">
          <a:extLst>
            <a:ext uri="{FF2B5EF4-FFF2-40B4-BE49-F238E27FC236}">
              <a16:creationId xmlns:a16="http://schemas.microsoft.com/office/drawing/2014/main" id="{00000000-0008-0000-0800-0000AF580000}"/>
            </a:ext>
          </a:extLst>
        </xdr:cNvPr>
        <xdr:cNvSpPr>
          <a:spLocks noChangeArrowheads="1"/>
        </xdr:cNvSpPr>
      </xdr:nvSpPr>
      <xdr:spPr bwMode="auto">
        <a:xfrm>
          <a:off x="185902" y="250973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14452</xdr:colOff>
      <xdr:row>127</xdr:row>
      <xdr:rowOff>27589</xdr:rowOff>
    </xdr:from>
    <xdr:to>
      <xdr:col>0</xdr:col>
      <xdr:colOff>158970</xdr:colOff>
      <xdr:row>127</xdr:row>
      <xdr:rowOff>178676</xdr:rowOff>
    </xdr:to>
    <xdr:sp macro="" textlink="">
      <xdr:nvSpPr>
        <xdr:cNvPr id="22711" name="SH_01_20110421180400">
          <a:extLst>
            <a:ext uri="{FF2B5EF4-FFF2-40B4-BE49-F238E27FC236}">
              <a16:creationId xmlns:a16="http://schemas.microsoft.com/office/drawing/2014/main" id="{00000000-0008-0000-0800-0000B7580000}"/>
            </a:ext>
          </a:extLst>
        </xdr:cNvPr>
        <xdr:cNvSpPr>
          <a:spLocks noChangeArrowheads="1"/>
        </xdr:cNvSpPr>
      </xdr:nvSpPr>
      <xdr:spPr bwMode="auto">
        <a:xfrm>
          <a:off x="14452" y="271071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185902</xdr:colOff>
      <xdr:row>128</xdr:row>
      <xdr:rowOff>8539</xdr:rowOff>
    </xdr:from>
    <xdr:to>
      <xdr:col>0</xdr:col>
      <xdr:colOff>330420</xdr:colOff>
      <xdr:row>128</xdr:row>
      <xdr:rowOff>159626</xdr:rowOff>
    </xdr:to>
    <xdr:sp macro="" textlink="">
      <xdr:nvSpPr>
        <xdr:cNvPr id="22720" name="SH_01_20110421180400">
          <a:extLst>
            <a:ext uri="{FF2B5EF4-FFF2-40B4-BE49-F238E27FC236}">
              <a16:creationId xmlns:a16="http://schemas.microsoft.com/office/drawing/2014/main" id="{00000000-0008-0000-0800-0000C0580000}"/>
            </a:ext>
          </a:extLst>
        </xdr:cNvPr>
        <xdr:cNvSpPr>
          <a:spLocks noChangeArrowheads="1"/>
        </xdr:cNvSpPr>
      </xdr:nvSpPr>
      <xdr:spPr bwMode="auto">
        <a:xfrm>
          <a:off x="185902" y="2728813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23977</xdr:colOff>
      <xdr:row>129</xdr:row>
      <xdr:rowOff>37114</xdr:rowOff>
    </xdr:from>
    <xdr:to>
      <xdr:col>0</xdr:col>
      <xdr:colOff>168495</xdr:colOff>
      <xdr:row>129</xdr:row>
      <xdr:rowOff>188201</xdr:rowOff>
    </xdr:to>
    <xdr:sp macro="" textlink="">
      <xdr:nvSpPr>
        <xdr:cNvPr id="22730" name="SH_01_20110421180400">
          <a:extLst>
            <a:ext uri="{FF2B5EF4-FFF2-40B4-BE49-F238E27FC236}">
              <a16:creationId xmlns:a16="http://schemas.microsoft.com/office/drawing/2014/main" id="{00000000-0008-0000-0800-0000CA580000}"/>
            </a:ext>
          </a:extLst>
        </xdr:cNvPr>
        <xdr:cNvSpPr>
          <a:spLocks noChangeArrowheads="1"/>
        </xdr:cNvSpPr>
      </xdr:nvSpPr>
      <xdr:spPr bwMode="auto">
        <a:xfrm>
          <a:off x="23977" y="2751673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66</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0</xdr:col>
      <xdr:colOff>23977</xdr:colOff>
      <xdr:row>130</xdr:row>
      <xdr:rowOff>18064</xdr:rowOff>
    </xdr:from>
    <xdr:to>
      <xdr:col>0</xdr:col>
      <xdr:colOff>168495</xdr:colOff>
      <xdr:row>130</xdr:row>
      <xdr:rowOff>169151</xdr:rowOff>
    </xdr:to>
    <xdr:sp macro="" textlink="">
      <xdr:nvSpPr>
        <xdr:cNvPr id="22783" name="SH_01_20110421180400">
          <a:extLst>
            <a:ext uri="{FF2B5EF4-FFF2-40B4-BE49-F238E27FC236}">
              <a16:creationId xmlns:a16="http://schemas.microsoft.com/office/drawing/2014/main" id="{00000000-0008-0000-0800-0000FF580000}"/>
            </a:ext>
          </a:extLst>
        </xdr:cNvPr>
        <xdr:cNvSpPr>
          <a:spLocks noChangeArrowheads="1"/>
        </xdr:cNvSpPr>
      </xdr:nvSpPr>
      <xdr:spPr bwMode="auto">
        <a:xfrm>
          <a:off x="23977" y="276977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67</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13</xdr:col>
      <xdr:colOff>109702</xdr:colOff>
      <xdr:row>129</xdr:row>
      <xdr:rowOff>8539</xdr:rowOff>
    </xdr:from>
    <xdr:to>
      <xdr:col>13</xdr:col>
      <xdr:colOff>254220</xdr:colOff>
      <xdr:row>129</xdr:row>
      <xdr:rowOff>159626</xdr:rowOff>
    </xdr:to>
    <xdr:sp macro="" textlink="">
      <xdr:nvSpPr>
        <xdr:cNvPr id="22741" name="SH_01_20110421180400">
          <a:extLst>
            <a:ext uri="{FF2B5EF4-FFF2-40B4-BE49-F238E27FC236}">
              <a16:creationId xmlns:a16="http://schemas.microsoft.com/office/drawing/2014/main" id="{00000000-0008-0000-0800-0000D5580000}"/>
            </a:ext>
          </a:extLst>
        </xdr:cNvPr>
        <xdr:cNvSpPr>
          <a:spLocks noChangeArrowheads="1"/>
        </xdr:cNvSpPr>
      </xdr:nvSpPr>
      <xdr:spPr bwMode="auto">
        <a:xfrm>
          <a:off x="3653002" y="2568793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64</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14</xdr:col>
      <xdr:colOff>176377</xdr:colOff>
      <xdr:row>129</xdr:row>
      <xdr:rowOff>37114</xdr:rowOff>
    </xdr:from>
    <xdr:to>
      <xdr:col>15</xdr:col>
      <xdr:colOff>63720</xdr:colOff>
      <xdr:row>129</xdr:row>
      <xdr:rowOff>188201</xdr:rowOff>
    </xdr:to>
    <xdr:sp macro="" textlink="">
      <xdr:nvSpPr>
        <xdr:cNvPr id="22752" name="SH_01_20110421180400">
          <a:extLst>
            <a:ext uri="{FF2B5EF4-FFF2-40B4-BE49-F238E27FC236}">
              <a16:creationId xmlns:a16="http://schemas.microsoft.com/office/drawing/2014/main" id="{00000000-0008-0000-0800-0000E0580000}"/>
            </a:ext>
          </a:extLst>
        </xdr:cNvPr>
        <xdr:cNvSpPr>
          <a:spLocks noChangeArrowheads="1"/>
        </xdr:cNvSpPr>
      </xdr:nvSpPr>
      <xdr:spPr bwMode="auto">
        <a:xfrm>
          <a:off x="3976852" y="257165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62</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13</xdr:col>
      <xdr:colOff>109702</xdr:colOff>
      <xdr:row>130</xdr:row>
      <xdr:rowOff>46639</xdr:rowOff>
    </xdr:from>
    <xdr:to>
      <xdr:col>13</xdr:col>
      <xdr:colOff>254220</xdr:colOff>
      <xdr:row>130</xdr:row>
      <xdr:rowOff>197726</xdr:rowOff>
    </xdr:to>
    <xdr:sp macro="" textlink="">
      <xdr:nvSpPr>
        <xdr:cNvPr id="22762" name="SH_01_20110421180400">
          <a:extLst>
            <a:ext uri="{FF2B5EF4-FFF2-40B4-BE49-F238E27FC236}">
              <a16:creationId xmlns:a16="http://schemas.microsoft.com/office/drawing/2014/main" id="{00000000-0008-0000-0800-0000EA580000}"/>
            </a:ext>
          </a:extLst>
        </xdr:cNvPr>
        <xdr:cNvSpPr>
          <a:spLocks noChangeArrowheads="1"/>
        </xdr:cNvSpPr>
      </xdr:nvSpPr>
      <xdr:spPr bwMode="auto">
        <a:xfrm>
          <a:off x="3653002" y="2592606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65</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14</xdr:col>
      <xdr:colOff>166852</xdr:colOff>
      <xdr:row>130</xdr:row>
      <xdr:rowOff>27589</xdr:rowOff>
    </xdr:from>
    <xdr:to>
      <xdr:col>15</xdr:col>
      <xdr:colOff>54195</xdr:colOff>
      <xdr:row>130</xdr:row>
      <xdr:rowOff>178676</xdr:rowOff>
    </xdr:to>
    <xdr:sp macro="" textlink="">
      <xdr:nvSpPr>
        <xdr:cNvPr id="22772" name="SH_01_20110421180400">
          <a:extLst>
            <a:ext uri="{FF2B5EF4-FFF2-40B4-BE49-F238E27FC236}">
              <a16:creationId xmlns:a16="http://schemas.microsoft.com/office/drawing/2014/main" id="{00000000-0008-0000-0800-0000F4580000}"/>
            </a:ext>
          </a:extLst>
        </xdr:cNvPr>
        <xdr:cNvSpPr>
          <a:spLocks noChangeArrowheads="1"/>
        </xdr:cNvSpPr>
      </xdr:nvSpPr>
      <xdr:spPr bwMode="auto">
        <a:xfrm>
          <a:off x="3967327" y="25907014"/>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9</xdr:col>
      <xdr:colOff>14452</xdr:colOff>
      <xdr:row>133</xdr:row>
      <xdr:rowOff>27589</xdr:rowOff>
    </xdr:from>
    <xdr:to>
      <xdr:col>9</xdr:col>
      <xdr:colOff>158970</xdr:colOff>
      <xdr:row>133</xdr:row>
      <xdr:rowOff>178676</xdr:rowOff>
    </xdr:to>
    <xdr:sp macro="" textlink="">
      <xdr:nvSpPr>
        <xdr:cNvPr id="22875" name="SH_01_20110421180400">
          <a:extLst>
            <a:ext uri="{FF2B5EF4-FFF2-40B4-BE49-F238E27FC236}">
              <a16:creationId xmlns:a16="http://schemas.microsoft.com/office/drawing/2014/main" id="{00000000-0008-0000-0800-00005B590000}"/>
            </a:ext>
          </a:extLst>
        </xdr:cNvPr>
        <xdr:cNvSpPr>
          <a:spLocks noChangeArrowheads="1"/>
        </xdr:cNvSpPr>
      </xdr:nvSpPr>
      <xdr:spPr bwMode="auto">
        <a:xfrm>
          <a:off x="2529052" y="26507089"/>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63</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editAs="absolute">
    <xdr:from>
      <xdr:col>7</xdr:col>
      <xdr:colOff>219732</xdr:colOff>
      <xdr:row>133</xdr:row>
      <xdr:rowOff>35801</xdr:rowOff>
    </xdr:from>
    <xdr:to>
      <xdr:col>8</xdr:col>
      <xdr:colOff>107075</xdr:colOff>
      <xdr:row>133</xdr:row>
      <xdr:rowOff>186888</xdr:rowOff>
    </xdr:to>
    <xdr:sp macro="" textlink="">
      <xdr:nvSpPr>
        <xdr:cNvPr id="22864" name="SH_01_20110421180400">
          <a:extLst>
            <a:ext uri="{FF2B5EF4-FFF2-40B4-BE49-F238E27FC236}">
              <a16:creationId xmlns:a16="http://schemas.microsoft.com/office/drawing/2014/main" id="{00000000-0008-0000-0800-000050590000}"/>
            </a:ext>
          </a:extLst>
        </xdr:cNvPr>
        <xdr:cNvSpPr>
          <a:spLocks noChangeArrowheads="1"/>
        </xdr:cNvSpPr>
      </xdr:nvSpPr>
      <xdr:spPr bwMode="auto">
        <a:xfrm>
          <a:off x="2219982" y="26515301"/>
          <a:ext cx="144518" cy="151087"/>
        </a:xfrm>
        <a:prstGeom prst="ellipse">
          <a:avLst/>
        </a:prstGeom>
        <a:noFill/>
        <a:ln w="3175">
          <a:headEnd/>
          <a:tailEnd/>
        </a:ln>
      </xdr:spPr>
      <xdr:style>
        <a:lnRef idx="2">
          <a:schemeClr val="dk1"/>
        </a:lnRef>
        <a:fillRef idx="1">
          <a:schemeClr val="lt1"/>
        </a:fillRef>
        <a:effectRef idx="0">
          <a:schemeClr val="dk1"/>
        </a:effectRef>
        <a:fontRef idx="minor">
          <a:schemeClr val="dk1"/>
        </a:fontRef>
      </xdr:style>
      <xdr:txBody>
        <a:bodyPr lIns="0" tIns="0" rIns="0" bIns="0" anchor="ctr" anchorCtr="1"/>
        <a:lstStyle/>
        <a:p>
          <a:r>
            <a:rPr lang="en-US" altLang="ja-JP" sz="700" b="1">
              <a:solidFill>
                <a:schemeClr val="tx1"/>
              </a:solidFill>
              <a:latin typeface="ＭＳ ゴシック" panose="020B0609070205080204" pitchFamily="49" charset="-128"/>
              <a:ea typeface="ＭＳ ゴシック" panose="020B0609070205080204" pitchFamily="49" charset="-128"/>
            </a:rPr>
            <a:t>69</a:t>
          </a:r>
          <a:endParaRPr lang="ja-JP" altLang="en-US" sz="700" b="1">
            <a:solidFill>
              <a:schemeClr val="tx1"/>
            </a:solidFill>
            <a:latin typeface="ＭＳ ゴシック" panose="020B0609070205080204" pitchFamily="49" charset="-128"/>
            <a:ea typeface="ＭＳ ゴシック" panose="020B0609070205080204" pitchFamily="49"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306000_&#32769;&#20581;&#23616;&#12288;&#32769;&#20154;&#20445;&#20581;&#35506;/03&#12288;&#20225;&#30011;&#27861;&#20196;&#20418;/5.&#24179;&#25104;31&#24180;&#24230;/02%20&#37325;&#35201;&#26696;&#20214;/20&#25991;&#26360;&#37327;/200228%20&#27770;&#35009;&#12539;&#30330;&#20986;&#29992;/&#20966;&#36935;&#27096;&#24335;&#26696;_&#23455;&#32318;_03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v1410\&#20171;&#35703;&#20107;&#26989;&#32773;&#20418;\&#20171;&#35703;&#20107;&#26989;&#32773;&#20418;\&#20966;&#36935;&#25913;&#21892;&#20132;&#20184;&#37329;\&#24179;&#25104;23&#24180;&#24230;&#20171;&#35703;&#32887;&#21729;&#20966;&#36935;&#25913;&#21892;&#20132;&#20184;&#37329;&#38306;&#36899;\&#24179;&#25104;23&#24180;&#24230;&#12288;&#23529;&#26619;&#31561;&#12510;&#12491;&#12517;&#12450;&#12523;\&#24179;&#25104;22&#24180;&#24230;&#12288;&#35201;&#32177;&#35201;&#38936;\101012&#12288;&#12450;&#12483;&#12503;&#29992;\&#20803;&#12487;&#12540;&#12479;\&#12461;&#12515;&#12522;&#12450;&#12497;&#12473;&#35201;&#20214;&#31561;&#23626;&#20986;&#2636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v0418\&#20171;&#35703;&#20107;&#26989;&#32773;&#20418;\Documents%20and%20Settings\T06F02072\My%20Documents\&#20171;&#35703;&#32887;&#21729;&#20966;&#36935;&#25913;&#21892;&#20132;&#20184;&#37329;\&#20966;&#36935;&#25913;&#21892;&#12288;&#20316;&#26989;\&#12461;&#12515;&#12522;&#12450;&#12497;&#12473;&#31561;\&#27096;&#24335;&#65302;&#12461;&#12515;&#12522;&#12450;&#12497;&#12473;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fukushihoken.metro.tokyo.jp/kourei/hoken/shogu/index.files/30keikakusyo_re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v0418\&#20171;&#35703;&#20107;&#26989;&#32773;&#20418;\Documents%20and%20Settings\T06F02072\My%20Documents\&#20171;&#35703;&#32887;&#21729;&#20966;&#36935;&#25913;&#21892;&#20132;&#20184;&#37329;\&#20966;&#36935;&#25913;&#21892;&#12288;&#20316;&#26989;\&#22793;&#26356;&#25163;&#32154;&#25972;&#29702;\&#22793;&#26356;&#23626;&#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基本情報入力シート"/>
      <sheetName val="別紙様式3-1"/>
      <sheetName val="別紙様式3-2"/>
      <sheetName val="【参考】サービス名一覧"/>
    </sheetNames>
    <sheetDataSet>
      <sheetData sheetId="0"/>
      <sheetData sheetId="1">
        <row r="15">
          <cell r="M15" t="str">
            <v>○○ケアサービス</v>
          </cell>
        </row>
      </sheetData>
      <sheetData sheetId="2"/>
      <sheetData sheetId="3"/>
      <sheetData sheetId="4">
        <row r="4">
          <cell r="A4" t="str">
            <v>訪問介護</v>
          </cell>
        </row>
        <row r="5">
          <cell r="A5" t="str">
            <v>訪問型サービス（独自）</v>
          </cell>
        </row>
        <row r="6">
          <cell r="A6" t="str">
            <v>夜間対応型訪問介護</v>
          </cell>
        </row>
        <row r="7">
          <cell r="A7" t="str">
            <v>定期巡回随時対応型訪問介護看護</v>
          </cell>
        </row>
        <row r="8">
          <cell r="A8" t="str">
            <v>訪問入浴介護（介護予防）</v>
          </cell>
        </row>
        <row r="9">
          <cell r="A9" t="str">
            <v>通所介護</v>
          </cell>
        </row>
        <row r="10">
          <cell r="A10" t="str">
            <v>通所型サービス（独自）</v>
          </cell>
        </row>
        <row r="11">
          <cell r="A11" t="str">
            <v>地域密着型通所介護</v>
          </cell>
        </row>
        <row r="12">
          <cell r="A12" t="str">
            <v>通所リハビリテーション（介護予防）</v>
          </cell>
        </row>
        <row r="13">
          <cell r="A13" t="str">
            <v>特定施設入居者生活介護（介護予防）</v>
          </cell>
        </row>
        <row r="14">
          <cell r="A14" t="str">
            <v>地域密着型特定施設入居者生活介護</v>
          </cell>
        </row>
        <row r="15">
          <cell r="A15" t="str">
            <v>認知症対応型通所介護（介護予防）</v>
          </cell>
        </row>
        <row r="16">
          <cell r="A16" t="str">
            <v>小規模多機能型居宅介護（介護予防）</v>
          </cell>
        </row>
        <row r="17">
          <cell r="A17" t="str">
            <v>看護小規模多機能型居宅介護</v>
          </cell>
        </row>
        <row r="18">
          <cell r="A18" t="str">
            <v>認知症対応型共同生活介護（介護予防）</v>
          </cell>
        </row>
        <row r="19">
          <cell r="A19" t="str">
            <v>介護老人福祉施設</v>
          </cell>
        </row>
        <row r="20">
          <cell r="A20" t="str">
            <v>地域密着型介護老人福祉施設</v>
          </cell>
        </row>
        <row r="21">
          <cell r="A21" t="str">
            <v>短期入所生活介護（介護予防）</v>
          </cell>
        </row>
        <row r="22">
          <cell r="A22" t="str">
            <v>介護老人保健施設</v>
          </cell>
        </row>
        <row r="23">
          <cell r="A23" t="str">
            <v>短期入所療養介護 （介護予防）（老健）</v>
          </cell>
        </row>
        <row r="24">
          <cell r="A24" t="str">
            <v>介護療養型医療施設</v>
          </cell>
        </row>
        <row r="25">
          <cell r="A25" t="str">
            <v>短期入所療養介護 （介護予防） （病院等（老健以外）)</v>
          </cell>
        </row>
        <row r="26">
          <cell r="A26" t="str">
            <v>介護医療院</v>
          </cell>
        </row>
        <row r="27">
          <cell r="A27" t="str">
            <v>短期入所療養介護（介護予防）（医療院）</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通様式"/>
      <sheetName val="まとめ提出一覧"/>
      <sheetName val="様式６（ｷｬﾘｱﾊﾟｽ等届）"/>
      <sheetName val="整理表"/>
      <sheetName val="サービス種類一覧"/>
    </sheetNames>
    <sheetDataSet>
      <sheetData sheetId="0"/>
      <sheetData sheetId="1"/>
      <sheetData sheetId="2"/>
      <sheetData sheetId="3"/>
      <sheetData sheetId="4">
        <row r="4">
          <cell r="B4" t="str">
            <v>訪問介護（介護予防含む）</v>
          </cell>
        </row>
        <row r="5">
          <cell r="B5" t="str">
            <v>夜間対応型訪問介護</v>
          </cell>
        </row>
        <row r="6">
          <cell r="B6" t="str">
            <v>訪問入浴介護（介護予防含む）</v>
          </cell>
        </row>
        <row r="7">
          <cell r="B7" t="str">
            <v>通所介護（介護予防含む）</v>
          </cell>
        </row>
        <row r="8">
          <cell r="B8" t="str">
            <v>認知症対応型通所介護（介護予防含む）</v>
          </cell>
        </row>
        <row r="9">
          <cell r="B9" t="str">
            <v>通所リハビリテーション（介護予防含む）</v>
          </cell>
        </row>
        <row r="10">
          <cell r="B10" t="str">
            <v>短期入所生活介護（介護予防含む）</v>
          </cell>
        </row>
        <row r="11">
          <cell r="B11" t="str">
            <v>短期入所療養介護（老健）（介護予防含む）</v>
          </cell>
        </row>
        <row r="12">
          <cell r="B12" t="str">
            <v>短期入所療養介護（老健以外）（介護予防含む）</v>
          </cell>
        </row>
        <row r="13">
          <cell r="B13" t="str">
            <v>特定施設入居者生活介護（介護予防含む）</v>
          </cell>
        </row>
        <row r="14">
          <cell r="B14" t="str">
            <v>地域密着型特定施設入居者生活介護</v>
          </cell>
        </row>
        <row r="15">
          <cell r="B15" t="str">
            <v>認知症対応型共同生活介護（介護予防含む）</v>
          </cell>
        </row>
        <row r="16">
          <cell r="B16" t="str">
            <v>小規模多機能型居宅介護（介護予防含む）</v>
          </cell>
        </row>
        <row r="17">
          <cell r="B17" t="str">
            <v>介護福祉施設サービス</v>
          </cell>
        </row>
        <row r="18">
          <cell r="B18" t="str">
            <v>地域密着型介護老人福祉施設</v>
          </cell>
        </row>
        <row r="19">
          <cell r="B19" t="str">
            <v>介護保健施設サービス</v>
          </cell>
        </row>
        <row r="20">
          <cell r="B20" t="str">
            <v>介護療養施設サービス</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通様式 (2)"/>
      <sheetName val="共通別紙"/>
      <sheetName val="様式６（ｷｬﾘｱﾊﾟｽ等届）"/>
      <sheetName val="サービス種類一覧"/>
      <sheetName val="整理表"/>
      <sheetName val="Sheet3"/>
    </sheetNames>
    <sheetDataSet>
      <sheetData sheetId="0"/>
      <sheetData sheetId="1"/>
      <sheetData sheetId="2"/>
      <sheetData sheetId="3">
        <row r="4">
          <cell r="C4" t="str">
            <v>訪問介護（介護予防含む）</v>
          </cell>
        </row>
        <row r="5">
          <cell r="C5" t="str">
            <v>夜間対応型訪問介護</v>
          </cell>
        </row>
        <row r="6">
          <cell r="C6" t="str">
            <v>訪問入浴介護（介護予防含む）</v>
          </cell>
        </row>
        <row r="7">
          <cell r="C7" t="str">
            <v>通所介護（介護予防含む）</v>
          </cell>
        </row>
        <row r="8">
          <cell r="C8" t="str">
            <v>認知症対応型通所介護（介護予防含む）</v>
          </cell>
        </row>
        <row r="9">
          <cell r="C9" t="str">
            <v>通所リハビリテーション（介護予防含む）</v>
          </cell>
        </row>
        <row r="10">
          <cell r="C10" t="str">
            <v>短期入所生活介護（介護予防含む）</v>
          </cell>
        </row>
        <row r="11">
          <cell r="C11" t="str">
            <v>短期入所療養介護（老健）（介護予防含む）</v>
          </cell>
        </row>
        <row r="12">
          <cell r="C12" t="str">
            <v>短期入所療養介護（老健以外）（介護予防含む）</v>
          </cell>
        </row>
        <row r="13">
          <cell r="C13" t="str">
            <v>特定施設入居者生活介護（介護予防含む）</v>
          </cell>
        </row>
        <row r="14">
          <cell r="C14" t="str">
            <v>地域密着型特定施設入居者生活介護</v>
          </cell>
        </row>
        <row r="15">
          <cell r="C15" t="str">
            <v>認知症対応型共同生活介護（介護予防含む）</v>
          </cell>
        </row>
        <row r="16">
          <cell r="C16" t="str">
            <v>小規模多機能型居宅介護（介護予防含む）</v>
          </cell>
        </row>
        <row r="17">
          <cell r="C17" t="str">
            <v>介護福祉施設サービス</v>
          </cell>
        </row>
        <row r="18">
          <cell r="C18" t="str">
            <v>地域密着型介護老人福祉施設</v>
          </cell>
        </row>
        <row r="19">
          <cell r="C19" t="str">
            <v>介護保健施設サービス</v>
          </cell>
        </row>
        <row r="20">
          <cell r="C20" t="str">
            <v>介護療養施設サービス</v>
          </cell>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通様式"/>
      <sheetName val="届出書類一覧 "/>
      <sheetName val="加算届出・様式３"/>
      <sheetName val="加算届出・様式４ "/>
      <sheetName val="誓約書"/>
      <sheetName val="様式２-1（計画書)"/>
      <sheetName val="様式2-1添付1"/>
      <sheetName val="加算率一覧"/>
      <sheetName val="様式2-1添付２"/>
      <sheetName val="様式2-1添付３"/>
      <sheetName val="様式2-2（キャリアパス等届出加算）"/>
      <sheetName val="様式６（特別な事情に係る届出書）"/>
      <sheetName val="参考（派遣委託誓約書）"/>
      <sheetName val="整理表"/>
      <sheetName val="労働保険証明の例"/>
      <sheetName val="賃金改善実施期間"/>
      <sheetName val="見込額①"/>
      <sheetName val="見込額②"/>
      <sheetName val="ｻｰﾋﾞｽｺｰﾄﾞ"/>
      <sheetName val="「手当」の考え方"/>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A4" t="str">
            <v>訪問介護</v>
          </cell>
        </row>
        <row r="5">
          <cell r="A5" t="str">
            <v>訪問型サービス（独自）Ａ２　</v>
          </cell>
        </row>
        <row r="6">
          <cell r="A6" t="str">
            <v>夜間対応型訪問介護</v>
          </cell>
        </row>
        <row r="7">
          <cell r="A7" t="str">
            <v>定期巡回随時対応型訪問介護看護</v>
          </cell>
        </row>
        <row r="8">
          <cell r="A8" t="str">
            <v>訪問入浴介護（介護予防）</v>
          </cell>
        </row>
        <row r="9">
          <cell r="A9" t="str">
            <v>通所介護</v>
          </cell>
        </row>
        <row r="10">
          <cell r="A10" t="str">
            <v>通所型サービス（独自）Ａ６</v>
          </cell>
        </row>
        <row r="11">
          <cell r="A11" t="str">
            <v>地域密着型通所介護</v>
          </cell>
        </row>
        <row r="12">
          <cell r="A12" t="str">
            <v>通所リハビリテーション（介護予防）</v>
          </cell>
        </row>
        <row r="13">
          <cell r="A13" t="str">
            <v>特定施設入居者生活介護（介護予防）</v>
          </cell>
        </row>
        <row r="14">
          <cell r="A14" t="str">
            <v>地域密着型特定施設入居者生活介護</v>
          </cell>
        </row>
        <row r="15">
          <cell r="A15" t="str">
            <v>認知症対応型通所介護（介護予防）</v>
          </cell>
        </row>
        <row r="16">
          <cell r="A16" t="str">
            <v>小規模多機能型居宅介護（介護予防）</v>
          </cell>
        </row>
        <row r="17">
          <cell r="A17" t="str">
            <v>看護小規模多機能型居宅介護</v>
          </cell>
        </row>
        <row r="18">
          <cell r="A18" t="str">
            <v>認知症対応型共同生活介護（介護予防）</v>
          </cell>
        </row>
        <row r="19">
          <cell r="A19" t="str">
            <v>介護老人福祉施設</v>
          </cell>
        </row>
        <row r="20">
          <cell r="A20" t="str">
            <v>地域密着型介護老人福祉施設</v>
          </cell>
        </row>
        <row r="21">
          <cell r="A21" t="str">
            <v>短期入所生活介護（介護予防）</v>
          </cell>
        </row>
        <row r="22">
          <cell r="A22" t="str">
            <v>介護老人保健施設</v>
          </cell>
        </row>
        <row r="23">
          <cell r="A23" t="str">
            <v>短期入所療養介護 （介護予防）（老健）</v>
          </cell>
        </row>
        <row r="24">
          <cell r="A24" t="str">
            <v>介護療養型医療施設</v>
          </cell>
        </row>
        <row r="25">
          <cell r="A25" t="str">
            <v>短期入所療養介護 （介護予防） （病院等（老健以外）)</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通様式"/>
      <sheetName val="様式3"/>
      <sheetName val="様式４"/>
      <sheetName val="様式4添付１"/>
      <sheetName val="様式2添付3（周知方法）"/>
      <sheetName val="サービス種類一覧"/>
      <sheetName val="別表加算率一覧"/>
    </sheetNames>
    <sheetDataSet>
      <sheetData sheetId="0"/>
      <sheetData sheetId="1"/>
      <sheetData sheetId="2"/>
      <sheetData sheetId="3"/>
      <sheetData sheetId="4"/>
      <sheetData sheetId="5">
        <row r="4">
          <cell r="A4" t="str">
            <v>訪問介護（介護予防含む）</v>
          </cell>
        </row>
        <row r="5">
          <cell r="A5" t="str">
            <v>夜間対応型訪問介護</v>
          </cell>
        </row>
        <row r="6">
          <cell r="A6" t="str">
            <v>訪問入浴介護（介護予防含む）</v>
          </cell>
        </row>
        <row r="7">
          <cell r="A7" t="str">
            <v>通所介護（介護予防含む）</v>
          </cell>
        </row>
        <row r="8">
          <cell r="A8" t="str">
            <v>認知症対応型通所介護（介護予防含む）</v>
          </cell>
        </row>
        <row r="9">
          <cell r="A9" t="str">
            <v>通所リハビリテーション（介護予防含む）</v>
          </cell>
        </row>
        <row r="10">
          <cell r="A10" t="str">
            <v>短期入所生活介護（介護予防含む）</v>
          </cell>
        </row>
        <row r="11">
          <cell r="A11" t="str">
            <v>短期入所療養介護（老健）（介護予防含む）</v>
          </cell>
        </row>
        <row r="12">
          <cell r="A12" t="str">
            <v>短期入所療養介護（老健以外）（介護予防含む）</v>
          </cell>
        </row>
        <row r="13">
          <cell r="A13" t="str">
            <v>特定施設入居者生活介護（介護予防含む）</v>
          </cell>
        </row>
        <row r="14">
          <cell r="A14" t="str">
            <v>地域密着型特定施設入居者生活介護</v>
          </cell>
        </row>
        <row r="15">
          <cell r="A15" t="str">
            <v>認知症対応型共同生活介護（介護予防含む）</v>
          </cell>
        </row>
        <row r="16">
          <cell r="A16" t="str">
            <v>小規模多機能型居宅介護（介護予防含む）</v>
          </cell>
        </row>
        <row r="17">
          <cell r="A17" t="str">
            <v>介護福祉施設サービス</v>
          </cell>
        </row>
        <row r="18">
          <cell r="A18" t="str">
            <v>地域密着型介護老人福祉施設</v>
          </cell>
        </row>
        <row r="19">
          <cell r="A19" t="str">
            <v>介護保健施設サービス</v>
          </cell>
        </row>
        <row r="20">
          <cell r="A20" t="str">
            <v>介護療養施設サービス</v>
          </cell>
        </row>
      </sheetData>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ctrlProp" Target="../ctrlProps/ctrlProp71.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ctrlProp" Target="../ctrlProps/ctrlProp70.xml"/><Relationship Id="rId5" Type="http://schemas.openxmlformats.org/officeDocument/2006/relationships/ctrlProp" Target="../ctrlProps/ctrlProp69.xml"/><Relationship Id="rId4" Type="http://schemas.openxmlformats.org/officeDocument/2006/relationships/ctrlProp" Target="../ctrlProps/ctrlProp68.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76.xml"/><Relationship Id="rId3" Type="http://schemas.openxmlformats.org/officeDocument/2006/relationships/vmlDrawing" Target="../drawings/vmlDrawing10.vml"/><Relationship Id="rId7" Type="http://schemas.openxmlformats.org/officeDocument/2006/relationships/ctrlProp" Target="../ctrlProps/ctrlProp75.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74.xml"/><Relationship Id="rId5" Type="http://schemas.openxmlformats.org/officeDocument/2006/relationships/ctrlProp" Target="../ctrlProps/ctrlProp73.xml"/><Relationship Id="rId4" Type="http://schemas.openxmlformats.org/officeDocument/2006/relationships/ctrlProp" Target="../ctrlProps/ctrlProp72.xml"/><Relationship Id="rId9" Type="http://schemas.openxmlformats.org/officeDocument/2006/relationships/ctrlProp" Target="../ctrlProps/ctrlProp7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4.xml"/><Relationship Id="rId18" Type="http://schemas.openxmlformats.org/officeDocument/2006/relationships/ctrlProp" Target="../ctrlProps/ctrlProp19.xml"/><Relationship Id="rId26" Type="http://schemas.openxmlformats.org/officeDocument/2006/relationships/ctrlProp" Target="../ctrlProps/ctrlProp27.xml"/><Relationship Id="rId3" Type="http://schemas.openxmlformats.org/officeDocument/2006/relationships/vmlDrawing" Target="../drawings/vmlDrawing2.vml"/><Relationship Id="rId21" Type="http://schemas.openxmlformats.org/officeDocument/2006/relationships/ctrlProp" Target="../ctrlProps/ctrlProp22.xml"/><Relationship Id="rId7" Type="http://schemas.openxmlformats.org/officeDocument/2006/relationships/ctrlProp" Target="../ctrlProps/ctrlProp8.xml"/><Relationship Id="rId12" Type="http://schemas.openxmlformats.org/officeDocument/2006/relationships/ctrlProp" Target="../ctrlProps/ctrlProp13.xml"/><Relationship Id="rId17" Type="http://schemas.openxmlformats.org/officeDocument/2006/relationships/ctrlProp" Target="../ctrlProps/ctrlProp18.xml"/><Relationship Id="rId25" Type="http://schemas.openxmlformats.org/officeDocument/2006/relationships/ctrlProp" Target="../ctrlProps/ctrlProp26.xml"/><Relationship Id="rId33" Type="http://schemas.openxmlformats.org/officeDocument/2006/relationships/ctrlProp" Target="../ctrlProps/ctrlProp34.xml"/><Relationship Id="rId2" Type="http://schemas.openxmlformats.org/officeDocument/2006/relationships/drawing" Target="../drawings/drawing2.xml"/><Relationship Id="rId16" Type="http://schemas.openxmlformats.org/officeDocument/2006/relationships/ctrlProp" Target="../ctrlProps/ctrlProp17.xml"/><Relationship Id="rId20" Type="http://schemas.openxmlformats.org/officeDocument/2006/relationships/ctrlProp" Target="../ctrlProps/ctrlProp21.xml"/><Relationship Id="rId29" Type="http://schemas.openxmlformats.org/officeDocument/2006/relationships/ctrlProp" Target="../ctrlProps/ctrlProp30.xml"/><Relationship Id="rId1" Type="http://schemas.openxmlformats.org/officeDocument/2006/relationships/printerSettings" Target="../printerSettings/printerSettings2.bin"/><Relationship Id="rId6" Type="http://schemas.openxmlformats.org/officeDocument/2006/relationships/ctrlProp" Target="../ctrlProps/ctrlProp7.xml"/><Relationship Id="rId11" Type="http://schemas.openxmlformats.org/officeDocument/2006/relationships/ctrlProp" Target="../ctrlProps/ctrlProp12.xml"/><Relationship Id="rId24" Type="http://schemas.openxmlformats.org/officeDocument/2006/relationships/ctrlProp" Target="../ctrlProps/ctrlProp25.xml"/><Relationship Id="rId32" Type="http://schemas.openxmlformats.org/officeDocument/2006/relationships/ctrlProp" Target="../ctrlProps/ctrlProp33.xml"/><Relationship Id="rId5" Type="http://schemas.openxmlformats.org/officeDocument/2006/relationships/ctrlProp" Target="../ctrlProps/ctrlProp6.xml"/><Relationship Id="rId15" Type="http://schemas.openxmlformats.org/officeDocument/2006/relationships/ctrlProp" Target="../ctrlProps/ctrlProp16.xml"/><Relationship Id="rId23" Type="http://schemas.openxmlformats.org/officeDocument/2006/relationships/ctrlProp" Target="../ctrlProps/ctrlProp24.xml"/><Relationship Id="rId28" Type="http://schemas.openxmlformats.org/officeDocument/2006/relationships/ctrlProp" Target="../ctrlProps/ctrlProp29.xml"/><Relationship Id="rId10" Type="http://schemas.openxmlformats.org/officeDocument/2006/relationships/ctrlProp" Target="../ctrlProps/ctrlProp11.xml"/><Relationship Id="rId19" Type="http://schemas.openxmlformats.org/officeDocument/2006/relationships/ctrlProp" Target="../ctrlProps/ctrlProp20.xml"/><Relationship Id="rId31" Type="http://schemas.openxmlformats.org/officeDocument/2006/relationships/ctrlProp" Target="../ctrlProps/ctrlProp32.xml"/><Relationship Id="rId4" Type="http://schemas.openxmlformats.org/officeDocument/2006/relationships/ctrlProp" Target="../ctrlProps/ctrlProp5.xml"/><Relationship Id="rId9" Type="http://schemas.openxmlformats.org/officeDocument/2006/relationships/ctrlProp" Target="../ctrlProps/ctrlProp10.xml"/><Relationship Id="rId14" Type="http://schemas.openxmlformats.org/officeDocument/2006/relationships/ctrlProp" Target="../ctrlProps/ctrlProp15.xml"/><Relationship Id="rId22" Type="http://schemas.openxmlformats.org/officeDocument/2006/relationships/ctrlProp" Target="../ctrlProps/ctrlProp23.xml"/><Relationship Id="rId27" Type="http://schemas.openxmlformats.org/officeDocument/2006/relationships/ctrlProp" Target="../ctrlProps/ctrlProp28.xml"/><Relationship Id="rId30" Type="http://schemas.openxmlformats.org/officeDocument/2006/relationships/ctrlProp" Target="../ctrlProps/ctrlProp31.xml"/><Relationship Id="rId8" Type="http://schemas.openxmlformats.org/officeDocument/2006/relationships/ctrlProp" Target="../ctrlProps/ctrlProp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9.xml"/><Relationship Id="rId3" Type="http://schemas.openxmlformats.org/officeDocument/2006/relationships/vmlDrawing" Target="../drawings/vmlDrawing3.vml"/><Relationship Id="rId7" Type="http://schemas.openxmlformats.org/officeDocument/2006/relationships/ctrlProp" Target="../ctrlProps/ctrlProp3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7.xml"/><Relationship Id="rId5" Type="http://schemas.openxmlformats.org/officeDocument/2006/relationships/ctrlProp" Target="../ctrlProps/ctrlProp36.xml"/><Relationship Id="rId10" Type="http://schemas.openxmlformats.org/officeDocument/2006/relationships/ctrlProp" Target="../ctrlProps/ctrlProp41.xml"/><Relationship Id="rId4" Type="http://schemas.openxmlformats.org/officeDocument/2006/relationships/ctrlProp" Target="../ctrlProps/ctrlProp35.xml"/><Relationship Id="rId9" Type="http://schemas.openxmlformats.org/officeDocument/2006/relationships/ctrlProp" Target="../ctrlProps/ctrlProp40.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6.xml"/><Relationship Id="rId3" Type="http://schemas.openxmlformats.org/officeDocument/2006/relationships/vmlDrawing" Target="../drawings/vmlDrawing4.vml"/><Relationship Id="rId7" Type="http://schemas.openxmlformats.org/officeDocument/2006/relationships/ctrlProp" Target="../ctrlProps/ctrlProp45.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44.xml"/><Relationship Id="rId5" Type="http://schemas.openxmlformats.org/officeDocument/2006/relationships/ctrlProp" Target="../ctrlProps/ctrlProp43.xml"/><Relationship Id="rId10" Type="http://schemas.openxmlformats.org/officeDocument/2006/relationships/ctrlProp" Target="../ctrlProps/ctrlProp48.xml"/><Relationship Id="rId4" Type="http://schemas.openxmlformats.org/officeDocument/2006/relationships/ctrlProp" Target="../ctrlProps/ctrlProp42.xml"/><Relationship Id="rId9" Type="http://schemas.openxmlformats.org/officeDocument/2006/relationships/ctrlProp" Target="../ctrlProps/ctrlProp47.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3.xml"/><Relationship Id="rId3" Type="http://schemas.openxmlformats.org/officeDocument/2006/relationships/vmlDrawing" Target="../drawings/vmlDrawing5.vml"/><Relationship Id="rId7" Type="http://schemas.openxmlformats.org/officeDocument/2006/relationships/ctrlProp" Target="../ctrlProps/ctrlProp52.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51.xml"/><Relationship Id="rId5" Type="http://schemas.openxmlformats.org/officeDocument/2006/relationships/ctrlProp" Target="../ctrlProps/ctrlProp50.xml"/><Relationship Id="rId4" Type="http://schemas.openxmlformats.org/officeDocument/2006/relationships/ctrlProp" Target="../ctrlProps/ctrlProp49.xml"/><Relationship Id="rId9" Type="http://schemas.openxmlformats.org/officeDocument/2006/relationships/ctrlProp" Target="../ctrlProps/ctrlProp5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9.xml"/><Relationship Id="rId3" Type="http://schemas.openxmlformats.org/officeDocument/2006/relationships/vmlDrawing" Target="../drawings/vmlDrawing6.vml"/><Relationship Id="rId7" Type="http://schemas.openxmlformats.org/officeDocument/2006/relationships/ctrlProp" Target="../ctrlProps/ctrlProp58.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57.xml"/><Relationship Id="rId5" Type="http://schemas.openxmlformats.org/officeDocument/2006/relationships/ctrlProp" Target="../ctrlProps/ctrlProp56.xml"/><Relationship Id="rId4" Type="http://schemas.openxmlformats.org/officeDocument/2006/relationships/ctrlProp" Target="../ctrlProps/ctrlProp55.xml"/><Relationship Id="rId9" Type="http://schemas.openxmlformats.org/officeDocument/2006/relationships/ctrlProp" Target="../ctrlProps/ctrlProp6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trlProp" Target="../ctrlProps/ctrlProp63.xml"/><Relationship Id="rId5" Type="http://schemas.openxmlformats.org/officeDocument/2006/relationships/ctrlProp" Target="../ctrlProps/ctrlProp62.xml"/><Relationship Id="rId4" Type="http://schemas.openxmlformats.org/officeDocument/2006/relationships/ctrlProp" Target="../ctrlProps/ctrlProp6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7" Type="http://schemas.openxmlformats.org/officeDocument/2006/relationships/ctrlProp" Target="../ctrlProps/ctrlProp67.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66.xml"/><Relationship Id="rId5" Type="http://schemas.openxmlformats.org/officeDocument/2006/relationships/ctrlProp" Target="../ctrlProps/ctrlProp65.xml"/><Relationship Id="rId4" Type="http://schemas.openxmlformats.org/officeDocument/2006/relationships/ctrlProp" Target="../ctrlProps/ctrlProp6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BB0F-A1DD-4A84-808D-E60A9572AC92}">
  <sheetPr codeName="Sheet2">
    <tabColor theme="5" tint="0.79998168889431442"/>
  </sheetPr>
  <dimension ref="A1:AK53"/>
  <sheetViews>
    <sheetView showGridLines="0" tabSelected="1" view="pageBreakPreview" zoomScale="80" zoomScaleNormal="100" zoomScaleSheetLayoutView="115" workbookViewId="0"/>
  </sheetViews>
  <sheetFormatPr defaultRowHeight="17.25" x14ac:dyDescent="0.4"/>
  <cols>
    <col min="1" max="5" width="3.625" style="55" customWidth="1"/>
    <col min="6" max="6" width="3.625" style="275" customWidth="1"/>
    <col min="7" max="36" width="3.625" style="55" customWidth="1"/>
    <col min="37" max="37" width="8.625" style="276" customWidth="1"/>
    <col min="38" max="49" width="3.625" style="55" customWidth="1"/>
    <col min="50" max="16384" width="9" style="55"/>
  </cols>
  <sheetData>
    <row r="1" spans="1:34" ht="30" customHeight="1" x14ac:dyDescent="0.4">
      <c r="A1" s="55" t="s">
        <v>710</v>
      </c>
    </row>
    <row r="2" spans="1:34" ht="30" customHeight="1" x14ac:dyDescent="0.4"/>
    <row r="3" spans="1:34" ht="50.1" customHeight="1" x14ac:dyDescent="0.4">
      <c r="A3" s="299" t="s">
        <v>0</v>
      </c>
      <c r="B3" s="299"/>
      <c r="C3" s="299"/>
      <c r="D3" s="299"/>
      <c r="E3" s="299"/>
      <c r="F3" s="299"/>
      <c r="G3" s="299"/>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299"/>
    </row>
    <row r="4" spans="1:34" ht="30" customHeight="1" x14ac:dyDescent="0.4">
      <c r="A4" s="276"/>
      <c r="B4" s="276"/>
      <c r="C4" s="276"/>
      <c r="D4" s="276"/>
      <c r="E4" s="276"/>
      <c r="G4" s="276"/>
      <c r="H4" s="276"/>
      <c r="I4" s="276"/>
    </row>
    <row r="5" spans="1:34" ht="30" customHeight="1" x14ac:dyDescent="0.4">
      <c r="A5" s="37" t="s">
        <v>1</v>
      </c>
      <c r="B5" s="300" t="s">
        <v>2</v>
      </c>
      <c r="C5" s="300"/>
      <c r="D5" s="300"/>
      <c r="E5" s="300"/>
      <c r="F5" s="300"/>
      <c r="G5" s="300"/>
      <c r="H5" s="301"/>
      <c r="I5" s="301"/>
      <c r="J5" s="301"/>
      <c r="K5" s="301"/>
      <c r="L5" s="301"/>
      <c r="M5" s="301"/>
      <c r="N5" s="301"/>
      <c r="O5" s="301"/>
      <c r="P5" s="301"/>
      <c r="Q5" s="301"/>
      <c r="R5" s="301"/>
      <c r="S5" s="301"/>
      <c r="T5" s="301"/>
    </row>
    <row r="6" spans="1:34" ht="30" customHeight="1" x14ac:dyDescent="0.4">
      <c r="B6" s="300" t="s">
        <v>3</v>
      </c>
      <c r="C6" s="300"/>
      <c r="D6" s="300"/>
      <c r="E6" s="300"/>
      <c r="F6" s="300"/>
      <c r="G6" s="300"/>
      <c r="H6" s="302"/>
      <c r="I6" s="302"/>
      <c r="J6" s="302"/>
      <c r="K6" s="302"/>
      <c r="L6" s="302"/>
      <c r="M6" s="302"/>
      <c r="N6" s="302"/>
      <c r="O6" s="302"/>
      <c r="P6" s="302"/>
      <c r="Q6" s="302"/>
      <c r="R6" s="302"/>
      <c r="S6" s="302"/>
      <c r="T6" s="302"/>
    </row>
    <row r="7" spans="1:34" ht="30" customHeight="1" x14ac:dyDescent="0.4">
      <c r="A7" s="37"/>
      <c r="B7" s="275"/>
      <c r="D7" s="276"/>
      <c r="E7" s="276"/>
      <c r="G7" s="276"/>
      <c r="H7" s="276"/>
      <c r="I7" s="276"/>
      <c r="J7" s="276"/>
      <c r="K7" s="276"/>
      <c r="L7" s="276"/>
      <c r="M7" s="276"/>
      <c r="N7" s="276"/>
      <c r="O7" s="276"/>
      <c r="P7" s="276"/>
      <c r="Q7" s="276"/>
      <c r="R7" s="276"/>
      <c r="S7" s="276"/>
    </row>
    <row r="8" spans="1:34" ht="30" customHeight="1" x14ac:dyDescent="0.4">
      <c r="A8" s="37" t="s">
        <v>4</v>
      </c>
      <c r="B8" s="275" t="s">
        <v>5</v>
      </c>
      <c r="C8" s="276"/>
      <c r="D8" s="276"/>
      <c r="E8" s="276"/>
      <c r="H8" s="276"/>
      <c r="I8" s="276"/>
      <c r="J8" s="276"/>
      <c r="K8" s="276"/>
      <c r="L8" s="276"/>
      <c r="M8" s="276"/>
      <c r="N8" s="276"/>
      <c r="O8" s="276"/>
      <c r="P8" s="276"/>
      <c r="Q8" s="276"/>
      <c r="R8" s="276"/>
      <c r="S8" s="276"/>
    </row>
    <row r="9" spans="1:34" ht="30" customHeight="1" x14ac:dyDescent="0.4">
      <c r="A9" s="37"/>
      <c r="B9" s="275"/>
      <c r="C9" s="276"/>
      <c r="D9" s="276"/>
      <c r="E9" s="276"/>
    </row>
    <row r="10" spans="1:34" ht="30" customHeight="1" x14ac:dyDescent="0.4">
      <c r="A10" s="37"/>
      <c r="B10" s="276"/>
      <c r="C10" s="276"/>
      <c r="D10" s="276"/>
      <c r="E10" s="276"/>
      <c r="F10" s="282"/>
      <c r="G10" s="275" t="s">
        <v>6</v>
      </c>
      <c r="H10" s="75"/>
    </row>
    <row r="11" spans="1:34" ht="30" customHeight="1" x14ac:dyDescent="0.4">
      <c r="A11" s="37"/>
      <c r="B11" s="276"/>
      <c r="C11" s="276"/>
      <c r="D11" s="276"/>
      <c r="E11" s="276"/>
      <c r="F11" s="282"/>
      <c r="G11" s="275" t="s">
        <v>7</v>
      </c>
      <c r="H11" s="75"/>
      <c r="X11" s="275"/>
      <c r="Y11" s="275"/>
    </row>
    <row r="12" spans="1:34" ht="30" customHeight="1" x14ac:dyDescent="0.4">
      <c r="A12" s="37"/>
      <c r="B12" s="275"/>
      <c r="D12" s="276"/>
      <c r="E12" s="276"/>
      <c r="H12" s="276"/>
      <c r="I12" s="276"/>
      <c r="J12" s="276"/>
      <c r="K12" s="276"/>
      <c r="L12" s="276"/>
      <c r="M12" s="276"/>
      <c r="N12" s="276"/>
      <c r="O12" s="276"/>
      <c r="P12" s="276"/>
      <c r="Q12" s="276"/>
      <c r="R12" s="276"/>
      <c r="S12" s="276"/>
    </row>
    <row r="13" spans="1:34" ht="30" customHeight="1" x14ac:dyDescent="0.4">
      <c r="A13" s="37" t="s">
        <v>8</v>
      </c>
      <c r="B13" s="275" t="s">
        <v>9</v>
      </c>
      <c r="D13" s="276"/>
      <c r="E13" s="276"/>
      <c r="H13" s="276"/>
      <c r="I13" s="276"/>
      <c r="R13" s="276"/>
      <c r="S13" s="276"/>
    </row>
    <row r="14" spans="1:34" ht="30" customHeight="1" x14ac:dyDescent="0.4">
      <c r="A14" s="37"/>
      <c r="B14" s="275"/>
      <c r="D14" s="276"/>
      <c r="E14" s="276"/>
      <c r="H14" s="276"/>
      <c r="I14" s="276"/>
      <c r="R14" s="276"/>
      <c r="S14" s="276"/>
    </row>
    <row r="15" spans="1:34" ht="30" customHeight="1" x14ac:dyDescent="0.4">
      <c r="A15" s="37"/>
      <c r="B15" s="275"/>
      <c r="D15" s="276"/>
      <c r="E15" s="276"/>
      <c r="F15" s="282"/>
      <c r="G15" s="275" t="s">
        <v>10</v>
      </c>
      <c r="J15" s="276"/>
      <c r="K15" s="276"/>
      <c r="L15" s="276"/>
      <c r="M15" s="276"/>
      <c r="N15" s="276"/>
      <c r="O15" s="276"/>
      <c r="P15" s="276"/>
      <c r="Q15" s="276"/>
      <c r="R15" s="276"/>
      <c r="S15" s="276"/>
    </row>
    <row r="16" spans="1:34" ht="30" customHeight="1" x14ac:dyDescent="0.4">
      <c r="A16" s="37"/>
      <c r="D16" s="276"/>
      <c r="E16" s="276"/>
      <c r="F16" s="282"/>
      <c r="G16" s="275" t="s">
        <v>11</v>
      </c>
      <c r="J16" s="276"/>
      <c r="K16" s="276"/>
      <c r="L16" s="276"/>
      <c r="M16" s="276"/>
      <c r="N16" s="276"/>
      <c r="O16" s="276"/>
      <c r="P16" s="276"/>
      <c r="Q16" s="276"/>
      <c r="R16" s="276"/>
      <c r="S16" s="276"/>
    </row>
    <row r="17" spans="1:37" ht="30" customHeight="1" x14ac:dyDescent="0.4">
      <c r="A17" s="37"/>
      <c r="D17" s="276"/>
      <c r="E17" s="276"/>
      <c r="F17" s="276"/>
      <c r="G17" s="276"/>
      <c r="J17" s="276"/>
      <c r="K17" s="276"/>
      <c r="L17" s="276"/>
      <c r="M17" s="276"/>
      <c r="N17" s="276"/>
      <c r="O17" s="276"/>
      <c r="P17" s="276"/>
      <c r="Q17" s="276"/>
      <c r="R17" s="276"/>
      <c r="S17" s="276"/>
    </row>
    <row r="18" spans="1:37" ht="30" customHeight="1" x14ac:dyDescent="0.4">
      <c r="A18" s="37" t="s">
        <v>12</v>
      </c>
      <c r="B18" s="275" t="s">
        <v>13</v>
      </c>
      <c r="D18" s="276"/>
      <c r="E18" s="276"/>
      <c r="F18" s="276"/>
      <c r="G18" s="276"/>
      <c r="J18" s="276"/>
      <c r="K18" s="276"/>
      <c r="L18" s="276"/>
      <c r="M18" s="276"/>
      <c r="N18" s="276"/>
      <c r="O18" s="276"/>
      <c r="P18" s="276"/>
      <c r="Q18" s="276"/>
      <c r="R18" s="276"/>
      <c r="S18" s="276"/>
    </row>
    <row r="19" spans="1:37" ht="30" customHeight="1" x14ac:dyDescent="0.4">
      <c r="A19" s="37"/>
      <c r="D19" s="276"/>
      <c r="E19" s="276"/>
      <c r="F19" s="298"/>
      <c r="G19" s="298"/>
      <c r="H19" s="298"/>
      <c r="I19" s="298"/>
      <c r="J19" s="298"/>
      <c r="K19" s="298"/>
      <c r="L19" s="298"/>
      <c r="M19" s="276" t="s">
        <v>14</v>
      </c>
      <c r="N19" s="276"/>
      <c r="O19" s="276"/>
      <c r="P19" s="276"/>
      <c r="Q19" s="276"/>
      <c r="R19" s="276"/>
      <c r="S19" s="276"/>
    </row>
    <row r="20" spans="1:37" ht="30" customHeight="1" x14ac:dyDescent="0.4">
      <c r="A20" s="37"/>
      <c r="B20" s="55" t="s">
        <v>15</v>
      </c>
      <c r="D20" s="276"/>
      <c r="E20" s="276"/>
      <c r="F20" s="276"/>
      <c r="G20" s="276"/>
      <c r="H20" s="276"/>
      <c r="I20" s="276"/>
      <c r="J20" s="276"/>
      <c r="K20" s="276"/>
      <c r="L20" s="276"/>
      <c r="M20" s="276"/>
      <c r="N20" s="276"/>
      <c r="O20" s="276"/>
      <c r="P20" s="276"/>
      <c r="Q20" s="276"/>
      <c r="R20" s="276"/>
      <c r="S20" s="276"/>
    </row>
    <row r="21" spans="1:37" s="36" customFormat="1" ht="30" customHeight="1" x14ac:dyDescent="0.4">
      <c r="A21" s="37"/>
      <c r="B21" s="275" t="s">
        <v>569</v>
      </c>
      <c r="D21" s="276"/>
      <c r="E21" s="276"/>
      <c r="F21" s="276"/>
      <c r="G21" s="276"/>
      <c r="H21" s="276"/>
      <c r="I21" s="276"/>
      <c r="J21" s="276"/>
      <c r="K21" s="276"/>
      <c r="L21" s="276"/>
      <c r="M21" s="276"/>
      <c r="N21" s="276"/>
      <c r="O21" s="276"/>
      <c r="P21" s="276"/>
      <c r="Q21" s="276"/>
      <c r="R21" s="276"/>
      <c r="S21" s="276"/>
      <c r="T21" s="276"/>
      <c r="U21" s="276"/>
      <c r="V21" s="276"/>
      <c r="W21" s="276"/>
      <c r="X21" s="276"/>
      <c r="Y21" s="276"/>
      <c r="Z21" s="276"/>
      <c r="AA21" s="276"/>
      <c r="AB21" s="276"/>
      <c r="AK21" s="276"/>
    </row>
    <row r="22" spans="1:37" ht="30" customHeight="1" x14ac:dyDescent="0.4">
      <c r="A22" s="55" t="s">
        <v>16</v>
      </c>
    </row>
    <row r="23" spans="1:37" ht="30" customHeight="1" x14ac:dyDescent="0.4">
      <c r="A23" s="55" t="s">
        <v>17</v>
      </c>
    </row>
    <row r="24" spans="1:37" ht="30" customHeight="1" x14ac:dyDescent="0.4">
      <c r="A24" s="55" t="s">
        <v>18</v>
      </c>
    </row>
    <row r="25" spans="1:37" ht="30" customHeight="1" x14ac:dyDescent="0.4">
      <c r="A25" s="55" t="s">
        <v>19</v>
      </c>
    </row>
    <row r="26" spans="1:37" ht="30" customHeight="1" x14ac:dyDescent="0.4">
      <c r="A26" s="55" t="s">
        <v>20</v>
      </c>
    </row>
    <row r="27" spans="1:37" ht="24.95" customHeight="1" x14ac:dyDescent="0.4">
      <c r="A27" s="55" t="s">
        <v>21</v>
      </c>
    </row>
    <row r="28" spans="1:37" ht="24.95" customHeight="1" x14ac:dyDescent="0.4">
      <c r="A28" s="55" t="s">
        <v>22</v>
      </c>
    </row>
    <row r="29" spans="1:37" ht="24.95" customHeight="1" x14ac:dyDescent="0.4">
      <c r="A29" s="55" t="s">
        <v>23</v>
      </c>
    </row>
    <row r="30" spans="1:37" ht="24.95" customHeight="1" x14ac:dyDescent="0.4">
      <c r="A30" s="55" t="s">
        <v>589</v>
      </c>
    </row>
    <row r="31" spans="1:37" ht="24.95" customHeight="1" x14ac:dyDescent="0.4">
      <c r="A31" s="275" t="s">
        <v>576</v>
      </c>
      <c r="F31" s="55"/>
      <c r="AK31" s="55"/>
    </row>
    <row r="32" spans="1:37" ht="24.95" customHeight="1" x14ac:dyDescent="0.4">
      <c r="F32" s="55"/>
      <c r="AK32" s="55"/>
    </row>
    <row r="33" s="55" customFormat="1" ht="24.95" customHeight="1" x14ac:dyDescent="0.4"/>
    <row r="34" s="55" customFormat="1" ht="24.95" customHeight="1" x14ac:dyDescent="0.4"/>
    <row r="35" s="55" customFormat="1" ht="24.95" customHeight="1" x14ac:dyDescent="0.4"/>
    <row r="36" s="55" customFormat="1" ht="24.95" customHeight="1" x14ac:dyDescent="0.4"/>
    <row r="37" s="55" customFormat="1" ht="24.95" customHeight="1" x14ac:dyDescent="0.4"/>
    <row r="38" s="55" customFormat="1" ht="24.95" customHeight="1" x14ac:dyDescent="0.4"/>
    <row r="39" s="55" customFormat="1" ht="24.95" customHeight="1" x14ac:dyDescent="0.4"/>
    <row r="40" s="55" customFormat="1" ht="24.95" customHeight="1" x14ac:dyDescent="0.4"/>
    <row r="41" s="55" customFormat="1" ht="24.95" customHeight="1" x14ac:dyDescent="0.4"/>
    <row r="42" s="55" customFormat="1" ht="24.95" customHeight="1" x14ac:dyDescent="0.4"/>
    <row r="43" s="55" customFormat="1" ht="24.95" customHeight="1" x14ac:dyDescent="0.4"/>
    <row r="44" s="55" customFormat="1" ht="24.95" customHeight="1" x14ac:dyDescent="0.4"/>
    <row r="45" s="55" customFormat="1" ht="24.95" customHeight="1" x14ac:dyDescent="0.4"/>
    <row r="46" s="55" customFormat="1" ht="24.95" customHeight="1" x14ac:dyDescent="0.4"/>
    <row r="47" s="55" customFormat="1" ht="24.95" customHeight="1" x14ac:dyDescent="0.4"/>
    <row r="48" s="55" customFormat="1" ht="24.95" customHeight="1" x14ac:dyDescent="0.4"/>
    <row r="49" s="55" customFormat="1" ht="24.95" customHeight="1" x14ac:dyDescent="0.4"/>
    <row r="50" s="55" customFormat="1" ht="24.95" customHeight="1" x14ac:dyDescent="0.4"/>
    <row r="51" s="55" customFormat="1" ht="24.95" customHeight="1" x14ac:dyDescent="0.4"/>
    <row r="52" s="55" customFormat="1" ht="24.95" customHeight="1" x14ac:dyDescent="0.4"/>
    <row r="53" s="55" customFormat="1" ht="24.95" customHeight="1" x14ac:dyDescent="0.4"/>
  </sheetData>
  <sheetProtection algorithmName="SHA-512" hashValue="22ol4Sslm0QoH0MaiHaDErj9vpvMMCxjc+IlR4U1DLgw07d7CAwCh+nvIa6ba3OcyokqNn/oEHQxw4s1O3xjOA==" saltValue="SZyXF7wR2NzcViRWf+oSHg==" spinCount="100000" sheet="1" objects="1" scenarios="1"/>
  <mergeCells count="6">
    <mergeCell ref="F19:L19"/>
    <mergeCell ref="A3:AH3"/>
    <mergeCell ref="B5:G5"/>
    <mergeCell ref="H5:T5"/>
    <mergeCell ref="B6:G6"/>
    <mergeCell ref="H6:T6"/>
  </mergeCells>
  <phoneticPr fontId="1"/>
  <printOptions horizontalCentered="1"/>
  <pageMargins left="0.23622047244094491" right="0.23622047244094491" top="0.55118110236220474" bottom="0.55118110236220474" header="0.31496062992125984" footer="0.31496062992125984"/>
  <pageSetup paperSize="9" scale="73" fitToHeight="2"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5</xdr:col>
                    <xdr:colOff>28575</xdr:colOff>
                    <xdr:row>14</xdr:row>
                    <xdr:rowOff>38100</xdr:rowOff>
                  </from>
                  <to>
                    <xdr:col>5</xdr:col>
                    <xdr:colOff>266700</xdr:colOff>
                    <xdr:row>14</xdr:row>
                    <xdr:rowOff>295275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5</xdr:col>
                    <xdr:colOff>28575</xdr:colOff>
                    <xdr:row>15</xdr:row>
                    <xdr:rowOff>38100</xdr:rowOff>
                  </from>
                  <to>
                    <xdr:col>5</xdr:col>
                    <xdr:colOff>266700</xdr:colOff>
                    <xdr:row>15</xdr:row>
                    <xdr:rowOff>295275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5</xdr:col>
                    <xdr:colOff>28575</xdr:colOff>
                    <xdr:row>9</xdr:row>
                    <xdr:rowOff>38100</xdr:rowOff>
                  </from>
                  <to>
                    <xdr:col>5</xdr:col>
                    <xdr:colOff>266700</xdr:colOff>
                    <xdr:row>9</xdr:row>
                    <xdr:rowOff>295275</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5</xdr:col>
                    <xdr:colOff>28575</xdr:colOff>
                    <xdr:row>10</xdr:row>
                    <xdr:rowOff>38100</xdr:rowOff>
                  </from>
                  <to>
                    <xdr:col>5</xdr:col>
                    <xdr:colOff>266700</xdr:colOff>
                    <xdr:row>10</xdr:row>
                    <xdr:rowOff>295275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9220-F7A9-43D5-B760-3EDFC90D39DE}">
  <sheetPr>
    <tabColor theme="9" tint="0.79998168889431442"/>
    <pageSetUpPr fitToPage="1"/>
  </sheetPr>
  <dimension ref="A1:AJ181"/>
  <sheetViews>
    <sheetView showGridLines="0" view="pageBreakPreview" zoomScale="85" zoomScaleNormal="100" zoomScaleSheetLayoutView="85" zoomScalePageLayoutView="85" workbookViewId="0"/>
  </sheetViews>
  <sheetFormatPr defaultColWidth="8.75" defaultRowHeight="13.5" x14ac:dyDescent="0.4"/>
  <cols>
    <col min="1" max="1" width="4.75" style="4" customWidth="1"/>
    <col min="2" max="2" width="3.375" style="4" customWidth="1"/>
    <col min="3" max="3" width="4.625" style="4" customWidth="1"/>
    <col min="4" max="32" width="3.375" style="4" customWidth="1"/>
    <col min="33" max="33" width="3.375" style="30" customWidth="1"/>
    <col min="34" max="34" width="7" style="4" hidden="1" customWidth="1"/>
    <col min="35" max="40" width="2.75" style="4" customWidth="1"/>
    <col min="41" max="16384" width="8.75" style="4"/>
  </cols>
  <sheetData>
    <row r="1" spans="1:35" ht="16.149999999999999" customHeight="1" x14ac:dyDescent="0.4">
      <c r="A1" s="3" t="s">
        <v>722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21"/>
    </row>
    <row r="2" spans="1:35" ht="16.149999999999999" customHeight="1" x14ac:dyDescent="0.4">
      <c r="A2" s="344" t="s">
        <v>678</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row>
    <row r="3" spans="1:35" ht="7.15" customHeight="1" x14ac:dyDescent="0.4">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21"/>
    </row>
    <row r="4" spans="1:35" ht="16.350000000000001" customHeight="1" x14ac:dyDescent="0.4">
      <c r="A4" s="3"/>
      <c r="B4" s="3"/>
      <c r="C4" s="3"/>
      <c r="D4" s="3"/>
      <c r="E4" s="3"/>
      <c r="F4" s="3"/>
      <c r="G4" s="3"/>
      <c r="H4" s="3"/>
      <c r="I4" s="3"/>
      <c r="J4" s="3"/>
      <c r="K4" s="3"/>
      <c r="L4" s="3"/>
      <c r="M4" s="3"/>
      <c r="N4" s="3"/>
      <c r="O4" s="3"/>
      <c r="P4" s="3"/>
      <c r="Q4" s="3"/>
      <c r="R4" s="3"/>
      <c r="S4" s="345" t="s">
        <v>123</v>
      </c>
      <c r="T4" s="345"/>
      <c r="U4" s="345"/>
      <c r="V4" s="345"/>
      <c r="W4" s="345"/>
      <c r="X4" s="370">
        <f>IF(様式97_入院ベースアップ評価料!H5="","",様式97_入院ベースアップ評価料!H5)</f>
        <v>0</v>
      </c>
      <c r="Y4" s="393"/>
      <c r="Z4" s="393"/>
      <c r="AA4" s="393"/>
      <c r="AB4" s="393"/>
      <c r="AC4" s="393"/>
      <c r="AD4" s="393"/>
      <c r="AE4" s="393"/>
      <c r="AF4" s="393"/>
      <c r="AG4" s="394"/>
    </row>
    <row r="5" spans="1:35" ht="16.149999999999999" customHeight="1" x14ac:dyDescent="0.4">
      <c r="A5" s="3"/>
      <c r="B5" s="3"/>
      <c r="C5" s="3"/>
      <c r="D5" s="3"/>
      <c r="E5" s="3"/>
      <c r="F5" s="3"/>
      <c r="G5" s="3"/>
      <c r="H5" s="3"/>
      <c r="I5" s="3"/>
      <c r="J5" s="3"/>
      <c r="K5" s="3"/>
      <c r="L5" s="3"/>
      <c r="M5" s="3"/>
      <c r="N5" s="3"/>
      <c r="O5" s="3"/>
      <c r="P5" s="3"/>
      <c r="Q5" s="3"/>
      <c r="R5" s="3"/>
      <c r="S5" s="3" t="s">
        <v>124</v>
      </c>
      <c r="T5" s="3"/>
      <c r="U5" s="3"/>
      <c r="V5" s="3"/>
      <c r="W5" s="3"/>
      <c r="X5" s="370">
        <f>IF(様式97_入院ベースアップ評価料!H5="","",様式97_入院ベースアップ評価料!H6)</f>
        <v>0</v>
      </c>
      <c r="Y5" s="393"/>
      <c r="Z5" s="393"/>
      <c r="AA5" s="393"/>
      <c r="AB5" s="393"/>
      <c r="AC5" s="393"/>
      <c r="AD5" s="393"/>
      <c r="AE5" s="393"/>
      <c r="AF5" s="393"/>
      <c r="AG5" s="394"/>
    </row>
    <row r="6" spans="1:35" ht="16.149999999999999" customHeight="1" x14ac:dyDescent="0.4">
      <c r="A6" s="2" t="s">
        <v>125</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21"/>
      <c r="AH6" s="119"/>
      <c r="AI6" s="119"/>
    </row>
    <row r="7" spans="1:35" ht="16.149999999999999" customHeight="1" thickBot="1" x14ac:dyDescent="0.45">
      <c r="A7" s="3" t="s">
        <v>126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21"/>
      <c r="AH7" s="119"/>
      <c r="AI7" s="119"/>
    </row>
    <row r="8" spans="1:35" ht="16.149999999999999" customHeight="1" thickBot="1" x14ac:dyDescent="0.45">
      <c r="A8" s="3"/>
      <c r="B8" s="418"/>
      <c r="C8" s="419"/>
      <c r="D8" s="348" t="s">
        <v>127</v>
      </c>
      <c r="E8" s="373"/>
      <c r="F8" s="373"/>
      <c r="G8" s="373"/>
      <c r="H8" s="373"/>
      <c r="I8" s="373"/>
      <c r="J8" s="373"/>
      <c r="K8" s="373"/>
      <c r="L8" s="373"/>
      <c r="M8" s="373"/>
      <c r="N8" s="373"/>
      <c r="O8" s="373"/>
      <c r="P8" s="373"/>
      <c r="Q8" s="373"/>
      <c r="R8" s="373"/>
      <c r="S8" s="373"/>
      <c r="T8" s="373"/>
      <c r="U8" s="373"/>
      <c r="V8" s="373"/>
      <c r="W8" s="373"/>
      <c r="X8" s="373"/>
      <c r="Y8" s="373"/>
      <c r="Z8" s="373"/>
      <c r="AA8" s="3"/>
      <c r="AB8" s="3"/>
      <c r="AC8" s="3"/>
      <c r="AD8" s="3"/>
      <c r="AE8" s="3"/>
      <c r="AF8" s="3"/>
      <c r="AG8" s="21"/>
      <c r="AH8" s="119"/>
      <c r="AI8" s="119"/>
    </row>
    <row r="9" spans="1:35" ht="16.149999999999999" customHeight="1" thickBot="1" x14ac:dyDescent="0.45">
      <c r="A9" s="3"/>
      <c r="B9" s="418"/>
      <c r="C9" s="419"/>
      <c r="D9" s="336" t="s">
        <v>128</v>
      </c>
      <c r="E9" s="376"/>
      <c r="F9" s="376"/>
      <c r="G9" s="376"/>
      <c r="H9" s="376"/>
      <c r="I9" s="376"/>
      <c r="J9" s="376"/>
      <c r="K9" s="376"/>
      <c r="L9" s="376"/>
      <c r="M9" s="376"/>
      <c r="N9" s="376"/>
      <c r="O9" s="376"/>
      <c r="P9" s="376"/>
      <c r="Q9" s="376"/>
      <c r="R9" s="376"/>
      <c r="S9" s="376"/>
      <c r="T9" s="376"/>
      <c r="U9" s="376"/>
      <c r="V9" s="376"/>
      <c r="W9" s="376"/>
      <c r="X9" s="376"/>
      <c r="Y9" s="376"/>
      <c r="Z9" s="376"/>
      <c r="AA9" s="3"/>
      <c r="AB9" s="3"/>
      <c r="AC9" s="3"/>
      <c r="AD9" s="3"/>
      <c r="AE9" s="3"/>
      <c r="AF9" s="3"/>
      <c r="AG9" s="21"/>
      <c r="AH9" s="119"/>
      <c r="AI9" s="119"/>
    </row>
    <row r="10" spans="1:35" ht="16.149999999999999" customHeight="1" x14ac:dyDescent="0.4">
      <c r="A10" s="2"/>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21"/>
      <c r="AH10" s="119"/>
      <c r="AI10" s="119"/>
    </row>
    <row r="11" spans="1:35" ht="16.149999999999999" customHeight="1" thickBot="1" x14ac:dyDescent="0.45">
      <c r="A11" s="3" t="s">
        <v>129</v>
      </c>
      <c r="B11" s="3"/>
      <c r="C11" s="3"/>
      <c r="D11" s="3"/>
      <c r="E11" s="3"/>
      <c r="F11" s="3"/>
      <c r="L11" s="3"/>
      <c r="M11" s="3"/>
      <c r="N11" s="3"/>
      <c r="O11" s="3"/>
      <c r="P11" s="3"/>
      <c r="Q11" s="3"/>
      <c r="R11" s="3"/>
      <c r="S11" s="3"/>
      <c r="T11" s="3"/>
      <c r="U11" s="3"/>
      <c r="V11" s="3"/>
      <c r="AE11" s="3"/>
      <c r="AF11" s="3"/>
      <c r="AG11" s="21"/>
      <c r="AH11" s="119"/>
      <c r="AI11" s="119"/>
    </row>
    <row r="12" spans="1:35" ht="16.149999999999999" customHeight="1" thickBot="1" x14ac:dyDescent="0.45">
      <c r="B12" s="354" t="s">
        <v>130</v>
      </c>
      <c r="C12" s="374"/>
      <c r="D12" s="374"/>
      <c r="E12" s="420">
        <f>'（別添）_計画書（歯科診療所及びⅡを算定する有床診療所）'!E13</f>
        <v>0</v>
      </c>
      <c r="F12" s="420"/>
      <c r="G12" s="22" t="s">
        <v>131</v>
      </c>
      <c r="H12" s="420">
        <f>'（別添）_計画書（歯科診療所及びⅡを算定する有床診療所）'!H13</f>
        <v>0</v>
      </c>
      <c r="I12" s="420"/>
      <c r="J12" s="22" t="s">
        <v>132</v>
      </c>
      <c r="K12" s="22"/>
      <c r="L12" s="22" t="s">
        <v>133</v>
      </c>
      <c r="M12" s="22" t="s">
        <v>130</v>
      </c>
      <c r="N12" s="22"/>
      <c r="O12" s="420">
        <f>'（別添）_計画書（歯科診療所及びⅡを算定する有床診療所）'!O13</f>
        <v>0</v>
      </c>
      <c r="P12" s="420"/>
      <c r="Q12" s="22" t="s">
        <v>131</v>
      </c>
      <c r="R12" s="420">
        <f>'（別添）_計画書（歯科診療所及びⅡを算定する有床診療所）'!R13</f>
        <v>0</v>
      </c>
      <c r="S12" s="420"/>
      <c r="T12" s="23" t="s">
        <v>132</v>
      </c>
      <c r="V12" s="421">
        <f>IF(E12=O12,R12-H12+1,IF(O12-E12=1,12-H12+1+R12,IF(O12-E12=2,12-H12+1+R12+12,"エラー")))</f>
        <v>1</v>
      </c>
      <c r="W12" s="421"/>
      <c r="X12" s="421"/>
      <c r="Y12" s="422"/>
      <c r="Z12" s="3" t="s">
        <v>134</v>
      </c>
      <c r="AA12" s="3"/>
      <c r="AG12" s="21"/>
      <c r="AH12" s="119"/>
      <c r="AI12" s="119"/>
    </row>
    <row r="13" spans="1:35" s="119" customFormat="1" ht="16.149999999999999" customHeight="1" x14ac:dyDescent="0.4">
      <c r="B13" s="120"/>
      <c r="C13" s="120"/>
      <c r="D13" s="120"/>
      <c r="E13" s="120"/>
      <c r="F13" s="120"/>
      <c r="G13" s="140"/>
      <c r="H13" s="120"/>
      <c r="I13" s="120"/>
      <c r="J13" s="140"/>
      <c r="K13" s="140"/>
      <c r="L13" s="140"/>
      <c r="M13" s="140"/>
      <c r="N13" s="140"/>
      <c r="O13" s="120"/>
      <c r="P13" s="120"/>
      <c r="Q13" s="140"/>
      <c r="R13" s="120"/>
      <c r="S13" s="120"/>
      <c r="T13" s="140"/>
      <c r="V13" s="153"/>
      <c r="W13" s="153"/>
      <c r="X13" s="153"/>
      <c r="Y13" s="153"/>
      <c r="AG13" s="165"/>
    </row>
    <row r="14" spans="1:35" ht="16.149999999999999" customHeight="1" thickBot="1" x14ac:dyDescent="0.45">
      <c r="A14" s="3" t="s">
        <v>135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21"/>
      <c r="AH14" s="119"/>
      <c r="AI14" s="119"/>
    </row>
    <row r="15" spans="1:35" ht="16.149999999999999" customHeight="1" thickBot="1" x14ac:dyDescent="0.45">
      <c r="A15" s="3"/>
      <c r="B15" s="354" t="s">
        <v>130</v>
      </c>
      <c r="C15" s="374"/>
      <c r="D15" s="374"/>
      <c r="E15" s="420">
        <f>'（別添）_計画書（歯科診療所及びⅡを算定する有床診療所）'!E17</f>
        <v>0</v>
      </c>
      <c r="F15" s="420"/>
      <c r="G15" s="22" t="s">
        <v>131</v>
      </c>
      <c r="H15" s="420">
        <f>'（別添）_計画書（歯科診療所及びⅡを算定する有床診療所）'!H17</f>
        <v>0</v>
      </c>
      <c r="I15" s="420"/>
      <c r="J15" s="22" t="s">
        <v>132</v>
      </c>
      <c r="K15" s="22"/>
      <c r="L15" s="22" t="s">
        <v>133</v>
      </c>
      <c r="M15" s="22" t="s">
        <v>130</v>
      </c>
      <c r="N15" s="22"/>
      <c r="O15" s="334"/>
      <c r="P15" s="334"/>
      <c r="Q15" s="22" t="s">
        <v>131</v>
      </c>
      <c r="R15" s="334"/>
      <c r="S15" s="334"/>
      <c r="T15" s="23" t="s">
        <v>132</v>
      </c>
      <c r="V15" s="421">
        <f>IF(E15=O15,R15-H15+1,IF(O15-E15=1,12-H15+1+R15,IF(O15-E15=2,12-H15+1+R15+12,"エラー")))</f>
        <v>1</v>
      </c>
      <c r="W15" s="421"/>
      <c r="X15" s="421"/>
      <c r="Y15" s="422"/>
      <c r="Z15" s="3" t="s">
        <v>134</v>
      </c>
      <c r="AA15" s="3"/>
      <c r="AG15" s="21"/>
      <c r="AH15" s="119"/>
      <c r="AI15" s="119"/>
    </row>
    <row r="16" spans="1:35" s="119" customFormat="1" ht="16.149999999999999" customHeight="1" thickBot="1" x14ac:dyDescent="0.45">
      <c r="B16" s="120"/>
      <c r="C16" s="120"/>
      <c r="D16" s="120"/>
      <c r="E16" s="120"/>
      <c r="F16" s="120"/>
      <c r="G16" s="140"/>
      <c r="H16" s="120"/>
      <c r="I16" s="120"/>
      <c r="J16" s="140"/>
      <c r="K16" s="140"/>
      <c r="L16" s="140"/>
      <c r="M16" s="140"/>
      <c r="N16" s="140"/>
      <c r="O16" s="120"/>
      <c r="P16" s="120"/>
      <c r="Q16" s="140"/>
      <c r="R16" s="120"/>
      <c r="S16" s="120"/>
      <c r="T16" s="140"/>
      <c r="V16" s="187"/>
      <c r="W16" s="187"/>
      <c r="X16" s="187"/>
      <c r="Y16" s="187"/>
      <c r="AG16" s="165"/>
    </row>
    <row r="17" spans="1:36" ht="16.149999999999999" customHeight="1" thickBot="1" x14ac:dyDescent="0.45">
      <c r="A17" s="186" t="s">
        <v>665</v>
      </c>
      <c r="B17" s="186"/>
      <c r="C17" s="150"/>
      <c r="D17" s="150"/>
      <c r="E17" s="150"/>
      <c r="F17" s="150"/>
      <c r="G17" s="150"/>
      <c r="H17" s="150"/>
      <c r="I17" s="150"/>
      <c r="J17" s="150"/>
      <c r="K17" s="150"/>
      <c r="L17" s="150"/>
      <c r="M17" s="150"/>
      <c r="N17" s="150"/>
      <c r="O17" s="150"/>
      <c r="P17" s="150"/>
      <c r="Q17" s="150"/>
      <c r="R17" s="150"/>
      <c r="S17" s="150"/>
      <c r="T17" s="150"/>
      <c r="U17" s="150"/>
      <c r="V17" s="140"/>
      <c r="W17" s="291"/>
      <c r="X17" s="385" t="s">
        <v>501</v>
      </c>
      <c r="Y17" s="386"/>
      <c r="Z17" s="150"/>
      <c r="AA17" s="150"/>
      <c r="AB17" s="150"/>
      <c r="AC17" s="150"/>
      <c r="AD17" s="150"/>
      <c r="AE17" s="150"/>
      <c r="AF17" s="150"/>
      <c r="AG17" s="116"/>
      <c r="AH17" s="290" t="b">
        <v>1</v>
      </c>
    </row>
    <row r="18" spans="1:36" ht="16.149999999999999" customHeight="1" thickBot="1" x14ac:dyDescent="0.45">
      <c r="A18" s="119" t="s">
        <v>499</v>
      </c>
      <c r="B18" s="188"/>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65"/>
    </row>
    <row r="19" spans="1:36" ht="16.149999999999999" customHeight="1" x14ac:dyDescent="0.4">
      <c r="A19" s="189" t="s">
        <v>679</v>
      </c>
      <c r="B19" s="190"/>
      <c r="C19" s="190"/>
      <c r="D19" s="190"/>
      <c r="E19" s="190"/>
      <c r="F19" s="190"/>
      <c r="G19" s="190"/>
      <c r="H19" s="190"/>
      <c r="I19" s="190"/>
      <c r="J19" s="190"/>
      <c r="K19" s="190"/>
      <c r="L19" s="190"/>
      <c r="M19" s="190"/>
      <c r="N19" s="190"/>
      <c r="O19" s="190"/>
      <c r="P19" s="190"/>
      <c r="Q19" s="190"/>
      <c r="R19" s="449"/>
      <c r="S19" s="450"/>
      <c r="T19" s="450"/>
      <c r="U19" s="450"/>
      <c r="V19" s="450"/>
      <c r="W19" s="450"/>
      <c r="X19" s="450"/>
      <c r="Y19" s="191"/>
      <c r="Z19" s="191"/>
      <c r="AA19" s="191"/>
      <c r="AB19" s="191"/>
      <c r="AC19" s="451"/>
      <c r="AD19" s="451"/>
      <c r="AE19" s="451"/>
      <c r="AF19" s="451"/>
      <c r="AG19" s="192"/>
    </row>
    <row r="20" spans="1:36" ht="16.149999999999999" customHeight="1" x14ac:dyDescent="0.4">
      <c r="A20" s="193"/>
      <c r="B20" s="452" t="s">
        <v>177</v>
      </c>
      <c r="C20" s="452"/>
      <c r="D20" s="452"/>
      <c r="E20" s="452"/>
      <c r="F20" s="452"/>
      <c r="G20" s="452"/>
      <c r="H20" s="452"/>
      <c r="I20" s="452"/>
      <c r="J20" s="452"/>
      <c r="K20" s="452"/>
      <c r="L20" s="452"/>
      <c r="M20" s="452"/>
      <c r="N20" s="452"/>
      <c r="O20" s="452"/>
      <c r="P20" s="452"/>
      <c r="Q20" s="452"/>
      <c r="R20" s="452"/>
      <c r="S20" s="427" t="s">
        <v>178</v>
      </c>
      <c r="T20" s="428"/>
      <c r="U20" s="428"/>
      <c r="V20" s="428"/>
      <c r="W20" s="428"/>
      <c r="X20" s="428"/>
      <c r="Y20" s="429"/>
      <c r="Z20" s="427" t="s">
        <v>536</v>
      </c>
      <c r="AA20" s="428"/>
      <c r="AB20" s="428"/>
      <c r="AC20" s="429"/>
      <c r="AD20" s="427" t="s">
        <v>537</v>
      </c>
      <c r="AE20" s="428"/>
      <c r="AF20" s="428"/>
      <c r="AG20" s="433"/>
    </row>
    <row r="21" spans="1:36" ht="16.149999999999999" customHeight="1" x14ac:dyDescent="0.4">
      <c r="A21" s="193"/>
      <c r="B21" s="194" t="s">
        <v>179</v>
      </c>
      <c r="C21" s="195" t="s">
        <v>130</v>
      </c>
      <c r="D21" s="387">
        <f>'（別添）_計画書（歯科診療所及びⅡを算定する有床診療所）'!E17</f>
        <v>0</v>
      </c>
      <c r="E21" s="387"/>
      <c r="F21" s="149" t="s">
        <v>131</v>
      </c>
      <c r="G21" s="387">
        <f>'（別添）_計画書（歯科診療所及びⅡを算定する有床診療所）'!H17</f>
        <v>0</v>
      </c>
      <c r="H21" s="387"/>
      <c r="I21" s="149" t="s">
        <v>132</v>
      </c>
      <c r="J21" s="149" t="s">
        <v>180</v>
      </c>
      <c r="K21" s="149" t="s">
        <v>181</v>
      </c>
      <c r="L21" s="149"/>
      <c r="M21" s="395"/>
      <c r="N21" s="395"/>
      <c r="O21" s="196" t="s">
        <v>131</v>
      </c>
      <c r="P21" s="395"/>
      <c r="Q21" s="395"/>
      <c r="R21" s="197" t="s">
        <v>132</v>
      </c>
      <c r="S21" s="447" t="s">
        <v>447</v>
      </c>
      <c r="T21" s="388"/>
      <c r="U21" s="388"/>
      <c r="V21" s="388"/>
      <c r="W21" s="388"/>
      <c r="X21" s="388"/>
      <c r="Y21" s="448"/>
      <c r="Z21" s="437">
        <f>IF(S21="","",VLOOKUP(S21,'リスト（外来）'!C:D,2,FALSE))</f>
        <v>16</v>
      </c>
      <c r="AA21" s="387"/>
      <c r="AB21" s="387"/>
      <c r="AC21" s="264" t="s">
        <v>143</v>
      </c>
      <c r="AD21" s="437">
        <f>IF(S21="","",VLOOKUP(S21,'リスト（外来）'!C:E,3,FALSE))</f>
        <v>2</v>
      </c>
      <c r="AE21" s="387"/>
      <c r="AF21" s="387"/>
      <c r="AG21" s="263" t="s">
        <v>143</v>
      </c>
    </row>
    <row r="22" spans="1:36" ht="16.149999999999999" customHeight="1" x14ac:dyDescent="0.4">
      <c r="A22" s="193"/>
      <c r="B22" s="194" t="s">
        <v>183</v>
      </c>
      <c r="C22" s="195" t="s">
        <v>130</v>
      </c>
      <c r="D22" s="395"/>
      <c r="E22" s="395"/>
      <c r="F22" s="149" t="s">
        <v>131</v>
      </c>
      <c r="G22" s="395"/>
      <c r="H22" s="395"/>
      <c r="I22" s="149" t="s">
        <v>132</v>
      </c>
      <c r="J22" s="149" t="s">
        <v>180</v>
      </c>
      <c r="K22" s="149" t="s">
        <v>181</v>
      </c>
      <c r="L22" s="149"/>
      <c r="M22" s="395"/>
      <c r="N22" s="395"/>
      <c r="O22" s="196" t="s">
        <v>131</v>
      </c>
      <c r="P22" s="395"/>
      <c r="Q22" s="395"/>
      <c r="R22" s="197" t="s">
        <v>132</v>
      </c>
      <c r="S22" s="447"/>
      <c r="T22" s="388"/>
      <c r="U22" s="388"/>
      <c r="V22" s="388"/>
      <c r="W22" s="388"/>
      <c r="X22" s="388"/>
      <c r="Y22" s="448"/>
      <c r="Z22" s="437" t="str">
        <f>IF(S22="","",VLOOKUP(S22,'リスト（外来）'!C:D,2,FALSE))</f>
        <v/>
      </c>
      <c r="AA22" s="387"/>
      <c r="AB22" s="387"/>
      <c r="AC22" s="264" t="s">
        <v>143</v>
      </c>
      <c r="AD22" s="437" t="str">
        <f>IF(S22="","",VLOOKUP(S22,'リスト（外来）'!C:E,3,FALSE))</f>
        <v/>
      </c>
      <c r="AE22" s="387"/>
      <c r="AF22" s="387"/>
      <c r="AG22" s="263" t="s">
        <v>143</v>
      </c>
    </row>
    <row r="23" spans="1:36" ht="16.149999999999999" customHeight="1" x14ac:dyDescent="0.4">
      <c r="A23" s="193"/>
      <c r="B23" s="194" t="s">
        <v>184</v>
      </c>
      <c r="C23" s="195" t="s">
        <v>130</v>
      </c>
      <c r="D23" s="395"/>
      <c r="E23" s="395"/>
      <c r="F23" s="149" t="s">
        <v>131</v>
      </c>
      <c r="G23" s="395"/>
      <c r="H23" s="395"/>
      <c r="I23" s="149" t="s">
        <v>132</v>
      </c>
      <c r="J23" s="149" t="s">
        <v>180</v>
      </c>
      <c r="K23" s="149" t="s">
        <v>181</v>
      </c>
      <c r="L23" s="149"/>
      <c r="M23" s="395"/>
      <c r="N23" s="395"/>
      <c r="O23" s="196" t="s">
        <v>131</v>
      </c>
      <c r="P23" s="395"/>
      <c r="Q23" s="395"/>
      <c r="R23" s="197" t="s">
        <v>132</v>
      </c>
      <c r="S23" s="447"/>
      <c r="T23" s="388"/>
      <c r="U23" s="388"/>
      <c r="V23" s="388"/>
      <c r="W23" s="388"/>
      <c r="X23" s="388"/>
      <c r="Y23" s="448"/>
      <c r="Z23" s="437" t="str">
        <f>IF(S23="","",VLOOKUP(S23,'リスト（外来）'!C:D,2,FALSE))</f>
        <v/>
      </c>
      <c r="AA23" s="387"/>
      <c r="AB23" s="387"/>
      <c r="AC23" s="264" t="s">
        <v>143</v>
      </c>
      <c r="AD23" s="437" t="str">
        <f>IF(S23="","",VLOOKUP(S23,'リスト（外来）'!C:E,3,FALSE))</f>
        <v/>
      </c>
      <c r="AE23" s="387"/>
      <c r="AF23" s="387"/>
      <c r="AG23" s="263" t="s">
        <v>143</v>
      </c>
    </row>
    <row r="24" spans="1:36" ht="16.149999999999999" customHeight="1" x14ac:dyDescent="0.4">
      <c r="A24" s="193"/>
      <c r="B24" s="265" t="s">
        <v>185</v>
      </c>
      <c r="C24" s="195" t="s">
        <v>130</v>
      </c>
      <c r="D24" s="395"/>
      <c r="E24" s="395"/>
      <c r="F24" s="149" t="s">
        <v>131</v>
      </c>
      <c r="G24" s="395"/>
      <c r="H24" s="395"/>
      <c r="I24" s="149" t="s">
        <v>132</v>
      </c>
      <c r="J24" s="149" t="s">
        <v>180</v>
      </c>
      <c r="K24" s="149" t="s">
        <v>181</v>
      </c>
      <c r="L24" s="149"/>
      <c r="M24" s="395"/>
      <c r="N24" s="395"/>
      <c r="O24" s="196" t="s">
        <v>131</v>
      </c>
      <c r="P24" s="395"/>
      <c r="Q24" s="395"/>
      <c r="R24" s="197" t="s">
        <v>132</v>
      </c>
      <c r="S24" s="447"/>
      <c r="T24" s="388"/>
      <c r="U24" s="388"/>
      <c r="V24" s="388"/>
      <c r="W24" s="388"/>
      <c r="X24" s="388"/>
      <c r="Y24" s="448"/>
      <c r="Z24" s="437" t="str">
        <f>IF(S24="","",VLOOKUP(S24,'リスト（外来）'!C:D,2,FALSE))</f>
        <v/>
      </c>
      <c r="AA24" s="387"/>
      <c r="AB24" s="387"/>
      <c r="AC24" s="264" t="s">
        <v>143</v>
      </c>
      <c r="AD24" s="437" t="str">
        <f>IF(S24="","",VLOOKUP(S24,'リスト（外来）'!C:E,3,FALSE))</f>
        <v/>
      </c>
      <c r="AE24" s="387"/>
      <c r="AF24" s="387"/>
      <c r="AG24" s="263" t="s">
        <v>143</v>
      </c>
    </row>
    <row r="25" spans="1:36" ht="16.149999999999999" customHeight="1" x14ac:dyDescent="0.4">
      <c r="A25" s="199" t="s">
        <v>469</v>
      </c>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c r="AC25" s="438"/>
      <c r="AD25" s="438"/>
      <c r="AE25" s="438"/>
      <c r="AF25" s="438"/>
      <c r="AG25" s="263"/>
      <c r="AJ25" s="215"/>
    </row>
    <row r="26" spans="1:36" ht="16.149999999999999" customHeight="1" x14ac:dyDescent="0.4">
      <c r="A26" s="193"/>
      <c r="B26" s="427" t="s">
        <v>177</v>
      </c>
      <c r="C26" s="428"/>
      <c r="D26" s="428"/>
      <c r="E26" s="428"/>
      <c r="F26" s="428"/>
      <c r="G26" s="428"/>
      <c r="H26" s="428"/>
      <c r="I26" s="428"/>
      <c r="J26" s="428"/>
      <c r="K26" s="428"/>
      <c r="L26" s="428"/>
      <c r="M26" s="428"/>
      <c r="N26" s="428"/>
      <c r="O26" s="428"/>
      <c r="P26" s="428"/>
      <c r="Q26" s="428"/>
      <c r="R26" s="429"/>
      <c r="S26" s="427" t="s">
        <v>561</v>
      </c>
      <c r="T26" s="428"/>
      <c r="U26" s="428"/>
      <c r="V26" s="428"/>
      <c r="W26" s="428"/>
      <c r="X26" s="428"/>
      <c r="Y26" s="429"/>
      <c r="Z26" s="428" t="s">
        <v>562</v>
      </c>
      <c r="AA26" s="428"/>
      <c r="AB26" s="428"/>
      <c r="AC26" s="428"/>
      <c r="AD26" s="428"/>
      <c r="AE26" s="428"/>
      <c r="AF26" s="428"/>
      <c r="AG26" s="433"/>
    </row>
    <row r="27" spans="1:36" ht="16.149999999999999" customHeight="1" x14ac:dyDescent="0.4">
      <c r="A27" s="193"/>
      <c r="B27" s="194" t="s">
        <v>179</v>
      </c>
      <c r="C27" s="195" t="s">
        <v>130</v>
      </c>
      <c r="D27" s="387">
        <f>IF(D21="","",D21)</f>
        <v>0</v>
      </c>
      <c r="E27" s="387"/>
      <c r="F27" s="149" t="s">
        <v>131</v>
      </c>
      <c r="G27" s="387">
        <f>IF(G21="","",G21)</f>
        <v>0</v>
      </c>
      <c r="H27" s="387"/>
      <c r="I27" s="149" t="s">
        <v>132</v>
      </c>
      <c r="J27" s="149" t="s">
        <v>180</v>
      </c>
      <c r="K27" s="149" t="s">
        <v>181</v>
      </c>
      <c r="L27" s="149"/>
      <c r="M27" s="395" t="str">
        <f>IF(M21="","",M21)</f>
        <v/>
      </c>
      <c r="N27" s="395"/>
      <c r="O27" s="196" t="s">
        <v>131</v>
      </c>
      <c r="P27" s="395" t="str">
        <f>IF(P21="","",P21)</f>
        <v/>
      </c>
      <c r="Q27" s="395"/>
      <c r="R27" s="197" t="s">
        <v>132</v>
      </c>
      <c r="S27" s="439"/>
      <c r="T27" s="440"/>
      <c r="U27" s="440"/>
      <c r="V27" s="440"/>
      <c r="W27" s="440"/>
      <c r="X27" s="440"/>
      <c r="Y27" s="262" t="s">
        <v>145</v>
      </c>
      <c r="Z27" s="432"/>
      <c r="AA27" s="404"/>
      <c r="AB27" s="404"/>
      <c r="AC27" s="404"/>
      <c r="AD27" s="404"/>
      <c r="AE27" s="404"/>
      <c r="AF27" s="404"/>
      <c r="AG27" s="263" t="s">
        <v>145</v>
      </c>
    </row>
    <row r="28" spans="1:36" ht="16.149999999999999" customHeight="1" x14ac:dyDescent="0.4">
      <c r="A28" s="193"/>
      <c r="B28" s="194" t="s">
        <v>183</v>
      </c>
      <c r="C28" s="195" t="s">
        <v>130</v>
      </c>
      <c r="D28" s="395" t="str">
        <f>IF(D22="","",D22)</f>
        <v/>
      </c>
      <c r="E28" s="395"/>
      <c r="F28" s="149" t="s">
        <v>131</v>
      </c>
      <c r="G28" s="395" t="str">
        <f>IF(G22="","",G22)</f>
        <v/>
      </c>
      <c r="H28" s="395"/>
      <c r="I28" s="149" t="s">
        <v>132</v>
      </c>
      <c r="J28" s="149" t="s">
        <v>180</v>
      </c>
      <c r="K28" s="149" t="s">
        <v>181</v>
      </c>
      <c r="L28" s="149"/>
      <c r="M28" s="395" t="str">
        <f>IF(M22="","",M22)</f>
        <v/>
      </c>
      <c r="N28" s="395"/>
      <c r="O28" s="196" t="s">
        <v>131</v>
      </c>
      <c r="P28" s="395" t="str">
        <f>IF(P22="","",P22)</f>
        <v/>
      </c>
      <c r="Q28" s="395"/>
      <c r="R28" s="197" t="s">
        <v>132</v>
      </c>
      <c r="S28" s="439"/>
      <c r="T28" s="440"/>
      <c r="U28" s="440"/>
      <c r="V28" s="440"/>
      <c r="W28" s="440"/>
      <c r="X28" s="440"/>
      <c r="Y28" s="262" t="s">
        <v>145</v>
      </c>
      <c r="Z28" s="432"/>
      <c r="AA28" s="404"/>
      <c r="AB28" s="404"/>
      <c r="AC28" s="404"/>
      <c r="AD28" s="404"/>
      <c r="AE28" s="404"/>
      <c r="AF28" s="404"/>
      <c r="AG28" s="263" t="s">
        <v>145</v>
      </c>
    </row>
    <row r="29" spans="1:36" ht="16.149999999999999" customHeight="1" x14ac:dyDescent="0.4">
      <c r="A29" s="193"/>
      <c r="B29" s="194" t="s">
        <v>184</v>
      </c>
      <c r="C29" s="195" t="s">
        <v>130</v>
      </c>
      <c r="D29" s="395" t="str">
        <f>IF(D23="","",D23)</f>
        <v/>
      </c>
      <c r="E29" s="395"/>
      <c r="F29" s="149" t="s">
        <v>131</v>
      </c>
      <c r="G29" s="395" t="str">
        <f>IF(G23="","",G23)</f>
        <v/>
      </c>
      <c r="H29" s="395"/>
      <c r="I29" s="149" t="s">
        <v>132</v>
      </c>
      <c r="J29" s="149" t="s">
        <v>180</v>
      </c>
      <c r="K29" s="149" t="s">
        <v>181</v>
      </c>
      <c r="L29" s="149"/>
      <c r="M29" s="395" t="str">
        <f>IF(M23="","",M23)</f>
        <v/>
      </c>
      <c r="N29" s="395"/>
      <c r="O29" s="196" t="s">
        <v>131</v>
      </c>
      <c r="P29" s="395" t="str">
        <f>IF(P23="","",P23)</f>
        <v/>
      </c>
      <c r="Q29" s="395"/>
      <c r="R29" s="197" t="s">
        <v>132</v>
      </c>
      <c r="S29" s="439"/>
      <c r="T29" s="440"/>
      <c r="U29" s="440"/>
      <c r="V29" s="440"/>
      <c r="W29" s="440"/>
      <c r="X29" s="440"/>
      <c r="Y29" s="262" t="s">
        <v>145</v>
      </c>
      <c r="Z29" s="432"/>
      <c r="AA29" s="404"/>
      <c r="AB29" s="404"/>
      <c r="AC29" s="404"/>
      <c r="AD29" s="404"/>
      <c r="AE29" s="404"/>
      <c r="AF29" s="404"/>
      <c r="AG29" s="263" t="s">
        <v>145</v>
      </c>
    </row>
    <row r="30" spans="1:36" ht="16.149999999999999" customHeight="1" x14ac:dyDescent="0.4">
      <c r="A30" s="202"/>
      <c r="B30" s="265" t="s">
        <v>185</v>
      </c>
      <c r="C30" s="195" t="s">
        <v>130</v>
      </c>
      <c r="D30" s="395" t="str">
        <f>IF(D24="","",D24)</f>
        <v/>
      </c>
      <c r="E30" s="395"/>
      <c r="F30" s="149" t="s">
        <v>131</v>
      </c>
      <c r="G30" s="395" t="str">
        <f>IF(G24="","",G24)</f>
        <v/>
      </c>
      <c r="H30" s="395"/>
      <c r="I30" s="149" t="s">
        <v>132</v>
      </c>
      <c r="J30" s="149" t="s">
        <v>180</v>
      </c>
      <c r="K30" s="149" t="s">
        <v>181</v>
      </c>
      <c r="L30" s="149"/>
      <c r="M30" s="395" t="str">
        <f>IF(M24="","",M24)</f>
        <v/>
      </c>
      <c r="N30" s="395"/>
      <c r="O30" s="196" t="s">
        <v>131</v>
      </c>
      <c r="P30" s="395" t="str">
        <f>IF(P24="","",P24)</f>
        <v/>
      </c>
      <c r="Q30" s="395"/>
      <c r="R30" s="197" t="s">
        <v>132</v>
      </c>
      <c r="S30" s="439"/>
      <c r="T30" s="440"/>
      <c r="U30" s="440"/>
      <c r="V30" s="440"/>
      <c r="W30" s="440"/>
      <c r="X30" s="440"/>
      <c r="Y30" s="262" t="s">
        <v>145</v>
      </c>
      <c r="Z30" s="432"/>
      <c r="AA30" s="404"/>
      <c r="AB30" s="404"/>
      <c r="AC30" s="404"/>
      <c r="AD30" s="404"/>
      <c r="AE30" s="404"/>
      <c r="AF30" s="404"/>
      <c r="AG30" s="263" t="s">
        <v>145</v>
      </c>
    </row>
    <row r="31" spans="1:36" ht="16.149999999999999" customHeight="1" x14ac:dyDescent="0.4">
      <c r="A31" s="193"/>
      <c r="B31" s="434" t="s">
        <v>187</v>
      </c>
      <c r="C31" s="435"/>
      <c r="D31" s="435"/>
      <c r="E31" s="435"/>
      <c r="F31" s="435"/>
      <c r="G31" s="435"/>
      <c r="H31" s="435"/>
      <c r="I31" s="435"/>
      <c r="J31" s="435"/>
      <c r="K31" s="435"/>
      <c r="L31" s="435"/>
      <c r="M31" s="435"/>
      <c r="N31" s="435"/>
      <c r="O31" s="435"/>
      <c r="P31" s="435"/>
      <c r="Q31" s="435"/>
      <c r="R31" s="436"/>
      <c r="S31" s="425">
        <f>SUM(S27:X30)</f>
        <v>0</v>
      </c>
      <c r="T31" s="426"/>
      <c r="U31" s="426"/>
      <c r="V31" s="426"/>
      <c r="W31" s="426"/>
      <c r="X31" s="426"/>
      <c r="Y31" s="262" t="s">
        <v>145</v>
      </c>
      <c r="Z31" s="431">
        <f>SUM(Z27:AF30)</f>
        <v>0</v>
      </c>
      <c r="AA31" s="397"/>
      <c r="AB31" s="397"/>
      <c r="AC31" s="397"/>
      <c r="AD31" s="397"/>
      <c r="AE31" s="397"/>
      <c r="AF31" s="397"/>
      <c r="AG31" s="263" t="s">
        <v>145</v>
      </c>
    </row>
    <row r="32" spans="1:36" ht="16.149999999999999" customHeight="1" x14ac:dyDescent="0.4">
      <c r="A32" s="199" t="s">
        <v>680</v>
      </c>
      <c r="B32" s="203"/>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430"/>
      <c r="AD32" s="430"/>
      <c r="AE32" s="430"/>
      <c r="AF32" s="430"/>
      <c r="AG32" s="204"/>
    </row>
    <row r="33" spans="1:33" ht="16.149999999999999" customHeight="1" x14ac:dyDescent="0.4">
      <c r="A33" s="193"/>
      <c r="B33" s="427" t="s">
        <v>177</v>
      </c>
      <c r="C33" s="428"/>
      <c r="D33" s="428"/>
      <c r="E33" s="428"/>
      <c r="F33" s="428"/>
      <c r="G33" s="428"/>
      <c r="H33" s="428"/>
      <c r="I33" s="428"/>
      <c r="J33" s="428"/>
      <c r="K33" s="428"/>
      <c r="L33" s="428"/>
      <c r="M33" s="428"/>
      <c r="N33" s="428"/>
      <c r="O33" s="428"/>
      <c r="P33" s="428"/>
      <c r="Q33" s="428"/>
      <c r="R33" s="429"/>
      <c r="S33" s="427" t="s">
        <v>563</v>
      </c>
      <c r="T33" s="428"/>
      <c r="U33" s="428"/>
      <c r="V33" s="428"/>
      <c r="W33" s="428"/>
      <c r="X33" s="428"/>
      <c r="Y33" s="429"/>
      <c r="Z33" s="428" t="s">
        <v>564</v>
      </c>
      <c r="AA33" s="428"/>
      <c r="AB33" s="428"/>
      <c r="AC33" s="428"/>
      <c r="AD33" s="428"/>
      <c r="AE33" s="428"/>
      <c r="AF33" s="428"/>
      <c r="AG33" s="433"/>
    </row>
    <row r="34" spans="1:33" ht="16.149999999999999" customHeight="1" x14ac:dyDescent="0.4">
      <c r="A34" s="193"/>
      <c r="B34" s="194" t="s">
        <v>179</v>
      </c>
      <c r="C34" s="195" t="s">
        <v>130</v>
      </c>
      <c r="D34" s="387">
        <f>IF(D21="","",D21)</f>
        <v>0</v>
      </c>
      <c r="E34" s="387"/>
      <c r="F34" s="149" t="s">
        <v>131</v>
      </c>
      <c r="G34" s="387">
        <f>IF(G21="","",G21)</f>
        <v>0</v>
      </c>
      <c r="H34" s="387"/>
      <c r="I34" s="149" t="s">
        <v>132</v>
      </c>
      <c r="J34" s="149" t="s">
        <v>180</v>
      </c>
      <c r="K34" s="149" t="s">
        <v>181</v>
      </c>
      <c r="L34" s="149"/>
      <c r="M34" s="395" t="str">
        <f>IF(M21="","",M21)</f>
        <v/>
      </c>
      <c r="N34" s="395"/>
      <c r="O34" s="196" t="s">
        <v>131</v>
      </c>
      <c r="P34" s="395" t="str">
        <f>IF(P21="","",P21)</f>
        <v/>
      </c>
      <c r="Q34" s="395"/>
      <c r="R34" s="196" t="s">
        <v>132</v>
      </c>
      <c r="S34" s="425">
        <f>IFERROR(S27*Z21*10,"")</f>
        <v>0</v>
      </c>
      <c r="T34" s="426"/>
      <c r="U34" s="426"/>
      <c r="V34" s="426"/>
      <c r="W34" s="426"/>
      <c r="X34" s="426"/>
      <c r="Y34" s="262" t="s">
        <v>137</v>
      </c>
      <c r="Z34" s="431">
        <f>IFERROR(Z27*AD21*10,"")</f>
        <v>0</v>
      </c>
      <c r="AA34" s="397"/>
      <c r="AB34" s="397"/>
      <c r="AC34" s="397"/>
      <c r="AD34" s="397"/>
      <c r="AE34" s="397"/>
      <c r="AF34" s="397"/>
      <c r="AG34" s="205" t="s">
        <v>137</v>
      </c>
    </row>
    <row r="35" spans="1:33" ht="16.149999999999999" customHeight="1" x14ac:dyDescent="0.4">
      <c r="A35" s="193"/>
      <c r="B35" s="194" t="s">
        <v>183</v>
      </c>
      <c r="C35" s="195" t="s">
        <v>130</v>
      </c>
      <c r="D35" s="395" t="str">
        <f>IF(D22="","",D22)</f>
        <v/>
      </c>
      <c r="E35" s="395"/>
      <c r="F35" s="149" t="s">
        <v>131</v>
      </c>
      <c r="G35" s="395" t="str">
        <f>IF(G22="","",G22)</f>
        <v/>
      </c>
      <c r="H35" s="395"/>
      <c r="I35" s="149" t="s">
        <v>132</v>
      </c>
      <c r="J35" s="149" t="s">
        <v>180</v>
      </c>
      <c r="K35" s="149" t="s">
        <v>181</v>
      </c>
      <c r="L35" s="149"/>
      <c r="M35" s="395" t="str">
        <f>IF(M22="","",M22)</f>
        <v/>
      </c>
      <c r="N35" s="395"/>
      <c r="O35" s="196" t="s">
        <v>131</v>
      </c>
      <c r="P35" s="395" t="str">
        <f>IF(P22="","",P22)</f>
        <v/>
      </c>
      <c r="Q35" s="395"/>
      <c r="R35" s="196" t="s">
        <v>132</v>
      </c>
      <c r="S35" s="425" t="str">
        <f t="shared" ref="S35:S37" si="0">IFERROR(S28*Z22*10,"")</f>
        <v/>
      </c>
      <c r="T35" s="426"/>
      <c r="U35" s="426"/>
      <c r="V35" s="426"/>
      <c r="W35" s="426"/>
      <c r="X35" s="426"/>
      <c r="Y35" s="262" t="s">
        <v>137</v>
      </c>
      <c r="Z35" s="431" t="str">
        <f t="shared" ref="Z35:Z37" si="1">IFERROR(Z28*AD22*10,"")</f>
        <v/>
      </c>
      <c r="AA35" s="397"/>
      <c r="AB35" s="397"/>
      <c r="AC35" s="397"/>
      <c r="AD35" s="397"/>
      <c r="AE35" s="397"/>
      <c r="AF35" s="397"/>
      <c r="AG35" s="205" t="s">
        <v>137</v>
      </c>
    </row>
    <row r="36" spans="1:33" ht="16.149999999999999" customHeight="1" x14ac:dyDescent="0.4">
      <c r="A36" s="193"/>
      <c r="B36" s="194" t="s">
        <v>184</v>
      </c>
      <c r="C36" s="195" t="s">
        <v>130</v>
      </c>
      <c r="D36" s="395" t="str">
        <f>IF(D23="","",D23)</f>
        <v/>
      </c>
      <c r="E36" s="395"/>
      <c r="F36" s="149" t="s">
        <v>131</v>
      </c>
      <c r="G36" s="395" t="str">
        <f>IF(G23="","",G23)</f>
        <v/>
      </c>
      <c r="H36" s="395"/>
      <c r="I36" s="149" t="s">
        <v>132</v>
      </c>
      <c r="J36" s="149" t="s">
        <v>180</v>
      </c>
      <c r="K36" s="149" t="s">
        <v>181</v>
      </c>
      <c r="L36" s="149"/>
      <c r="M36" s="395" t="str">
        <f>IF(M23="","",M23)</f>
        <v/>
      </c>
      <c r="N36" s="395"/>
      <c r="O36" s="196" t="s">
        <v>131</v>
      </c>
      <c r="P36" s="395" t="str">
        <f>IF(P23="","",P23)</f>
        <v/>
      </c>
      <c r="Q36" s="395"/>
      <c r="R36" s="196" t="s">
        <v>132</v>
      </c>
      <c r="S36" s="425" t="str">
        <f t="shared" si="0"/>
        <v/>
      </c>
      <c r="T36" s="426"/>
      <c r="U36" s="426"/>
      <c r="V36" s="426"/>
      <c r="W36" s="426"/>
      <c r="X36" s="426"/>
      <c r="Y36" s="262" t="s">
        <v>137</v>
      </c>
      <c r="Z36" s="431" t="str">
        <f t="shared" si="1"/>
        <v/>
      </c>
      <c r="AA36" s="397"/>
      <c r="AB36" s="397"/>
      <c r="AC36" s="397"/>
      <c r="AD36" s="397"/>
      <c r="AE36" s="397"/>
      <c r="AF36" s="397"/>
      <c r="AG36" s="205" t="s">
        <v>137</v>
      </c>
    </row>
    <row r="37" spans="1:33" ht="16.149999999999999" customHeight="1" x14ac:dyDescent="0.4">
      <c r="A37" s="193"/>
      <c r="B37" s="206" t="s">
        <v>185</v>
      </c>
      <c r="C37" s="207" t="s">
        <v>130</v>
      </c>
      <c r="D37" s="395" t="str">
        <f>IF(D24="","",D24)</f>
        <v/>
      </c>
      <c r="E37" s="395"/>
      <c r="F37" s="149" t="s">
        <v>131</v>
      </c>
      <c r="G37" s="395" t="str">
        <f>IF(G24="","",G24)</f>
        <v/>
      </c>
      <c r="H37" s="395"/>
      <c r="I37" s="149" t="s">
        <v>132</v>
      </c>
      <c r="J37" s="149" t="s">
        <v>180</v>
      </c>
      <c r="K37" s="149" t="s">
        <v>181</v>
      </c>
      <c r="L37" s="149"/>
      <c r="M37" s="395" t="str">
        <f>IF(M24="","",M24)</f>
        <v/>
      </c>
      <c r="N37" s="395"/>
      <c r="O37" s="196" t="s">
        <v>131</v>
      </c>
      <c r="P37" s="395" t="str">
        <f>IF(P24="","",P24)</f>
        <v/>
      </c>
      <c r="Q37" s="395"/>
      <c r="R37" s="196" t="s">
        <v>132</v>
      </c>
      <c r="S37" s="425" t="str">
        <f t="shared" si="0"/>
        <v/>
      </c>
      <c r="T37" s="426"/>
      <c r="U37" s="426"/>
      <c r="V37" s="426"/>
      <c r="W37" s="426"/>
      <c r="X37" s="426"/>
      <c r="Y37" s="262" t="s">
        <v>137</v>
      </c>
      <c r="Z37" s="431" t="str">
        <f t="shared" si="1"/>
        <v/>
      </c>
      <c r="AA37" s="397"/>
      <c r="AB37" s="397"/>
      <c r="AC37" s="397"/>
      <c r="AD37" s="397"/>
      <c r="AE37" s="397"/>
      <c r="AF37" s="397"/>
      <c r="AG37" s="205" t="s">
        <v>137</v>
      </c>
    </row>
    <row r="38" spans="1:33" s="63" customFormat="1" ht="16.149999999999999" customHeight="1" x14ac:dyDescent="0.4">
      <c r="A38" s="208"/>
      <c r="B38" s="209" t="s">
        <v>402</v>
      </c>
      <c r="C38" s="210" t="s">
        <v>404</v>
      </c>
      <c r="D38" s="211"/>
      <c r="E38" s="211"/>
      <c r="F38" s="210"/>
      <c r="G38" s="211"/>
      <c r="H38" s="211"/>
      <c r="I38" s="210"/>
      <c r="J38" s="210"/>
      <c r="K38" s="210"/>
      <c r="L38" s="210"/>
      <c r="M38" s="211"/>
      <c r="N38" s="211"/>
      <c r="O38" s="211"/>
      <c r="P38" s="211"/>
      <c r="Q38" s="211"/>
      <c r="R38" s="211"/>
      <c r="S38" s="211"/>
      <c r="T38" s="211"/>
      <c r="U38" s="211"/>
      <c r="V38" s="211"/>
      <c r="W38" s="211"/>
      <c r="X38" s="211"/>
      <c r="Y38" s="211"/>
      <c r="Z38" s="441"/>
      <c r="AA38" s="408"/>
      <c r="AB38" s="408"/>
      <c r="AC38" s="408"/>
      <c r="AD38" s="408"/>
      <c r="AE38" s="408"/>
      <c r="AF38" s="408"/>
      <c r="AG38" s="205" t="s">
        <v>137</v>
      </c>
    </row>
    <row r="39" spans="1:33" s="63" customFormat="1" ht="16.149999999999999" customHeight="1" x14ac:dyDescent="0.4">
      <c r="A39" s="208"/>
      <c r="B39" s="212" t="s">
        <v>403</v>
      </c>
      <c r="C39" s="210" t="s">
        <v>405</v>
      </c>
      <c r="D39" s="211"/>
      <c r="E39" s="211"/>
      <c r="F39" s="210"/>
      <c r="G39" s="211"/>
      <c r="H39" s="211"/>
      <c r="I39" s="210"/>
      <c r="J39" s="210"/>
      <c r="K39" s="210"/>
      <c r="L39" s="210"/>
      <c r="M39" s="211"/>
      <c r="N39" s="211"/>
      <c r="O39" s="211"/>
      <c r="P39" s="211"/>
      <c r="Q39" s="211"/>
      <c r="R39" s="211"/>
      <c r="S39" s="211"/>
      <c r="T39" s="211"/>
      <c r="U39" s="211"/>
      <c r="V39" s="211"/>
      <c r="W39" s="211"/>
      <c r="X39" s="211"/>
      <c r="Y39" s="211"/>
      <c r="Z39" s="441"/>
      <c r="AA39" s="408"/>
      <c r="AB39" s="408"/>
      <c r="AC39" s="408"/>
      <c r="AD39" s="408"/>
      <c r="AE39" s="408"/>
      <c r="AF39" s="408"/>
      <c r="AG39" s="205" t="s">
        <v>137</v>
      </c>
    </row>
    <row r="40" spans="1:33" ht="16.149999999999999" customHeight="1" thickBot="1" x14ac:dyDescent="0.45">
      <c r="A40" s="213"/>
      <c r="B40" s="444" t="s">
        <v>187</v>
      </c>
      <c r="C40" s="445"/>
      <c r="D40" s="445"/>
      <c r="E40" s="445"/>
      <c r="F40" s="445"/>
      <c r="G40" s="445"/>
      <c r="H40" s="445"/>
      <c r="I40" s="445"/>
      <c r="J40" s="445"/>
      <c r="K40" s="445"/>
      <c r="L40" s="445"/>
      <c r="M40" s="445"/>
      <c r="N40" s="445"/>
      <c r="O40" s="445"/>
      <c r="P40" s="445"/>
      <c r="Q40" s="445"/>
      <c r="R40" s="445"/>
      <c r="S40" s="445"/>
      <c r="T40" s="445"/>
      <c r="U40" s="445"/>
      <c r="V40" s="445"/>
      <c r="W40" s="445"/>
      <c r="X40" s="445"/>
      <c r="Y40" s="446"/>
      <c r="Z40" s="442">
        <f>IFERROR(SUM(S34:X37)+SUM(Z34:AF37)-Z38+Z39,0)</f>
        <v>0</v>
      </c>
      <c r="AA40" s="443"/>
      <c r="AB40" s="443"/>
      <c r="AC40" s="443"/>
      <c r="AD40" s="443"/>
      <c r="AE40" s="443"/>
      <c r="AF40" s="443"/>
      <c r="AG40" s="214" t="s">
        <v>137</v>
      </c>
    </row>
    <row r="41" spans="1:33" ht="15.6" customHeight="1" x14ac:dyDescent="0.4">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21"/>
    </row>
    <row r="42" spans="1:33" ht="16.149999999999999" customHeight="1" thickBot="1" x14ac:dyDescent="0.45">
      <c r="A42" s="2" t="s">
        <v>407</v>
      </c>
      <c r="B42" s="2"/>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21"/>
    </row>
    <row r="43" spans="1:33" ht="16.149999999999999" customHeight="1" x14ac:dyDescent="0.4">
      <c r="A43" s="11" t="s">
        <v>471</v>
      </c>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331"/>
      <c r="AC43" s="331"/>
      <c r="AD43" s="331"/>
      <c r="AE43" s="331"/>
      <c r="AF43" s="331"/>
      <c r="AG43" s="171" t="s">
        <v>137</v>
      </c>
    </row>
    <row r="44" spans="1:33" ht="16.149999999999999" customHeight="1" x14ac:dyDescent="0.4">
      <c r="A44" s="17"/>
      <c r="B44" s="70" t="s">
        <v>681</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406"/>
      <c r="AC44" s="406"/>
      <c r="AD44" s="406"/>
      <c r="AE44" s="406"/>
      <c r="AF44" s="406"/>
      <c r="AG44" s="172" t="s">
        <v>137</v>
      </c>
    </row>
    <row r="45" spans="1:33" ht="16.149999999999999" customHeight="1" x14ac:dyDescent="0.4">
      <c r="A45" s="17"/>
      <c r="B45" s="70" t="s">
        <v>682</v>
      </c>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407">
        <f>Z40</f>
        <v>0</v>
      </c>
      <c r="AC45" s="407"/>
      <c r="AD45" s="407"/>
      <c r="AE45" s="407"/>
      <c r="AF45" s="407"/>
      <c r="AG45" s="172" t="s">
        <v>137</v>
      </c>
    </row>
    <row r="46" spans="1:33" s="63" customFormat="1" ht="16.149999999999999" customHeight="1" x14ac:dyDescent="0.4">
      <c r="A46" s="59"/>
      <c r="B46" s="103" t="s">
        <v>474</v>
      </c>
      <c r="C46" s="61"/>
      <c r="D46" s="123"/>
      <c r="E46" s="123"/>
      <c r="F46" s="61"/>
      <c r="G46" s="123"/>
      <c r="H46" s="123"/>
      <c r="I46" s="61"/>
      <c r="J46" s="61"/>
      <c r="K46" s="61"/>
      <c r="L46" s="61"/>
      <c r="M46" s="123"/>
      <c r="N46" s="123"/>
      <c r="O46" s="123"/>
      <c r="P46" s="123"/>
      <c r="Q46" s="123"/>
      <c r="R46" s="123"/>
      <c r="S46" s="123"/>
      <c r="T46" s="123"/>
      <c r="U46" s="123"/>
      <c r="V46" s="123"/>
      <c r="W46" s="123"/>
      <c r="X46" s="123"/>
      <c r="Y46" s="123"/>
      <c r="Z46" s="123"/>
      <c r="AA46" s="123"/>
      <c r="AB46" s="408"/>
      <c r="AC46" s="408"/>
      <c r="AD46" s="408"/>
      <c r="AE46" s="408"/>
      <c r="AF46" s="408"/>
      <c r="AG46" s="170" t="s">
        <v>137</v>
      </c>
    </row>
    <row r="47" spans="1:33" s="63" customFormat="1" ht="16.149999999999999" customHeight="1" x14ac:dyDescent="0.4">
      <c r="A47" s="59"/>
      <c r="B47" s="125" t="s">
        <v>475</v>
      </c>
      <c r="C47" s="61"/>
      <c r="D47" s="123"/>
      <c r="E47" s="123"/>
      <c r="F47" s="61"/>
      <c r="G47" s="123"/>
      <c r="H47" s="123"/>
      <c r="I47" s="61"/>
      <c r="J47" s="61"/>
      <c r="K47" s="61"/>
      <c r="L47" s="61"/>
      <c r="M47" s="123"/>
      <c r="N47" s="123"/>
      <c r="O47" s="123"/>
      <c r="P47" s="123"/>
      <c r="Q47" s="123"/>
      <c r="R47" s="123"/>
      <c r="S47" s="123"/>
      <c r="T47" s="123"/>
      <c r="U47" s="123"/>
      <c r="V47" s="123"/>
      <c r="W47" s="123"/>
      <c r="X47" s="123"/>
      <c r="Y47" s="123"/>
      <c r="Z47" s="123"/>
      <c r="AA47" s="123"/>
      <c r="AB47" s="408"/>
      <c r="AC47" s="408"/>
      <c r="AD47" s="408"/>
      <c r="AE47" s="408"/>
      <c r="AF47" s="408"/>
      <c r="AG47" s="170" t="s">
        <v>137</v>
      </c>
    </row>
    <row r="48" spans="1:33" ht="16.149999999999999" customHeight="1" x14ac:dyDescent="0.4">
      <c r="A48" s="17"/>
      <c r="B48" s="99" t="s">
        <v>476</v>
      </c>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327"/>
      <c r="AC48" s="327"/>
      <c r="AD48" s="327"/>
      <c r="AE48" s="327"/>
      <c r="AF48" s="327"/>
      <c r="AG48" s="172" t="s">
        <v>137</v>
      </c>
    </row>
    <row r="49" spans="1:34" ht="16.149999999999999" customHeight="1" x14ac:dyDescent="0.4">
      <c r="A49" s="17"/>
      <c r="B49" s="70" t="s">
        <v>477</v>
      </c>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327"/>
      <c r="AC49" s="327"/>
      <c r="AD49" s="327"/>
      <c r="AE49" s="327"/>
      <c r="AF49" s="327"/>
      <c r="AG49" s="172" t="s">
        <v>137</v>
      </c>
    </row>
    <row r="50" spans="1:34" ht="16.149999999999999" customHeight="1" x14ac:dyDescent="0.4">
      <c r="A50" s="17"/>
      <c r="B50" s="70" t="s">
        <v>478</v>
      </c>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424">
        <f>AB43-SUM(AB44:AF49)</f>
        <v>0</v>
      </c>
      <c r="AC50" s="424"/>
      <c r="AD50" s="424"/>
      <c r="AE50" s="424"/>
      <c r="AF50" s="424"/>
      <c r="AG50" s="26" t="s">
        <v>137</v>
      </c>
    </row>
    <row r="51" spans="1:34" ht="16.149999999999999" customHeight="1" thickBot="1" x14ac:dyDescent="0.45">
      <c r="A51" s="91" t="s">
        <v>479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416"/>
      <c r="AC51" s="416"/>
      <c r="AD51" s="416"/>
      <c r="AE51" s="416"/>
      <c r="AF51" s="416"/>
      <c r="AG51" s="173"/>
      <c r="AH51" s="290" t="b">
        <v>0</v>
      </c>
    </row>
    <row r="52" spans="1:34" ht="16.149999999999999" customHeight="1" x14ac:dyDescent="0.4">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453" t="str">
        <f>IF(AH51=TRUE,"問題なし","問題あり")</f>
        <v>問題あり</v>
      </c>
      <c r="AC52" s="453"/>
      <c r="AD52" s="453"/>
      <c r="AE52" s="453"/>
      <c r="AF52" s="453"/>
      <c r="AG52" s="21"/>
    </row>
    <row r="53" spans="1:34" ht="16.149999999999999" customHeight="1" x14ac:dyDescent="0.4">
      <c r="A53" s="145" t="s">
        <v>480</v>
      </c>
      <c r="B53" s="3"/>
      <c r="C53" s="3"/>
      <c r="D53" s="3"/>
      <c r="E53" s="3"/>
      <c r="F53" s="3"/>
      <c r="G53" s="3"/>
      <c r="H53" s="3"/>
      <c r="I53" s="3"/>
      <c r="J53" s="3"/>
      <c r="K53" s="3"/>
      <c r="L53" s="3"/>
      <c r="M53" s="3"/>
      <c r="N53" s="3"/>
      <c r="O53" s="3"/>
      <c r="P53" s="3"/>
      <c r="Q53" s="3"/>
      <c r="R53" s="3"/>
      <c r="S53" s="3"/>
      <c r="T53" s="3"/>
      <c r="U53" s="3"/>
      <c r="V53" s="3"/>
      <c r="W53" s="3"/>
      <c r="X53" s="3"/>
      <c r="Y53" s="3"/>
      <c r="Z53" s="3"/>
      <c r="AA53" s="116"/>
      <c r="AB53" s="116"/>
      <c r="AC53" s="116"/>
      <c r="AD53" s="116"/>
      <c r="AE53" s="116"/>
      <c r="AF53" s="3"/>
      <c r="AG53" s="4"/>
    </row>
    <row r="54" spans="1:34" ht="16.149999999999999" customHeight="1" x14ac:dyDescent="0.4">
      <c r="A54" s="145" t="s">
        <v>415</v>
      </c>
      <c r="B54" s="3"/>
      <c r="C54" s="3"/>
      <c r="D54" s="3"/>
      <c r="E54" s="3"/>
      <c r="F54" s="3"/>
      <c r="G54" s="3"/>
      <c r="H54" s="3"/>
      <c r="I54" s="3"/>
      <c r="J54" s="3"/>
      <c r="K54" s="3"/>
      <c r="L54" s="3"/>
      <c r="M54" s="3"/>
      <c r="N54" s="3"/>
      <c r="O54" s="3"/>
      <c r="P54" s="3"/>
      <c r="Q54" s="3"/>
      <c r="R54" s="3"/>
      <c r="S54" s="3"/>
      <c r="T54" s="3"/>
      <c r="U54" s="3"/>
      <c r="V54" s="3"/>
      <c r="W54" s="3"/>
      <c r="X54" s="3"/>
      <c r="Y54" s="3"/>
      <c r="Z54" s="3"/>
      <c r="AA54" s="116"/>
      <c r="AB54" s="116"/>
      <c r="AC54" s="116"/>
      <c r="AD54" s="116"/>
      <c r="AE54" s="116"/>
      <c r="AF54" s="3"/>
      <c r="AG54" s="4"/>
    </row>
    <row r="55" spans="1:34" ht="16.149999999999999" customHeight="1" x14ac:dyDescent="0.4">
      <c r="A55" s="145" t="s">
        <v>481</v>
      </c>
      <c r="B55" s="3"/>
      <c r="C55" s="3"/>
      <c r="D55" s="3"/>
      <c r="E55" s="3"/>
      <c r="F55" s="3"/>
      <c r="G55" s="3"/>
      <c r="H55" s="3"/>
      <c r="I55" s="3"/>
      <c r="J55" s="3"/>
      <c r="K55" s="3"/>
      <c r="L55" s="3"/>
      <c r="M55" s="3"/>
      <c r="N55" s="3"/>
      <c r="O55" s="3"/>
      <c r="P55" s="3"/>
      <c r="Q55" s="3"/>
      <c r="R55" s="3"/>
      <c r="S55" s="3"/>
      <c r="T55" s="3"/>
      <c r="U55" s="3"/>
      <c r="V55" s="3"/>
      <c r="W55" s="3"/>
      <c r="X55" s="3"/>
      <c r="Y55" s="3"/>
      <c r="Z55" s="3"/>
      <c r="AA55" s="116"/>
      <c r="AB55" s="116"/>
      <c r="AC55" s="116"/>
      <c r="AD55" s="116"/>
      <c r="AE55" s="116"/>
      <c r="AF55" s="3"/>
      <c r="AG55" s="4"/>
    </row>
    <row r="56" spans="1:34" ht="16.149999999999999" customHeight="1" x14ac:dyDescent="0.4">
      <c r="A56" s="145" t="s">
        <v>416</v>
      </c>
      <c r="B56" s="3"/>
      <c r="C56" s="3"/>
      <c r="D56" s="3"/>
      <c r="E56" s="3"/>
      <c r="F56" s="3"/>
      <c r="G56" s="3"/>
      <c r="H56" s="3"/>
      <c r="I56" s="3"/>
      <c r="J56" s="3"/>
      <c r="K56" s="3"/>
      <c r="L56" s="3"/>
      <c r="M56" s="3"/>
      <c r="N56" s="3"/>
      <c r="O56" s="3"/>
      <c r="P56" s="3"/>
      <c r="Q56" s="3"/>
      <c r="R56" s="3"/>
      <c r="S56" s="3"/>
      <c r="T56" s="3"/>
      <c r="U56" s="3"/>
      <c r="V56" s="3"/>
      <c r="W56" s="3"/>
      <c r="X56" s="3"/>
      <c r="Y56" s="3"/>
      <c r="Z56" s="3"/>
      <c r="AA56" s="116"/>
      <c r="AB56" s="116"/>
      <c r="AC56" s="116"/>
      <c r="AD56" s="116"/>
      <c r="AE56" s="116"/>
      <c r="AF56" s="3"/>
      <c r="AG56" s="4"/>
    </row>
    <row r="57" spans="1:34" ht="16.149999999999999" customHeight="1" x14ac:dyDescent="0.4">
      <c r="A57" s="145" t="s">
        <v>482</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119"/>
      <c r="AH57" s="119"/>
    </row>
    <row r="58" spans="1:34" ht="16.149999999999999" customHeight="1" x14ac:dyDescent="0.4">
      <c r="A58" s="145" t="s">
        <v>421</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119"/>
      <c r="AH58" s="119"/>
    </row>
    <row r="59" spans="1:34" ht="16.149999999999999" customHeight="1" x14ac:dyDescent="0.4">
      <c r="A59" s="145" t="s">
        <v>483</v>
      </c>
      <c r="B59" s="3"/>
      <c r="C59" s="3"/>
      <c r="D59" s="3"/>
      <c r="E59" s="3"/>
      <c r="F59" s="3"/>
      <c r="G59" s="3"/>
      <c r="H59" s="3"/>
      <c r="I59" s="3"/>
      <c r="J59" s="3"/>
      <c r="K59" s="3"/>
      <c r="L59" s="3"/>
      <c r="M59" s="3"/>
      <c r="N59" s="3"/>
      <c r="O59" s="3"/>
      <c r="P59" s="3"/>
      <c r="Q59" s="3"/>
      <c r="R59" s="3"/>
      <c r="S59" s="3"/>
      <c r="T59" s="3"/>
      <c r="U59" s="3"/>
      <c r="V59" s="3"/>
      <c r="W59" s="3"/>
      <c r="X59" s="3"/>
      <c r="Y59" s="3"/>
      <c r="Z59" s="3"/>
      <c r="AA59" s="116"/>
      <c r="AB59" s="116"/>
      <c r="AC59" s="116"/>
      <c r="AD59" s="116"/>
      <c r="AE59" s="116"/>
      <c r="AF59" s="3"/>
      <c r="AG59" s="4"/>
    </row>
    <row r="60" spans="1:34" ht="16.149999999999999" customHeight="1" x14ac:dyDescent="0.4">
      <c r="A60" s="145" t="s">
        <v>413</v>
      </c>
      <c r="B60" s="3"/>
      <c r="C60" s="3"/>
      <c r="D60" s="3"/>
      <c r="E60" s="3"/>
      <c r="F60" s="3"/>
      <c r="G60" s="3"/>
      <c r="H60" s="3"/>
      <c r="I60" s="3"/>
      <c r="J60" s="3"/>
      <c r="K60" s="3"/>
      <c r="L60" s="3"/>
      <c r="M60" s="3"/>
      <c r="N60" s="3"/>
      <c r="O60" s="3"/>
      <c r="P60" s="3"/>
      <c r="Q60" s="3"/>
      <c r="R60" s="3"/>
      <c r="S60" s="3"/>
      <c r="T60" s="3"/>
      <c r="U60" s="3"/>
      <c r="V60" s="3"/>
      <c r="W60" s="3"/>
      <c r="X60" s="3"/>
      <c r="Y60" s="3"/>
      <c r="Z60" s="3"/>
      <c r="AA60" s="116"/>
      <c r="AB60" s="116"/>
      <c r="AC60" s="116"/>
      <c r="AD60" s="116"/>
      <c r="AE60" s="116"/>
      <c r="AF60" s="3"/>
      <c r="AG60" s="4"/>
    </row>
    <row r="61" spans="1:34" ht="16.149999999999999" customHeight="1" x14ac:dyDescent="0.4">
      <c r="A61" s="145" t="s">
        <v>414</v>
      </c>
      <c r="B61" s="3"/>
      <c r="C61" s="3"/>
      <c r="D61" s="3"/>
      <c r="E61" s="3"/>
      <c r="F61" s="3"/>
      <c r="G61" s="3"/>
      <c r="H61" s="3"/>
      <c r="I61" s="3"/>
      <c r="J61" s="3"/>
      <c r="K61" s="3"/>
      <c r="L61" s="3"/>
      <c r="M61" s="3"/>
      <c r="N61" s="3"/>
      <c r="O61" s="3"/>
      <c r="P61" s="3"/>
      <c r="Q61" s="3"/>
      <c r="R61" s="3"/>
      <c r="S61" s="3"/>
      <c r="T61" s="3"/>
      <c r="U61" s="3"/>
      <c r="V61" s="3"/>
      <c r="W61" s="3"/>
      <c r="X61" s="3"/>
      <c r="Y61" s="3"/>
      <c r="Z61" s="3"/>
      <c r="AA61" s="116"/>
      <c r="AB61" s="116"/>
      <c r="AC61" s="116"/>
      <c r="AD61" s="116"/>
      <c r="AE61" s="116"/>
      <c r="AF61" s="3"/>
      <c r="AG61" s="4"/>
    </row>
    <row r="62" spans="1:34" ht="16.149999999999999" customHeight="1" x14ac:dyDescent="0.4">
      <c r="A62" s="145" t="s">
        <v>484</v>
      </c>
      <c r="B62" s="3"/>
      <c r="C62" s="3"/>
      <c r="D62" s="3"/>
      <c r="E62" s="3"/>
      <c r="F62" s="3"/>
      <c r="G62" s="3"/>
      <c r="H62" s="3"/>
      <c r="I62" s="3"/>
      <c r="J62" s="3"/>
      <c r="K62" s="3"/>
      <c r="L62" s="3"/>
      <c r="M62" s="3"/>
      <c r="N62" s="3"/>
      <c r="O62" s="3"/>
      <c r="P62" s="3"/>
      <c r="Q62" s="3"/>
      <c r="R62" s="3"/>
      <c r="S62" s="3"/>
      <c r="T62" s="3"/>
      <c r="U62" s="3"/>
      <c r="V62" s="3"/>
      <c r="W62" s="3"/>
      <c r="X62" s="3"/>
      <c r="Y62" s="3"/>
      <c r="Z62" s="3"/>
      <c r="AA62" s="116"/>
      <c r="AB62" s="116"/>
      <c r="AC62" s="116"/>
      <c r="AD62" s="116"/>
      <c r="AE62" s="116"/>
      <c r="AF62" s="3"/>
      <c r="AG62" s="4"/>
    </row>
    <row r="63" spans="1:34" ht="16.149999999999999" customHeight="1" x14ac:dyDescent="0.4">
      <c r="A63" s="145" t="s">
        <v>418</v>
      </c>
      <c r="B63" s="3"/>
      <c r="C63" s="3"/>
      <c r="D63" s="3"/>
      <c r="E63" s="3"/>
      <c r="F63" s="3"/>
      <c r="G63" s="3"/>
      <c r="H63" s="3"/>
      <c r="I63" s="3"/>
      <c r="J63" s="3"/>
      <c r="K63" s="3"/>
      <c r="L63" s="3"/>
      <c r="M63" s="3"/>
      <c r="N63" s="3"/>
      <c r="O63" s="3"/>
      <c r="P63" s="3"/>
      <c r="Q63" s="3"/>
      <c r="R63" s="3"/>
      <c r="S63" s="3"/>
      <c r="T63" s="3"/>
      <c r="U63" s="3"/>
      <c r="V63" s="3"/>
      <c r="W63" s="3"/>
      <c r="X63" s="3"/>
      <c r="Y63" s="3"/>
      <c r="Z63" s="3"/>
      <c r="AA63" s="116"/>
      <c r="AB63" s="116"/>
      <c r="AC63" s="116"/>
      <c r="AD63" s="116"/>
      <c r="AE63" s="116"/>
      <c r="AF63" s="3"/>
      <c r="AG63" s="4"/>
    </row>
    <row r="64" spans="1:34" ht="16.149999999999999" customHeight="1" x14ac:dyDescent="0.4">
      <c r="A64" s="145"/>
      <c r="B64" s="3"/>
      <c r="C64" s="3"/>
      <c r="D64" s="3"/>
      <c r="E64" s="3"/>
      <c r="F64" s="3"/>
      <c r="G64" s="3"/>
      <c r="H64" s="3"/>
      <c r="I64" s="3"/>
      <c r="J64" s="3"/>
      <c r="K64" s="3"/>
      <c r="L64" s="3"/>
      <c r="M64" s="3"/>
      <c r="N64" s="3"/>
      <c r="O64" s="3"/>
      <c r="P64" s="3"/>
      <c r="Q64" s="3"/>
      <c r="R64" s="3"/>
      <c r="S64" s="3"/>
      <c r="T64" s="3"/>
      <c r="U64" s="3"/>
      <c r="V64" s="3"/>
      <c r="W64" s="3"/>
      <c r="X64" s="3"/>
      <c r="Y64" s="3"/>
      <c r="Z64" s="3"/>
      <c r="AA64" s="116"/>
      <c r="AB64" s="116"/>
      <c r="AC64" s="116"/>
      <c r="AD64" s="116"/>
      <c r="AE64" s="116"/>
      <c r="AF64" s="3"/>
      <c r="AG64" s="4"/>
    </row>
    <row r="65" spans="1:33" ht="16.149999999999999" customHeight="1" x14ac:dyDescent="0.4">
      <c r="A65" s="247" t="s">
        <v>566</v>
      </c>
      <c r="B65" s="3"/>
      <c r="C65" s="3"/>
      <c r="D65" s="3"/>
      <c r="E65" s="3"/>
      <c r="F65" s="3"/>
      <c r="G65" s="3"/>
      <c r="H65" s="3"/>
      <c r="I65" s="3"/>
      <c r="J65" s="3"/>
      <c r="K65" s="3"/>
      <c r="L65" s="3"/>
      <c r="M65" s="3"/>
      <c r="N65" s="3"/>
      <c r="O65" s="3"/>
      <c r="P65" s="3"/>
      <c r="Q65" s="3"/>
      <c r="R65" s="3"/>
      <c r="S65" s="3"/>
      <c r="T65" s="3"/>
      <c r="U65" s="3"/>
      <c r="V65" s="3"/>
      <c r="W65" s="3"/>
      <c r="X65" s="3"/>
      <c r="Y65" s="3"/>
      <c r="Z65" s="3"/>
      <c r="AA65" s="116"/>
      <c r="AB65" s="116"/>
      <c r="AC65" s="116"/>
      <c r="AD65" s="116"/>
      <c r="AE65" s="116"/>
      <c r="AF65" s="3"/>
      <c r="AG65" s="4"/>
    </row>
    <row r="66" spans="1:33" ht="16.149999999999999" customHeight="1" thickBot="1" x14ac:dyDescent="0.45">
      <c r="A66" s="2" t="s">
        <v>492</v>
      </c>
      <c r="B66" s="3"/>
      <c r="C66" s="3"/>
      <c r="D66" s="3"/>
      <c r="E66" s="3"/>
      <c r="F66" s="3"/>
      <c r="G66" s="3"/>
      <c r="H66" s="3"/>
      <c r="I66" s="3"/>
      <c r="J66" s="3"/>
      <c r="K66" s="3"/>
      <c r="L66" s="3"/>
      <c r="M66" s="3"/>
      <c r="N66" s="3"/>
      <c r="O66" s="3"/>
      <c r="P66" s="3"/>
      <c r="Q66" s="3"/>
      <c r="R66" s="3"/>
      <c r="S66" s="3"/>
      <c r="T66" s="3"/>
      <c r="U66" s="3"/>
      <c r="V66" s="3"/>
      <c r="W66" s="3"/>
      <c r="X66" s="3"/>
      <c r="Y66" s="3"/>
      <c r="Z66" s="3"/>
      <c r="AA66" s="128"/>
      <c r="AB66" s="128"/>
      <c r="AC66" s="128"/>
      <c r="AD66" s="128"/>
      <c r="AE66" s="128"/>
      <c r="AF66" s="128"/>
      <c r="AG66" s="127"/>
    </row>
    <row r="67" spans="1:33" ht="16.149999999999999" customHeight="1" x14ac:dyDescent="0.4">
      <c r="A67" s="100" t="s">
        <v>485</v>
      </c>
      <c r="B67" s="69"/>
      <c r="C67" s="38"/>
      <c r="D67" s="38"/>
      <c r="E67" s="38"/>
      <c r="F67" s="38"/>
      <c r="G67" s="38"/>
      <c r="H67" s="38"/>
      <c r="I67" s="38"/>
      <c r="J67" s="38"/>
      <c r="K67" s="38"/>
      <c r="L67" s="38"/>
      <c r="M67" s="38"/>
      <c r="N67" s="38"/>
      <c r="O67" s="38"/>
      <c r="P67" s="38"/>
      <c r="Q67" s="38"/>
      <c r="R67" s="38"/>
      <c r="S67" s="38"/>
      <c r="T67" s="38"/>
      <c r="U67" s="38"/>
      <c r="V67" s="38"/>
      <c r="W67" s="38"/>
      <c r="X67" s="38"/>
      <c r="Y67" s="38"/>
      <c r="Z67" s="38"/>
      <c r="AA67" s="90"/>
      <c r="AB67" s="396">
        <f>'（別添）_計画書（歯科診療所及びⅡを算定する有床診療所）'!AB61</f>
        <v>0</v>
      </c>
      <c r="AC67" s="396"/>
      <c r="AD67" s="396"/>
      <c r="AE67" s="396"/>
      <c r="AF67" s="396"/>
      <c r="AG67" s="92" t="s">
        <v>156</v>
      </c>
    </row>
    <row r="68" spans="1:33" ht="16.149999999999999" customHeight="1" x14ac:dyDescent="0.4">
      <c r="A68" s="114" t="s">
        <v>486</v>
      </c>
      <c r="B68" s="88"/>
      <c r="C68" s="15"/>
      <c r="D68" s="15"/>
      <c r="E68" s="15"/>
      <c r="F68" s="15"/>
      <c r="G68" s="15"/>
      <c r="H68" s="15"/>
      <c r="I68" s="15"/>
      <c r="J68" s="15"/>
      <c r="K68" s="15"/>
      <c r="L68" s="15"/>
      <c r="M68" s="15"/>
      <c r="N68" s="15"/>
      <c r="O68" s="15"/>
      <c r="P68" s="15"/>
      <c r="Q68" s="15"/>
      <c r="R68" s="15"/>
      <c r="S68" s="15"/>
      <c r="T68" s="15"/>
      <c r="U68" s="15"/>
      <c r="V68" s="15"/>
      <c r="W68" s="15"/>
      <c r="X68" s="15"/>
      <c r="Y68" s="15"/>
      <c r="Z68" s="15"/>
      <c r="AA68" s="89"/>
      <c r="AB68" s="332">
        <f>'（別添）_計画書（歯科診療所及びⅡを算定する有床診療所）'!AB62</f>
        <v>0</v>
      </c>
      <c r="AC68" s="332"/>
      <c r="AD68" s="332"/>
      <c r="AE68" s="332"/>
      <c r="AF68" s="332"/>
      <c r="AG68" s="169" t="s">
        <v>137</v>
      </c>
    </row>
    <row r="69" spans="1:33" ht="16.149999999999999" customHeight="1" x14ac:dyDescent="0.4">
      <c r="A69" s="1" t="s">
        <v>487</v>
      </c>
      <c r="B69" s="3"/>
      <c r="C69" s="3"/>
      <c r="D69" s="3"/>
      <c r="E69" s="3"/>
      <c r="F69" s="3"/>
      <c r="G69" s="3"/>
      <c r="H69" s="3"/>
      <c r="I69" s="3"/>
      <c r="J69" s="3"/>
      <c r="K69" s="3"/>
      <c r="L69" s="3"/>
      <c r="M69" s="3"/>
      <c r="N69" s="3"/>
      <c r="O69" s="3"/>
      <c r="P69" s="3"/>
      <c r="Q69" s="3"/>
      <c r="R69" s="3"/>
      <c r="S69" s="3"/>
      <c r="T69" s="3"/>
      <c r="U69" s="3"/>
      <c r="V69" s="3"/>
      <c r="W69" s="3"/>
      <c r="X69" s="3"/>
      <c r="Y69" s="3"/>
      <c r="Z69" s="3"/>
      <c r="AA69" s="3"/>
      <c r="AB69" s="333"/>
      <c r="AC69" s="333"/>
      <c r="AD69" s="333"/>
      <c r="AE69" s="333"/>
      <c r="AF69" s="333"/>
      <c r="AG69" s="261" t="s">
        <v>137</v>
      </c>
    </row>
    <row r="70" spans="1:33" ht="16.149999999999999" customHeight="1" x14ac:dyDescent="0.4">
      <c r="A70" s="109" t="s">
        <v>488</v>
      </c>
      <c r="B70" s="6"/>
      <c r="C70" s="6"/>
      <c r="D70" s="6"/>
      <c r="E70" s="6"/>
      <c r="F70" s="6"/>
      <c r="G70" s="6"/>
      <c r="H70" s="6"/>
      <c r="I70" s="6"/>
      <c r="J70" s="6"/>
      <c r="K70" s="6"/>
      <c r="L70" s="6"/>
      <c r="M70" s="6"/>
      <c r="N70" s="6"/>
      <c r="O70" s="6"/>
      <c r="P70" s="6"/>
      <c r="Q70" s="6"/>
      <c r="R70" s="6"/>
      <c r="S70" s="6"/>
      <c r="T70" s="6"/>
      <c r="U70" s="6"/>
      <c r="V70" s="6"/>
      <c r="W70" s="6"/>
      <c r="X70" s="6"/>
      <c r="Y70" s="6"/>
      <c r="Z70" s="6"/>
      <c r="AA70" s="6"/>
      <c r="AB70" s="326">
        <f>AB69-AB68</f>
        <v>0</v>
      </c>
      <c r="AC70" s="326"/>
      <c r="AD70" s="326"/>
      <c r="AE70" s="326"/>
      <c r="AF70" s="326"/>
      <c r="AG70" s="261" t="s">
        <v>137</v>
      </c>
    </row>
    <row r="71" spans="1:33" ht="16.149999999999999" customHeight="1" x14ac:dyDescent="0.4">
      <c r="A71" s="17"/>
      <c r="B71" s="103" t="s">
        <v>489</v>
      </c>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406"/>
      <c r="AC71" s="406"/>
      <c r="AD71" s="406"/>
      <c r="AE71" s="406"/>
      <c r="AF71" s="406"/>
      <c r="AG71" s="174" t="s">
        <v>137</v>
      </c>
    </row>
    <row r="72" spans="1:33" ht="16.149999999999999" customHeight="1" thickBot="1" x14ac:dyDescent="0.45">
      <c r="A72" s="44"/>
      <c r="B72" s="105" t="s">
        <v>490</v>
      </c>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410"/>
      <c r="AC72" s="410"/>
      <c r="AD72" s="410"/>
      <c r="AE72" s="410"/>
      <c r="AF72" s="410"/>
      <c r="AG72" s="174" t="s">
        <v>162</v>
      </c>
    </row>
    <row r="73" spans="1:33" ht="16.149999999999999" customHeight="1" thickTop="1" thickBot="1" x14ac:dyDescent="0.45">
      <c r="A73" s="104"/>
      <c r="B73" s="106" t="s">
        <v>491</v>
      </c>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411" t="e">
        <f>AB72/AB68*100</f>
        <v>#DIV/0!</v>
      </c>
      <c r="AC73" s="411"/>
      <c r="AD73" s="411"/>
      <c r="AE73" s="411"/>
      <c r="AF73" s="411"/>
      <c r="AG73" s="175" t="s">
        <v>164</v>
      </c>
    </row>
    <row r="74" spans="1:33" ht="16.149999999999999" customHeight="1" x14ac:dyDescent="0.4">
      <c r="A74" s="63"/>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33" ht="16.149999999999999" customHeight="1" thickBot="1" x14ac:dyDescent="0.45">
      <c r="A75" s="2" t="s">
        <v>666</v>
      </c>
      <c r="B75" s="3"/>
      <c r="C75" s="3"/>
      <c r="D75" s="3"/>
      <c r="E75" s="3"/>
      <c r="F75" s="3"/>
      <c r="G75" s="3"/>
      <c r="H75" s="3"/>
      <c r="I75" s="3"/>
      <c r="J75" s="3"/>
      <c r="K75" s="3"/>
      <c r="L75" s="3"/>
      <c r="M75" s="3"/>
      <c r="N75" s="3"/>
      <c r="O75" s="3"/>
      <c r="P75" s="3"/>
      <c r="Q75" s="3"/>
      <c r="R75" s="3"/>
      <c r="S75" s="3"/>
      <c r="T75" s="3"/>
      <c r="U75" s="3"/>
      <c r="V75" s="3"/>
      <c r="W75" s="3"/>
      <c r="X75" s="3"/>
      <c r="Y75" s="3"/>
      <c r="Z75" s="3"/>
      <c r="AA75" s="363"/>
      <c r="AB75" s="363"/>
      <c r="AC75" s="363"/>
      <c r="AD75" s="363"/>
      <c r="AE75" s="363"/>
      <c r="AF75" s="363"/>
      <c r="AG75" s="363"/>
    </row>
    <row r="76" spans="1:33" ht="16.149999999999999" customHeight="1" x14ac:dyDescent="0.4">
      <c r="A76" s="144" t="s">
        <v>667</v>
      </c>
      <c r="B76" s="69"/>
      <c r="C76" s="38"/>
      <c r="D76" s="38"/>
      <c r="E76" s="38"/>
      <c r="F76" s="38"/>
      <c r="G76" s="38"/>
      <c r="H76" s="38"/>
      <c r="I76" s="38"/>
      <c r="J76" s="38"/>
      <c r="K76" s="38"/>
      <c r="L76" s="38"/>
      <c r="M76" s="38"/>
      <c r="N76" s="38"/>
      <c r="O76" s="38"/>
      <c r="P76" s="38"/>
      <c r="Q76" s="38"/>
      <c r="R76" s="38"/>
      <c r="S76" s="38"/>
      <c r="T76" s="38"/>
      <c r="U76" s="38"/>
      <c r="V76" s="38"/>
      <c r="W76" s="38"/>
      <c r="X76" s="38"/>
      <c r="Y76" s="38"/>
      <c r="Z76" s="38"/>
      <c r="AA76" s="90"/>
      <c r="AB76" s="396">
        <f>'（別添）_計画書（歯科診療所及びⅡを算定する有床診療所）'!AB70</f>
        <v>0</v>
      </c>
      <c r="AC76" s="396"/>
      <c r="AD76" s="396"/>
      <c r="AE76" s="396"/>
      <c r="AF76" s="396"/>
      <c r="AG76" s="92" t="s">
        <v>156</v>
      </c>
    </row>
    <row r="77" spans="1:33" ht="16.149999999999999" customHeight="1" x14ac:dyDescent="0.4">
      <c r="A77" s="1" t="s">
        <v>668</v>
      </c>
      <c r="B77" s="88"/>
      <c r="C77" s="15"/>
      <c r="D77" s="15"/>
      <c r="E77" s="15"/>
      <c r="F77" s="15"/>
      <c r="G77" s="15"/>
      <c r="H77" s="15"/>
      <c r="I77" s="15"/>
      <c r="J77" s="15"/>
      <c r="K77" s="15"/>
      <c r="L77" s="15"/>
      <c r="M77" s="15"/>
      <c r="N77" s="15"/>
      <c r="O77" s="15"/>
      <c r="P77" s="15"/>
      <c r="Q77" s="15"/>
      <c r="R77" s="15"/>
      <c r="S77" s="15"/>
      <c r="T77" s="15"/>
      <c r="U77" s="15"/>
      <c r="V77" s="15"/>
      <c r="W77" s="15"/>
      <c r="X77" s="15"/>
      <c r="Y77" s="15"/>
      <c r="Z77" s="15"/>
      <c r="AA77" s="89"/>
      <c r="AB77" s="332">
        <f>'（別添）_計画書（歯科診療所及びⅡを算定する有床診療所）'!AB71</f>
        <v>0</v>
      </c>
      <c r="AC77" s="332"/>
      <c r="AD77" s="332"/>
      <c r="AE77" s="332"/>
      <c r="AF77" s="332"/>
      <c r="AG77" s="169" t="s">
        <v>137</v>
      </c>
    </row>
    <row r="78" spans="1:33" ht="16.149999999999999" customHeight="1" x14ac:dyDescent="0.4">
      <c r="A78" s="1" t="s">
        <v>669</v>
      </c>
      <c r="B78" s="3"/>
      <c r="C78" s="3"/>
      <c r="D78" s="3"/>
      <c r="E78" s="3"/>
      <c r="F78" s="3"/>
      <c r="G78" s="3"/>
      <c r="H78" s="3"/>
      <c r="I78" s="3"/>
      <c r="J78" s="3"/>
      <c r="K78" s="3"/>
      <c r="L78" s="3"/>
      <c r="M78" s="3"/>
      <c r="N78" s="3"/>
      <c r="O78" s="3"/>
      <c r="P78" s="3"/>
      <c r="Q78" s="3"/>
      <c r="R78" s="3"/>
      <c r="S78" s="3"/>
      <c r="T78" s="3"/>
      <c r="U78" s="3"/>
      <c r="V78" s="3"/>
      <c r="W78" s="3"/>
      <c r="X78" s="3"/>
      <c r="Y78" s="3"/>
      <c r="Z78" s="3"/>
      <c r="AA78" s="3"/>
      <c r="AB78" s="333"/>
      <c r="AC78" s="333"/>
      <c r="AD78" s="333"/>
      <c r="AE78" s="333"/>
      <c r="AF78" s="333"/>
      <c r="AG78" s="261" t="s">
        <v>137</v>
      </c>
    </row>
    <row r="79" spans="1:33" ht="16.149999999999999" customHeight="1" x14ac:dyDescent="0.4">
      <c r="A79" s="109" t="s">
        <v>619</v>
      </c>
      <c r="B79" s="6"/>
      <c r="C79" s="6"/>
      <c r="D79" s="6"/>
      <c r="E79" s="6"/>
      <c r="F79" s="6"/>
      <c r="G79" s="6"/>
      <c r="H79" s="6"/>
      <c r="I79" s="6"/>
      <c r="J79" s="6"/>
      <c r="K79" s="6"/>
      <c r="L79" s="6"/>
      <c r="M79" s="6"/>
      <c r="N79" s="6"/>
      <c r="O79" s="6"/>
      <c r="P79" s="6"/>
      <c r="Q79" s="6"/>
      <c r="R79" s="6"/>
      <c r="S79" s="6"/>
      <c r="T79" s="6"/>
      <c r="U79" s="6"/>
      <c r="V79" s="6"/>
      <c r="W79" s="6"/>
      <c r="X79" s="6"/>
      <c r="Y79" s="6"/>
      <c r="Z79" s="6"/>
      <c r="AA79" s="6"/>
      <c r="AB79" s="326">
        <f>AB78-AB77</f>
        <v>0</v>
      </c>
      <c r="AC79" s="326"/>
      <c r="AD79" s="326"/>
      <c r="AE79" s="326"/>
      <c r="AF79" s="326"/>
      <c r="AG79" s="261" t="s">
        <v>137</v>
      </c>
    </row>
    <row r="80" spans="1:33" ht="16.149999999999999" customHeight="1" x14ac:dyDescent="0.4">
      <c r="A80" s="17"/>
      <c r="B80" s="103" t="s">
        <v>464</v>
      </c>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406"/>
      <c r="AC80" s="406"/>
      <c r="AD80" s="406"/>
      <c r="AE80" s="406"/>
      <c r="AF80" s="406"/>
      <c r="AG80" s="174" t="s">
        <v>137</v>
      </c>
    </row>
    <row r="81" spans="1:33" ht="16.149999999999999" customHeight="1" thickBot="1" x14ac:dyDescent="0.45">
      <c r="A81" s="44"/>
      <c r="B81" s="105" t="s">
        <v>465</v>
      </c>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410"/>
      <c r="AC81" s="410"/>
      <c r="AD81" s="410"/>
      <c r="AE81" s="410"/>
      <c r="AF81" s="410"/>
      <c r="AG81" s="174" t="s">
        <v>162</v>
      </c>
    </row>
    <row r="82" spans="1:33" ht="16.350000000000001" customHeight="1" thickTop="1" thickBot="1" x14ac:dyDescent="0.45">
      <c r="A82" s="104"/>
      <c r="B82" s="106" t="s">
        <v>620</v>
      </c>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411" t="e">
        <f>AB81/AB77*100</f>
        <v>#DIV/0!</v>
      </c>
      <c r="AC82" s="411"/>
      <c r="AD82" s="411"/>
      <c r="AE82" s="411"/>
      <c r="AF82" s="411"/>
      <c r="AG82" s="175" t="s">
        <v>164</v>
      </c>
    </row>
    <row r="83" spans="1:33" ht="16.350000000000001" customHeight="1" x14ac:dyDescent="0.4"/>
    <row r="84" spans="1:33" ht="16.149999999999999" customHeight="1" thickBot="1" x14ac:dyDescent="0.45">
      <c r="A84" s="2" t="s">
        <v>670</v>
      </c>
      <c r="B84" s="3"/>
      <c r="C84" s="3"/>
      <c r="D84" s="3"/>
      <c r="E84" s="3"/>
      <c r="F84" s="3"/>
      <c r="G84" s="3"/>
      <c r="H84" s="3"/>
      <c r="I84" s="3"/>
      <c r="J84" s="3"/>
      <c r="K84" s="3"/>
      <c r="L84" s="3"/>
      <c r="M84" s="3"/>
      <c r="N84" s="3"/>
      <c r="O84" s="3"/>
      <c r="P84" s="3"/>
      <c r="Q84" s="3"/>
      <c r="R84" s="3"/>
      <c r="S84" s="3"/>
      <c r="T84" s="3"/>
      <c r="U84" s="3"/>
      <c r="V84" s="3"/>
      <c r="W84" s="3"/>
      <c r="X84" s="3"/>
      <c r="Y84" s="3"/>
      <c r="Z84" s="3"/>
      <c r="AA84" s="363"/>
      <c r="AB84" s="363"/>
      <c r="AC84" s="363"/>
      <c r="AD84" s="363"/>
      <c r="AE84" s="363"/>
      <c r="AF84" s="363"/>
      <c r="AG84" s="363"/>
    </row>
    <row r="85" spans="1:33" ht="16.149999999999999" customHeight="1" x14ac:dyDescent="0.4">
      <c r="A85" s="144" t="s">
        <v>671</v>
      </c>
      <c r="B85" s="69"/>
      <c r="C85" s="38"/>
      <c r="D85" s="38"/>
      <c r="E85" s="38"/>
      <c r="F85" s="38"/>
      <c r="G85" s="38"/>
      <c r="H85" s="38"/>
      <c r="I85" s="38"/>
      <c r="J85" s="38"/>
      <c r="K85" s="38"/>
      <c r="L85" s="38"/>
      <c r="M85" s="38"/>
      <c r="N85" s="38"/>
      <c r="O85" s="38"/>
      <c r="P85" s="38"/>
      <c r="Q85" s="38"/>
      <c r="R85" s="38"/>
      <c r="S85" s="38"/>
      <c r="T85" s="38"/>
      <c r="U85" s="38"/>
      <c r="V85" s="38"/>
      <c r="W85" s="38"/>
      <c r="X85" s="38"/>
      <c r="Y85" s="38"/>
      <c r="Z85" s="38"/>
      <c r="AA85" s="90"/>
      <c r="AB85" s="405">
        <f>'（別添）_計画書（歯科診療所及びⅡを算定する有床診療所）'!AB79</f>
        <v>0</v>
      </c>
      <c r="AC85" s="405"/>
      <c r="AD85" s="405"/>
      <c r="AE85" s="405"/>
      <c r="AF85" s="405"/>
      <c r="AG85" s="92" t="s">
        <v>156</v>
      </c>
    </row>
    <row r="86" spans="1:33" ht="16.149999999999999" customHeight="1" x14ac:dyDescent="0.4">
      <c r="A86" s="1" t="s">
        <v>672</v>
      </c>
      <c r="B86" s="88"/>
      <c r="C86" s="15"/>
      <c r="D86" s="15"/>
      <c r="E86" s="15"/>
      <c r="F86" s="15"/>
      <c r="G86" s="15"/>
      <c r="H86" s="15"/>
      <c r="I86" s="15"/>
      <c r="J86" s="15"/>
      <c r="K86" s="15"/>
      <c r="L86" s="15"/>
      <c r="M86" s="15"/>
      <c r="N86" s="15"/>
      <c r="O86" s="15"/>
      <c r="P86" s="15"/>
      <c r="Q86" s="15"/>
      <c r="R86" s="15"/>
      <c r="S86" s="15"/>
      <c r="T86" s="15"/>
      <c r="U86" s="15"/>
      <c r="V86" s="15"/>
      <c r="W86" s="15"/>
      <c r="X86" s="15"/>
      <c r="Y86" s="15"/>
      <c r="Z86" s="15"/>
      <c r="AA86" s="89"/>
      <c r="AB86" s="412">
        <f>'（別添）_計画書（歯科診療所及びⅡを算定する有床診療所）'!AB80</f>
        <v>0</v>
      </c>
      <c r="AC86" s="412"/>
      <c r="AD86" s="412"/>
      <c r="AE86" s="412"/>
      <c r="AF86" s="412"/>
      <c r="AG86" s="169" t="s">
        <v>137</v>
      </c>
    </row>
    <row r="87" spans="1:33" ht="16.149999999999999" customHeight="1" x14ac:dyDescent="0.4">
      <c r="A87" s="1" t="s">
        <v>673</v>
      </c>
      <c r="B87" s="3"/>
      <c r="C87" s="3"/>
      <c r="D87" s="3"/>
      <c r="E87" s="3"/>
      <c r="F87" s="3"/>
      <c r="G87" s="3"/>
      <c r="H87" s="3"/>
      <c r="I87" s="3"/>
      <c r="J87" s="3"/>
      <c r="K87" s="3"/>
      <c r="L87" s="3"/>
      <c r="M87" s="3"/>
      <c r="N87" s="3"/>
      <c r="O87" s="3"/>
      <c r="P87" s="3"/>
      <c r="Q87" s="3"/>
      <c r="R87" s="3"/>
      <c r="S87" s="3"/>
      <c r="T87" s="3"/>
      <c r="U87" s="3"/>
      <c r="V87" s="3"/>
      <c r="W87" s="3"/>
      <c r="X87" s="3"/>
      <c r="Y87" s="3"/>
      <c r="Z87" s="3"/>
      <c r="AA87" s="3"/>
      <c r="AB87" s="333"/>
      <c r="AC87" s="333"/>
      <c r="AD87" s="333"/>
      <c r="AE87" s="333"/>
      <c r="AF87" s="333"/>
      <c r="AG87" s="261" t="s">
        <v>137</v>
      </c>
    </row>
    <row r="88" spans="1:33" ht="16.149999999999999" customHeight="1" x14ac:dyDescent="0.4">
      <c r="A88" s="109" t="s">
        <v>624</v>
      </c>
      <c r="B88" s="6"/>
      <c r="C88" s="6"/>
      <c r="D88" s="6"/>
      <c r="E88" s="6"/>
      <c r="F88" s="6"/>
      <c r="G88" s="6"/>
      <c r="H88" s="6"/>
      <c r="I88" s="6"/>
      <c r="J88" s="6"/>
      <c r="K88" s="6"/>
      <c r="L88" s="6"/>
      <c r="M88" s="6"/>
      <c r="N88" s="6"/>
      <c r="O88" s="6"/>
      <c r="P88" s="6"/>
      <c r="Q88" s="6"/>
      <c r="R88" s="6"/>
      <c r="S88" s="6"/>
      <c r="T88" s="6"/>
      <c r="U88" s="6"/>
      <c r="V88" s="6"/>
      <c r="W88" s="6"/>
      <c r="X88" s="6"/>
      <c r="Y88" s="6"/>
      <c r="Z88" s="6"/>
      <c r="AA88" s="6"/>
      <c r="AB88" s="326">
        <f>AB87-AB86</f>
        <v>0</v>
      </c>
      <c r="AC88" s="326"/>
      <c r="AD88" s="326"/>
      <c r="AE88" s="326"/>
      <c r="AF88" s="326"/>
      <c r="AG88" s="261" t="s">
        <v>137</v>
      </c>
    </row>
    <row r="89" spans="1:33" ht="16.149999999999999" customHeight="1" x14ac:dyDescent="0.4">
      <c r="A89" s="17"/>
      <c r="B89" s="103" t="s">
        <v>625</v>
      </c>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406"/>
      <c r="AC89" s="406"/>
      <c r="AD89" s="406"/>
      <c r="AE89" s="406"/>
      <c r="AF89" s="406"/>
      <c r="AG89" s="174" t="s">
        <v>137</v>
      </c>
    </row>
    <row r="90" spans="1:33" ht="16.149999999999999" customHeight="1" thickBot="1" x14ac:dyDescent="0.45">
      <c r="A90" s="44"/>
      <c r="B90" s="105" t="s">
        <v>626</v>
      </c>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410"/>
      <c r="AC90" s="410"/>
      <c r="AD90" s="410"/>
      <c r="AE90" s="410"/>
      <c r="AF90" s="410"/>
      <c r="AG90" s="174" t="s">
        <v>162</v>
      </c>
    </row>
    <row r="91" spans="1:33" ht="16.350000000000001" customHeight="1" thickTop="1" thickBot="1" x14ac:dyDescent="0.45">
      <c r="A91" s="104"/>
      <c r="B91" s="106" t="s">
        <v>627</v>
      </c>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411" t="e">
        <f>AB90/AB86*100</f>
        <v>#DIV/0!</v>
      </c>
      <c r="AC91" s="411"/>
      <c r="AD91" s="411"/>
      <c r="AE91" s="411"/>
      <c r="AF91" s="411"/>
      <c r="AG91" s="175" t="s">
        <v>164</v>
      </c>
    </row>
    <row r="92" spans="1:33" ht="16.350000000000001" customHeight="1" x14ac:dyDescent="0.4"/>
    <row r="93" spans="1:33" ht="16.149999999999999" customHeight="1" thickBot="1" x14ac:dyDescent="0.45">
      <c r="A93" s="274" t="s">
        <v>674</v>
      </c>
      <c r="B93" s="3"/>
      <c r="C93" s="3"/>
      <c r="D93" s="3"/>
      <c r="E93" s="3"/>
      <c r="F93" s="3"/>
      <c r="G93" s="3"/>
      <c r="H93" s="3"/>
      <c r="I93" s="3"/>
      <c r="J93" s="3"/>
      <c r="K93" s="3"/>
      <c r="L93" s="3"/>
      <c r="M93" s="3"/>
      <c r="N93" s="3"/>
      <c r="O93" s="3"/>
      <c r="P93" s="3"/>
      <c r="Q93" s="3"/>
      <c r="R93" s="3"/>
      <c r="S93" s="3"/>
      <c r="T93" s="3"/>
      <c r="U93" s="3"/>
      <c r="V93" s="3"/>
      <c r="W93" s="3"/>
      <c r="X93" s="3"/>
      <c r="Y93" s="3"/>
      <c r="Z93" s="3"/>
      <c r="AA93" s="363"/>
      <c r="AB93" s="363"/>
      <c r="AC93" s="363"/>
      <c r="AD93" s="363"/>
      <c r="AE93" s="363"/>
      <c r="AF93" s="363"/>
      <c r="AG93" s="363"/>
    </row>
    <row r="94" spans="1:33" ht="16.149999999999999" customHeight="1" x14ac:dyDescent="0.4">
      <c r="A94" s="144" t="s">
        <v>675</v>
      </c>
      <c r="B94" s="69"/>
      <c r="C94" s="38"/>
      <c r="D94" s="38"/>
      <c r="E94" s="38"/>
      <c r="F94" s="38"/>
      <c r="G94" s="38"/>
      <c r="H94" s="38"/>
      <c r="I94" s="38"/>
      <c r="J94" s="38"/>
      <c r="K94" s="38"/>
      <c r="L94" s="38"/>
      <c r="M94" s="38"/>
      <c r="N94" s="38"/>
      <c r="O94" s="38"/>
      <c r="P94" s="38"/>
      <c r="Q94" s="38"/>
      <c r="R94" s="38"/>
      <c r="S94" s="38"/>
      <c r="T94" s="38"/>
      <c r="U94" s="38"/>
      <c r="V94" s="38"/>
      <c r="W94" s="38"/>
      <c r="X94" s="38"/>
      <c r="Y94" s="38"/>
      <c r="Z94" s="38"/>
      <c r="AA94" s="90"/>
      <c r="AB94" s="405">
        <f>'（別添）_計画書（歯科診療所及びⅡを算定する有床診療所）'!AB88</f>
        <v>0</v>
      </c>
      <c r="AC94" s="405"/>
      <c r="AD94" s="405"/>
      <c r="AE94" s="405"/>
      <c r="AF94" s="405"/>
      <c r="AG94" s="92" t="s">
        <v>156</v>
      </c>
    </row>
    <row r="95" spans="1:33" ht="16.149999999999999" customHeight="1" x14ac:dyDescent="0.4">
      <c r="A95" s="1" t="s">
        <v>676</v>
      </c>
      <c r="B95" s="88"/>
      <c r="C95" s="15"/>
      <c r="D95" s="15"/>
      <c r="E95" s="15"/>
      <c r="F95" s="15"/>
      <c r="G95" s="15"/>
      <c r="H95" s="15"/>
      <c r="I95" s="15"/>
      <c r="J95" s="15"/>
      <c r="K95" s="15"/>
      <c r="L95" s="15"/>
      <c r="M95" s="15"/>
      <c r="N95" s="15"/>
      <c r="O95" s="15"/>
      <c r="P95" s="15"/>
      <c r="Q95" s="15"/>
      <c r="R95" s="15"/>
      <c r="S95" s="15"/>
      <c r="T95" s="15"/>
      <c r="U95" s="15"/>
      <c r="V95" s="15"/>
      <c r="W95" s="15"/>
      <c r="X95" s="15"/>
      <c r="Y95" s="15"/>
      <c r="Z95" s="15"/>
      <c r="AA95" s="89"/>
      <c r="AB95" s="412">
        <f>'（別添）_計画書（歯科診療所及びⅡを算定する有床診療所）'!AB89</f>
        <v>0</v>
      </c>
      <c r="AC95" s="412"/>
      <c r="AD95" s="412"/>
      <c r="AE95" s="412"/>
      <c r="AF95" s="412"/>
      <c r="AG95" s="169" t="s">
        <v>137</v>
      </c>
    </row>
    <row r="96" spans="1:33" ht="16.149999999999999" customHeight="1" x14ac:dyDescent="0.4">
      <c r="A96" s="1" t="s">
        <v>677</v>
      </c>
      <c r="B96" s="3"/>
      <c r="C96" s="3"/>
      <c r="D96" s="3"/>
      <c r="E96" s="3"/>
      <c r="F96" s="3"/>
      <c r="G96" s="3"/>
      <c r="H96" s="3"/>
      <c r="I96" s="3"/>
      <c r="J96" s="3"/>
      <c r="K96" s="3"/>
      <c r="L96" s="3"/>
      <c r="M96" s="3"/>
      <c r="N96" s="3"/>
      <c r="O96" s="3"/>
      <c r="P96" s="3"/>
      <c r="Q96" s="3"/>
      <c r="R96" s="3"/>
      <c r="S96" s="3"/>
      <c r="T96" s="3"/>
      <c r="U96" s="3"/>
      <c r="V96" s="3"/>
      <c r="W96" s="3"/>
      <c r="X96" s="3"/>
      <c r="Y96" s="3"/>
      <c r="Z96" s="3"/>
      <c r="AA96" s="3"/>
      <c r="AB96" s="333"/>
      <c r="AC96" s="333"/>
      <c r="AD96" s="333"/>
      <c r="AE96" s="333"/>
      <c r="AF96" s="333"/>
      <c r="AG96" s="261" t="s">
        <v>137</v>
      </c>
    </row>
    <row r="97" spans="1:35" ht="16.149999999999999" customHeight="1" x14ac:dyDescent="0.4">
      <c r="A97" s="109" t="s">
        <v>631</v>
      </c>
      <c r="B97" s="6"/>
      <c r="C97" s="6"/>
      <c r="D97" s="6"/>
      <c r="E97" s="6"/>
      <c r="F97" s="6"/>
      <c r="G97" s="6"/>
      <c r="H97" s="6"/>
      <c r="I97" s="6"/>
      <c r="J97" s="6"/>
      <c r="K97" s="6"/>
      <c r="L97" s="6"/>
      <c r="M97" s="6"/>
      <c r="N97" s="6"/>
      <c r="O97" s="6"/>
      <c r="P97" s="6"/>
      <c r="Q97" s="6"/>
      <c r="R97" s="6"/>
      <c r="S97" s="6"/>
      <c r="T97" s="6"/>
      <c r="U97" s="6"/>
      <c r="V97" s="6"/>
      <c r="W97" s="6"/>
      <c r="X97" s="6"/>
      <c r="Y97" s="6"/>
      <c r="Z97" s="6"/>
      <c r="AA97" s="6"/>
      <c r="AB97" s="326">
        <f>AB96-AB95</f>
        <v>0</v>
      </c>
      <c r="AC97" s="326"/>
      <c r="AD97" s="326"/>
      <c r="AE97" s="326"/>
      <c r="AF97" s="326"/>
      <c r="AG97" s="261" t="s">
        <v>137</v>
      </c>
    </row>
    <row r="98" spans="1:35" ht="16.149999999999999" customHeight="1" x14ac:dyDescent="0.4">
      <c r="A98" s="17"/>
      <c r="B98" s="103" t="s">
        <v>632</v>
      </c>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406"/>
      <c r="AC98" s="406"/>
      <c r="AD98" s="406"/>
      <c r="AE98" s="406"/>
      <c r="AF98" s="406"/>
      <c r="AG98" s="174" t="s">
        <v>137</v>
      </c>
    </row>
    <row r="99" spans="1:35" ht="16.350000000000001" customHeight="1" thickBot="1" x14ac:dyDescent="0.45">
      <c r="A99" s="44"/>
      <c r="B99" s="105" t="s">
        <v>633</v>
      </c>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410"/>
      <c r="AC99" s="410"/>
      <c r="AD99" s="410"/>
      <c r="AE99" s="410"/>
      <c r="AF99" s="410"/>
      <c r="AG99" s="174" t="s">
        <v>162</v>
      </c>
    </row>
    <row r="100" spans="1:35" ht="16.350000000000001" customHeight="1" thickTop="1" thickBot="1" x14ac:dyDescent="0.45">
      <c r="A100" s="104"/>
      <c r="B100" s="106" t="s">
        <v>634</v>
      </c>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411" t="e">
        <f>AB99/AB95*100</f>
        <v>#DIV/0!</v>
      </c>
      <c r="AC100" s="411"/>
      <c r="AD100" s="411"/>
      <c r="AE100" s="411"/>
      <c r="AF100" s="411"/>
      <c r="AG100" s="175" t="s">
        <v>164</v>
      </c>
    </row>
    <row r="101" spans="1:35" ht="16.350000000000001" customHeight="1" x14ac:dyDescent="0.4"/>
    <row r="102" spans="1:35" ht="16.149999999999999" customHeight="1" thickBot="1" x14ac:dyDescent="0.45">
      <c r="A102" s="2" t="s">
        <v>168</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63"/>
      <c r="AB102" s="363"/>
      <c r="AC102" s="363"/>
      <c r="AD102" s="363"/>
      <c r="AE102" s="363"/>
      <c r="AF102" s="363"/>
      <c r="AG102" s="363"/>
    </row>
    <row r="103" spans="1:35" ht="16.149999999999999" customHeight="1" x14ac:dyDescent="0.4">
      <c r="A103" s="269" t="s">
        <v>649</v>
      </c>
      <c r="B103" s="69"/>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90"/>
      <c r="AB103" s="405">
        <f>'（別添）_計画書（歯科診療所及びⅡを算定する有床診療所）'!AB97</f>
        <v>0</v>
      </c>
      <c r="AC103" s="405"/>
      <c r="AD103" s="405"/>
      <c r="AE103" s="405"/>
      <c r="AF103" s="405"/>
      <c r="AG103" s="92" t="s">
        <v>156</v>
      </c>
    </row>
    <row r="104" spans="1:35" ht="16.149999999999999" customHeight="1" x14ac:dyDescent="0.4">
      <c r="A104" s="267" t="s">
        <v>650</v>
      </c>
      <c r="B104" s="88"/>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89"/>
      <c r="AB104" s="412">
        <f>'（別添）_計画書（歯科診療所及びⅡを算定する有床診療所）'!AB98</f>
        <v>0</v>
      </c>
      <c r="AC104" s="412"/>
      <c r="AD104" s="412"/>
      <c r="AE104" s="412"/>
      <c r="AF104" s="412"/>
      <c r="AG104" s="169" t="s">
        <v>137</v>
      </c>
    </row>
    <row r="105" spans="1:35" ht="16.149999999999999" customHeight="1" x14ac:dyDescent="0.4">
      <c r="A105" s="1" t="s">
        <v>651</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33"/>
      <c r="AC105" s="333"/>
      <c r="AD105" s="333"/>
      <c r="AE105" s="333"/>
      <c r="AF105" s="333"/>
      <c r="AG105" s="261" t="s">
        <v>137</v>
      </c>
    </row>
    <row r="106" spans="1:35" ht="16.149999999999999" customHeight="1" x14ac:dyDescent="0.4">
      <c r="A106" s="270" t="s">
        <v>636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326">
        <f>AB105-AB104</f>
        <v>0</v>
      </c>
      <c r="AC106" s="326"/>
      <c r="AD106" s="326"/>
      <c r="AE106" s="326"/>
      <c r="AF106" s="326"/>
      <c r="AG106" s="261" t="s">
        <v>137</v>
      </c>
    </row>
    <row r="107" spans="1:35" ht="16.149999999999999" customHeight="1" x14ac:dyDescent="0.4">
      <c r="A107" s="17"/>
      <c r="B107" s="103" t="s">
        <v>637</v>
      </c>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406"/>
      <c r="AC107" s="406"/>
      <c r="AD107" s="406"/>
      <c r="AE107" s="406"/>
      <c r="AF107" s="406"/>
      <c r="AG107" s="174" t="s">
        <v>137</v>
      </c>
    </row>
    <row r="108" spans="1:35" ht="16.149999999999999" customHeight="1" thickBot="1" x14ac:dyDescent="0.45">
      <c r="A108" s="44"/>
      <c r="B108" s="271" t="s">
        <v>638</v>
      </c>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c r="AA108" s="101"/>
      <c r="AB108" s="410"/>
      <c r="AC108" s="410"/>
      <c r="AD108" s="410"/>
      <c r="AE108" s="410"/>
      <c r="AF108" s="410"/>
      <c r="AG108" s="174" t="s">
        <v>162</v>
      </c>
    </row>
    <row r="109" spans="1:35" ht="16.350000000000001" customHeight="1" thickTop="1" thickBot="1" x14ac:dyDescent="0.45">
      <c r="A109" s="104"/>
      <c r="B109" s="272" t="s">
        <v>639</v>
      </c>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411" t="e">
        <f>AB108/AB104*100</f>
        <v>#DIV/0!</v>
      </c>
      <c r="AC109" s="411"/>
      <c r="AD109" s="411"/>
      <c r="AE109" s="411"/>
      <c r="AF109" s="411"/>
      <c r="AG109" s="175" t="s">
        <v>164</v>
      </c>
    </row>
    <row r="110" spans="1:35" ht="16.350000000000001" customHeight="1" x14ac:dyDescent="0.4"/>
    <row r="111" spans="1:35" ht="16.350000000000001" customHeight="1" x14ac:dyDescent="0.4">
      <c r="A111" s="79" t="s">
        <v>169</v>
      </c>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176"/>
      <c r="AH111" s="119"/>
      <c r="AI111" s="119"/>
    </row>
    <row r="112" spans="1:35" ht="16.149999999999999" customHeight="1" thickBot="1" x14ac:dyDescent="0.45">
      <c r="A112" s="77" t="s">
        <v>422</v>
      </c>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340"/>
      <c r="AB112" s="340"/>
      <c r="AC112" s="340"/>
      <c r="AD112" s="340"/>
      <c r="AE112" s="340"/>
      <c r="AF112" s="340"/>
      <c r="AG112" s="340"/>
      <c r="AH112" s="141"/>
      <c r="AI112" s="141"/>
    </row>
    <row r="113" spans="1:35" ht="16.149999999999999" customHeight="1" x14ac:dyDescent="0.4">
      <c r="A113" s="143" t="s">
        <v>557</v>
      </c>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93"/>
      <c r="AB113" s="413">
        <f>'（別添）_計画書（歯科診療所及びⅡを算定する有床診療所）'!AB107</f>
        <v>0</v>
      </c>
      <c r="AC113" s="413"/>
      <c r="AD113" s="413"/>
      <c r="AE113" s="413"/>
      <c r="AF113" s="413"/>
      <c r="AG113" s="95" t="s">
        <v>156</v>
      </c>
      <c r="AH113" s="120"/>
      <c r="AI113" s="120"/>
    </row>
    <row r="114" spans="1:35" ht="16.149999999999999" customHeight="1" x14ac:dyDescent="0.4">
      <c r="A114" s="129" t="s">
        <v>558</v>
      </c>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94"/>
      <c r="AB114" s="414">
        <f>'（別添）_計画書（歯科診療所及びⅡを算定する有床診療所）'!AB108</f>
        <v>0</v>
      </c>
      <c r="AC114" s="414"/>
      <c r="AD114" s="414"/>
      <c r="AE114" s="414"/>
      <c r="AF114" s="414"/>
      <c r="AG114" s="151" t="s">
        <v>137</v>
      </c>
      <c r="AH114" s="120"/>
      <c r="AI114" s="120"/>
    </row>
    <row r="115" spans="1:35" ht="16.149999999999999" customHeight="1" x14ac:dyDescent="0.4">
      <c r="A115" s="129" t="s">
        <v>559</v>
      </c>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94"/>
      <c r="AB115" s="415">
        <f>'（別添）_計画書（歯科診療所及びⅡを算定する有床診療所）'!AB109</f>
        <v>0</v>
      </c>
      <c r="AC115" s="415"/>
      <c r="AD115" s="415"/>
      <c r="AE115" s="415"/>
      <c r="AF115" s="415"/>
      <c r="AG115" s="151" t="s">
        <v>137</v>
      </c>
      <c r="AH115" s="140"/>
      <c r="AI115" s="140"/>
    </row>
    <row r="116" spans="1:35" ht="16.149999999999999" customHeight="1" x14ac:dyDescent="0.4">
      <c r="A116" s="129" t="s">
        <v>519</v>
      </c>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343"/>
      <c r="AC116" s="343"/>
      <c r="AD116" s="343"/>
      <c r="AE116" s="343"/>
      <c r="AF116" s="343"/>
      <c r="AG116" s="177" t="s">
        <v>137</v>
      </c>
      <c r="AH116" s="140"/>
      <c r="AI116" s="140"/>
    </row>
    <row r="117" spans="1:35" ht="16.149999999999999" customHeight="1" x14ac:dyDescent="0.4">
      <c r="A117" s="129" t="s">
        <v>520</v>
      </c>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342"/>
      <c r="AC117" s="342"/>
      <c r="AD117" s="342"/>
      <c r="AE117" s="342"/>
      <c r="AF117" s="342"/>
      <c r="AG117" s="177" t="s">
        <v>137</v>
      </c>
      <c r="AH117" s="140"/>
      <c r="AI117" s="140"/>
    </row>
    <row r="118" spans="1:35" ht="16.149999999999999" customHeight="1" x14ac:dyDescent="0.4">
      <c r="A118" s="133" t="s">
        <v>448</v>
      </c>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357">
        <f>AB116-AB114</f>
        <v>0</v>
      </c>
      <c r="AC118" s="357"/>
      <c r="AD118" s="357"/>
      <c r="AE118" s="357"/>
      <c r="AF118" s="357"/>
      <c r="AG118" s="177" t="s">
        <v>137</v>
      </c>
      <c r="AH118" s="140"/>
      <c r="AI118" s="140"/>
    </row>
    <row r="119" spans="1:35" ht="16.149999999999999" customHeight="1" x14ac:dyDescent="0.4">
      <c r="A119" s="133" t="s">
        <v>443</v>
      </c>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357">
        <f>AB117-AB115</f>
        <v>0</v>
      </c>
      <c r="AC119" s="357"/>
      <c r="AD119" s="357"/>
      <c r="AE119" s="357"/>
      <c r="AF119" s="357"/>
      <c r="AG119" s="177" t="s">
        <v>137</v>
      </c>
      <c r="AH119" s="140"/>
      <c r="AI119" s="140"/>
    </row>
    <row r="120" spans="1:35" ht="16.149999999999999" customHeight="1" x14ac:dyDescent="0.4">
      <c r="A120" s="110"/>
      <c r="B120" s="111" t="s">
        <v>440</v>
      </c>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342"/>
      <c r="AC120" s="342"/>
      <c r="AD120" s="342"/>
      <c r="AE120" s="342"/>
      <c r="AF120" s="342"/>
      <c r="AG120" s="181" t="s">
        <v>137</v>
      </c>
      <c r="AH120" s="140"/>
      <c r="AI120" s="140"/>
    </row>
    <row r="121" spans="1:35" ht="16.149999999999999" customHeight="1" thickBot="1" x14ac:dyDescent="0.45">
      <c r="A121" s="112"/>
      <c r="B121" s="135" t="s">
        <v>441</v>
      </c>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365"/>
      <c r="AC121" s="365"/>
      <c r="AD121" s="365"/>
      <c r="AE121" s="365"/>
      <c r="AF121" s="365"/>
      <c r="AG121" s="181" t="s">
        <v>162</v>
      </c>
      <c r="AH121" s="140"/>
      <c r="AI121" s="140"/>
    </row>
    <row r="122" spans="1:35" ht="16.350000000000001" customHeight="1" thickTop="1" thickBot="1" x14ac:dyDescent="0.45">
      <c r="A122" s="113"/>
      <c r="B122" s="136" t="s">
        <v>442</v>
      </c>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356" t="e">
        <f>AB121/AB115*100</f>
        <v>#DIV/0!</v>
      </c>
      <c r="AC122" s="356"/>
      <c r="AD122" s="356"/>
      <c r="AE122" s="356"/>
      <c r="AF122" s="356"/>
      <c r="AG122" s="182" t="s">
        <v>164</v>
      </c>
      <c r="AH122" s="140"/>
      <c r="AI122" s="140"/>
    </row>
    <row r="123" spans="1:35" ht="16.350000000000001" customHeight="1" x14ac:dyDescent="0.4">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176"/>
      <c r="AH123" s="119"/>
      <c r="AI123" s="119"/>
    </row>
    <row r="124" spans="1:35" ht="16.149999999999999" customHeight="1" thickBot="1" x14ac:dyDescent="0.45">
      <c r="A124" s="77" t="s">
        <v>648</v>
      </c>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340"/>
      <c r="AB124" s="340"/>
      <c r="AC124" s="340"/>
      <c r="AD124" s="340"/>
      <c r="AE124" s="340"/>
      <c r="AF124" s="340"/>
      <c r="AG124" s="340"/>
      <c r="AH124" s="141"/>
      <c r="AI124" s="141"/>
    </row>
    <row r="125" spans="1:35" ht="16.149999999999999" customHeight="1" x14ac:dyDescent="0.4">
      <c r="A125" s="143" t="s">
        <v>521</v>
      </c>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93"/>
      <c r="AB125" s="413">
        <f>'（別添）_計画書（歯科診療所及びⅡを算定する有床診療所）'!AB119</f>
        <v>0</v>
      </c>
      <c r="AC125" s="413"/>
      <c r="AD125" s="413"/>
      <c r="AE125" s="413"/>
      <c r="AF125" s="413"/>
      <c r="AG125" s="95" t="s">
        <v>156</v>
      </c>
      <c r="AH125" s="120"/>
      <c r="AI125" s="120"/>
    </row>
    <row r="126" spans="1:35" ht="16.149999999999999" customHeight="1" x14ac:dyDescent="0.4">
      <c r="A126" s="129" t="s">
        <v>522</v>
      </c>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94"/>
      <c r="AB126" s="414">
        <f>'（別添）_計画書（歯科診療所及びⅡを算定する有床診療所）'!AB120</f>
        <v>0</v>
      </c>
      <c r="AC126" s="414"/>
      <c r="AD126" s="414"/>
      <c r="AE126" s="414"/>
      <c r="AF126" s="414"/>
      <c r="AG126" s="151" t="s">
        <v>137</v>
      </c>
      <c r="AH126" s="120"/>
      <c r="AI126" s="120"/>
    </row>
    <row r="127" spans="1:35" ht="16.149999999999999" customHeight="1" x14ac:dyDescent="0.4">
      <c r="A127" s="129" t="s">
        <v>645</v>
      </c>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94"/>
      <c r="AB127" s="415">
        <f>'（別添）_計画書（歯科診療所及びⅡを算定する有床診療所）'!AB121</f>
        <v>0</v>
      </c>
      <c r="AC127" s="415"/>
      <c r="AD127" s="415"/>
      <c r="AE127" s="415"/>
      <c r="AF127" s="415"/>
      <c r="AG127" s="151" t="s">
        <v>137</v>
      </c>
      <c r="AH127" s="140"/>
      <c r="AI127" s="140"/>
    </row>
    <row r="128" spans="1:35" ht="16.149999999999999" customHeight="1" x14ac:dyDescent="0.4">
      <c r="A128" s="129" t="s">
        <v>502</v>
      </c>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343"/>
      <c r="AC128" s="343"/>
      <c r="AD128" s="343"/>
      <c r="AE128" s="343"/>
      <c r="AF128" s="343"/>
      <c r="AG128" s="177" t="s">
        <v>137</v>
      </c>
      <c r="AH128" s="140"/>
      <c r="AI128" s="140"/>
    </row>
    <row r="129" spans="1:35" ht="16.149999999999999" customHeight="1" x14ac:dyDescent="0.4">
      <c r="A129" s="129" t="s">
        <v>503</v>
      </c>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342"/>
      <c r="AC129" s="342"/>
      <c r="AD129" s="342"/>
      <c r="AE129" s="342"/>
      <c r="AF129" s="342"/>
      <c r="AG129" s="177" t="s">
        <v>137</v>
      </c>
      <c r="AH129" s="140"/>
      <c r="AI129" s="140"/>
    </row>
    <row r="130" spans="1:35" ht="16.149999999999999" customHeight="1" x14ac:dyDescent="0.4">
      <c r="A130" s="133" t="s">
        <v>448</v>
      </c>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357">
        <f>AB128-AB126</f>
        <v>0</v>
      </c>
      <c r="AC130" s="357"/>
      <c r="AD130" s="357"/>
      <c r="AE130" s="357"/>
      <c r="AF130" s="357"/>
      <c r="AG130" s="177" t="s">
        <v>137</v>
      </c>
      <c r="AH130" s="140"/>
      <c r="AI130" s="140"/>
    </row>
    <row r="131" spans="1:35" ht="16.149999999999999" customHeight="1" x14ac:dyDescent="0.4">
      <c r="A131" s="133" t="s">
        <v>443</v>
      </c>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357">
        <f>AB129-AB127</f>
        <v>0</v>
      </c>
      <c r="AC131" s="357"/>
      <c r="AD131" s="357"/>
      <c r="AE131" s="357"/>
      <c r="AF131" s="357"/>
      <c r="AG131" s="177" t="s">
        <v>137</v>
      </c>
      <c r="AH131" s="140"/>
      <c r="AI131" s="140"/>
    </row>
    <row r="132" spans="1:35" ht="16.149999999999999" customHeight="1" x14ac:dyDescent="0.4">
      <c r="A132" s="110"/>
      <c r="B132" s="111" t="s">
        <v>440</v>
      </c>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342"/>
      <c r="AC132" s="342"/>
      <c r="AD132" s="342"/>
      <c r="AE132" s="342"/>
      <c r="AF132" s="342"/>
      <c r="AG132" s="181" t="s">
        <v>137</v>
      </c>
      <c r="AH132" s="140"/>
      <c r="AI132" s="140"/>
    </row>
    <row r="133" spans="1:35" ht="16.149999999999999" customHeight="1" thickBot="1" x14ac:dyDescent="0.45">
      <c r="A133" s="112"/>
      <c r="B133" s="135" t="s">
        <v>441</v>
      </c>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365"/>
      <c r="AC133" s="365"/>
      <c r="AD133" s="365"/>
      <c r="AE133" s="365"/>
      <c r="AF133" s="365"/>
      <c r="AG133" s="181" t="s">
        <v>162</v>
      </c>
      <c r="AH133" s="140"/>
      <c r="AI133" s="140"/>
    </row>
    <row r="134" spans="1:35" ht="16.350000000000001" customHeight="1" thickTop="1" thickBot="1" x14ac:dyDescent="0.45">
      <c r="A134" s="113"/>
      <c r="B134" s="136" t="s">
        <v>442</v>
      </c>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356" t="e">
        <f>AB133/AB127*100</f>
        <v>#DIV/0!</v>
      </c>
      <c r="AC134" s="356"/>
      <c r="AD134" s="356"/>
      <c r="AE134" s="356"/>
      <c r="AF134" s="356"/>
      <c r="AG134" s="182" t="s">
        <v>164</v>
      </c>
      <c r="AH134" s="140"/>
      <c r="AI134" s="140"/>
    </row>
    <row r="135" spans="1:35" ht="4.1500000000000004" customHeight="1" x14ac:dyDescent="0.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21"/>
    </row>
    <row r="136" spans="1:35" ht="14.45" customHeight="1" x14ac:dyDescent="0.4">
      <c r="A136" s="3" t="s">
        <v>567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21"/>
    </row>
    <row r="137" spans="1:35" x14ac:dyDescent="0.4">
      <c r="A137" s="3" t="s">
        <v>189</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21"/>
    </row>
    <row r="138" spans="1:35" x14ac:dyDescent="0.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21"/>
    </row>
    <row r="139" spans="1:35" x14ac:dyDescent="0.4">
      <c r="A139" s="3"/>
      <c r="B139" s="3"/>
      <c r="C139" s="3"/>
      <c r="D139" s="3" t="s">
        <v>130</v>
      </c>
      <c r="E139" s="3"/>
      <c r="F139" s="360"/>
      <c r="G139" s="360"/>
      <c r="H139" s="3" t="s">
        <v>131</v>
      </c>
      <c r="I139" s="360"/>
      <c r="J139" s="360"/>
      <c r="K139" s="3" t="s">
        <v>132</v>
      </c>
      <c r="L139" s="360"/>
      <c r="M139" s="360"/>
      <c r="N139" s="3" t="s">
        <v>174</v>
      </c>
      <c r="O139" s="3"/>
      <c r="P139" s="3"/>
      <c r="Q139" s="3" t="s">
        <v>190</v>
      </c>
      <c r="R139" s="3"/>
      <c r="S139" s="3"/>
      <c r="T139" s="3"/>
      <c r="U139" s="361"/>
      <c r="V139" s="361"/>
      <c r="W139" s="361"/>
      <c r="X139" s="361"/>
      <c r="Y139" s="361"/>
      <c r="Z139" s="361"/>
      <c r="AA139" s="361"/>
      <c r="AB139" s="361"/>
      <c r="AC139" s="361"/>
      <c r="AD139" s="361"/>
      <c r="AE139" s="361"/>
      <c r="AF139" s="361"/>
      <c r="AG139" s="21"/>
    </row>
    <row r="140" spans="1:35" ht="10.9" customHeight="1" x14ac:dyDescent="0.4">
      <c r="A140" s="3"/>
      <c r="B140" s="3"/>
      <c r="C140" s="3"/>
      <c r="D140" s="3"/>
      <c r="E140" s="3"/>
      <c r="F140" s="21"/>
      <c r="G140" s="21"/>
      <c r="H140" s="3"/>
      <c r="I140" s="21"/>
      <c r="J140" s="21"/>
      <c r="K140" s="3"/>
      <c r="L140" s="21"/>
      <c r="M140" s="21"/>
      <c r="N140" s="3"/>
      <c r="O140" s="3"/>
      <c r="P140" s="3"/>
      <c r="Q140" s="3"/>
      <c r="R140" s="3"/>
      <c r="S140" s="3"/>
      <c r="T140" s="3"/>
      <c r="U140" s="21"/>
      <c r="V140" s="21"/>
      <c r="W140" s="21"/>
      <c r="X140" s="21"/>
      <c r="Y140" s="21"/>
      <c r="Z140" s="21"/>
      <c r="AA140" s="21"/>
      <c r="AB140" s="21"/>
      <c r="AC140" s="21"/>
      <c r="AD140" s="21"/>
      <c r="AE140" s="21"/>
      <c r="AF140" s="21"/>
      <c r="AG140" s="21"/>
    </row>
    <row r="141" spans="1:35" ht="16.899999999999999" customHeight="1" x14ac:dyDescent="0.4">
      <c r="A141" s="3" t="s">
        <v>176</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21"/>
    </row>
    <row r="142" spans="1:35" ht="15" customHeight="1" x14ac:dyDescent="0.4">
      <c r="A142" s="366" t="s">
        <v>683</v>
      </c>
      <c r="B142" s="366"/>
      <c r="C142" s="366"/>
      <c r="D142" s="366"/>
      <c r="E142" s="366"/>
      <c r="F142" s="366"/>
      <c r="G142" s="366"/>
      <c r="H142" s="366"/>
      <c r="I142" s="366"/>
      <c r="J142" s="366"/>
      <c r="K142" s="366"/>
      <c r="L142" s="366"/>
      <c r="M142" s="366"/>
      <c r="N142" s="366"/>
      <c r="O142" s="366"/>
      <c r="P142" s="366"/>
      <c r="Q142" s="366"/>
      <c r="R142" s="366"/>
      <c r="S142" s="366"/>
      <c r="T142" s="366"/>
      <c r="U142" s="366"/>
      <c r="V142" s="366"/>
      <c r="W142" s="366"/>
      <c r="X142" s="366"/>
      <c r="Y142" s="366"/>
      <c r="Z142" s="366"/>
      <c r="AA142" s="366"/>
      <c r="AB142" s="366"/>
      <c r="AC142" s="366"/>
      <c r="AD142" s="366"/>
      <c r="AE142" s="366"/>
      <c r="AF142" s="366"/>
      <c r="AG142" s="366"/>
      <c r="AH142" s="3"/>
    </row>
    <row r="143" spans="1:35" ht="15" customHeight="1" x14ac:dyDescent="0.4">
      <c r="A143" s="366"/>
      <c r="B143" s="366"/>
      <c r="C143" s="366"/>
      <c r="D143" s="366"/>
      <c r="E143" s="366"/>
      <c r="F143" s="366"/>
      <c r="G143" s="366"/>
      <c r="H143" s="366"/>
      <c r="I143" s="366"/>
      <c r="J143" s="366"/>
      <c r="K143" s="366"/>
      <c r="L143" s="366"/>
      <c r="M143" s="366"/>
      <c r="N143" s="366"/>
      <c r="O143" s="366"/>
      <c r="P143" s="366"/>
      <c r="Q143" s="366"/>
      <c r="R143" s="366"/>
      <c r="S143" s="366"/>
      <c r="T143" s="366"/>
      <c r="U143" s="366"/>
      <c r="V143" s="366"/>
      <c r="W143" s="366"/>
      <c r="X143" s="366"/>
      <c r="Y143" s="366"/>
      <c r="Z143" s="366"/>
      <c r="AA143" s="366"/>
      <c r="AB143" s="366"/>
      <c r="AC143" s="366"/>
      <c r="AD143" s="366"/>
      <c r="AE143" s="366"/>
      <c r="AF143" s="366"/>
      <c r="AG143" s="366"/>
      <c r="AH143" s="3"/>
    </row>
    <row r="144" spans="1:35" ht="15" customHeight="1" x14ac:dyDescent="0.4">
      <c r="A144" s="366"/>
      <c r="B144" s="366"/>
      <c r="C144" s="366"/>
      <c r="D144" s="366"/>
      <c r="E144" s="366"/>
      <c r="F144" s="366"/>
      <c r="G144" s="366"/>
      <c r="H144" s="366"/>
      <c r="I144" s="366"/>
      <c r="J144" s="366"/>
      <c r="K144" s="366"/>
      <c r="L144" s="366"/>
      <c r="M144" s="366"/>
      <c r="N144" s="366"/>
      <c r="O144" s="366"/>
      <c r="P144" s="366"/>
      <c r="Q144" s="366"/>
      <c r="R144" s="366"/>
      <c r="S144" s="366"/>
      <c r="T144" s="366"/>
      <c r="U144" s="366"/>
      <c r="V144" s="366"/>
      <c r="W144" s="366"/>
      <c r="X144" s="366"/>
      <c r="Y144" s="366"/>
      <c r="Z144" s="366"/>
      <c r="AA144" s="366"/>
      <c r="AB144" s="366"/>
      <c r="AC144" s="366"/>
      <c r="AD144" s="366"/>
      <c r="AE144" s="366"/>
      <c r="AF144" s="366"/>
      <c r="AG144" s="366"/>
      <c r="AH144" s="3"/>
    </row>
    <row r="145" spans="1:34" ht="15" customHeight="1" x14ac:dyDescent="0.4">
      <c r="A145" s="366"/>
      <c r="B145" s="366"/>
      <c r="C145" s="366"/>
      <c r="D145" s="366"/>
      <c r="E145" s="366"/>
      <c r="F145" s="366"/>
      <c r="G145" s="366"/>
      <c r="H145" s="366"/>
      <c r="I145" s="366"/>
      <c r="J145" s="366"/>
      <c r="K145" s="366"/>
      <c r="L145" s="366"/>
      <c r="M145" s="366"/>
      <c r="N145" s="366"/>
      <c r="O145" s="366"/>
      <c r="P145" s="366"/>
      <c r="Q145" s="366"/>
      <c r="R145" s="366"/>
      <c r="S145" s="366"/>
      <c r="T145" s="366"/>
      <c r="U145" s="366"/>
      <c r="V145" s="366"/>
      <c r="W145" s="366"/>
      <c r="X145" s="366"/>
      <c r="Y145" s="366"/>
      <c r="Z145" s="366"/>
      <c r="AA145" s="366"/>
      <c r="AB145" s="366"/>
      <c r="AC145" s="366"/>
      <c r="AD145" s="366"/>
      <c r="AE145" s="366"/>
      <c r="AF145" s="366"/>
      <c r="AG145" s="366"/>
      <c r="AH145" s="3"/>
    </row>
    <row r="146" spans="1:34" ht="15" customHeight="1" x14ac:dyDescent="0.4">
      <c r="A146" s="366"/>
      <c r="B146" s="366"/>
      <c r="C146" s="366"/>
      <c r="D146" s="366"/>
      <c r="E146" s="366"/>
      <c r="F146" s="366"/>
      <c r="G146" s="366"/>
      <c r="H146" s="366"/>
      <c r="I146" s="366"/>
      <c r="J146" s="366"/>
      <c r="K146" s="366"/>
      <c r="L146" s="366"/>
      <c r="M146" s="366"/>
      <c r="N146" s="366"/>
      <c r="O146" s="366"/>
      <c r="P146" s="366"/>
      <c r="Q146" s="366"/>
      <c r="R146" s="366"/>
      <c r="S146" s="366"/>
      <c r="T146" s="366"/>
      <c r="U146" s="366"/>
      <c r="V146" s="366"/>
      <c r="W146" s="366"/>
      <c r="X146" s="366"/>
      <c r="Y146" s="366"/>
      <c r="Z146" s="366"/>
      <c r="AA146" s="366"/>
      <c r="AB146" s="366"/>
      <c r="AC146" s="366"/>
      <c r="AD146" s="366"/>
      <c r="AE146" s="366"/>
      <c r="AF146" s="366"/>
      <c r="AG146" s="366"/>
      <c r="AH146" s="3"/>
    </row>
    <row r="147" spans="1:34" ht="15" customHeight="1" x14ac:dyDescent="0.4">
      <c r="A147" s="366"/>
      <c r="B147" s="366"/>
      <c r="C147" s="366"/>
      <c r="D147" s="366"/>
      <c r="E147" s="366"/>
      <c r="F147" s="366"/>
      <c r="G147" s="366"/>
      <c r="H147" s="366"/>
      <c r="I147" s="366"/>
      <c r="J147" s="366"/>
      <c r="K147" s="366"/>
      <c r="L147" s="366"/>
      <c r="M147" s="366"/>
      <c r="N147" s="366"/>
      <c r="O147" s="366"/>
      <c r="P147" s="366"/>
      <c r="Q147" s="366"/>
      <c r="R147" s="366"/>
      <c r="S147" s="366"/>
      <c r="T147" s="366"/>
      <c r="U147" s="366"/>
      <c r="V147" s="366"/>
      <c r="W147" s="366"/>
      <c r="X147" s="366"/>
      <c r="Y147" s="366"/>
      <c r="Z147" s="366"/>
      <c r="AA147" s="366"/>
      <c r="AB147" s="366"/>
      <c r="AC147" s="366"/>
      <c r="AD147" s="366"/>
      <c r="AE147" s="366"/>
      <c r="AF147" s="366"/>
      <c r="AG147" s="366"/>
      <c r="AH147" s="3"/>
    </row>
    <row r="148" spans="1:34" ht="15" customHeight="1" x14ac:dyDescent="0.4">
      <c r="A148" s="366"/>
      <c r="B148" s="366"/>
      <c r="C148" s="366"/>
      <c r="D148" s="366"/>
      <c r="E148" s="366"/>
      <c r="F148" s="366"/>
      <c r="G148" s="366"/>
      <c r="H148" s="366"/>
      <c r="I148" s="366"/>
      <c r="J148" s="366"/>
      <c r="K148" s="366"/>
      <c r="L148" s="366"/>
      <c r="M148" s="366"/>
      <c r="N148" s="366"/>
      <c r="O148" s="366"/>
      <c r="P148" s="366"/>
      <c r="Q148" s="366"/>
      <c r="R148" s="366"/>
      <c r="S148" s="366"/>
      <c r="T148" s="366"/>
      <c r="U148" s="366"/>
      <c r="V148" s="366"/>
      <c r="W148" s="366"/>
      <c r="X148" s="366"/>
      <c r="Y148" s="366"/>
      <c r="Z148" s="366"/>
      <c r="AA148" s="366"/>
      <c r="AB148" s="366"/>
      <c r="AC148" s="366"/>
      <c r="AD148" s="366"/>
      <c r="AE148" s="366"/>
      <c r="AF148" s="366"/>
      <c r="AG148" s="366"/>
      <c r="AH148" s="3"/>
    </row>
    <row r="149" spans="1:34" ht="15" customHeight="1" x14ac:dyDescent="0.4">
      <c r="A149" s="366"/>
      <c r="B149" s="366"/>
      <c r="C149" s="366"/>
      <c r="D149" s="366"/>
      <c r="E149" s="366"/>
      <c r="F149" s="366"/>
      <c r="G149" s="366"/>
      <c r="H149" s="366"/>
      <c r="I149" s="366"/>
      <c r="J149" s="366"/>
      <c r="K149" s="366"/>
      <c r="L149" s="366"/>
      <c r="M149" s="366"/>
      <c r="N149" s="366"/>
      <c r="O149" s="366"/>
      <c r="P149" s="366"/>
      <c r="Q149" s="366"/>
      <c r="R149" s="366"/>
      <c r="S149" s="366"/>
      <c r="T149" s="366"/>
      <c r="U149" s="366"/>
      <c r="V149" s="366"/>
      <c r="W149" s="366"/>
      <c r="X149" s="366"/>
      <c r="Y149" s="366"/>
      <c r="Z149" s="366"/>
      <c r="AA149" s="366"/>
      <c r="AB149" s="366"/>
      <c r="AC149" s="366"/>
      <c r="AD149" s="366"/>
      <c r="AE149" s="366"/>
      <c r="AF149" s="366"/>
      <c r="AG149" s="366"/>
      <c r="AH149" s="53"/>
    </row>
    <row r="150" spans="1:34" ht="15" customHeight="1" x14ac:dyDescent="0.4">
      <c r="A150" s="366"/>
      <c r="B150" s="366"/>
      <c r="C150" s="366"/>
      <c r="D150" s="366"/>
      <c r="E150" s="366"/>
      <c r="F150" s="366"/>
      <c r="G150" s="366"/>
      <c r="H150" s="366"/>
      <c r="I150" s="366"/>
      <c r="J150" s="366"/>
      <c r="K150" s="366"/>
      <c r="L150" s="366"/>
      <c r="M150" s="366"/>
      <c r="N150" s="366"/>
      <c r="O150" s="366"/>
      <c r="P150" s="366"/>
      <c r="Q150" s="366"/>
      <c r="R150" s="366"/>
      <c r="S150" s="366"/>
      <c r="T150" s="366"/>
      <c r="U150" s="366"/>
      <c r="V150" s="366"/>
      <c r="W150" s="366"/>
      <c r="X150" s="366"/>
      <c r="Y150" s="366"/>
      <c r="Z150" s="366"/>
      <c r="AA150" s="366"/>
      <c r="AB150" s="366"/>
      <c r="AC150" s="366"/>
      <c r="AD150" s="366"/>
      <c r="AE150" s="366"/>
      <c r="AF150" s="366"/>
      <c r="AG150" s="366"/>
      <c r="AH150" s="51"/>
    </row>
    <row r="151" spans="1:34" ht="15" customHeight="1" x14ac:dyDescent="0.4">
      <c r="A151" s="366"/>
      <c r="B151" s="366"/>
      <c r="C151" s="366"/>
      <c r="D151" s="366"/>
      <c r="E151" s="366"/>
      <c r="F151" s="366"/>
      <c r="G151" s="366"/>
      <c r="H151" s="366"/>
      <c r="I151" s="366"/>
      <c r="J151" s="366"/>
      <c r="K151" s="366"/>
      <c r="L151" s="366"/>
      <c r="M151" s="366"/>
      <c r="N151" s="366"/>
      <c r="O151" s="366"/>
      <c r="P151" s="366"/>
      <c r="Q151" s="366"/>
      <c r="R151" s="366"/>
      <c r="S151" s="366"/>
      <c r="T151" s="366"/>
      <c r="U151" s="366"/>
      <c r="V151" s="366"/>
      <c r="W151" s="366"/>
      <c r="X151" s="366"/>
      <c r="Y151" s="366"/>
      <c r="Z151" s="366"/>
      <c r="AA151" s="366"/>
      <c r="AB151" s="366"/>
      <c r="AC151" s="366"/>
      <c r="AD151" s="366"/>
      <c r="AE151" s="366"/>
      <c r="AF151" s="366"/>
      <c r="AG151" s="366"/>
      <c r="AH151" s="51"/>
    </row>
    <row r="152" spans="1:34" ht="15" customHeight="1" x14ac:dyDescent="0.4">
      <c r="A152" s="366"/>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c r="AA152" s="366"/>
      <c r="AB152" s="366"/>
      <c r="AC152" s="366"/>
      <c r="AD152" s="366"/>
      <c r="AE152" s="366"/>
      <c r="AF152" s="366"/>
      <c r="AG152" s="366"/>
      <c r="AH152" s="51"/>
    </row>
    <row r="153" spans="1:34" ht="15" customHeight="1" x14ac:dyDescent="0.4">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c r="AA153" s="366"/>
      <c r="AB153" s="366"/>
      <c r="AC153" s="366"/>
      <c r="AD153" s="366"/>
      <c r="AE153" s="366"/>
      <c r="AF153" s="366"/>
      <c r="AG153" s="366"/>
      <c r="AH153" s="52"/>
    </row>
    <row r="154" spans="1:34" ht="15" customHeight="1" x14ac:dyDescent="0.4">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c r="AA154" s="366"/>
      <c r="AB154" s="366"/>
      <c r="AC154" s="366"/>
      <c r="AD154" s="366"/>
      <c r="AE154" s="366"/>
      <c r="AF154" s="366"/>
      <c r="AG154" s="366"/>
      <c r="AH154" s="3"/>
    </row>
    <row r="155" spans="1:34" ht="15" customHeight="1" x14ac:dyDescent="0.4">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c r="AA155" s="366"/>
      <c r="AB155" s="366"/>
      <c r="AC155" s="366"/>
      <c r="AD155" s="366"/>
      <c r="AE155" s="366"/>
      <c r="AF155" s="366"/>
      <c r="AG155" s="366"/>
      <c r="AH155" s="3"/>
    </row>
    <row r="156" spans="1:34" ht="15" customHeight="1" x14ac:dyDescent="0.4">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c r="AA156" s="366"/>
      <c r="AB156" s="366"/>
      <c r="AC156" s="366"/>
      <c r="AD156" s="366"/>
      <c r="AE156" s="366"/>
      <c r="AF156" s="366"/>
      <c r="AG156" s="366"/>
      <c r="AH156" s="3"/>
    </row>
    <row r="157" spans="1:34" ht="15" customHeight="1" x14ac:dyDescent="0.4">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c r="AA157" s="366"/>
      <c r="AB157" s="366"/>
      <c r="AC157" s="366"/>
      <c r="AD157" s="366"/>
      <c r="AE157" s="366"/>
      <c r="AF157" s="366"/>
      <c r="AG157" s="366"/>
      <c r="AH157" s="52"/>
    </row>
    <row r="158" spans="1:34" ht="15" customHeight="1" x14ac:dyDescent="0.4">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c r="AA158" s="366"/>
      <c r="AB158" s="366"/>
      <c r="AC158" s="366"/>
      <c r="AD158" s="366"/>
      <c r="AE158" s="366"/>
      <c r="AF158" s="366"/>
      <c r="AG158" s="366"/>
      <c r="AH158" s="3"/>
    </row>
    <row r="159" spans="1:34" ht="15" customHeight="1" x14ac:dyDescent="0.4">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c r="AA159" s="366"/>
      <c r="AB159" s="366"/>
      <c r="AC159" s="366"/>
      <c r="AD159" s="366"/>
      <c r="AE159" s="366"/>
      <c r="AF159" s="366"/>
      <c r="AG159" s="366"/>
    </row>
    <row r="160" spans="1:34" ht="15" customHeight="1" x14ac:dyDescent="0.4">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c r="AA160" s="366"/>
      <c r="AB160" s="366"/>
      <c r="AC160" s="366"/>
      <c r="AD160" s="366"/>
      <c r="AE160" s="366"/>
      <c r="AF160" s="366"/>
      <c r="AG160" s="366"/>
    </row>
    <row r="161" spans="1:33" ht="15" customHeight="1" x14ac:dyDescent="0.4">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c r="AC161" s="126"/>
      <c r="AD161" s="126"/>
      <c r="AE161" s="126"/>
      <c r="AF161" s="126"/>
      <c r="AG161" s="164"/>
    </row>
    <row r="162" spans="1:33" ht="15" customHeight="1" x14ac:dyDescent="0.4">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c r="AC162" s="126"/>
      <c r="AD162" s="126"/>
      <c r="AE162" s="126"/>
      <c r="AF162" s="126"/>
      <c r="AG162" s="164"/>
    </row>
    <row r="163" spans="1:33" ht="15" customHeight="1" x14ac:dyDescent="0.4">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c r="AC163" s="126"/>
      <c r="AD163" s="126"/>
      <c r="AE163" s="126"/>
      <c r="AF163" s="126"/>
      <c r="AG163" s="164"/>
    </row>
    <row r="164" spans="1:33" ht="15" customHeight="1" x14ac:dyDescent="0.4">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c r="AD164" s="126"/>
      <c r="AE164" s="126"/>
      <c r="AF164" s="126"/>
      <c r="AG164" s="164"/>
    </row>
    <row r="165" spans="1:33" ht="15" customHeight="1" x14ac:dyDescent="0.4">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c r="AC165" s="126"/>
      <c r="AD165" s="126"/>
      <c r="AE165" s="126"/>
      <c r="AF165" s="126"/>
      <c r="AG165" s="164"/>
    </row>
    <row r="166" spans="1:33" x14ac:dyDescent="0.4">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c r="AC166" s="126"/>
      <c r="AD166" s="126"/>
      <c r="AE166" s="126"/>
      <c r="AF166" s="126"/>
      <c r="AG166" s="164"/>
    </row>
    <row r="167" spans="1:33" x14ac:dyDescent="0.4">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c r="AC167" s="126"/>
      <c r="AD167" s="126"/>
      <c r="AE167" s="126"/>
      <c r="AF167" s="126"/>
      <c r="AG167" s="164"/>
    </row>
    <row r="168" spans="1:33" x14ac:dyDescent="0.4">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c r="AC168" s="126"/>
      <c r="AD168" s="126"/>
      <c r="AE168" s="126"/>
      <c r="AF168" s="126"/>
      <c r="AG168" s="164"/>
    </row>
    <row r="169" spans="1:33" x14ac:dyDescent="0.4">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c r="AC169" s="126"/>
      <c r="AD169" s="126"/>
      <c r="AE169" s="126"/>
      <c r="AF169" s="126"/>
      <c r="AG169" s="164"/>
    </row>
    <row r="170" spans="1:33" x14ac:dyDescent="0.4">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c r="AC170" s="126"/>
      <c r="AD170" s="126"/>
      <c r="AE170" s="126"/>
      <c r="AF170" s="126"/>
      <c r="AG170" s="164"/>
    </row>
    <row r="171" spans="1:33" x14ac:dyDescent="0.4">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26"/>
      <c r="AD171" s="126"/>
      <c r="AE171" s="126"/>
      <c r="AF171" s="126"/>
      <c r="AG171" s="164"/>
    </row>
    <row r="172" spans="1:33" x14ac:dyDescent="0.4">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6"/>
      <c r="AF172" s="126"/>
      <c r="AG172" s="164"/>
    </row>
    <row r="173" spans="1:33" x14ac:dyDescent="0.4">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c r="AC173" s="126"/>
      <c r="AD173" s="126"/>
      <c r="AE173" s="126"/>
      <c r="AF173" s="126"/>
      <c r="AG173" s="164"/>
    </row>
    <row r="174" spans="1:33" x14ac:dyDescent="0.4">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c r="AC174" s="126"/>
      <c r="AD174" s="126"/>
      <c r="AE174" s="126"/>
      <c r="AF174" s="126"/>
      <c r="AG174" s="164"/>
    </row>
    <row r="175" spans="1:33" x14ac:dyDescent="0.4">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6"/>
      <c r="AD175" s="126"/>
      <c r="AE175" s="126"/>
      <c r="AF175" s="126"/>
      <c r="AG175" s="164"/>
    </row>
    <row r="176" spans="1:33" x14ac:dyDescent="0.4">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26"/>
      <c r="AF176" s="126"/>
      <c r="AG176" s="164"/>
    </row>
    <row r="177" spans="1:33" x14ac:dyDescent="0.4">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6"/>
      <c r="AG177" s="164"/>
    </row>
    <row r="178" spans="1:33" x14ac:dyDescent="0.4">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c r="AC178" s="126"/>
      <c r="AD178" s="126"/>
      <c r="AE178" s="126"/>
      <c r="AF178" s="126"/>
      <c r="AG178" s="164"/>
    </row>
    <row r="179" spans="1:33" x14ac:dyDescent="0.4">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6"/>
      <c r="AD179" s="126"/>
      <c r="AE179" s="126"/>
      <c r="AF179" s="126"/>
      <c r="AG179" s="164"/>
    </row>
    <row r="180" spans="1:33" x14ac:dyDescent="0.4">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c r="AC180" s="126"/>
      <c r="AD180" s="126"/>
      <c r="AE180" s="126"/>
      <c r="AF180" s="126"/>
      <c r="AG180" s="164"/>
    </row>
    <row r="181" spans="1:33" x14ac:dyDescent="0.4">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c r="AC181" s="126"/>
      <c r="AD181" s="126"/>
      <c r="AE181" s="126"/>
      <c r="AF181" s="126"/>
      <c r="AG181" s="164"/>
    </row>
  </sheetData>
  <sheetProtection algorithmName="SHA-512" hashValue="SSgqcimUpOad9nlILsrgAUgIdyKHv63fnqBUMLTFWZDuvHgdc+H5JrdXw3cEhNtQAyhtga4HxrqFBhi7Q0mBxQ==" saltValue="C5hvLXgnTyCg2ccmg9zYJg==" spinCount="100000" sheet="1" objects="1" scenarios="1"/>
  <mergeCells count="194">
    <mergeCell ref="B9:C9"/>
    <mergeCell ref="D9:Z9"/>
    <mergeCell ref="B12:D12"/>
    <mergeCell ref="E12:F12"/>
    <mergeCell ref="H12:I12"/>
    <mergeCell ref="O12:P12"/>
    <mergeCell ref="R12:S12"/>
    <mergeCell ref="V12:Y12"/>
    <mergeCell ref="A2:AG2"/>
    <mergeCell ref="S4:W4"/>
    <mergeCell ref="X4:AG4"/>
    <mergeCell ref="X5:AG5"/>
    <mergeCell ref="B8:C8"/>
    <mergeCell ref="D8:Z8"/>
    <mergeCell ref="X17:Y17"/>
    <mergeCell ref="R19:X19"/>
    <mergeCell ref="AC19:AF19"/>
    <mergeCell ref="B20:R20"/>
    <mergeCell ref="S20:Y20"/>
    <mergeCell ref="Z20:AC20"/>
    <mergeCell ref="AD20:AG20"/>
    <mergeCell ref="B15:D15"/>
    <mergeCell ref="E15:F15"/>
    <mergeCell ref="H15:I15"/>
    <mergeCell ref="O15:P15"/>
    <mergeCell ref="R15:S15"/>
    <mergeCell ref="V15:Y15"/>
    <mergeCell ref="AD21:AF21"/>
    <mergeCell ref="D22:E22"/>
    <mergeCell ref="G22:H22"/>
    <mergeCell ref="M22:N22"/>
    <mergeCell ref="P22:Q22"/>
    <mergeCell ref="S22:Y22"/>
    <mergeCell ref="Z22:AB22"/>
    <mergeCell ref="AD22:AF22"/>
    <mergeCell ref="D21:E21"/>
    <mergeCell ref="G21:H21"/>
    <mergeCell ref="M21:N21"/>
    <mergeCell ref="P21:Q21"/>
    <mergeCell ref="S21:Y21"/>
    <mergeCell ref="Z21:AB21"/>
    <mergeCell ref="AD23:AF23"/>
    <mergeCell ref="D24:E24"/>
    <mergeCell ref="G24:H24"/>
    <mergeCell ref="M24:N24"/>
    <mergeCell ref="P24:Q24"/>
    <mergeCell ref="S24:Y24"/>
    <mergeCell ref="Z24:AB24"/>
    <mergeCell ref="AD24:AF24"/>
    <mergeCell ref="D23:E23"/>
    <mergeCell ref="G23:H23"/>
    <mergeCell ref="M23:N23"/>
    <mergeCell ref="P23:Q23"/>
    <mergeCell ref="S23:Y23"/>
    <mergeCell ref="Z23:AB23"/>
    <mergeCell ref="D28:E28"/>
    <mergeCell ref="G28:H28"/>
    <mergeCell ref="M28:N28"/>
    <mergeCell ref="P28:Q28"/>
    <mergeCell ref="S28:X28"/>
    <mergeCell ref="Z28:AF28"/>
    <mergeCell ref="AC25:AF25"/>
    <mergeCell ref="B26:R26"/>
    <mergeCell ref="S26:Y26"/>
    <mergeCell ref="Z26:AG26"/>
    <mergeCell ref="D27:E27"/>
    <mergeCell ref="G27:H27"/>
    <mergeCell ref="M27:N27"/>
    <mergeCell ref="P27:Q27"/>
    <mergeCell ref="S27:X27"/>
    <mergeCell ref="Z27:AF27"/>
    <mergeCell ref="D30:E30"/>
    <mergeCell ref="G30:H30"/>
    <mergeCell ref="M30:N30"/>
    <mergeCell ref="P30:Q30"/>
    <mergeCell ref="S30:X30"/>
    <mergeCell ref="Z30:AF30"/>
    <mergeCell ref="D29:E29"/>
    <mergeCell ref="G29:H29"/>
    <mergeCell ref="M29:N29"/>
    <mergeCell ref="P29:Q29"/>
    <mergeCell ref="S29:X29"/>
    <mergeCell ref="Z29:AF29"/>
    <mergeCell ref="D34:E34"/>
    <mergeCell ref="G34:H34"/>
    <mergeCell ref="M34:N34"/>
    <mergeCell ref="P34:Q34"/>
    <mergeCell ref="S34:X34"/>
    <mergeCell ref="Z34:AF34"/>
    <mergeCell ref="B31:R31"/>
    <mergeCell ref="S31:X31"/>
    <mergeCell ref="Z31:AF31"/>
    <mergeCell ref="AC32:AF32"/>
    <mergeCell ref="B33:R33"/>
    <mergeCell ref="S33:Y33"/>
    <mergeCell ref="Z33:AG33"/>
    <mergeCell ref="D36:E36"/>
    <mergeCell ref="G36:H36"/>
    <mergeCell ref="M36:N36"/>
    <mergeCell ref="P36:Q36"/>
    <mergeCell ref="S36:X36"/>
    <mergeCell ref="Z36:AF36"/>
    <mergeCell ref="D35:E35"/>
    <mergeCell ref="G35:H35"/>
    <mergeCell ref="M35:N35"/>
    <mergeCell ref="P35:Q35"/>
    <mergeCell ref="S35:X35"/>
    <mergeCell ref="Z35:AF35"/>
    <mergeCell ref="Z38:AF38"/>
    <mergeCell ref="Z39:AF39"/>
    <mergeCell ref="B40:Y40"/>
    <mergeCell ref="Z40:AF40"/>
    <mergeCell ref="AB43:AF43"/>
    <mergeCell ref="AB44:AF44"/>
    <mergeCell ref="D37:E37"/>
    <mergeCell ref="G37:H37"/>
    <mergeCell ref="M37:N37"/>
    <mergeCell ref="P37:Q37"/>
    <mergeCell ref="S37:X37"/>
    <mergeCell ref="Z37:AF37"/>
    <mergeCell ref="AB51:AF51"/>
    <mergeCell ref="AB52:AF52"/>
    <mergeCell ref="AB67:AF67"/>
    <mergeCell ref="AB68:AF68"/>
    <mergeCell ref="AB69:AF69"/>
    <mergeCell ref="AB70:AF70"/>
    <mergeCell ref="AB45:AF45"/>
    <mergeCell ref="AB46:AF46"/>
    <mergeCell ref="AB47:AF47"/>
    <mergeCell ref="AB48:AF48"/>
    <mergeCell ref="AB49:AF49"/>
    <mergeCell ref="AB50:AF50"/>
    <mergeCell ref="AB78:AF78"/>
    <mergeCell ref="AB79:AF79"/>
    <mergeCell ref="AB80:AF80"/>
    <mergeCell ref="AB81:AF81"/>
    <mergeCell ref="AB82:AF82"/>
    <mergeCell ref="AA84:AG84"/>
    <mergeCell ref="AB71:AF71"/>
    <mergeCell ref="AB72:AF72"/>
    <mergeCell ref="AB73:AF73"/>
    <mergeCell ref="AA75:AG75"/>
    <mergeCell ref="AB76:AF76"/>
    <mergeCell ref="AB77:AF77"/>
    <mergeCell ref="AB91:AF91"/>
    <mergeCell ref="AA93:AG93"/>
    <mergeCell ref="AB94:AF94"/>
    <mergeCell ref="AB95:AF95"/>
    <mergeCell ref="AB96:AF96"/>
    <mergeCell ref="AB97:AF97"/>
    <mergeCell ref="AB85:AF85"/>
    <mergeCell ref="AB86:AF86"/>
    <mergeCell ref="AB87:AF87"/>
    <mergeCell ref="AB88:AF88"/>
    <mergeCell ref="AB89:AF89"/>
    <mergeCell ref="AB90:AF90"/>
    <mergeCell ref="AB105:AF105"/>
    <mergeCell ref="AB106:AF106"/>
    <mergeCell ref="AB107:AF107"/>
    <mergeCell ref="AB108:AF108"/>
    <mergeCell ref="AB109:AF109"/>
    <mergeCell ref="AA112:AG112"/>
    <mergeCell ref="AB98:AF98"/>
    <mergeCell ref="AB99:AF99"/>
    <mergeCell ref="AB100:AF100"/>
    <mergeCell ref="AA102:AG102"/>
    <mergeCell ref="AB103:AF103"/>
    <mergeCell ref="AB104:AF104"/>
    <mergeCell ref="AB119:AF119"/>
    <mergeCell ref="AB120:AF120"/>
    <mergeCell ref="AB121:AF121"/>
    <mergeCell ref="AB122:AF122"/>
    <mergeCell ref="AA124:AG124"/>
    <mergeCell ref="AB125:AF125"/>
    <mergeCell ref="AB113:AF113"/>
    <mergeCell ref="AB114:AF114"/>
    <mergeCell ref="AB115:AF115"/>
    <mergeCell ref="AB116:AF116"/>
    <mergeCell ref="AB117:AF117"/>
    <mergeCell ref="AB118:AF118"/>
    <mergeCell ref="A142:AG160"/>
    <mergeCell ref="AB132:AF132"/>
    <mergeCell ref="AB133:AF133"/>
    <mergeCell ref="AB134:AF134"/>
    <mergeCell ref="F139:G139"/>
    <mergeCell ref="I139:J139"/>
    <mergeCell ref="L139:M139"/>
    <mergeCell ref="U139:AF139"/>
    <mergeCell ref="AB126:AF126"/>
    <mergeCell ref="AB127:AF127"/>
    <mergeCell ref="AB128:AF128"/>
    <mergeCell ref="AB129:AF129"/>
    <mergeCell ref="AB130:AF130"/>
    <mergeCell ref="AB131:AF131"/>
  </mergeCells>
  <phoneticPr fontId="1"/>
  <conditionalFormatting sqref="AB52:AF52">
    <cfRule type="containsText" dxfId="2" priority="3" operator="containsText" text="問題あり">
      <formula>NOT(ISERROR(SEARCH("問題あり",AB52)))</formula>
    </cfRule>
  </conditionalFormatting>
  <conditionalFormatting sqref="AA53:AE56 AA59:AE65 Z57:AD58">
    <cfRule type="containsText" dxfId="1" priority="2" operator="containsText" text="問題あり">
      <formula>NOT(ISERROR(SEARCH("問題あり",Z53)))</formula>
    </cfRule>
  </conditionalFormatting>
  <conditionalFormatting sqref="A18:AG40">
    <cfRule type="expression" dxfId="0" priority="1">
      <formula>$AH$17=FALSE</formula>
    </cfRule>
  </conditionalFormatting>
  <dataValidations count="2">
    <dataValidation type="list" allowBlank="1" showInputMessage="1" showErrorMessage="1" sqref="R12:S13 H12:I13 H15:I16 R15:S16" xr:uid="{F47056AE-ECF2-4472-9054-F547528883D3}">
      <formula1>"   ,1,2,3,4,5,6,7,8,9,10,11,12"</formula1>
    </dataValidation>
    <dataValidation type="list" allowBlank="1" showInputMessage="1" showErrorMessage="1" sqref="R19" xr:uid="{FF4C4399-8A5A-467E-8D75-B1DBCDE5C7C4}">
      <formula1>"選択してください,看護職員処遇改善加算1,看護職員処遇改善加算2,看護職員処遇改善加算3"</formula1>
    </dataValidation>
  </dataValidations>
  <pageMargins left="0.25" right="0.25" top="0.75" bottom="0.75" header="0.3" footer="0.3"/>
  <pageSetup paperSize="9" scale="79" fitToHeight="0" orientation="portrait" r:id="rId1"/>
  <rowBreaks count="3" manualBreakCount="3">
    <brk id="41" max="16383" man="1"/>
    <brk id="83" max="16383" man="1"/>
    <brk id="123"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29</xdr:col>
                    <xdr:colOff>66675</xdr:colOff>
                    <xdr:row>49</xdr:row>
                    <xdr:rowOff>171450</xdr:rowOff>
                  </from>
                  <to>
                    <xdr:col>32</xdr:col>
                    <xdr:colOff>171450</xdr:colOff>
                    <xdr:row>51</xdr:row>
                    <xdr:rowOff>19050</xdr:rowOff>
                  </to>
                </anchor>
              </controlPr>
            </control>
          </mc:Choice>
        </mc:AlternateContent>
        <mc:AlternateContent xmlns:mc="http://schemas.openxmlformats.org/markup-compatibility/2006">
          <mc:Choice Requires="x14">
            <control shapeId="33794" r:id="rId5" name="Option Button 2">
              <controlPr defaultSize="0" autoFill="0" autoLine="0" autoPict="0">
                <anchor moveWithCells="1">
                  <from>
                    <xdr:col>1</xdr:col>
                    <xdr:colOff>180975</xdr:colOff>
                    <xdr:row>6</xdr:row>
                    <xdr:rowOff>171450</xdr:rowOff>
                  </from>
                  <to>
                    <xdr:col>2</xdr:col>
                    <xdr:colOff>228600</xdr:colOff>
                    <xdr:row>8</xdr:row>
                    <xdr:rowOff>19050</xdr:rowOff>
                  </to>
                </anchor>
              </controlPr>
            </control>
          </mc:Choice>
        </mc:AlternateContent>
        <mc:AlternateContent xmlns:mc="http://schemas.openxmlformats.org/markup-compatibility/2006">
          <mc:Choice Requires="x14">
            <control shapeId="33795" r:id="rId6" name="Option Button 3">
              <controlPr defaultSize="0" autoFill="0" autoLine="0" autoPict="0">
                <anchor moveWithCells="1">
                  <from>
                    <xdr:col>1</xdr:col>
                    <xdr:colOff>180975</xdr:colOff>
                    <xdr:row>7</xdr:row>
                    <xdr:rowOff>171450</xdr:rowOff>
                  </from>
                  <to>
                    <xdr:col>2</xdr:col>
                    <xdr:colOff>238125</xdr:colOff>
                    <xdr:row>9</xdr:row>
                    <xdr:rowOff>19050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22</xdr:col>
                    <xdr:colOff>28575</xdr:colOff>
                    <xdr:row>16</xdr:row>
                    <xdr:rowOff>19050</xdr:rowOff>
                  </from>
                  <to>
                    <xdr:col>22</xdr:col>
                    <xdr:colOff>238125</xdr:colOff>
                    <xdr:row>16</xdr:row>
                    <xdr:rowOff>180975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13F4FAA-B70C-436A-9B92-F6763B369FA0}">
          <x14:formula1>
            <xm:f>'リスト（外来）'!$C$15:$C$22</xm:f>
          </x14:formula1>
          <xm:sqref>S21:Y24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827D-20A6-4F85-8C7D-D973E1ECEF1D}">
  <sheetPr>
    <tabColor rgb="FFFF7C80"/>
  </sheetPr>
  <dimension ref="A1:AK133"/>
  <sheetViews>
    <sheetView showGridLines="0" view="pageBreakPreview" zoomScale="85" zoomScaleNormal="70" zoomScaleSheetLayoutView="85" workbookViewId="0"/>
  </sheetViews>
  <sheetFormatPr defaultRowHeight="18.75" x14ac:dyDescent="0.4"/>
  <cols>
    <col min="1" max="5" width="4.125" style="36" customWidth="1"/>
    <col min="6" max="6" width="4.125" style="275" customWidth="1"/>
    <col min="7" max="33" width="4.125" style="36" customWidth="1"/>
    <col min="34" max="36" width="4.625" style="36" hidden="1" customWidth="1"/>
    <col min="37" max="37" width="0" style="292" hidden="1" customWidth="1"/>
    <col min="38" max="16384" width="9" style="292"/>
  </cols>
  <sheetData>
    <row r="1" spans="1:37" x14ac:dyDescent="0.4">
      <c r="A1" s="36" t="s">
        <v>732</v>
      </c>
    </row>
    <row r="3" spans="1:37" x14ac:dyDescent="0.4">
      <c r="A3" s="456" t="s">
        <v>543</v>
      </c>
      <c r="B3" s="456"/>
      <c r="C3" s="456"/>
      <c r="D3" s="456"/>
      <c r="E3" s="456"/>
      <c r="F3" s="456"/>
      <c r="G3" s="456"/>
      <c r="H3" s="456"/>
      <c r="I3" s="456"/>
      <c r="J3" s="456"/>
      <c r="K3" s="456"/>
      <c r="L3" s="456"/>
      <c r="M3" s="456"/>
      <c r="N3" s="456"/>
      <c r="O3" s="456"/>
      <c r="P3" s="456"/>
      <c r="Q3" s="456"/>
      <c r="R3" s="456"/>
      <c r="S3" s="456"/>
      <c r="T3" s="456"/>
      <c r="U3" s="456"/>
      <c r="V3" s="456"/>
      <c r="W3" s="456"/>
      <c r="X3" s="456"/>
      <c r="Y3" s="456"/>
      <c r="Z3" s="456"/>
      <c r="AA3" s="456"/>
      <c r="AB3" s="456"/>
      <c r="AC3" s="456"/>
      <c r="AD3" s="456"/>
      <c r="AE3" s="456"/>
      <c r="AF3" s="456"/>
      <c r="AG3" s="456"/>
      <c r="AH3" s="456"/>
      <c r="AI3" s="456"/>
      <c r="AJ3" s="456"/>
    </row>
    <row r="4" spans="1:37" x14ac:dyDescent="0.4">
      <c r="A4" s="276"/>
      <c r="B4" s="276"/>
      <c r="C4" s="276"/>
      <c r="D4" s="276"/>
      <c r="E4" s="276"/>
      <c r="G4" s="276"/>
      <c r="H4" s="276"/>
      <c r="I4" s="276"/>
    </row>
    <row r="5" spans="1:37" x14ac:dyDescent="0.4">
      <c r="A5" s="37" t="s">
        <v>1</v>
      </c>
      <c r="B5" s="300" t="s">
        <v>2</v>
      </c>
      <c r="C5" s="300"/>
      <c r="D5" s="300"/>
      <c r="E5" s="300"/>
      <c r="F5" s="300"/>
      <c r="G5" s="300"/>
      <c r="H5" s="302"/>
      <c r="I5" s="302"/>
      <c r="J5" s="302"/>
      <c r="K5" s="302"/>
      <c r="L5" s="302"/>
      <c r="M5" s="302"/>
      <c r="N5" s="302"/>
      <c r="O5" s="302"/>
      <c r="P5" s="302"/>
      <c r="Q5" s="302"/>
      <c r="R5" s="302"/>
      <c r="S5" s="302"/>
      <c r="T5" s="302"/>
    </row>
    <row r="6" spans="1:37" x14ac:dyDescent="0.4">
      <c r="B6" s="300" t="s">
        <v>3</v>
      </c>
      <c r="C6" s="300"/>
      <c r="D6" s="300"/>
      <c r="E6" s="300"/>
      <c r="F6" s="300"/>
      <c r="G6" s="300"/>
      <c r="H6" s="302"/>
      <c r="I6" s="302"/>
      <c r="J6" s="302"/>
      <c r="K6" s="302"/>
      <c r="L6" s="302"/>
      <c r="M6" s="302"/>
      <c r="N6" s="302"/>
      <c r="O6" s="302"/>
      <c r="P6" s="302"/>
      <c r="Q6" s="302"/>
      <c r="R6" s="302"/>
      <c r="S6" s="302"/>
      <c r="T6" s="302"/>
    </row>
    <row r="7" spans="1:37" x14ac:dyDescent="0.4">
      <c r="A7" s="37"/>
      <c r="B7" s="275"/>
      <c r="D7" s="276"/>
      <c r="E7" s="276"/>
      <c r="G7" s="276"/>
      <c r="H7" s="276"/>
      <c r="I7" s="276"/>
      <c r="J7" s="276"/>
      <c r="K7" s="276"/>
      <c r="L7" s="276"/>
      <c r="M7" s="276"/>
      <c r="N7" s="276"/>
      <c r="O7" s="276"/>
      <c r="P7" s="276"/>
      <c r="Q7" s="276"/>
      <c r="R7" s="276"/>
      <c r="S7" s="276"/>
    </row>
    <row r="8" spans="1:37" x14ac:dyDescent="0.4">
      <c r="A8" s="37"/>
      <c r="B8" s="275"/>
      <c r="D8" s="276"/>
      <c r="E8" s="276"/>
      <c r="G8" s="276"/>
      <c r="H8" s="276"/>
      <c r="I8" s="276"/>
      <c r="J8" s="276"/>
      <c r="K8" s="276"/>
      <c r="L8" s="276"/>
      <c r="M8" s="276"/>
      <c r="N8" s="276"/>
      <c r="O8" s="276"/>
      <c r="P8" s="276"/>
      <c r="Q8" s="276"/>
      <c r="R8" s="276"/>
      <c r="S8" s="276"/>
    </row>
    <row r="9" spans="1:37" x14ac:dyDescent="0.4">
      <c r="A9" s="37" t="s">
        <v>4</v>
      </c>
      <c r="B9" s="275" t="s">
        <v>541</v>
      </c>
      <c r="C9" s="276"/>
      <c r="D9" s="276"/>
      <c r="E9" s="276"/>
      <c r="H9" s="276"/>
      <c r="I9" s="276"/>
      <c r="J9" s="276"/>
      <c r="K9" s="276"/>
      <c r="L9" s="276"/>
      <c r="M9" s="276"/>
      <c r="N9" s="276"/>
      <c r="O9" s="276"/>
      <c r="P9" s="276"/>
      <c r="Q9" s="276"/>
      <c r="R9" s="276"/>
      <c r="S9" s="276"/>
    </row>
    <row r="10" spans="1:37" x14ac:dyDescent="0.4">
      <c r="A10" s="37"/>
      <c r="B10" s="275"/>
      <c r="C10" s="276"/>
      <c r="D10" s="276"/>
      <c r="E10" s="276"/>
      <c r="H10" s="276"/>
      <c r="I10" s="276"/>
      <c r="J10" s="276"/>
      <c r="K10" s="276" t="s">
        <v>540</v>
      </c>
      <c r="L10" s="276"/>
      <c r="M10" s="276"/>
      <c r="N10" s="276"/>
      <c r="O10" s="276"/>
      <c r="P10" s="276"/>
      <c r="Q10" s="276"/>
      <c r="R10" s="276"/>
      <c r="S10" s="276"/>
    </row>
    <row r="11" spans="1:37" x14ac:dyDescent="0.4">
      <c r="A11" s="37"/>
      <c r="B11" s="276"/>
      <c r="C11" s="276"/>
      <c r="D11" s="276"/>
      <c r="E11" s="276"/>
      <c r="F11" s="282"/>
      <c r="G11" s="275" t="s">
        <v>28</v>
      </c>
      <c r="H11" s="276"/>
      <c r="I11" s="276"/>
      <c r="J11" s="308"/>
      <c r="K11" s="317"/>
      <c r="L11" s="308" t="s">
        <v>29</v>
      </c>
      <c r="M11" s="308"/>
      <c r="N11" s="317"/>
      <c r="O11" s="308" t="s">
        <v>30</v>
      </c>
      <c r="P11" s="308"/>
      <c r="Q11" s="317"/>
      <c r="R11" s="308" t="s">
        <v>31</v>
      </c>
      <c r="S11" s="308"/>
      <c r="T11" s="317"/>
      <c r="U11" s="308" t="s">
        <v>32</v>
      </c>
      <c r="V11" s="308"/>
      <c r="W11" s="308"/>
      <c r="AK11" s="295">
        <v>2</v>
      </c>
    </row>
    <row r="12" spans="1:37" x14ac:dyDescent="0.4">
      <c r="A12" s="37"/>
      <c r="B12" s="276"/>
      <c r="C12" s="276"/>
      <c r="D12" s="276"/>
      <c r="E12" s="276"/>
      <c r="F12" s="282"/>
      <c r="G12" s="275" t="s">
        <v>33</v>
      </c>
      <c r="H12" s="276"/>
      <c r="I12" s="276"/>
      <c r="J12" s="308"/>
      <c r="K12" s="317"/>
      <c r="L12" s="308"/>
      <c r="M12" s="308"/>
      <c r="N12" s="317"/>
      <c r="O12" s="308"/>
      <c r="P12" s="308"/>
      <c r="Q12" s="317"/>
      <c r="R12" s="308"/>
      <c r="S12" s="308"/>
      <c r="T12" s="317"/>
      <c r="U12" s="308"/>
      <c r="V12" s="308"/>
      <c r="W12" s="308"/>
      <c r="X12" s="275"/>
      <c r="Y12" s="275"/>
    </row>
    <row r="13" spans="1:37" x14ac:dyDescent="0.4">
      <c r="A13" s="37"/>
      <c r="B13" s="276"/>
      <c r="C13" s="276"/>
      <c r="D13" s="276"/>
      <c r="E13" s="276"/>
      <c r="F13" s="36"/>
      <c r="G13" s="49" t="s">
        <v>34</v>
      </c>
      <c r="H13" s="276"/>
      <c r="I13" s="276"/>
      <c r="J13" s="275"/>
      <c r="K13" s="275"/>
      <c r="L13" s="276"/>
      <c r="M13" s="276"/>
      <c r="N13" s="275"/>
      <c r="O13" s="275"/>
      <c r="P13" s="275"/>
      <c r="Q13" s="276"/>
      <c r="R13" s="275"/>
      <c r="S13" s="275"/>
      <c r="U13" s="275"/>
      <c r="V13" s="275"/>
      <c r="X13" s="275"/>
      <c r="Y13" s="275"/>
    </row>
    <row r="14" spans="1:37" x14ac:dyDescent="0.4">
      <c r="A14" s="37"/>
      <c r="B14" s="275"/>
      <c r="D14" s="276"/>
      <c r="E14" s="276"/>
      <c r="H14" s="276"/>
      <c r="I14" s="276"/>
      <c r="J14" s="276"/>
      <c r="K14" s="276"/>
      <c r="L14" s="276"/>
      <c r="M14" s="276"/>
      <c r="N14" s="276"/>
      <c r="O14" s="276"/>
      <c r="P14" s="276"/>
      <c r="Q14" s="276"/>
      <c r="R14" s="276"/>
      <c r="S14" s="276"/>
    </row>
    <row r="15" spans="1:37" x14ac:dyDescent="0.4">
      <c r="A15" s="37"/>
      <c r="B15" s="275"/>
      <c r="D15" s="276"/>
      <c r="E15" s="276"/>
      <c r="H15" s="276"/>
      <c r="I15" s="276"/>
      <c r="J15" s="276"/>
      <c r="K15" s="276"/>
      <c r="L15" s="276"/>
      <c r="M15" s="276"/>
      <c r="N15" s="276"/>
      <c r="O15" s="276"/>
      <c r="P15" s="276"/>
      <c r="Q15" s="276"/>
      <c r="R15" s="276"/>
      <c r="S15" s="276"/>
    </row>
    <row r="16" spans="1:37" s="55" customFormat="1" ht="17.25" x14ac:dyDescent="0.4">
      <c r="A16" s="58" t="s">
        <v>539</v>
      </c>
      <c r="B16" s="55" t="s">
        <v>706</v>
      </c>
      <c r="E16" s="54"/>
      <c r="F16" s="56"/>
      <c r="G16" s="54"/>
      <c r="H16" s="54"/>
      <c r="I16" s="54"/>
      <c r="J16" s="54"/>
      <c r="K16" s="54"/>
      <c r="L16" s="273"/>
      <c r="M16" s="54"/>
      <c r="N16" s="54"/>
      <c r="O16" s="54"/>
      <c r="P16" s="54"/>
      <c r="Q16" s="54"/>
      <c r="R16" s="54"/>
      <c r="S16" s="54"/>
      <c r="AK16" s="54"/>
    </row>
    <row r="17" spans="1:37" s="55" customFormat="1" ht="17.25" x14ac:dyDescent="0.4">
      <c r="A17" s="58"/>
      <c r="B17" s="55" t="s">
        <v>588</v>
      </c>
      <c r="E17" s="54"/>
      <c r="F17" s="56"/>
      <c r="G17" s="54"/>
      <c r="H17" s="54"/>
      <c r="I17" s="54"/>
      <c r="J17" s="54"/>
      <c r="K17" s="54"/>
      <c r="L17" s="273"/>
      <c r="M17" s="54"/>
      <c r="N17" s="54"/>
      <c r="O17" s="54"/>
      <c r="P17" s="54"/>
      <c r="Q17" s="54"/>
      <c r="R17" s="54"/>
      <c r="S17" s="54"/>
      <c r="AK17" s="54"/>
    </row>
    <row r="18" spans="1:37" x14ac:dyDescent="0.4">
      <c r="A18" s="37"/>
      <c r="B18" s="55" t="s">
        <v>366</v>
      </c>
      <c r="E18" s="276"/>
      <c r="G18" s="276"/>
      <c r="H18" s="276"/>
      <c r="I18" s="276"/>
      <c r="J18" s="276"/>
      <c r="K18" s="276"/>
      <c r="L18" s="276"/>
      <c r="M18" s="276"/>
      <c r="N18" s="276"/>
      <c r="O18" s="276"/>
      <c r="P18" s="276"/>
      <c r="Q18" s="276"/>
      <c r="R18" s="276"/>
      <c r="S18" s="276"/>
    </row>
    <row r="19" spans="1:37" x14ac:dyDescent="0.4">
      <c r="A19" s="37"/>
      <c r="B19" s="36" t="s">
        <v>663</v>
      </c>
      <c r="E19" s="276"/>
      <c r="G19" s="276"/>
      <c r="H19" s="276"/>
      <c r="I19" s="276"/>
      <c r="J19" s="276"/>
      <c r="K19" s="276"/>
      <c r="L19" s="276"/>
      <c r="M19" s="276"/>
      <c r="N19" s="276"/>
      <c r="O19" s="276"/>
      <c r="P19" s="276"/>
      <c r="Q19" s="276"/>
      <c r="R19" s="276"/>
      <c r="S19" s="276"/>
    </row>
    <row r="20" spans="1:37" x14ac:dyDescent="0.4">
      <c r="A20" s="37"/>
      <c r="C20" s="115" t="str">
        <f>IF($AK$11=1,"☑","□")</f>
        <v>□</v>
      </c>
      <c r="D20" s="275" t="s">
        <v>368</v>
      </c>
      <c r="E20" s="276"/>
      <c r="F20" s="276"/>
      <c r="G20" s="276"/>
      <c r="H20" s="276"/>
      <c r="I20" s="276"/>
      <c r="J20" s="115" t="str">
        <f>IF($AK$11=2,"☑","□")</f>
        <v>☑</v>
      </c>
      <c r="K20" s="275" t="s">
        <v>369</v>
      </c>
      <c r="L20" s="276"/>
      <c r="M20" s="276"/>
      <c r="N20" s="276"/>
      <c r="O20" s="276"/>
      <c r="P20" s="276"/>
      <c r="Q20" s="115" t="str">
        <f>IF($AK$11=3,"☑","□")</f>
        <v>□</v>
      </c>
      <c r="R20" s="275" t="s">
        <v>370</v>
      </c>
      <c r="S20" s="276"/>
      <c r="T20" s="276"/>
      <c r="U20" s="276"/>
      <c r="V20" s="276"/>
      <c r="X20" s="115" t="str">
        <f>IF($AK$11=4,"☑","□")</f>
        <v>□</v>
      </c>
      <c r="Y20" s="275" t="s">
        <v>371</v>
      </c>
      <c r="Z20" s="276"/>
      <c r="AA20" s="276"/>
      <c r="AB20" s="276"/>
      <c r="AC20" s="276"/>
    </row>
    <row r="21" spans="1:37" s="293" customFormat="1" x14ac:dyDescent="0.4">
      <c r="A21" s="258"/>
      <c r="B21" s="154"/>
      <c r="C21" s="156"/>
      <c r="D21" s="155"/>
      <c r="E21" s="156"/>
      <c r="F21" s="156"/>
      <c r="G21" s="156"/>
      <c r="H21" s="156"/>
      <c r="I21" s="156"/>
      <c r="J21" s="156"/>
      <c r="K21" s="155"/>
      <c r="L21" s="156"/>
      <c r="M21" s="156"/>
      <c r="N21" s="156"/>
      <c r="O21" s="156"/>
      <c r="P21" s="156"/>
      <c r="Q21" s="156"/>
      <c r="R21" s="155"/>
      <c r="S21" s="156"/>
      <c r="T21" s="156"/>
      <c r="U21" s="156"/>
      <c r="V21" s="156"/>
      <c r="W21" s="154"/>
      <c r="X21" s="156"/>
      <c r="Y21" s="155"/>
      <c r="Z21" s="156"/>
      <c r="AA21" s="156"/>
      <c r="AB21" s="156"/>
      <c r="AC21" s="156"/>
      <c r="AD21" s="154"/>
      <c r="AE21" s="154"/>
      <c r="AF21" s="154"/>
      <c r="AG21" s="154"/>
      <c r="AH21" s="154"/>
      <c r="AI21" s="154"/>
      <c r="AJ21" s="154"/>
    </row>
    <row r="22" spans="1:37" x14ac:dyDescent="0.4">
      <c r="A22" s="58"/>
      <c r="B22" s="55" t="s">
        <v>571</v>
      </c>
      <c r="C22" s="55"/>
      <c r="D22" s="54"/>
      <c r="E22" s="54"/>
      <c r="F22" s="56"/>
      <c r="G22" s="55"/>
      <c r="H22" s="55"/>
      <c r="I22" s="54"/>
      <c r="J22" s="54"/>
      <c r="K22" s="54"/>
      <c r="L22" s="54"/>
      <c r="M22" s="55"/>
      <c r="N22" s="55"/>
      <c r="O22" s="55"/>
      <c r="P22" s="55"/>
      <c r="Q22" s="55"/>
      <c r="R22" s="55"/>
      <c r="S22" s="55"/>
      <c r="T22" s="55"/>
      <c r="U22" s="55"/>
      <c r="V22" s="55"/>
      <c r="W22" s="55"/>
      <c r="X22" s="55"/>
      <c r="Y22" s="55"/>
      <c r="Z22" s="55"/>
      <c r="AA22" s="55"/>
      <c r="AB22" s="55"/>
      <c r="AC22" s="55"/>
      <c r="AD22" s="55"/>
      <c r="AE22" s="55"/>
      <c r="AF22" s="55"/>
      <c r="AG22" s="55"/>
      <c r="AH22" s="55"/>
      <c r="AI22" s="55"/>
      <c r="AJ22" s="55"/>
    </row>
    <row r="23" spans="1:37" x14ac:dyDescent="0.4">
      <c r="A23" s="58"/>
      <c r="B23" s="55"/>
      <c r="C23" s="56"/>
      <c r="D23" s="54"/>
      <c r="E23" s="54"/>
      <c r="F23" s="56"/>
      <c r="G23" s="54"/>
      <c r="H23" s="54"/>
      <c r="I23" s="54"/>
      <c r="J23" s="54"/>
      <c r="K23" s="54"/>
      <c r="L23" s="54"/>
      <c r="M23" s="454"/>
      <c r="N23" s="454"/>
      <c r="O23" s="454"/>
      <c r="P23" s="454"/>
      <c r="Q23" s="454"/>
      <c r="R23" s="454"/>
      <c r="S23" s="454"/>
      <c r="T23" s="54" t="s">
        <v>37</v>
      </c>
      <c r="U23" s="55"/>
      <c r="V23" s="56" t="s">
        <v>38</v>
      </c>
      <c r="W23" s="55"/>
      <c r="X23" s="54"/>
      <c r="Y23" s="55"/>
      <c r="Z23" s="455"/>
      <c r="AA23" s="455"/>
      <c r="AB23" s="455"/>
      <c r="AC23" s="455"/>
      <c r="AD23" s="455"/>
      <c r="AE23" s="455"/>
      <c r="AF23" s="455"/>
      <c r="AG23" s="54" t="s">
        <v>37</v>
      </c>
      <c r="AH23" s="55"/>
      <c r="AI23" s="55"/>
      <c r="AJ23" s="55"/>
    </row>
    <row r="24" spans="1:37" x14ac:dyDescent="0.4">
      <c r="A24" s="58"/>
      <c r="B24" s="55"/>
      <c r="C24" s="57" t="s">
        <v>408</v>
      </c>
      <c r="D24" s="54"/>
      <c r="E24" s="54"/>
      <c r="F24" s="56"/>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5"/>
      <c r="AI24" s="55"/>
      <c r="AJ24" s="55"/>
    </row>
    <row r="25" spans="1:37" x14ac:dyDescent="0.4">
      <c r="A25" s="58"/>
      <c r="B25" s="55"/>
      <c r="C25" s="57"/>
      <c r="D25" s="57" t="s">
        <v>409</v>
      </c>
      <c r="E25" s="54"/>
      <c r="F25" s="56"/>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5"/>
      <c r="AI25" s="55"/>
      <c r="AJ25" s="55"/>
    </row>
    <row r="26" spans="1:37" x14ac:dyDescent="0.4">
      <c r="A26" s="58"/>
      <c r="B26" s="55"/>
      <c r="C26" s="57" t="s">
        <v>39</v>
      </c>
      <c r="D26" s="57"/>
      <c r="E26" s="54"/>
      <c r="F26" s="56"/>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5"/>
      <c r="AI26" s="55"/>
      <c r="AJ26" s="55"/>
    </row>
    <row r="27" spans="1:37" x14ac:dyDescent="0.4">
      <c r="A27" s="58"/>
      <c r="B27" s="55"/>
      <c r="C27" s="57"/>
      <c r="D27" s="57"/>
      <c r="E27" s="54"/>
      <c r="F27" s="56"/>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5"/>
      <c r="AI27" s="55"/>
      <c r="AJ27" s="55"/>
    </row>
    <row r="28" spans="1:37" x14ac:dyDescent="0.4">
      <c r="A28" s="58"/>
      <c r="B28" s="56" t="s">
        <v>577</v>
      </c>
      <c r="C28" s="55"/>
      <c r="D28" s="54"/>
      <c r="E28" s="54"/>
      <c r="F28" s="56"/>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5"/>
      <c r="AI28" s="55"/>
      <c r="AJ28" s="55"/>
    </row>
    <row r="29" spans="1:37" x14ac:dyDescent="0.4">
      <c r="A29" s="37"/>
      <c r="B29" s="36" t="s">
        <v>664</v>
      </c>
      <c r="H29" s="276"/>
      <c r="I29" s="276"/>
      <c r="J29" s="276"/>
      <c r="K29" s="276"/>
      <c r="L29" s="276"/>
      <c r="M29" s="276"/>
      <c r="N29" s="276"/>
      <c r="O29" s="276"/>
      <c r="P29" s="276"/>
      <c r="Q29" s="276"/>
      <c r="R29" s="276"/>
      <c r="S29" s="276"/>
    </row>
    <row r="30" spans="1:37" x14ac:dyDescent="0.4">
      <c r="A30" s="37"/>
      <c r="C30" s="115" t="str">
        <f>IF($AK$11=1,"☑","□")</f>
        <v>□</v>
      </c>
      <c r="D30" s="275" t="s">
        <v>367</v>
      </c>
      <c r="E30" s="276"/>
      <c r="F30" s="276"/>
      <c r="G30" s="276"/>
      <c r="H30" s="276"/>
      <c r="I30" s="276"/>
      <c r="J30" s="115" t="str">
        <f>IF($AK$11=2,"☑","□")</f>
        <v>☑</v>
      </c>
      <c r="K30" s="275" t="s">
        <v>372</v>
      </c>
      <c r="L30" s="276"/>
      <c r="M30" s="276"/>
      <c r="N30" s="276"/>
      <c r="O30" s="276"/>
      <c r="P30" s="276"/>
      <c r="Q30" s="115" t="str">
        <f>IF($AK$11=3,"☑","□")</f>
        <v>□</v>
      </c>
      <c r="R30" s="275" t="s">
        <v>373</v>
      </c>
      <c r="S30" s="276"/>
      <c r="T30" s="276"/>
      <c r="U30" s="276"/>
      <c r="V30" s="276"/>
      <c r="X30" s="115" t="str">
        <f>IF($AK$11=4,"☑","□")</f>
        <v>□</v>
      </c>
      <c r="Y30" s="275" t="s">
        <v>374</v>
      </c>
      <c r="Z30" s="276"/>
      <c r="AA30" s="276"/>
      <c r="AB30" s="276"/>
      <c r="AC30" s="276"/>
    </row>
    <row r="31" spans="1:37" s="293" customFormat="1" x14ac:dyDescent="0.4">
      <c r="A31" s="258"/>
      <c r="B31" s="154"/>
      <c r="C31" s="156"/>
      <c r="D31" s="155"/>
      <c r="E31" s="156"/>
      <c r="F31" s="156"/>
      <c r="G31" s="156"/>
      <c r="H31" s="156"/>
      <c r="I31" s="156"/>
      <c r="J31" s="156"/>
      <c r="K31" s="155"/>
      <c r="L31" s="156"/>
      <c r="M31" s="156"/>
      <c r="N31" s="156"/>
      <c r="O31" s="156"/>
      <c r="P31" s="156"/>
      <c r="Q31" s="156"/>
      <c r="R31" s="155"/>
      <c r="S31" s="156"/>
      <c r="T31" s="156"/>
      <c r="U31" s="156"/>
      <c r="V31" s="156"/>
      <c r="W31" s="154"/>
      <c r="X31" s="156"/>
      <c r="Y31" s="155"/>
      <c r="Z31" s="156"/>
      <c r="AA31" s="156"/>
      <c r="AB31" s="156"/>
      <c r="AC31" s="156"/>
      <c r="AD31" s="154"/>
      <c r="AE31" s="154"/>
      <c r="AF31" s="154"/>
      <c r="AG31" s="154"/>
      <c r="AH31" s="154"/>
      <c r="AI31" s="154"/>
      <c r="AJ31" s="154"/>
    </row>
    <row r="32" spans="1:37" x14ac:dyDescent="0.4">
      <c r="A32" s="37"/>
      <c r="B32" s="56" t="s">
        <v>731</v>
      </c>
      <c r="C32" s="55"/>
      <c r="D32" s="276"/>
      <c r="E32" s="276"/>
      <c r="G32" s="276"/>
      <c r="H32" s="276"/>
      <c r="I32" s="276"/>
      <c r="J32" s="276"/>
      <c r="K32" s="276"/>
      <c r="L32" s="276"/>
      <c r="M32" s="54"/>
      <c r="N32" s="54"/>
      <c r="O32" s="54"/>
      <c r="P32" s="54"/>
      <c r="Q32" s="54"/>
      <c r="R32" s="54"/>
      <c r="S32" s="54"/>
      <c r="T32" s="54"/>
      <c r="U32" s="54"/>
      <c r="V32" s="54"/>
      <c r="W32" s="54"/>
      <c r="X32" s="54"/>
      <c r="Y32" s="54"/>
      <c r="Z32" s="54"/>
      <c r="AA32" s="54"/>
      <c r="AB32" s="54"/>
      <c r="AC32" s="54"/>
      <c r="AD32" s="54"/>
      <c r="AE32" s="54"/>
      <c r="AF32" s="54"/>
      <c r="AG32" s="54"/>
    </row>
    <row r="33" spans="1:37" x14ac:dyDescent="0.4">
      <c r="A33" s="37"/>
      <c r="B33" s="56" t="s">
        <v>578</v>
      </c>
      <c r="C33" s="55"/>
      <c r="D33" s="276"/>
      <c r="E33" s="276"/>
      <c r="G33" s="276"/>
      <c r="H33" s="276"/>
      <c r="I33" s="276"/>
      <c r="J33" s="276"/>
      <c r="K33" s="276"/>
      <c r="L33" s="276"/>
    </row>
    <row r="34" spans="1:37" x14ac:dyDescent="0.4">
      <c r="A34" s="37"/>
      <c r="B34" s="56"/>
      <c r="C34" s="55"/>
      <c r="D34" s="276"/>
      <c r="E34" s="276"/>
      <c r="G34" s="276"/>
      <c r="H34" s="276"/>
      <c r="I34" s="276"/>
      <c r="J34" s="276"/>
      <c r="K34" s="276"/>
      <c r="L34" s="276"/>
      <c r="M34" s="455"/>
      <c r="N34" s="455"/>
      <c r="O34" s="455"/>
      <c r="P34" s="455"/>
      <c r="Q34" s="455"/>
      <c r="R34" s="455"/>
      <c r="S34" s="455"/>
      <c r="T34" s="54" t="s">
        <v>41</v>
      </c>
      <c r="V34" s="56" t="s">
        <v>38</v>
      </c>
      <c r="X34" s="54"/>
      <c r="Z34" s="455"/>
      <c r="AA34" s="455"/>
      <c r="AB34" s="455"/>
      <c r="AC34" s="455"/>
      <c r="AD34" s="455"/>
      <c r="AE34" s="455"/>
      <c r="AF34" s="455"/>
      <c r="AG34" s="54" t="s">
        <v>42</v>
      </c>
      <c r="AK34" s="283">
        <v>6</v>
      </c>
    </row>
    <row r="35" spans="1:37" x14ac:dyDescent="0.4">
      <c r="A35" s="37"/>
      <c r="B35" s="56" t="s">
        <v>579</v>
      </c>
      <c r="C35" s="55"/>
      <c r="D35" s="276"/>
      <c r="E35" s="276"/>
      <c r="G35" s="276"/>
      <c r="H35" s="276"/>
      <c r="I35" s="276"/>
      <c r="J35" s="276"/>
      <c r="K35" s="276"/>
      <c r="L35" s="276"/>
      <c r="M35" s="64"/>
      <c r="N35" s="64"/>
      <c r="O35" s="64"/>
      <c r="P35" s="64"/>
      <c r="Q35" s="64"/>
      <c r="R35" s="64"/>
      <c r="S35" s="64"/>
      <c r="Z35" s="64"/>
      <c r="AA35" s="64"/>
      <c r="AB35" s="64"/>
      <c r="AC35" s="64"/>
      <c r="AD35" s="64"/>
      <c r="AE35" s="64"/>
      <c r="AF35" s="64"/>
      <c r="AK35" s="276"/>
    </row>
    <row r="36" spans="1:37" x14ac:dyDescent="0.4">
      <c r="A36" s="37"/>
      <c r="B36" s="56"/>
      <c r="C36" s="55"/>
      <c r="D36" s="276"/>
      <c r="E36" s="276"/>
      <c r="G36" s="276"/>
      <c r="H36" s="276"/>
      <c r="I36" s="276"/>
      <c r="J36" s="276"/>
      <c r="K36" s="276"/>
      <c r="L36" s="276"/>
      <c r="M36" s="455"/>
      <c r="N36" s="455"/>
      <c r="O36" s="455"/>
      <c r="P36" s="455"/>
      <c r="Q36" s="455"/>
      <c r="R36" s="455"/>
      <c r="S36" s="455"/>
      <c r="T36" s="54" t="s">
        <v>41</v>
      </c>
      <c r="V36" s="56" t="s">
        <v>38</v>
      </c>
      <c r="X36" s="54"/>
      <c r="Z36" s="455"/>
      <c r="AA36" s="455"/>
      <c r="AB36" s="455"/>
      <c r="AC36" s="455"/>
      <c r="AD36" s="455"/>
      <c r="AE36" s="455"/>
      <c r="AF36" s="455"/>
      <c r="AG36" s="54" t="s">
        <v>42</v>
      </c>
      <c r="AK36" s="283">
        <v>2</v>
      </c>
    </row>
    <row r="37" spans="1:37" x14ac:dyDescent="0.4">
      <c r="A37" s="37"/>
      <c r="B37" s="56" t="s">
        <v>580</v>
      </c>
      <c r="C37" s="275"/>
      <c r="D37" s="276"/>
      <c r="E37" s="276"/>
      <c r="G37" s="276"/>
      <c r="H37" s="276"/>
      <c r="I37" s="276"/>
      <c r="J37" s="276"/>
      <c r="K37" s="276"/>
      <c r="L37" s="276"/>
      <c r="M37" s="64"/>
      <c r="N37" s="64"/>
      <c r="O37" s="64"/>
      <c r="P37" s="64"/>
      <c r="Q37" s="64"/>
      <c r="R37" s="64"/>
      <c r="S37" s="64"/>
      <c r="Z37" s="64"/>
      <c r="AA37" s="64"/>
      <c r="AB37" s="64"/>
      <c r="AC37" s="64"/>
      <c r="AD37" s="64"/>
      <c r="AE37" s="64"/>
      <c r="AF37" s="64"/>
      <c r="AK37" s="276"/>
    </row>
    <row r="38" spans="1:37" x14ac:dyDescent="0.4">
      <c r="A38" s="37"/>
      <c r="C38" s="275"/>
      <c r="D38" s="276"/>
      <c r="E38" s="276"/>
      <c r="G38" s="276"/>
      <c r="H38" s="276"/>
      <c r="I38" s="276"/>
      <c r="J38" s="276"/>
      <c r="K38" s="276"/>
      <c r="L38" s="276"/>
      <c r="M38" s="455"/>
      <c r="N38" s="455"/>
      <c r="O38" s="455"/>
      <c r="P38" s="455"/>
      <c r="Q38" s="455"/>
      <c r="R38" s="455"/>
      <c r="S38" s="455"/>
      <c r="T38" s="54" t="s">
        <v>41</v>
      </c>
      <c r="V38" s="56" t="s">
        <v>38</v>
      </c>
      <c r="X38" s="54"/>
      <c r="Z38" s="455"/>
      <c r="AA38" s="455"/>
      <c r="AB38" s="455"/>
      <c r="AC38" s="455"/>
      <c r="AD38" s="455"/>
      <c r="AE38" s="455"/>
      <c r="AF38" s="455"/>
      <c r="AG38" s="54" t="s">
        <v>42</v>
      </c>
      <c r="AK38" s="283">
        <v>28</v>
      </c>
    </row>
    <row r="39" spans="1:37" x14ac:dyDescent="0.4">
      <c r="A39" s="37"/>
      <c r="B39" s="56" t="s">
        <v>653</v>
      </c>
      <c r="C39" s="275"/>
      <c r="D39" s="276"/>
      <c r="E39" s="276"/>
      <c r="G39" s="276"/>
      <c r="H39" s="276"/>
      <c r="I39" s="276"/>
      <c r="J39" s="276"/>
      <c r="K39" s="276"/>
      <c r="L39" s="276"/>
      <c r="M39" s="65"/>
      <c r="N39" s="65"/>
      <c r="O39" s="65"/>
      <c r="P39" s="65"/>
      <c r="Q39" s="65"/>
      <c r="R39" s="65"/>
      <c r="S39" s="65"/>
      <c r="T39" s="54"/>
      <c r="U39" s="54"/>
      <c r="V39" s="54"/>
      <c r="W39" s="54"/>
      <c r="X39" s="54"/>
      <c r="Y39" s="54"/>
      <c r="Z39" s="65"/>
      <c r="AA39" s="65"/>
      <c r="AB39" s="65"/>
      <c r="AC39" s="65"/>
      <c r="AD39" s="65"/>
      <c r="AE39" s="65"/>
      <c r="AF39" s="65"/>
      <c r="AG39" s="54"/>
      <c r="AK39" s="276"/>
    </row>
    <row r="40" spans="1:37" x14ac:dyDescent="0.4">
      <c r="A40" s="37"/>
      <c r="C40" s="275"/>
      <c r="D40" s="276"/>
      <c r="E40" s="276"/>
      <c r="G40" s="276"/>
      <c r="H40" s="276"/>
      <c r="I40" s="276"/>
      <c r="J40" s="276"/>
      <c r="K40" s="276"/>
      <c r="L40" s="276"/>
      <c r="M40" s="455"/>
      <c r="N40" s="455"/>
      <c r="O40" s="455"/>
      <c r="P40" s="455"/>
      <c r="Q40" s="455"/>
      <c r="R40" s="455"/>
      <c r="S40" s="455"/>
      <c r="T40" s="54" t="s">
        <v>41</v>
      </c>
      <c r="U40" s="55"/>
      <c r="V40" s="56" t="s">
        <v>38</v>
      </c>
      <c r="W40" s="55"/>
      <c r="X40" s="54"/>
      <c r="Y40" s="55"/>
      <c r="Z40" s="455"/>
      <c r="AA40" s="455"/>
      <c r="AB40" s="455"/>
      <c r="AC40" s="455"/>
      <c r="AD40" s="455"/>
      <c r="AE40" s="455"/>
      <c r="AF40" s="455"/>
      <c r="AG40" s="54" t="s">
        <v>42</v>
      </c>
      <c r="AK40" s="283">
        <v>7</v>
      </c>
    </row>
    <row r="41" spans="1:37" x14ac:dyDescent="0.4">
      <c r="A41" s="37"/>
      <c r="B41" s="56" t="s">
        <v>581</v>
      </c>
      <c r="C41" s="55"/>
      <c r="D41" s="276"/>
      <c r="E41" s="276"/>
      <c r="G41" s="276"/>
      <c r="H41" s="276"/>
      <c r="I41" s="276"/>
      <c r="J41" s="276"/>
      <c r="K41" s="276"/>
      <c r="L41" s="276"/>
      <c r="M41" s="65"/>
      <c r="N41" s="65"/>
      <c r="O41" s="65"/>
      <c r="P41" s="65"/>
      <c r="Q41" s="65"/>
      <c r="R41" s="65"/>
      <c r="S41" s="65"/>
      <c r="T41" s="54"/>
      <c r="U41" s="54"/>
      <c r="V41" s="54"/>
      <c r="W41" s="54"/>
      <c r="X41" s="54"/>
      <c r="Y41" s="54"/>
      <c r="Z41" s="65"/>
      <c r="AA41" s="65"/>
      <c r="AB41" s="65"/>
      <c r="AC41" s="65"/>
      <c r="AD41" s="65"/>
      <c r="AE41" s="65"/>
      <c r="AF41" s="65"/>
      <c r="AG41" s="54"/>
      <c r="AK41" s="276"/>
    </row>
    <row r="42" spans="1:37" x14ac:dyDescent="0.4">
      <c r="A42" s="37"/>
      <c r="B42" s="56"/>
      <c r="C42" s="55"/>
      <c r="D42" s="276"/>
      <c r="E42" s="276"/>
      <c r="G42" s="276"/>
      <c r="H42" s="276"/>
      <c r="I42" s="276"/>
      <c r="J42" s="276"/>
      <c r="K42" s="276"/>
      <c r="L42" s="276"/>
      <c r="M42" s="455"/>
      <c r="N42" s="455"/>
      <c r="O42" s="455"/>
      <c r="P42" s="455"/>
      <c r="Q42" s="455"/>
      <c r="R42" s="455"/>
      <c r="S42" s="455"/>
      <c r="T42" s="54" t="s">
        <v>41</v>
      </c>
      <c r="U42" s="55"/>
      <c r="V42" s="56" t="s">
        <v>38</v>
      </c>
      <c r="W42" s="55"/>
      <c r="X42" s="54"/>
      <c r="Y42" s="55"/>
      <c r="Z42" s="455"/>
      <c r="AA42" s="455"/>
      <c r="AB42" s="455"/>
      <c r="AC42" s="455"/>
      <c r="AD42" s="455"/>
      <c r="AE42" s="455"/>
      <c r="AF42" s="455"/>
      <c r="AG42" s="54" t="s">
        <v>42</v>
      </c>
      <c r="AK42" s="283">
        <v>10</v>
      </c>
    </row>
    <row r="43" spans="1:37" x14ac:dyDescent="0.4">
      <c r="A43" s="37"/>
      <c r="B43" s="56" t="s">
        <v>582</v>
      </c>
      <c r="C43" s="55"/>
      <c r="D43" s="276"/>
      <c r="E43" s="276"/>
      <c r="G43" s="276"/>
      <c r="H43" s="276"/>
      <c r="I43" s="276"/>
      <c r="J43" s="276"/>
      <c r="K43" s="276"/>
      <c r="L43" s="276"/>
      <c r="M43" s="64"/>
      <c r="N43" s="64"/>
      <c r="O43" s="64"/>
      <c r="P43" s="64"/>
      <c r="Q43" s="64"/>
      <c r="R43" s="64"/>
      <c r="S43" s="64"/>
      <c r="Z43" s="64"/>
      <c r="AA43" s="64"/>
      <c r="AB43" s="64"/>
      <c r="AC43" s="64"/>
      <c r="AD43" s="64"/>
      <c r="AE43" s="64"/>
      <c r="AF43" s="64"/>
      <c r="AK43" s="276"/>
    </row>
    <row r="44" spans="1:37" x14ac:dyDescent="0.4">
      <c r="A44" s="37"/>
      <c r="C44" s="275"/>
      <c r="D44" s="276"/>
      <c r="E44" s="276"/>
      <c r="G44" s="276"/>
      <c r="H44" s="276"/>
      <c r="I44" s="276"/>
      <c r="J44" s="276"/>
      <c r="K44" s="276"/>
      <c r="L44" s="276"/>
      <c r="M44" s="455"/>
      <c r="N44" s="455"/>
      <c r="O44" s="455"/>
      <c r="P44" s="455"/>
      <c r="Q44" s="455"/>
      <c r="R44" s="455"/>
      <c r="S44" s="455"/>
      <c r="T44" s="54" t="s">
        <v>41</v>
      </c>
      <c r="V44" s="56" t="s">
        <v>38</v>
      </c>
      <c r="X44" s="54"/>
      <c r="Z44" s="455"/>
      <c r="AA44" s="455"/>
      <c r="AB44" s="455"/>
      <c r="AC44" s="455"/>
      <c r="AD44" s="455"/>
      <c r="AE44" s="455"/>
      <c r="AF44" s="455"/>
      <c r="AG44" s="54" t="s">
        <v>42</v>
      </c>
      <c r="AK44" s="283">
        <v>2</v>
      </c>
    </row>
    <row r="45" spans="1:37" x14ac:dyDescent="0.4">
      <c r="A45" s="37"/>
      <c r="B45" s="56" t="s">
        <v>583</v>
      </c>
      <c r="C45" s="275"/>
      <c r="D45" s="276"/>
      <c r="E45" s="276"/>
      <c r="G45" s="276"/>
      <c r="H45" s="276"/>
      <c r="I45" s="276"/>
      <c r="J45" s="276"/>
      <c r="K45" s="276"/>
      <c r="L45" s="276"/>
      <c r="M45" s="64"/>
      <c r="N45" s="64"/>
      <c r="O45" s="64"/>
      <c r="P45" s="64"/>
      <c r="Q45" s="64"/>
      <c r="R45" s="64"/>
      <c r="S45" s="64"/>
      <c r="Z45" s="64"/>
      <c r="AA45" s="64"/>
      <c r="AB45" s="64"/>
      <c r="AC45" s="64"/>
      <c r="AD45" s="64"/>
      <c r="AE45" s="64"/>
      <c r="AF45" s="64"/>
      <c r="AK45" s="276"/>
    </row>
    <row r="46" spans="1:37" x14ac:dyDescent="0.4">
      <c r="A46" s="37"/>
      <c r="C46" s="275"/>
      <c r="D46" s="276"/>
      <c r="E46" s="276"/>
      <c r="G46" s="276"/>
      <c r="H46" s="276"/>
      <c r="I46" s="276"/>
      <c r="J46" s="276"/>
      <c r="K46" s="276"/>
      <c r="L46" s="276"/>
      <c r="M46" s="455"/>
      <c r="N46" s="455"/>
      <c r="O46" s="455"/>
      <c r="P46" s="455"/>
      <c r="Q46" s="455"/>
      <c r="R46" s="455"/>
      <c r="S46" s="455"/>
      <c r="T46" s="54" t="s">
        <v>41</v>
      </c>
      <c r="V46" s="56" t="s">
        <v>38</v>
      </c>
      <c r="X46" s="54"/>
      <c r="Z46" s="455"/>
      <c r="AA46" s="455"/>
      <c r="AB46" s="455"/>
      <c r="AC46" s="455"/>
      <c r="AD46" s="455"/>
      <c r="AE46" s="455"/>
      <c r="AF46" s="455"/>
      <c r="AG46" s="54" t="s">
        <v>42</v>
      </c>
      <c r="AK46" s="283">
        <v>41</v>
      </c>
    </row>
    <row r="47" spans="1:37" x14ac:dyDescent="0.4">
      <c r="A47" s="37"/>
      <c r="B47" s="56" t="s">
        <v>584</v>
      </c>
      <c r="C47" s="275"/>
      <c r="D47" s="276"/>
      <c r="E47" s="276"/>
      <c r="G47" s="276"/>
      <c r="H47" s="276"/>
      <c r="I47" s="276"/>
      <c r="J47" s="276"/>
      <c r="K47" s="276"/>
      <c r="L47" s="276"/>
      <c r="M47" s="65"/>
      <c r="N47" s="65"/>
      <c r="O47" s="65"/>
      <c r="P47" s="65"/>
      <c r="Q47" s="65"/>
      <c r="R47" s="65"/>
      <c r="S47" s="65"/>
      <c r="T47" s="54"/>
      <c r="U47" s="54"/>
      <c r="V47" s="54"/>
      <c r="W47" s="54"/>
      <c r="X47" s="54"/>
      <c r="Y47" s="54"/>
      <c r="Z47" s="65"/>
      <c r="AA47" s="65"/>
      <c r="AB47" s="65"/>
      <c r="AC47" s="65"/>
      <c r="AD47" s="65"/>
      <c r="AE47" s="65"/>
      <c r="AF47" s="65"/>
      <c r="AG47" s="54"/>
      <c r="AK47" s="276"/>
    </row>
    <row r="48" spans="1:37" x14ac:dyDescent="0.4">
      <c r="A48" s="37"/>
      <c r="C48" s="275"/>
      <c r="D48" s="276"/>
      <c r="E48" s="276"/>
      <c r="G48" s="276"/>
      <c r="H48" s="276"/>
      <c r="I48" s="276"/>
      <c r="J48" s="276"/>
      <c r="K48" s="276"/>
      <c r="L48" s="276"/>
      <c r="M48" s="455"/>
      <c r="N48" s="455"/>
      <c r="O48" s="455"/>
      <c r="P48" s="455"/>
      <c r="Q48" s="455"/>
      <c r="R48" s="455"/>
      <c r="S48" s="455"/>
      <c r="T48" s="54" t="s">
        <v>41</v>
      </c>
      <c r="U48" s="55"/>
      <c r="V48" s="56" t="s">
        <v>38</v>
      </c>
      <c r="W48" s="55"/>
      <c r="X48" s="54"/>
      <c r="Y48" s="55"/>
      <c r="Z48" s="455"/>
      <c r="AA48" s="455"/>
      <c r="AB48" s="455"/>
      <c r="AC48" s="455"/>
      <c r="AD48" s="455"/>
      <c r="AE48" s="455"/>
      <c r="AF48" s="455"/>
      <c r="AG48" s="54" t="s">
        <v>42</v>
      </c>
      <c r="AK48" s="283">
        <v>10</v>
      </c>
    </row>
    <row r="49" spans="1:34" x14ac:dyDescent="0.4">
      <c r="A49" s="37"/>
      <c r="C49" s="49" t="s">
        <v>382</v>
      </c>
      <c r="D49" s="276"/>
      <c r="E49" s="276"/>
      <c r="F49" s="36"/>
      <c r="G49" s="276"/>
      <c r="H49" s="276"/>
      <c r="I49" s="276"/>
      <c r="J49" s="276"/>
      <c r="K49" s="276"/>
      <c r="L49" s="276"/>
      <c r="M49" s="54"/>
      <c r="N49" s="54"/>
      <c r="O49" s="54"/>
      <c r="P49" s="54"/>
      <c r="Q49" s="54"/>
      <c r="R49" s="54"/>
      <c r="S49" s="54"/>
      <c r="T49" s="54"/>
      <c r="U49" s="54"/>
      <c r="V49" s="54"/>
      <c r="W49" s="54"/>
      <c r="X49" s="54"/>
      <c r="Y49" s="54"/>
      <c r="Z49" s="54"/>
      <c r="AA49" s="54"/>
      <c r="AB49" s="54"/>
      <c r="AC49" s="54"/>
      <c r="AD49" s="54"/>
      <c r="AE49" s="54"/>
      <c r="AF49" s="54"/>
      <c r="AG49" s="54"/>
      <c r="AH49" s="54"/>
    </row>
    <row r="50" spans="1:34" x14ac:dyDescent="0.4">
      <c r="A50" s="37"/>
      <c r="C50" s="49" t="s">
        <v>43</v>
      </c>
      <c r="D50" s="276"/>
      <c r="E50" s="276"/>
      <c r="F50" s="36"/>
      <c r="G50" s="276"/>
      <c r="H50" s="276"/>
      <c r="I50" s="276"/>
      <c r="J50" s="276"/>
      <c r="K50" s="276"/>
      <c r="L50" s="276"/>
      <c r="M50" s="54"/>
      <c r="N50" s="54"/>
      <c r="O50" s="54"/>
      <c r="P50" s="54"/>
      <c r="Q50" s="54"/>
      <c r="R50" s="54"/>
      <c r="S50" s="54"/>
      <c r="T50" s="54"/>
      <c r="U50" s="54"/>
      <c r="V50" s="54"/>
      <c r="W50" s="54"/>
      <c r="X50" s="54"/>
      <c r="Y50" s="54"/>
      <c r="Z50" s="54"/>
      <c r="AA50" s="54"/>
      <c r="AB50" s="54"/>
      <c r="AC50" s="54"/>
      <c r="AD50" s="54"/>
      <c r="AE50" s="54"/>
      <c r="AF50" s="54"/>
      <c r="AG50" s="54"/>
      <c r="AH50" s="54"/>
    </row>
    <row r="51" spans="1:34" x14ac:dyDescent="0.4">
      <c r="A51" s="37"/>
      <c r="C51" s="49" t="s">
        <v>44</v>
      </c>
      <c r="D51" s="276"/>
      <c r="E51" s="276"/>
      <c r="F51" s="36"/>
      <c r="G51" s="276"/>
      <c r="H51" s="276"/>
      <c r="I51" s="276"/>
      <c r="J51" s="276"/>
      <c r="K51" s="276"/>
      <c r="L51" s="276"/>
      <c r="M51" s="54"/>
      <c r="N51" s="54"/>
      <c r="O51" s="54"/>
      <c r="P51" s="54"/>
      <c r="Q51" s="54"/>
      <c r="R51" s="54"/>
      <c r="S51" s="54"/>
      <c r="T51" s="54"/>
      <c r="U51" s="54"/>
      <c r="V51" s="54"/>
      <c r="W51" s="54"/>
      <c r="X51" s="54"/>
      <c r="Y51" s="54"/>
      <c r="Z51" s="54"/>
      <c r="AA51" s="54"/>
      <c r="AB51" s="54"/>
      <c r="AC51" s="54"/>
      <c r="AD51" s="54"/>
      <c r="AE51" s="54"/>
      <c r="AF51" s="54"/>
      <c r="AG51" s="54"/>
      <c r="AH51" s="54"/>
    </row>
    <row r="52" spans="1:34" x14ac:dyDescent="0.4">
      <c r="A52" s="37"/>
      <c r="C52" s="49" t="s">
        <v>39</v>
      </c>
      <c r="D52" s="276"/>
      <c r="E52" s="276"/>
      <c r="F52" s="36"/>
      <c r="G52" s="276"/>
      <c r="H52" s="276"/>
      <c r="I52" s="276"/>
      <c r="J52" s="276"/>
      <c r="K52" s="276"/>
      <c r="L52" s="276"/>
      <c r="M52" s="54"/>
      <c r="N52" s="54"/>
      <c r="O52" s="54"/>
      <c r="P52" s="54"/>
      <c r="Q52" s="54"/>
      <c r="R52" s="54"/>
      <c r="S52" s="54"/>
      <c r="T52" s="54"/>
      <c r="U52" s="54"/>
      <c r="V52" s="54"/>
      <c r="W52" s="54"/>
      <c r="X52" s="54"/>
      <c r="Y52" s="54"/>
      <c r="Z52" s="54"/>
      <c r="AA52" s="54"/>
      <c r="AB52" s="54"/>
      <c r="AC52" s="54"/>
      <c r="AD52" s="54"/>
      <c r="AE52" s="54"/>
      <c r="AF52" s="54"/>
      <c r="AG52" s="54"/>
      <c r="AH52" s="54"/>
    </row>
    <row r="53" spans="1:34" x14ac:dyDescent="0.4">
      <c r="A53" s="37"/>
      <c r="C53" s="49"/>
      <c r="D53" s="276"/>
      <c r="E53" s="276"/>
      <c r="F53" s="36"/>
      <c r="G53" s="276"/>
      <c r="H53" s="276"/>
      <c r="I53" s="276"/>
      <c r="J53" s="276"/>
      <c r="K53" s="276"/>
      <c r="L53" s="276"/>
      <c r="M53" s="54"/>
      <c r="N53" s="54"/>
      <c r="O53" s="54"/>
      <c r="P53" s="54"/>
      <c r="Q53" s="54"/>
      <c r="R53" s="54"/>
      <c r="S53" s="54"/>
      <c r="T53" s="54"/>
      <c r="U53" s="54"/>
      <c r="V53" s="54"/>
      <c r="W53" s="54"/>
      <c r="X53" s="54"/>
      <c r="Y53" s="54"/>
      <c r="Z53" s="54"/>
      <c r="AA53" s="54"/>
      <c r="AB53" s="54"/>
      <c r="AC53" s="54"/>
      <c r="AD53" s="54"/>
      <c r="AE53" s="54"/>
      <c r="AF53" s="54"/>
      <c r="AG53" s="54"/>
      <c r="AH53" s="54"/>
    </row>
    <row r="54" spans="1:34" x14ac:dyDescent="0.4">
      <c r="A54" s="37"/>
      <c r="B54" s="56" t="s">
        <v>45</v>
      </c>
      <c r="C54" s="49"/>
      <c r="D54" s="276"/>
      <c r="E54" s="276"/>
      <c r="F54" s="36"/>
      <c r="G54" s="276"/>
      <c r="H54" s="276"/>
      <c r="I54" s="276"/>
      <c r="J54" s="276"/>
      <c r="K54" s="276"/>
      <c r="L54" s="276"/>
      <c r="M54" s="54"/>
      <c r="N54" s="54"/>
      <c r="O54" s="54"/>
      <c r="P54" s="54"/>
      <c r="Q54" s="54"/>
      <c r="R54" s="54"/>
      <c r="S54" s="54"/>
      <c r="T54" s="54"/>
      <c r="U54" s="54"/>
      <c r="V54" s="54"/>
      <c r="W54" s="54"/>
      <c r="X54" s="54"/>
      <c r="Y54" s="54"/>
      <c r="Z54" s="54"/>
      <c r="AA54" s="54"/>
      <c r="AB54" s="54"/>
      <c r="AC54" s="54"/>
      <c r="AD54" s="54"/>
      <c r="AE54" s="54"/>
      <c r="AF54" s="54"/>
      <c r="AG54" s="54"/>
      <c r="AH54" s="54"/>
    </row>
    <row r="55" spans="1:34" x14ac:dyDescent="0.4">
      <c r="A55" s="37"/>
      <c r="B55" s="275" t="s">
        <v>46</v>
      </c>
      <c r="C55" s="275"/>
      <c r="D55" s="276"/>
      <c r="E55" s="276"/>
      <c r="G55" s="276"/>
      <c r="H55" s="276"/>
      <c r="I55" s="276"/>
      <c r="J55" s="276"/>
      <c r="K55" s="276"/>
      <c r="L55" s="276"/>
      <c r="M55" s="54"/>
      <c r="N55" s="54"/>
      <c r="O55" s="54"/>
      <c r="P55" s="54"/>
      <c r="Q55" s="54"/>
      <c r="R55" s="54"/>
      <c r="S55" s="54"/>
      <c r="T55" s="54"/>
      <c r="U55" s="54"/>
      <c r="V55" s="54"/>
      <c r="W55" s="54"/>
      <c r="X55" s="54"/>
      <c r="Y55" s="54"/>
      <c r="Z55" s="54"/>
      <c r="AA55" s="54"/>
      <c r="AB55" s="54"/>
      <c r="AC55" s="54"/>
      <c r="AD55" s="54"/>
      <c r="AE55" s="54"/>
      <c r="AF55" s="54"/>
      <c r="AG55" s="54"/>
    </row>
    <row r="56" spans="1:34" x14ac:dyDescent="0.4">
      <c r="A56" s="37"/>
      <c r="C56" s="275"/>
      <c r="D56" s="276"/>
      <c r="E56" s="276"/>
      <c r="G56" s="276"/>
      <c r="H56" s="276"/>
      <c r="I56" s="276"/>
      <c r="J56" s="276"/>
      <c r="K56" s="276"/>
      <c r="L56" s="276"/>
      <c r="M56" s="457">
        <f>SUM(M33:S48)</f>
        <v>0</v>
      </c>
      <c r="N56" s="457"/>
      <c r="O56" s="457"/>
      <c r="P56" s="457"/>
      <c r="Q56" s="457"/>
      <c r="R56" s="457"/>
      <c r="S56" s="457"/>
      <c r="T56" s="54" t="s">
        <v>41</v>
      </c>
      <c r="U56" s="55"/>
      <c r="V56" s="56" t="s">
        <v>38</v>
      </c>
      <c r="W56" s="55"/>
      <c r="X56" s="54"/>
      <c r="Y56" s="55"/>
      <c r="Z56" s="457">
        <f>SUM(Z33:AF48)</f>
        <v>0</v>
      </c>
      <c r="AA56" s="457"/>
      <c r="AB56" s="457"/>
      <c r="AC56" s="457"/>
      <c r="AD56" s="457"/>
      <c r="AE56" s="457"/>
      <c r="AF56" s="457"/>
      <c r="AG56" s="54" t="s">
        <v>42</v>
      </c>
    </row>
    <row r="57" spans="1:34" x14ac:dyDescent="0.4">
      <c r="A57" s="37"/>
      <c r="B57" s="56" t="s">
        <v>47</v>
      </c>
      <c r="C57" s="275"/>
      <c r="D57" s="276"/>
      <c r="E57" s="276"/>
      <c r="G57" s="276"/>
      <c r="H57" s="276"/>
      <c r="I57" s="276"/>
      <c r="J57" s="276"/>
      <c r="K57" s="276"/>
      <c r="L57" s="276"/>
      <c r="M57" s="54"/>
      <c r="N57" s="54"/>
      <c r="O57" s="54"/>
      <c r="P57" s="54"/>
      <c r="Q57" s="54"/>
      <c r="R57" s="54"/>
      <c r="S57" s="54"/>
      <c r="T57" s="54"/>
      <c r="U57" s="54"/>
      <c r="V57" s="54"/>
      <c r="W57" s="54"/>
      <c r="X57" s="54"/>
      <c r="Y57" s="54"/>
      <c r="Z57" s="54"/>
      <c r="AA57" s="54"/>
      <c r="AB57" s="54"/>
      <c r="AC57" s="54"/>
      <c r="AD57" s="54"/>
      <c r="AE57" s="54"/>
      <c r="AF57" s="54"/>
      <c r="AG57" s="54"/>
    </row>
    <row r="58" spans="1:34" x14ac:dyDescent="0.4">
      <c r="A58" s="37"/>
      <c r="C58" s="275"/>
      <c r="D58" s="276"/>
      <c r="E58" s="276"/>
      <c r="G58" s="276"/>
      <c r="H58" s="276"/>
      <c r="I58" s="276"/>
      <c r="J58" s="276"/>
      <c r="K58" s="276"/>
      <c r="L58" s="276"/>
      <c r="M58" s="457">
        <f>M34*AK34+M36*AK36+M38*AK38+M40*AK40+M42*AK42+M44*AK44+M46*AK46+M48*AK48</f>
        <v>0</v>
      </c>
      <c r="N58" s="457"/>
      <c r="O58" s="457"/>
      <c r="P58" s="457"/>
      <c r="Q58" s="457"/>
      <c r="R58" s="457"/>
      <c r="S58" s="457"/>
      <c r="T58" s="54" t="s">
        <v>48</v>
      </c>
      <c r="U58" s="55"/>
      <c r="V58" s="56" t="s">
        <v>38</v>
      </c>
      <c r="W58" s="55"/>
      <c r="X58" s="54"/>
      <c r="Y58" s="55"/>
      <c r="Z58" s="457">
        <f>Z34*AK34+Z36*AK36+Z38*AK38+Z40*AK40+Z42*AK42+Z44*AK44+Z46*AK46+Z48*AK48</f>
        <v>0</v>
      </c>
      <c r="AA58" s="457"/>
      <c r="AB58" s="457"/>
      <c r="AC58" s="457"/>
      <c r="AD58" s="457"/>
      <c r="AE58" s="457"/>
      <c r="AF58" s="457"/>
      <c r="AG58" s="54" t="s">
        <v>49</v>
      </c>
    </row>
    <row r="59" spans="1:34" x14ac:dyDescent="0.4">
      <c r="A59" s="37"/>
      <c r="C59" s="275"/>
      <c r="D59" s="276"/>
      <c r="E59" s="276"/>
      <c r="G59" s="276"/>
      <c r="H59" s="276"/>
      <c r="I59" s="276"/>
      <c r="J59" s="276"/>
      <c r="K59" s="276"/>
      <c r="L59" s="276"/>
      <c r="M59" s="276"/>
      <c r="N59" s="276"/>
      <c r="O59" s="276"/>
      <c r="P59" s="276"/>
      <c r="Q59" s="276"/>
      <c r="R59" s="276"/>
      <c r="S59" s="276"/>
      <c r="T59" s="276"/>
      <c r="U59" s="276"/>
      <c r="V59" s="276"/>
      <c r="W59" s="276"/>
      <c r="X59" s="276"/>
      <c r="Y59" s="276"/>
      <c r="Z59" s="276"/>
      <c r="AA59" s="276"/>
      <c r="AB59" s="276"/>
      <c r="AC59" s="276"/>
      <c r="AD59" s="276"/>
      <c r="AE59" s="276"/>
      <c r="AF59" s="276"/>
      <c r="AG59" s="276"/>
    </row>
    <row r="60" spans="1:34" x14ac:dyDescent="0.4">
      <c r="A60" s="37"/>
      <c r="B60" s="56" t="s">
        <v>378</v>
      </c>
      <c r="C60" s="275"/>
      <c r="D60" s="276"/>
      <c r="E60" s="276"/>
      <c r="G60" s="276"/>
      <c r="H60" s="276"/>
      <c r="I60" s="276"/>
      <c r="J60" s="276"/>
      <c r="K60" s="276"/>
      <c r="L60" s="276"/>
      <c r="M60" s="54"/>
      <c r="N60" s="54"/>
      <c r="O60" s="54"/>
      <c r="P60" s="54"/>
      <c r="Q60" s="54"/>
      <c r="R60" s="54"/>
      <c r="S60" s="54"/>
      <c r="T60" s="54"/>
      <c r="U60" s="54"/>
      <c r="V60" s="54"/>
      <c r="W60" s="54"/>
      <c r="X60" s="54"/>
      <c r="Y60" s="54"/>
      <c r="Z60" s="54"/>
      <c r="AA60" s="54"/>
      <c r="AB60" s="54"/>
      <c r="AC60" s="54"/>
      <c r="AD60" s="54"/>
      <c r="AE60" s="54"/>
      <c r="AF60" s="54"/>
      <c r="AG60" s="54"/>
      <c r="AH60" s="54"/>
    </row>
    <row r="61" spans="1:34" x14ac:dyDescent="0.4">
      <c r="A61" s="37"/>
      <c r="B61" s="275"/>
      <c r="D61" s="276"/>
      <c r="E61" s="276"/>
      <c r="G61" s="276"/>
      <c r="H61" s="276"/>
      <c r="I61" s="276"/>
      <c r="J61" s="276"/>
      <c r="K61" s="276"/>
      <c r="L61" s="276"/>
      <c r="M61" s="307" t="e">
        <f>ROUNDDOWN(M58*10/M23,4)</f>
        <v>#DIV/0!</v>
      </c>
      <c r="N61" s="307"/>
      <c r="O61" s="307"/>
      <c r="P61" s="307"/>
      <c r="Q61" s="307"/>
      <c r="R61" s="307"/>
      <c r="S61" s="307"/>
      <c r="T61" s="54"/>
      <c r="U61" s="55"/>
      <c r="V61" s="56" t="s">
        <v>38</v>
      </c>
      <c r="W61" s="55"/>
      <c r="X61" s="54"/>
      <c r="Y61" s="55"/>
      <c r="Z61" s="313" t="str">
        <f>IFERROR(Z58*10/#REF!,"")</f>
        <v/>
      </c>
      <c r="AA61" s="313"/>
      <c r="AB61" s="313"/>
      <c r="AC61" s="313"/>
      <c r="AD61" s="313"/>
      <c r="AE61" s="313"/>
      <c r="AF61" s="313"/>
      <c r="AG61" s="54" t="s">
        <v>50</v>
      </c>
    </row>
    <row r="62" spans="1:34" x14ac:dyDescent="0.4">
      <c r="A62" s="37"/>
      <c r="B62" s="275"/>
      <c r="D62" s="57"/>
      <c r="E62" s="276"/>
      <c r="F62" s="49"/>
      <c r="G62" s="276"/>
      <c r="H62" s="276"/>
      <c r="I62" s="276"/>
      <c r="J62" s="276"/>
      <c r="K62" s="276"/>
      <c r="L62" s="276"/>
      <c r="M62" s="276"/>
      <c r="N62" s="276"/>
      <c r="O62" s="276"/>
      <c r="P62" s="276"/>
      <c r="Q62" s="276"/>
      <c r="R62" s="276"/>
      <c r="S62" s="276"/>
      <c r="AE62" s="251"/>
      <c r="AF62" s="251"/>
    </row>
    <row r="63" spans="1:34" x14ac:dyDescent="0.4">
      <c r="A63" s="36" t="s">
        <v>16</v>
      </c>
      <c r="D63" s="225"/>
    </row>
    <row r="64" spans="1:34" x14ac:dyDescent="0.4">
      <c r="A64" s="36" t="s">
        <v>654</v>
      </c>
      <c r="D64" s="225"/>
    </row>
    <row r="65" spans="1:2" x14ac:dyDescent="0.4">
      <c r="A65" s="36" t="s">
        <v>88</v>
      </c>
    </row>
    <row r="66" spans="1:2" x14ac:dyDescent="0.4">
      <c r="B66" s="36" t="s">
        <v>381</v>
      </c>
    </row>
    <row r="67" spans="1:2" x14ac:dyDescent="0.4">
      <c r="A67" s="36" t="s">
        <v>655</v>
      </c>
    </row>
    <row r="68" spans="1:2" x14ac:dyDescent="0.4">
      <c r="A68" s="36" t="s">
        <v>89</v>
      </c>
    </row>
    <row r="69" spans="1:2" x14ac:dyDescent="0.4">
      <c r="A69" s="36" t="s">
        <v>90</v>
      </c>
    </row>
    <row r="70" spans="1:2" x14ac:dyDescent="0.4">
      <c r="A70" s="36" t="s">
        <v>91</v>
      </c>
    </row>
    <row r="71" spans="1:2" x14ac:dyDescent="0.4">
      <c r="A71" s="36" t="s">
        <v>656</v>
      </c>
    </row>
    <row r="72" spans="1:2" x14ac:dyDescent="0.4">
      <c r="A72" s="36" t="s">
        <v>92</v>
      </c>
    </row>
    <row r="73" spans="1:2" x14ac:dyDescent="0.4">
      <c r="A73" s="36" t="s">
        <v>93</v>
      </c>
    </row>
    <row r="74" spans="1:2" x14ac:dyDescent="0.4">
      <c r="A74" s="36" t="s">
        <v>94</v>
      </c>
    </row>
    <row r="75" spans="1:2" x14ac:dyDescent="0.4">
      <c r="A75" s="36" t="s">
        <v>95</v>
      </c>
    </row>
    <row r="76" spans="1:2" x14ac:dyDescent="0.4">
      <c r="A76" s="36" t="s">
        <v>96</v>
      </c>
    </row>
    <row r="77" spans="1:2" x14ac:dyDescent="0.4">
      <c r="A77" s="36" t="s">
        <v>97</v>
      </c>
    </row>
    <row r="78" spans="1:2" x14ac:dyDescent="0.4">
      <c r="A78" s="36" t="s">
        <v>98</v>
      </c>
    </row>
    <row r="79" spans="1:2" x14ac:dyDescent="0.4">
      <c r="A79" s="36" t="s">
        <v>99</v>
      </c>
    </row>
    <row r="80" spans="1:2" x14ac:dyDescent="0.4">
      <c r="A80" s="36" t="s">
        <v>100</v>
      </c>
    </row>
    <row r="81" spans="1:36" x14ac:dyDescent="0.4">
      <c r="A81" s="36" t="s">
        <v>101</v>
      </c>
    </row>
    <row r="82" spans="1:36" x14ac:dyDescent="0.4">
      <c r="A82" s="36" t="s">
        <v>657</v>
      </c>
    </row>
    <row r="83" spans="1:36" x14ac:dyDescent="0.4">
      <c r="A83" s="36" t="s">
        <v>102</v>
      </c>
    </row>
    <row r="84" spans="1:36" x14ac:dyDescent="0.4">
      <c r="A84" s="36" t="s">
        <v>103</v>
      </c>
    </row>
    <row r="85" spans="1:36" x14ac:dyDescent="0.4">
      <c r="A85" s="36" t="s">
        <v>658</v>
      </c>
    </row>
    <row r="86" spans="1:36" x14ac:dyDescent="0.4">
      <c r="A86" s="36" t="s">
        <v>104</v>
      </c>
    </row>
    <row r="87" spans="1:36" x14ac:dyDescent="0.4">
      <c r="A87" s="36" t="s">
        <v>105</v>
      </c>
    </row>
    <row r="88" spans="1:36" x14ac:dyDescent="0.4">
      <c r="A88" s="36" t="s">
        <v>659</v>
      </c>
    </row>
    <row r="89" spans="1:36" x14ac:dyDescent="0.4">
      <c r="A89" s="36" t="s">
        <v>106</v>
      </c>
    </row>
    <row r="90" spans="1:36" x14ac:dyDescent="0.4">
      <c r="A90" s="36" t="s">
        <v>660</v>
      </c>
    </row>
    <row r="91" spans="1:36" x14ac:dyDescent="0.4">
      <c r="A91" s="154" t="s">
        <v>458</v>
      </c>
      <c r="B91" s="154"/>
      <c r="C91" s="154"/>
      <c r="D91" s="154"/>
      <c r="E91" s="154"/>
      <c r="F91" s="155"/>
      <c r="G91" s="154"/>
      <c r="H91" s="154"/>
      <c r="I91" s="154"/>
      <c r="J91" s="154"/>
      <c r="K91" s="154"/>
      <c r="L91" s="154"/>
      <c r="M91" s="154"/>
      <c r="N91" s="154"/>
      <c r="O91" s="154"/>
      <c r="P91" s="154"/>
      <c r="Q91" s="154"/>
      <c r="R91" s="154"/>
      <c r="S91" s="154"/>
      <c r="T91" s="154"/>
      <c r="U91" s="154"/>
      <c r="V91" s="154"/>
      <c r="W91" s="154"/>
      <c r="X91" s="154"/>
      <c r="Y91" s="154"/>
      <c r="Z91" s="154"/>
      <c r="AA91" s="154"/>
      <c r="AB91" s="154"/>
      <c r="AC91" s="154"/>
      <c r="AD91" s="154"/>
      <c r="AE91" s="154"/>
      <c r="AF91" s="154"/>
      <c r="AG91" s="154"/>
      <c r="AH91" s="154"/>
      <c r="AI91" s="154"/>
      <c r="AJ91" s="154"/>
    </row>
    <row r="92" spans="1:36" x14ac:dyDescent="0.4">
      <c r="A92" s="36" t="s">
        <v>524</v>
      </c>
    </row>
    <row r="93" spans="1:36" x14ac:dyDescent="0.4">
      <c r="A93" s="36" t="s">
        <v>525</v>
      </c>
    </row>
    <row r="94" spans="1:36" x14ac:dyDescent="0.4">
      <c r="A94" s="36" t="s">
        <v>526</v>
      </c>
    </row>
    <row r="95" spans="1:36" x14ac:dyDescent="0.4">
      <c r="A95" s="36" t="s">
        <v>661</v>
      </c>
    </row>
    <row r="96" spans="1:36" x14ac:dyDescent="0.4">
      <c r="A96" s="36" t="s">
        <v>532</v>
      </c>
    </row>
    <row r="97" spans="1:36" x14ac:dyDescent="0.4">
      <c r="A97" s="36" t="s">
        <v>662</v>
      </c>
    </row>
    <row r="98" spans="1:36" x14ac:dyDescent="0.4">
      <c r="A98" s="36" t="s">
        <v>527</v>
      </c>
    </row>
    <row r="99" spans="1:36" x14ac:dyDescent="0.4">
      <c r="A99" s="36" t="s">
        <v>528</v>
      </c>
    </row>
    <row r="100" spans="1:36" x14ac:dyDescent="0.4">
      <c r="A100" s="36" t="s">
        <v>529</v>
      </c>
    </row>
    <row r="101" spans="1:36" x14ac:dyDescent="0.4">
      <c r="A101" s="36" t="s">
        <v>530</v>
      </c>
    </row>
    <row r="102" spans="1:36" x14ac:dyDescent="0.4">
      <c r="A102" s="36" t="s">
        <v>531</v>
      </c>
    </row>
    <row r="103" spans="1:36" x14ac:dyDescent="0.4">
      <c r="A103" s="154" t="s">
        <v>462</v>
      </c>
      <c r="B103" s="154"/>
      <c r="C103" s="154"/>
      <c r="D103" s="154"/>
      <c r="E103" s="154"/>
      <c r="F103" s="155"/>
      <c r="G103" s="154"/>
      <c r="H103" s="154"/>
      <c r="I103" s="154"/>
      <c r="J103" s="154"/>
      <c r="K103" s="154"/>
      <c r="L103" s="154"/>
      <c r="M103" s="154"/>
      <c r="N103" s="154"/>
      <c r="O103" s="154"/>
      <c r="P103" s="154"/>
      <c r="Q103" s="154"/>
      <c r="R103" s="154"/>
      <c r="S103" s="154"/>
      <c r="T103" s="154"/>
      <c r="U103" s="154"/>
      <c r="V103" s="154"/>
      <c r="W103" s="154"/>
      <c r="X103" s="154"/>
      <c r="Y103" s="154"/>
      <c r="Z103" s="154"/>
      <c r="AA103" s="154"/>
      <c r="AB103" s="154"/>
      <c r="AC103" s="154"/>
      <c r="AD103" s="154"/>
      <c r="AE103" s="154"/>
      <c r="AF103" s="154"/>
      <c r="AG103" s="154"/>
      <c r="AH103" s="154"/>
      <c r="AI103" s="154"/>
      <c r="AJ103" s="154"/>
    </row>
    <row r="104" spans="1:36" x14ac:dyDescent="0.4">
      <c r="A104" s="154" t="s">
        <v>463</v>
      </c>
      <c r="B104" s="154"/>
      <c r="C104" s="154"/>
      <c r="D104" s="154"/>
      <c r="E104" s="154"/>
      <c r="F104" s="155"/>
      <c r="G104" s="154"/>
      <c r="H104" s="154"/>
      <c r="I104" s="154"/>
      <c r="J104" s="154"/>
      <c r="K104" s="154"/>
      <c r="L104" s="154"/>
      <c r="M104" s="154"/>
      <c r="N104" s="154"/>
      <c r="O104" s="154"/>
      <c r="P104" s="154"/>
      <c r="Q104" s="154"/>
      <c r="R104" s="154"/>
      <c r="S104" s="154"/>
      <c r="T104" s="154"/>
      <c r="U104" s="154"/>
      <c r="V104" s="154"/>
      <c r="W104" s="154"/>
      <c r="X104" s="154"/>
      <c r="Y104" s="154"/>
      <c r="Z104" s="154"/>
      <c r="AA104" s="154"/>
      <c r="AB104" s="154"/>
      <c r="AC104" s="154"/>
      <c r="AD104" s="154"/>
      <c r="AE104" s="154"/>
      <c r="AF104" s="154"/>
      <c r="AG104" s="154"/>
      <c r="AH104" s="154"/>
      <c r="AI104" s="154"/>
      <c r="AJ104" s="154"/>
    </row>
    <row r="105" spans="1:36" x14ac:dyDescent="0.4">
      <c r="A105" s="294"/>
    </row>
    <row r="107" spans="1:36" x14ac:dyDescent="0.4">
      <c r="F107" s="36"/>
    </row>
    <row r="108" spans="1:36" x14ac:dyDescent="0.4">
      <c r="F108" s="36"/>
    </row>
    <row r="109" spans="1:36" x14ac:dyDescent="0.4">
      <c r="F109" s="36"/>
    </row>
    <row r="110" spans="1:36" x14ac:dyDescent="0.4">
      <c r="F110" s="36"/>
    </row>
    <row r="111" spans="1:36" x14ac:dyDescent="0.4">
      <c r="F111" s="36"/>
    </row>
    <row r="112" spans="1:36" x14ac:dyDescent="0.4">
      <c r="F112" s="36"/>
    </row>
    <row r="113" spans="6:6" x14ac:dyDescent="0.4">
      <c r="F113" s="36"/>
    </row>
    <row r="114" spans="6:6" x14ac:dyDescent="0.4">
      <c r="F114" s="36"/>
    </row>
    <row r="115" spans="6:6" x14ac:dyDescent="0.4">
      <c r="F115" s="36"/>
    </row>
    <row r="116" spans="6:6" x14ac:dyDescent="0.4">
      <c r="F116" s="36"/>
    </row>
    <row r="117" spans="6:6" x14ac:dyDescent="0.4">
      <c r="F117" s="36"/>
    </row>
    <row r="118" spans="6:6" x14ac:dyDescent="0.4">
      <c r="F118" s="36"/>
    </row>
    <row r="119" spans="6:6" x14ac:dyDescent="0.4">
      <c r="F119" s="36"/>
    </row>
    <row r="120" spans="6:6" x14ac:dyDescent="0.4">
      <c r="F120" s="36"/>
    </row>
    <row r="121" spans="6:6" x14ac:dyDescent="0.4">
      <c r="F121" s="36"/>
    </row>
    <row r="122" spans="6:6" x14ac:dyDescent="0.4">
      <c r="F122" s="36"/>
    </row>
    <row r="123" spans="6:6" x14ac:dyDescent="0.4">
      <c r="F123" s="36"/>
    </row>
    <row r="124" spans="6:6" x14ac:dyDescent="0.4">
      <c r="F124" s="36"/>
    </row>
    <row r="125" spans="6:6" x14ac:dyDescent="0.4">
      <c r="F125" s="36"/>
    </row>
    <row r="126" spans="6:6" x14ac:dyDescent="0.4">
      <c r="F126" s="36"/>
    </row>
    <row r="127" spans="6:6" x14ac:dyDescent="0.4">
      <c r="F127" s="36"/>
    </row>
    <row r="128" spans="6:6" x14ac:dyDescent="0.4">
      <c r="F128" s="36"/>
    </row>
    <row r="129" spans="6:6" x14ac:dyDescent="0.4">
      <c r="F129" s="36"/>
    </row>
    <row r="130" spans="6:6" x14ac:dyDescent="0.4">
      <c r="F130" s="36"/>
    </row>
    <row r="131" spans="6:6" x14ac:dyDescent="0.4">
      <c r="F131" s="36"/>
    </row>
    <row r="132" spans="6:6" x14ac:dyDescent="0.4">
      <c r="F132" s="36"/>
    </row>
    <row r="133" spans="6:6" x14ac:dyDescent="0.4">
      <c r="F133" s="36"/>
    </row>
  </sheetData>
  <sheetProtection algorithmName="SHA-512" hashValue="hEKGkL1LFLJBuEy6rHorwrbvt6ZAcnoCUTSy898+ufWn+rxd3Fazsbl05x1mk9v2HL/gjYKjqdKDJ+YBv6UNEA==" saltValue="O3QYpRBD41VsVnYjL4Mltg==" spinCount="100000" sheet="1" objects="1" scenarios="1"/>
  <mergeCells count="39">
    <mergeCell ref="M58:S58"/>
    <mergeCell ref="Z58:AF58"/>
    <mergeCell ref="M61:S61"/>
    <mergeCell ref="Z61:AF61"/>
    <mergeCell ref="O11:P12"/>
    <mergeCell ref="N11:N12"/>
    <mergeCell ref="L11:M12"/>
    <mergeCell ref="M46:S46"/>
    <mergeCell ref="Z46:AF46"/>
    <mergeCell ref="M48:S48"/>
    <mergeCell ref="Z48:AF48"/>
    <mergeCell ref="M56:S56"/>
    <mergeCell ref="Z56:AF56"/>
    <mergeCell ref="M40:S40"/>
    <mergeCell ref="Z40:AF40"/>
    <mergeCell ref="M42:S42"/>
    <mergeCell ref="Z42:AF42"/>
    <mergeCell ref="M44:S44"/>
    <mergeCell ref="Z44:AF44"/>
    <mergeCell ref="M34:S34"/>
    <mergeCell ref="Z34:AF34"/>
    <mergeCell ref="M36:S36"/>
    <mergeCell ref="Z36:AF36"/>
    <mergeCell ref="M38:S38"/>
    <mergeCell ref="Z38:AF38"/>
    <mergeCell ref="M23:S23"/>
    <mergeCell ref="Z23:AF23"/>
    <mergeCell ref="A3:AJ3"/>
    <mergeCell ref="B5:G5"/>
    <mergeCell ref="H5:T5"/>
    <mergeCell ref="B6:G6"/>
    <mergeCell ref="H6:T6"/>
    <mergeCell ref="Q11:Q12"/>
    <mergeCell ref="R11:S12"/>
    <mergeCell ref="T11:T12"/>
    <mergeCell ref="U11:V12"/>
    <mergeCell ref="W11:W12"/>
    <mergeCell ref="K11:K12"/>
    <mergeCell ref="J11:J12"/>
  </mergeCells>
  <phoneticPr fontId="1"/>
  <pageMargins left="0.7" right="0.7" top="0.75" bottom="0.75" header="0.3" footer="0.3"/>
  <pageSetup paperSize="9" scale="51"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6625" r:id="rId4" name="Check Box 1">
              <controlPr defaultSize="0" autoFill="0" autoLine="0" autoPict="0">
                <anchor moveWithCells="1">
                  <from>
                    <xdr:col>5</xdr:col>
                    <xdr:colOff>28575</xdr:colOff>
                    <xdr:row>10</xdr:row>
                    <xdr:rowOff>38100</xdr:rowOff>
                  </from>
                  <to>
                    <xdr:col>5</xdr:col>
                    <xdr:colOff>266700</xdr:colOff>
                    <xdr:row>11</xdr:row>
                    <xdr:rowOff>57150</xdr:rowOff>
                  </to>
                </anchor>
              </controlPr>
            </control>
          </mc:Choice>
        </mc:AlternateContent>
        <mc:AlternateContent xmlns:mc="http://schemas.openxmlformats.org/markup-compatibility/2006">
          <mc:Choice Requires="x14">
            <control shapeId="26626" r:id="rId5" name="Check Box 2">
              <controlPr defaultSize="0" autoFill="0" autoLine="0" autoPict="0">
                <anchor moveWithCells="1">
                  <from>
                    <xdr:col>5</xdr:col>
                    <xdr:colOff>28575</xdr:colOff>
                    <xdr:row>11</xdr:row>
                    <xdr:rowOff>38100</xdr:rowOff>
                  </from>
                  <to>
                    <xdr:col>5</xdr:col>
                    <xdr:colOff>266700</xdr:colOff>
                    <xdr:row>12</xdr:row>
                    <xdr:rowOff>57150</xdr:rowOff>
                  </to>
                </anchor>
              </controlPr>
            </control>
          </mc:Choice>
        </mc:AlternateContent>
        <mc:AlternateContent xmlns:mc="http://schemas.openxmlformats.org/markup-compatibility/2006">
          <mc:Choice Requires="x14">
            <control shapeId="26627" r:id="rId6" name="Option Button 3">
              <controlPr defaultSize="0" autoFill="0" autoLine="0" autoPict="0">
                <anchor moveWithCells="1">
                  <from>
                    <xdr:col>10</xdr:col>
                    <xdr:colOff>57150</xdr:colOff>
                    <xdr:row>10</xdr:row>
                    <xdr:rowOff>180975</xdr:rowOff>
                  </from>
                  <to>
                    <xdr:col>11</xdr:col>
                    <xdr:colOff>85725</xdr:colOff>
                    <xdr:row>11</xdr:row>
                    <xdr:rowOff>190500</xdr:rowOff>
                  </to>
                </anchor>
              </controlPr>
            </control>
          </mc:Choice>
        </mc:AlternateContent>
        <mc:AlternateContent xmlns:mc="http://schemas.openxmlformats.org/markup-compatibility/2006">
          <mc:Choice Requires="x14">
            <control shapeId="26628" r:id="rId7" name="Option Button 4">
              <controlPr defaultSize="0" autoFill="0" autoLine="0" autoPict="0">
                <anchor moveWithCells="1">
                  <from>
                    <xdr:col>13</xdr:col>
                    <xdr:colOff>57150</xdr:colOff>
                    <xdr:row>10</xdr:row>
                    <xdr:rowOff>180975</xdr:rowOff>
                  </from>
                  <to>
                    <xdr:col>14</xdr:col>
                    <xdr:colOff>85725</xdr:colOff>
                    <xdr:row>11</xdr:row>
                    <xdr:rowOff>190500</xdr:rowOff>
                  </to>
                </anchor>
              </controlPr>
            </control>
          </mc:Choice>
        </mc:AlternateContent>
        <mc:AlternateContent xmlns:mc="http://schemas.openxmlformats.org/markup-compatibility/2006">
          <mc:Choice Requires="x14">
            <control shapeId="26629" r:id="rId8" name="Option Button 5">
              <controlPr defaultSize="0" autoFill="0" autoLine="0" autoPict="0">
                <anchor moveWithCells="1">
                  <from>
                    <xdr:col>16</xdr:col>
                    <xdr:colOff>57150</xdr:colOff>
                    <xdr:row>10</xdr:row>
                    <xdr:rowOff>180975</xdr:rowOff>
                  </from>
                  <to>
                    <xdr:col>17</xdr:col>
                    <xdr:colOff>85725</xdr:colOff>
                    <xdr:row>11</xdr:row>
                    <xdr:rowOff>190500</xdr:rowOff>
                  </to>
                </anchor>
              </controlPr>
            </control>
          </mc:Choice>
        </mc:AlternateContent>
        <mc:AlternateContent xmlns:mc="http://schemas.openxmlformats.org/markup-compatibility/2006">
          <mc:Choice Requires="x14">
            <control shapeId="26630" r:id="rId9" name="Option Button 6">
              <controlPr defaultSize="0" autoFill="0" autoLine="0" autoPict="0">
                <anchor moveWithCells="1">
                  <from>
                    <xdr:col>19</xdr:col>
                    <xdr:colOff>57150</xdr:colOff>
                    <xdr:row>10</xdr:row>
                    <xdr:rowOff>180975</xdr:rowOff>
                  </from>
                  <to>
                    <xdr:col>20</xdr:col>
                    <xdr:colOff>85725</xdr:colOff>
                    <xdr:row>11</xdr:row>
                    <xdr:rowOff>190500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K170"/>
  <sheetViews>
    <sheetView topLeftCell="A141" workbookViewId="0">
      <selection activeCell="J169" sqref="J169"/>
    </sheetView>
  </sheetViews>
  <sheetFormatPr defaultRowHeight="13.5" x14ac:dyDescent="0.4"/>
  <cols>
    <col min="1" max="2" width="9" style="31"/>
    <col min="3" max="3" width="31.625" style="31" customWidth="1"/>
    <col min="4" max="16384" width="9" style="31"/>
  </cols>
  <sheetData>
    <row r="1" spans="1:11" x14ac:dyDescent="0.4">
      <c r="A1" s="35"/>
      <c r="B1" s="35"/>
    </row>
    <row r="2" spans="1:11" x14ac:dyDescent="0.4">
      <c r="A2" s="458" t="s">
        <v>191</v>
      </c>
      <c r="B2" s="458"/>
      <c r="C2" s="458" t="s">
        <v>192</v>
      </c>
      <c r="D2" s="458" t="s">
        <v>193</v>
      </c>
    </row>
    <row r="3" spans="1:11" x14ac:dyDescent="0.4">
      <c r="A3" s="34" t="s">
        <v>194</v>
      </c>
      <c r="B3" s="34" t="s">
        <v>195</v>
      </c>
      <c r="C3" s="458"/>
      <c r="D3" s="458"/>
      <c r="I3" s="31" t="s">
        <v>196</v>
      </c>
      <c r="J3" s="31" t="s">
        <v>197</v>
      </c>
    </row>
    <row r="4" spans="1:11" x14ac:dyDescent="0.4">
      <c r="B4" s="31">
        <v>1.5</v>
      </c>
      <c r="C4" s="31" t="s">
        <v>182</v>
      </c>
      <c r="D4" s="31">
        <v>1</v>
      </c>
      <c r="F4" s="31" t="e">
        <f>様式97_入院ベースアップ評価料!$I$69-A4</f>
        <v>#VALUE!</v>
      </c>
      <c r="G4" s="31" t="e">
        <f>様式97_入院ベースアップ評価料!$I$69-B4</f>
        <v>#VALUE!</v>
      </c>
      <c r="H4" s="31" t="e">
        <f>F4*G4</f>
        <v>#VALUE!</v>
      </c>
      <c r="I4" s="31" t="e">
        <f>IF(様式97_入院ベースアップ評価料!$I$69=B4,"",IF(H4&lt;=0,"該当",""))</f>
        <v>#VALUE!</v>
      </c>
      <c r="J4" s="31" t="str">
        <f>IF(B4&gt;様式97_入院ベースアップ評価料!$V$69,"該当","")</f>
        <v/>
      </c>
      <c r="K4" s="31" t="s">
        <v>182</v>
      </c>
    </row>
    <row r="5" spans="1:11" x14ac:dyDescent="0.4">
      <c r="A5" s="31">
        <v>1.5</v>
      </c>
      <c r="B5" s="31">
        <v>2.5</v>
      </c>
      <c r="C5" s="31" t="s">
        <v>198</v>
      </c>
      <c r="D5" s="31">
        <v>2</v>
      </c>
      <c r="F5" s="31" t="e">
        <f>様式97_入院ベースアップ評価料!$I$69-A5</f>
        <v>#VALUE!</v>
      </c>
      <c r="G5" s="31" t="e">
        <f>様式97_入院ベースアップ評価料!$I$69-B5</f>
        <v>#VALUE!</v>
      </c>
      <c r="H5" s="31" t="e">
        <f t="shared" ref="H5:H35" si="0">F5*G5</f>
        <v>#VALUE!</v>
      </c>
      <c r="I5" s="31" t="e">
        <f>IF(様式97_入院ベースアップ評価料!$I$69=B5,"",IF(H5&lt;=0,"該当",""))</f>
        <v>#VALUE!</v>
      </c>
      <c r="J5" s="31" t="str">
        <f>IF(AND(A5&lt;=様式97_入院ベースアップ評価料!$V$69,様式97_入院ベースアップ評価料!$V$69&lt;'リスト（入院）'!B5),"該当","")</f>
        <v/>
      </c>
      <c r="K5" s="31" t="s">
        <v>198</v>
      </c>
    </row>
    <row r="6" spans="1:11" x14ac:dyDescent="0.4">
      <c r="A6" s="31">
        <v>2.5</v>
      </c>
      <c r="B6" s="31">
        <v>3.5</v>
      </c>
      <c r="C6" s="31" t="s">
        <v>199</v>
      </c>
      <c r="D6" s="31">
        <v>3</v>
      </c>
      <c r="F6" s="31" t="e">
        <f>様式97_入院ベースアップ評価料!$I$69-A6</f>
        <v>#VALUE!</v>
      </c>
      <c r="G6" s="31" t="e">
        <f>様式97_入院ベースアップ評価料!$I$69-B6</f>
        <v>#VALUE!</v>
      </c>
      <c r="H6" s="31" t="e">
        <f t="shared" si="0"/>
        <v>#VALUE!</v>
      </c>
      <c r="I6" s="31" t="e">
        <f>IF(様式97_入院ベースアップ評価料!$I$69=B6,"",IF(H6&lt;=0,"該当",""))</f>
        <v>#VALUE!</v>
      </c>
      <c r="J6" s="31" t="str">
        <f>IF(AND(A6&lt;=様式97_入院ベースアップ評価料!$V$69,様式97_入院ベースアップ評価料!$V$69&lt;'リスト（入院）'!B6),"該当","")</f>
        <v/>
      </c>
      <c r="K6" s="31" t="s">
        <v>199</v>
      </c>
    </row>
    <row r="7" spans="1:11" x14ac:dyDescent="0.4">
      <c r="A7" s="31">
        <v>3.5</v>
      </c>
      <c r="B7" s="31">
        <v>4.5</v>
      </c>
      <c r="C7" s="31" t="s">
        <v>200</v>
      </c>
      <c r="D7" s="31">
        <v>4</v>
      </c>
      <c r="F7" s="31" t="e">
        <f>様式97_入院ベースアップ評価料!$I$69-A7</f>
        <v>#VALUE!</v>
      </c>
      <c r="G7" s="31" t="e">
        <f>様式97_入院ベースアップ評価料!$I$69-B7</f>
        <v>#VALUE!</v>
      </c>
      <c r="H7" s="31" t="e">
        <f t="shared" si="0"/>
        <v>#VALUE!</v>
      </c>
      <c r="I7" s="31" t="e">
        <f>IF(様式97_入院ベースアップ評価料!$I$69=B7,"",IF(H7&lt;=0,"該当",""))</f>
        <v>#VALUE!</v>
      </c>
      <c r="J7" s="31" t="str">
        <f>IF(AND(A7&lt;=様式97_入院ベースアップ評価料!$V$69,様式97_入院ベースアップ評価料!$V$69&lt;'リスト（入院）'!B7),"該当","")</f>
        <v/>
      </c>
      <c r="K7" s="31" t="s">
        <v>200</v>
      </c>
    </row>
    <row r="8" spans="1:11" x14ac:dyDescent="0.4">
      <c r="A8" s="31">
        <v>4.5</v>
      </c>
      <c r="B8" s="31">
        <v>5.5</v>
      </c>
      <c r="C8" s="31" t="s">
        <v>201</v>
      </c>
      <c r="D8" s="31">
        <v>5</v>
      </c>
      <c r="F8" s="31" t="e">
        <f>様式97_入院ベースアップ評価料!$I$69-A8</f>
        <v>#VALUE!</v>
      </c>
      <c r="G8" s="31" t="e">
        <f>様式97_入院ベースアップ評価料!$I$69-B8</f>
        <v>#VALUE!</v>
      </c>
      <c r="H8" s="31" t="e">
        <f t="shared" si="0"/>
        <v>#VALUE!</v>
      </c>
      <c r="I8" s="31" t="e">
        <f>IF(様式97_入院ベースアップ評価料!$I$69=B8,"",IF(H8&lt;=0,"該当",""))</f>
        <v>#VALUE!</v>
      </c>
      <c r="J8" s="31" t="str">
        <f>IF(AND(A8&lt;=様式97_入院ベースアップ評価料!$V$69,様式97_入院ベースアップ評価料!$V$69&lt;'リスト（入院）'!B8),"該当","")</f>
        <v/>
      </c>
      <c r="K8" s="31" t="s">
        <v>201</v>
      </c>
    </row>
    <row r="9" spans="1:11" x14ac:dyDescent="0.4">
      <c r="A9" s="31">
        <v>5.5</v>
      </c>
      <c r="B9" s="31">
        <v>6.5</v>
      </c>
      <c r="C9" s="31" t="s">
        <v>202</v>
      </c>
      <c r="D9" s="31">
        <v>6</v>
      </c>
      <c r="F9" s="31" t="e">
        <f>様式97_入院ベースアップ評価料!$I$69-A9</f>
        <v>#VALUE!</v>
      </c>
      <c r="G9" s="31" t="e">
        <f>様式97_入院ベースアップ評価料!$I$69-B9</f>
        <v>#VALUE!</v>
      </c>
      <c r="H9" s="31" t="e">
        <f t="shared" si="0"/>
        <v>#VALUE!</v>
      </c>
      <c r="I9" s="31" t="e">
        <f>IF(様式97_入院ベースアップ評価料!$I$69=B9,"",IF(H9&lt;=0,"該当",""))</f>
        <v>#VALUE!</v>
      </c>
      <c r="J9" s="31" t="str">
        <f>IF(AND(A9&lt;=様式97_入院ベースアップ評価料!$V$69,様式97_入院ベースアップ評価料!$V$69&lt;'リスト（入院）'!B9),"該当","")</f>
        <v/>
      </c>
      <c r="K9" s="31" t="s">
        <v>202</v>
      </c>
    </row>
    <row r="10" spans="1:11" x14ac:dyDescent="0.4">
      <c r="A10" s="31">
        <v>6.5</v>
      </c>
      <c r="B10" s="31">
        <v>7.5</v>
      </c>
      <c r="C10" s="31" t="s">
        <v>203</v>
      </c>
      <c r="D10" s="31">
        <v>7</v>
      </c>
      <c r="F10" s="31" t="e">
        <f>様式97_入院ベースアップ評価料!$I$69-A10</f>
        <v>#VALUE!</v>
      </c>
      <c r="G10" s="31" t="e">
        <f>様式97_入院ベースアップ評価料!$I$69-B10</f>
        <v>#VALUE!</v>
      </c>
      <c r="H10" s="31" t="e">
        <f t="shared" si="0"/>
        <v>#VALUE!</v>
      </c>
      <c r="I10" s="31" t="e">
        <f>IF(様式97_入院ベースアップ評価料!$I$69=B10,"",IF(H10&lt;=0,"該当",""))</f>
        <v>#VALUE!</v>
      </c>
      <c r="J10" s="31" t="str">
        <f>IF(AND(A10&lt;=様式97_入院ベースアップ評価料!$V$69,様式97_入院ベースアップ評価料!$V$69&lt;'リスト（入院）'!B10),"該当","")</f>
        <v/>
      </c>
      <c r="K10" s="31" t="s">
        <v>203</v>
      </c>
    </row>
    <row r="11" spans="1:11" x14ac:dyDescent="0.4">
      <c r="A11" s="31">
        <v>7.5</v>
      </c>
      <c r="B11" s="31">
        <v>8.5</v>
      </c>
      <c r="C11" s="31" t="s">
        <v>204</v>
      </c>
      <c r="D11" s="31">
        <v>8</v>
      </c>
      <c r="F11" s="31" t="e">
        <f>様式97_入院ベースアップ評価料!$I$69-A11</f>
        <v>#VALUE!</v>
      </c>
      <c r="G11" s="31" t="e">
        <f>様式97_入院ベースアップ評価料!$I$69-B11</f>
        <v>#VALUE!</v>
      </c>
      <c r="H11" s="31" t="e">
        <f t="shared" si="0"/>
        <v>#VALUE!</v>
      </c>
      <c r="I11" s="31" t="e">
        <f>IF(様式97_入院ベースアップ評価料!$I$69=B11,"",IF(H11&lt;=0,"該当",""))</f>
        <v>#VALUE!</v>
      </c>
      <c r="J11" s="31" t="str">
        <f>IF(AND(A11&lt;=様式97_入院ベースアップ評価料!$V$69,様式97_入院ベースアップ評価料!$V$69&lt;'リスト（入院）'!B11),"該当","")</f>
        <v/>
      </c>
      <c r="K11" s="31" t="s">
        <v>204</v>
      </c>
    </row>
    <row r="12" spans="1:11" x14ac:dyDescent="0.4">
      <c r="A12" s="31">
        <v>8.5</v>
      </c>
      <c r="B12" s="31">
        <v>9.5</v>
      </c>
      <c r="C12" s="31" t="s">
        <v>205</v>
      </c>
      <c r="D12" s="31">
        <v>9</v>
      </c>
      <c r="F12" s="31" t="e">
        <f>様式97_入院ベースアップ評価料!$I$69-A12</f>
        <v>#VALUE!</v>
      </c>
      <c r="G12" s="31" t="e">
        <f>様式97_入院ベースアップ評価料!$I$69-B12</f>
        <v>#VALUE!</v>
      </c>
      <c r="H12" s="31" t="e">
        <f t="shared" si="0"/>
        <v>#VALUE!</v>
      </c>
      <c r="I12" s="31" t="e">
        <f>IF(様式97_入院ベースアップ評価料!$I$69=B12,"",IF(H12&lt;=0,"該当",""))</f>
        <v>#VALUE!</v>
      </c>
      <c r="J12" s="31" t="str">
        <f>IF(AND(A12&lt;=様式97_入院ベースアップ評価料!$V$69,様式97_入院ベースアップ評価料!$V$69&lt;'リスト（入院）'!B12),"該当","")</f>
        <v/>
      </c>
      <c r="K12" s="31" t="s">
        <v>205</v>
      </c>
    </row>
    <row r="13" spans="1:11" x14ac:dyDescent="0.4">
      <c r="A13" s="31">
        <v>9.5</v>
      </c>
      <c r="B13" s="31">
        <v>10.5</v>
      </c>
      <c r="C13" s="31" t="s">
        <v>206</v>
      </c>
      <c r="D13" s="31">
        <v>10</v>
      </c>
      <c r="F13" s="31" t="e">
        <f>様式97_入院ベースアップ評価料!$I$69-A13</f>
        <v>#VALUE!</v>
      </c>
      <c r="G13" s="31" t="e">
        <f>様式97_入院ベースアップ評価料!$I$69-B13</f>
        <v>#VALUE!</v>
      </c>
      <c r="H13" s="31" t="e">
        <f t="shared" si="0"/>
        <v>#VALUE!</v>
      </c>
      <c r="I13" s="31" t="e">
        <f>IF(様式97_入院ベースアップ評価料!$I$69=B13,"",IF(H13&lt;=0,"該当",""))</f>
        <v>#VALUE!</v>
      </c>
      <c r="J13" s="31" t="str">
        <f>IF(AND(A13&lt;=様式97_入院ベースアップ評価料!$V$69,様式97_入院ベースアップ評価料!$V$69&lt;'リスト（入院）'!B13),"該当","")</f>
        <v/>
      </c>
      <c r="K13" s="31" t="s">
        <v>206</v>
      </c>
    </row>
    <row r="14" spans="1:11" x14ac:dyDescent="0.4">
      <c r="A14" s="31">
        <v>10.5</v>
      </c>
      <c r="B14" s="31">
        <v>11.5</v>
      </c>
      <c r="C14" s="31" t="s">
        <v>207</v>
      </c>
      <c r="D14" s="31">
        <v>11</v>
      </c>
      <c r="F14" s="31" t="e">
        <f>様式97_入院ベースアップ評価料!$I$69-A14</f>
        <v>#VALUE!</v>
      </c>
      <c r="G14" s="31" t="e">
        <f>様式97_入院ベースアップ評価料!$I$69-B14</f>
        <v>#VALUE!</v>
      </c>
      <c r="H14" s="31" t="e">
        <f t="shared" si="0"/>
        <v>#VALUE!</v>
      </c>
      <c r="I14" s="31" t="e">
        <f>IF(様式97_入院ベースアップ評価料!$I$69=B14,"",IF(H14&lt;=0,"該当",""))</f>
        <v>#VALUE!</v>
      </c>
      <c r="J14" s="31" t="str">
        <f>IF(AND(A14&lt;=様式97_入院ベースアップ評価料!$V$69,様式97_入院ベースアップ評価料!$V$69&lt;'リスト（入院）'!B14),"該当","")</f>
        <v/>
      </c>
      <c r="K14" s="31" t="s">
        <v>207</v>
      </c>
    </row>
    <row r="15" spans="1:11" x14ac:dyDescent="0.4">
      <c r="A15" s="31">
        <v>11.5</v>
      </c>
      <c r="B15" s="31">
        <v>12.5</v>
      </c>
      <c r="C15" s="31" t="s">
        <v>208</v>
      </c>
      <c r="D15" s="31">
        <v>12</v>
      </c>
      <c r="F15" s="31" t="e">
        <f>様式97_入院ベースアップ評価料!$I$69-A15</f>
        <v>#VALUE!</v>
      </c>
      <c r="G15" s="31" t="e">
        <f>様式97_入院ベースアップ評価料!$I$69-B15</f>
        <v>#VALUE!</v>
      </c>
      <c r="H15" s="31" t="e">
        <f t="shared" si="0"/>
        <v>#VALUE!</v>
      </c>
      <c r="I15" s="31" t="e">
        <f>IF(様式97_入院ベースアップ評価料!$I$69=B15,"",IF(H15&lt;=0,"該当",""))</f>
        <v>#VALUE!</v>
      </c>
      <c r="J15" s="31" t="str">
        <f>IF(AND(A15&lt;=様式97_入院ベースアップ評価料!$V$69,様式97_入院ベースアップ評価料!$V$69&lt;'リスト（入院）'!B15),"該当","")</f>
        <v/>
      </c>
      <c r="K15" s="31" t="s">
        <v>208</v>
      </c>
    </row>
    <row r="16" spans="1:11" x14ac:dyDescent="0.4">
      <c r="A16" s="31">
        <v>12.5</v>
      </c>
      <c r="B16" s="31">
        <v>13.5</v>
      </c>
      <c r="C16" s="31" t="s">
        <v>209</v>
      </c>
      <c r="D16" s="31">
        <v>13</v>
      </c>
      <c r="F16" s="31" t="e">
        <f>様式97_入院ベースアップ評価料!$I$69-A16</f>
        <v>#VALUE!</v>
      </c>
      <c r="G16" s="31" t="e">
        <f>様式97_入院ベースアップ評価料!$I$69-B16</f>
        <v>#VALUE!</v>
      </c>
      <c r="H16" s="31" t="e">
        <f t="shared" si="0"/>
        <v>#VALUE!</v>
      </c>
      <c r="I16" s="31" t="e">
        <f>IF(様式97_入院ベースアップ評価料!$I$69=B16,"",IF(H16&lt;=0,"該当",""))</f>
        <v>#VALUE!</v>
      </c>
      <c r="J16" s="31" t="str">
        <f>IF(AND(A16&lt;=様式97_入院ベースアップ評価料!$V$69,様式97_入院ベースアップ評価料!$V$69&lt;'リスト（入院）'!B16),"該当","")</f>
        <v/>
      </c>
      <c r="K16" s="31" t="s">
        <v>209</v>
      </c>
    </row>
    <row r="17" spans="1:11" x14ac:dyDescent="0.4">
      <c r="A17" s="31">
        <v>13.5</v>
      </c>
      <c r="B17" s="31">
        <v>14.5</v>
      </c>
      <c r="C17" s="31" t="s">
        <v>210</v>
      </c>
      <c r="D17" s="31">
        <v>14</v>
      </c>
      <c r="F17" s="31" t="e">
        <f>様式97_入院ベースアップ評価料!$I$69-A17</f>
        <v>#VALUE!</v>
      </c>
      <c r="G17" s="31" t="e">
        <f>様式97_入院ベースアップ評価料!$I$69-B17</f>
        <v>#VALUE!</v>
      </c>
      <c r="H17" s="31" t="e">
        <f t="shared" si="0"/>
        <v>#VALUE!</v>
      </c>
      <c r="I17" s="31" t="e">
        <f>IF(様式97_入院ベースアップ評価料!$I$69=B17,"",IF(H17&lt;=0,"該当",""))</f>
        <v>#VALUE!</v>
      </c>
      <c r="J17" s="31" t="str">
        <f>IF(AND(A17&lt;=様式97_入院ベースアップ評価料!$V$69,様式97_入院ベースアップ評価料!$V$69&lt;'リスト（入院）'!B17),"該当","")</f>
        <v/>
      </c>
      <c r="K17" s="31" t="s">
        <v>210</v>
      </c>
    </row>
    <row r="18" spans="1:11" x14ac:dyDescent="0.4">
      <c r="A18" s="31">
        <v>14.5</v>
      </c>
      <c r="B18" s="31">
        <v>15.5</v>
      </c>
      <c r="C18" s="31" t="s">
        <v>211</v>
      </c>
      <c r="D18" s="31">
        <v>15</v>
      </c>
      <c r="F18" s="31" t="e">
        <f>様式97_入院ベースアップ評価料!$I$69-A18</f>
        <v>#VALUE!</v>
      </c>
      <c r="G18" s="31" t="e">
        <f>様式97_入院ベースアップ評価料!$I$69-B18</f>
        <v>#VALUE!</v>
      </c>
      <c r="H18" s="31" t="e">
        <f t="shared" si="0"/>
        <v>#VALUE!</v>
      </c>
      <c r="I18" s="31" t="e">
        <f>IF(様式97_入院ベースアップ評価料!$I$69=B18,"",IF(H18&lt;=0,"該当",""))</f>
        <v>#VALUE!</v>
      </c>
      <c r="J18" s="31" t="str">
        <f>IF(AND(A18&lt;=様式97_入院ベースアップ評価料!$V$69,様式97_入院ベースアップ評価料!$V$69&lt;'リスト（入院）'!B18),"該当","")</f>
        <v/>
      </c>
      <c r="K18" s="31" t="s">
        <v>211</v>
      </c>
    </row>
    <row r="19" spans="1:11" x14ac:dyDescent="0.4">
      <c r="A19" s="31">
        <v>15.5</v>
      </c>
      <c r="B19" s="31">
        <v>16.5</v>
      </c>
      <c r="C19" s="31" t="s">
        <v>212</v>
      </c>
      <c r="D19" s="31">
        <v>16</v>
      </c>
      <c r="F19" s="31" t="e">
        <f>様式97_入院ベースアップ評価料!$I$69-A19</f>
        <v>#VALUE!</v>
      </c>
      <c r="G19" s="31" t="e">
        <f>様式97_入院ベースアップ評価料!$I$69-B19</f>
        <v>#VALUE!</v>
      </c>
      <c r="H19" s="31" t="e">
        <f t="shared" si="0"/>
        <v>#VALUE!</v>
      </c>
      <c r="I19" s="31" t="e">
        <f>IF(様式97_入院ベースアップ評価料!$I$69=B19,"",IF(H19&lt;=0,"該当",""))</f>
        <v>#VALUE!</v>
      </c>
      <c r="J19" s="31" t="str">
        <f>IF(AND(A19&lt;=様式97_入院ベースアップ評価料!$V$69,様式97_入院ベースアップ評価料!$V$69&lt;'リスト（入院）'!B19),"該当","")</f>
        <v/>
      </c>
      <c r="K19" s="31" t="s">
        <v>212</v>
      </c>
    </row>
    <row r="20" spans="1:11" x14ac:dyDescent="0.4">
      <c r="A20" s="31">
        <v>16.5</v>
      </c>
      <c r="B20" s="31">
        <v>17.5</v>
      </c>
      <c r="C20" s="31" t="s">
        <v>213</v>
      </c>
      <c r="D20" s="31">
        <v>17</v>
      </c>
      <c r="F20" s="31" t="e">
        <f>様式97_入院ベースアップ評価料!$I$69-A20</f>
        <v>#VALUE!</v>
      </c>
      <c r="G20" s="31" t="e">
        <f>様式97_入院ベースアップ評価料!$I$69-B20</f>
        <v>#VALUE!</v>
      </c>
      <c r="H20" s="31" t="e">
        <f t="shared" si="0"/>
        <v>#VALUE!</v>
      </c>
      <c r="I20" s="31" t="e">
        <f>IF(様式97_入院ベースアップ評価料!$I$69=B20,"",IF(H20&lt;=0,"該当",""))</f>
        <v>#VALUE!</v>
      </c>
      <c r="J20" s="31" t="str">
        <f>IF(AND(A20&lt;=様式97_入院ベースアップ評価料!$V$69,様式97_入院ベースアップ評価料!$V$69&lt;'リスト（入院）'!B20),"該当","")</f>
        <v/>
      </c>
      <c r="K20" s="31" t="s">
        <v>213</v>
      </c>
    </row>
    <row r="21" spans="1:11" x14ac:dyDescent="0.4">
      <c r="A21" s="31">
        <v>17.5</v>
      </c>
      <c r="B21" s="31">
        <v>18.5</v>
      </c>
      <c r="C21" s="31" t="s">
        <v>214</v>
      </c>
      <c r="D21" s="31">
        <v>18</v>
      </c>
      <c r="F21" s="31" t="e">
        <f>様式97_入院ベースアップ評価料!$I$69-A21</f>
        <v>#VALUE!</v>
      </c>
      <c r="G21" s="31" t="e">
        <f>様式97_入院ベースアップ評価料!$I$69-B21</f>
        <v>#VALUE!</v>
      </c>
      <c r="H21" s="31" t="e">
        <f t="shared" si="0"/>
        <v>#VALUE!</v>
      </c>
      <c r="I21" s="31" t="e">
        <f>IF(様式97_入院ベースアップ評価料!$I$69=B21,"",IF(H21&lt;=0,"該当",""))</f>
        <v>#VALUE!</v>
      </c>
      <c r="J21" s="31" t="str">
        <f>IF(AND(A21&lt;=様式97_入院ベースアップ評価料!$V$69,様式97_入院ベースアップ評価料!$V$69&lt;'リスト（入院）'!B21),"該当","")</f>
        <v/>
      </c>
      <c r="K21" s="31" t="s">
        <v>214</v>
      </c>
    </row>
    <row r="22" spans="1:11" x14ac:dyDescent="0.4">
      <c r="A22" s="31">
        <v>18.5</v>
      </c>
      <c r="B22" s="31">
        <v>19.5</v>
      </c>
      <c r="C22" s="31" t="s">
        <v>215</v>
      </c>
      <c r="D22" s="31">
        <v>19</v>
      </c>
      <c r="F22" s="31" t="e">
        <f>様式97_入院ベースアップ評価料!$I$69-A22</f>
        <v>#VALUE!</v>
      </c>
      <c r="G22" s="31" t="e">
        <f>様式97_入院ベースアップ評価料!$I$69-B22</f>
        <v>#VALUE!</v>
      </c>
      <c r="H22" s="31" t="e">
        <f t="shared" si="0"/>
        <v>#VALUE!</v>
      </c>
      <c r="I22" s="31" t="e">
        <f>IF(様式97_入院ベースアップ評価料!$I$69=B22,"",IF(H22&lt;=0,"該当",""))</f>
        <v>#VALUE!</v>
      </c>
      <c r="J22" s="31" t="str">
        <f>IF(AND(A22&lt;=様式97_入院ベースアップ評価料!$V$69,様式97_入院ベースアップ評価料!$V$69&lt;'リスト（入院）'!B22),"該当","")</f>
        <v/>
      </c>
      <c r="K22" s="31" t="s">
        <v>215</v>
      </c>
    </row>
    <row r="23" spans="1:11" x14ac:dyDescent="0.4">
      <c r="A23" s="31">
        <v>19.5</v>
      </c>
      <c r="B23" s="31">
        <v>20.5</v>
      </c>
      <c r="C23" s="31" t="s">
        <v>216</v>
      </c>
      <c r="D23" s="31">
        <v>20</v>
      </c>
      <c r="F23" s="31" t="e">
        <f>様式97_入院ベースアップ評価料!$I$69-A23</f>
        <v>#VALUE!</v>
      </c>
      <c r="G23" s="31" t="e">
        <f>様式97_入院ベースアップ評価料!$I$69-B23</f>
        <v>#VALUE!</v>
      </c>
      <c r="H23" s="31" t="e">
        <f t="shared" si="0"/>
        <v>#VALUE!</v>
      </c>
      <c r="I23" s="31" t="e">
        <f>IF(様式97_入院ベースアップ評価料!$I$69=B23,"",IF(H23&lt;=0,"該当",""))</f>
        <v>#VALUE!</v>
      </c>
      <c r="J23" s="31" t="str">
        <f>IF(AND(A23&lt;=様式97_入院ベースアップ評価料!$V$69,様式97_入院ベースアップ評価料!$V$69&lt;'リスト（入院）'!B23),"該当","")</f>
        <v/>
      </c>
      <c r="K23" s="31" t="s">
        <v>216</v>
      </c>
    </row>
    <row r="24" spans="1:11" x14ac:dyDescent="0.4">
      <c r="A24" s="31">
        <v>20.5</v>
      </c>
      <c r="B24" s="31">
        <v>21.5</v>
      </c>
      <c r="C24" s="31" t="s">
        <v>217</v>
      </c>
      <c r="D24" s="31">
        <v>21</v>
      </c>
      <c r="F24" s="31" t="e">
        <f>様式97_入院ベースアップ評価料!$I$69-A24</f>
        <v>#VALUE!</v>
      </c>
      <c r="G24" s="31" t="e">
        <f>様式97_入院ベースアップ評価料!$I$69-B24</f>
        <v>#VALUE!</v>
      </c>
      <c r="H24" s="31" t="e">
        <f t="shared" si="0"/>
        <v>#VALUE!</v>
      </c>
      <c r="I24" s="31" t="e">
        <f>IF(様式97_入院ベースアップ評価料!$I$69=B24,"",IF(H24&lt;=0,"該当",""))</f>
        <v>#VALUE!</v>
      </c>
      <c r="J24" s="31" t="str">
        <f>IF(AND(A24&lt;=様式97_入院ベースアップ評価料!$V$69,様式97_入院ベースアップ評価料!$V$69&lt;'リスト（入院）'!B24),"該当","")</f>
        <v/>
      </c>
      <c r="K24" s="31" t="s">
        <v>217</v>
      </c>
    </row>
    <row r="25" spans="1:11" x14ac:dyDescent="0.4">
      <c r="A25" s="31">
        <v>21.5</v>
      </c>
      <c r="B25" s="31">
        <v>22.5</v>
      </c>
      <c r="C25" s="31" t="s">
        <v>218</v>
      </c>
      <c r="D25" s="31">
        <v>22</v>
      </c>
      <c r="F25" s="31" t="e">
        <f>様式97_入院ベースアップ評価料!$I$69-A25</f>
        <v>#VALUE!</v>
      </c>
      <c r="G25" s="31" t="e">
        <f>様式97_入院ベースアップ評価料!$I$69-B25</f>
        <v>#VALUE!</v>
      </c>
      <c r="H25" s="31" t="e">
        <f t="shared" si="0"/>
        <v>#VALUE!</v>
      </c>
      <c r="I25" s="31" t="e">
        <f>IF(様式97_入院ベースアップ評価料!$I$69=B25,"",IF(H25&lt;=0,"該当",""))</f>
        <v>#VALUE!</v>
      </c>
      <c r="J25" s="31" t="str">
        <f>IF(AND(A25&lt;=様式97_入院ベースアップ評価料!$V$69,様式97_入院ベースアップ評価料!$V$69&lt;'リスト（入院）'!B25),"該当","")</f>
        <v/>
      </c>
      <c r="K25" s="31" t="s">
        <v>218</v>
      </c>
    </row>
    <row r="26" spans="1:11" x14ac:dyDescent="0.4">
      <c r="A26" s="31">
        <v>22.5</v>
      </c>
      <c r="B26" s="31">
        <v>23.5</v>
      </c>
      <c r="C26" s="31" t="s">
        <v>219</v>
      </c>
      <c r="D26" s="31">
        <v>23</v>
      </c>
      <c r="F26" s="31" t="e">
        <f>様式97_入院ベースアップ評価料!$I$69-A26</f>
        <v>#VALUE!</v>
      </c>
      <c r="G26" s="31" t="e">
        <f>様式97_入院ベースアップ評価料!$I$69-B26</f>
        <v>#VALUE!</v>
      </c>
      <c r="H26" s="31" t="e">
        <f t="shared" si="0"/>
        <v>#VALUE!</v>
      </c>
      <c r="I26" s="31" t="e">
        <f>IF(様式97_入院ベースアップ評価料!$I$69=B26,"",IF(H26&lt;=0,"該当",""))</f>
        <v>#VALUE!</v>
      </c>
      <c r="J26" s="31" t="str">
        <f>IF(AND(A26&lt;=様式97_入院ベースアップ評価料!$V$69,様式97_入院ベースアップ評価料!$V$69&lt;'リスト（入院）'!B26),"該当","")</f>
        <v/>
      </c>
      <c r="K26" s="31" t="s">
        <v>219</v>
      </c>
    </row>
    <row r="27" spans="1:11" x14ac:dyDescent="0.4">
      <c r="A27" s="31">
        <v>23.5</v>
      </c>
      <c r="B27" s="31">
        <v>24.5</v>
      </c>
      <c r="C27" s="31" t="s">
        <v>220</v>
      </c>
      <c r="D27" s="31">
        <v>24</v>
      </c>
      <c r="F27" s="31" t="e">
        <f>様式97_入院ベースアップ評価料!$I$69-A27</f>
        <v>#VALUE!</v>
      </c>
      <c r="G27" s="31" t="e">
        <f>様式97_入院ベースアップ評価料!$I$69-B27</f>
        <v>#VALUE!</v>
      </c>
      <c r="H27" s="31" t="e">
        <f t="shared" si="0"/>
        <v>#VALUE!</v>
      </c>
      <c r="I27" s="31" t="e">
        <f>IF(様式97_入院ベースアップ評価料!$I$69=B27,"",IF(H27&lt;=0,"該当",""))</f>
        <v>#VALUE!</v>
      </c>
      <c r="J27" s="31" t="str">
        <f>IF(AND(A27&lt;=様式97_入院ベースアップ評価料!$V$69,様式97_入院ベースアップ評価料!$V$69&lt;'リスト（入院）'!B27),"該当","")</f>
        <v/>
      </c>
      <c r="K27" s="31" t="s">
        <v>220</v>
      </c>
    </row>
    <row r="28" spans="1:11" x14ac:dyDescent="0.4">
      <c r="A28" s="31">
        <v>24.5</v>
      </c>
      <c r="B28" s="31">
        <v>25.5</v>
      </c>
      <c r="C28" s="31" t="s">
        <v>221</v>
      </c>
      <c r="D28" s="31">
        <v>25</v>
      </c>
      <c r="F28" s="31" t="e">
        <f>様式97_入院ベースアップ評価料!$I$69-A28</f>
        <v>#VALUE!</v>
      </c>
      <c r="G28" s="31" t="e">
        <f>様式97_入院ベースアップ評価料!$I$69-B28</f>
        <v>#VALUE!</v>
      </c>
      <c r="H28" s="31" t="e">
        <f t="shared" si="0"/>
        <v>#VALUE!</v>
      </c>
      <c r="I28" s="31" t="e">
        <f>IF(様式97_入院ベースアップ評価料!$I$69=B28,"",IF(H28&lt;=0,"該当",""))</f>
        <v>#VALUE!</v>
      </c>
      <c r="J28" s="31" t="str">
        <f>IF(AND(A28&lt;=様式97_入院ベースアップ評価料!$V$69,様式97_入院ベースアップ評価料!$V$69&lt;'リスト（入院）'!B28),"該当","")</f>
        <v/>
      </c>
      <c r="K28" s="31" t="s">
        <v>221</v>
      </c>
    </row>
    <row r="29" spans="1:11" x14ac:dyDescent="0.4">
      <c r="A29" s="31">
        <v>25.5</v>
      </c>
      <c r="B29" s="31">
        <v>26.5</v>
      </c>
      <c r="C29" s="31" t="s">
        <v>222</v>
      </c>
      <c r="D29" s="31">
        <v>26</v>
      </c>
      <c r="F29" s="31" t="e">
        <f>様式97_入院ベースアップ評価料!$I$69-A29</f>
        <v>#VALUE!</v>
      </c>
      <c r="G29" s="31" t="e">
        <f>様式97_入院ベースアップ評価料!$I$69-B29</f>
        <v>#VALUE!</v>
      </c>
      <c r="H29" s="31" t="e">
        <f t="shared" si="0"/>
        <v>#VALUE!</v>
      </c>
      <c r="I29" s="31" t="e">
        <f>IF(様式97_入院ベースアップ評価料!$I$69=B29,"",IF(H29&lt;=0,"該当",""))</f>
        <v>#VALUE!</v>
      </c>
      <c r="J29" s="31" t="str">
        <f>IF(AND(A29&lt;=様式97_入院ベースアップ評価料!$V$69,様式97_入院ベースアップ評価料!$V$69&lt;'リスト（入院）'!B29),"該当","")</f>
        <v/>
      </c>
      <c r="K29" s="31" t="s">
        <v>222</v>
      </c>
    </row>
    <row r="30" spans="1:11" x14ac:dyDescent="0.4">
      <c r="A30" s="31">
        <v>26.5</v>
      </c>
      <c r="B30" s="31">
        <v>27.5</v>
      </c>
      <c r="C30" s="31" t="s">
        <v>223</v>
      </c>
      <c r="D30" s="31">
        <v>27</v>
      </c>
      <c r="F30" s="31" t="e">
        <f>様式97_入院ベースアップ評価料!$I$69-A30</f>
        <v>#VALUE!</v>
      </c>
      <c r="G30" s="31" t="e">
        <f>様式97_入院ベースアップ評価料!$I$69-B30</f>
        <v>#VALUE!</v>
      </c>
      <c r="H30" s="31" t="e">
        <f t="shared" si="0"/>
        <v>#VALUE!</v>
      </c>
      <c r="I30" s="31" t="e">
        <f>IF(様式97_入院ベースアップ評価料!$I$69=B30,"",IF(H30&lt;=0,"該当",""))</f>
        <v>#VALUE!</v>
      </c>
      <c r="J30" s="31" t="str">
        <f>IF(AND(A30&lt;=様式97_入院ベースアップ評価料!$V$69,様式97_入院ベースアップ評価料!$V$69&lt;'リスト（入院）'!B30),"該当","")</f>
        <v/>
      </c>
      <c r="K30" s="31" t="s">
        <v>223</v>
      </c>
    </row>
    <row r="31" spans="1:11" x14ac:dyDescent="0.4">
      <c r="A31" s="31">
        <v>27.5</v>
      </c>
      <c r="B31" s="31">
        <v>28.5</v>
      </c>
      <c r="C31" s="31" t="s">
        <v>224</v>
      </c>
      <c r="D31" s="31">
        <v>28</v>
      </c>
      <c r="F31" s="31" t="e">
        <f>様式97_入院ベースアップ評価料!$I$69-A31</f>
        <v>#VALUE!</v>
      </c>
      <c r="G31" s="31" t="e">
        <f>様式97_入院ベースアップ評価料!$I$69-B31</f>
        <v>#VALUE!</v>
      </c>
      <c r="H31" s="31" t="e">
        <f t="shared" si="0"/>
        <v>#VALUE!</v>
      </c>
      <c r="I31" s="31" t="e">
        <f>IF(様式97_入院ベースアップ評価料!$I$69=B31,"",IF(H31&lt;=0,"該当",""))</f>
        <v>#VALUE!</v>
      </c>
      <c r="J31" s="31" t="str">
        <f>IF(AND(A31&lt;=様式97_入院ベースアップ評価料!$V$69,様式97_入院ベースアップ評価料!$V$69&lt;'リスト（入院）'!B31),"該当","")</f>
        <v/>
      </c>
      <c r="K31" s="31" t="s">
        <v>224</v>
      </c>
    </row>
    <row r="32" spans="1:11" x14ac:dyDescent="0.4">
      <c r="A32" s="31">
        <v>28.5</v>
      </c>
      <c r="B32" s="31">
        <v>29.5</v>
      </c>
      <c r="C32" s="31" t="s">
        <v>225</v>
      </c>
      <c r="D32" s="31">
        <v>29</v>
      </c>
      <c r="F32" s="31" t="e">
        <f>様式97_入院ベースアップ評価料!$I$69-A32</f>
        <v>#VALUE!</v>
      </c>
      <c r="G32" s="31" t="e">
        <f>様式97_入院ベースアップ評価料!$I$69-B32</f>
        <v>#VALUE!</v>
      </c>
      <c r="H32" s="31" t="e">
        <f t="shared" si="0"/>
        <v>#VALUE!</v>
      </c>
      <c r="I32" s="31" t="e">
        <f>IF(様式97_入院ベースアップ評価料!$I$69=B32,"",IF(H32&lt;=0,"該当",""))</f>
        <v>#VALUE!</v>
      </c>
      <c r="J32" s="31" t="str">
        <f>IF(AND(A32&lt;=様式97_入院ベースアップ評価料!$V$69,様式97_入院ベースアップ評価料!$V$69&lt;'リスト（入院）'!B32),"該当","")</f>
        <v/>
      </c>
      <c r="K32" s="31" t="s">
        <v>225</v>
      </c>
    </row>
    <row r="33" spans="1:11" x14ac:dyDescent="0.4">
      <c r="A33" s="31">
        <v>29.5</v>
      </c>
      <c r="B33" s="31">
        <v>30.5</v>
      </c>
      <c r="C33" s="31" t="s">
        <v>226</v>
      </c>
      <c r="D33" s="31">
        <v>30</v>
      </c>
      <c r="F33" s="31" t="e">
        <f>様式97_入院ベースアップ評価料!$I$69-A33</f>
        <v>#VALUE!</v>
      </c>
      <c r="G33" s="31" t="e">
        <f>様式97_入院ベースアップ評価料!$I$69-B33</f>
        <v>#VALUE!</v>
      </c>
      <c r="H33" s="31" t="e">
        <f t="shared" si="0"/>
        <v>#VALUE!</v>
      </c>
      <c r="I33" s="31" t="e">
        <f>IF(様式97_入院ベースアップ評価料!$I$69=B33,"",IF(H33&lt;=0,"該当",""))</f>
        <v>#VALUE!</v>
      </c>
      <c r="J33" s="31" t="str">
        <f>IF(AND(A33&lt;=様式97_入院ベースアップ評価料!$V$69,様式97_入院ベースアップ評価料!$V$69&lt;'リスト（入院）'!B33),"該当","")</f>
        <v/>
      </c>
      <c r="K33" s="31" t="s">
        <v>226</v>
      </c>
    </row>
    <row r="34" spans="1:11" x14ac:dyDescent="0.4">
      <c r="A34" s="31">
        <v>30.5</v>
      </c>
      <c r="B34" s="31">
        <v>31.5</v>
      </c>
      <c r="C34" s="31" t="s">
        <v>227</v>
      </c>
      <c r="D34" s="31">
        <v>31</v>
      </c>
      <c r="F34" s="31" t="e">
        <f>様式97_入院ベースアップ評価料!$I$69-A34</f>
        <v>#VALUE!</v>
      </c>
      <c r="G34" s="31" t="e">
        <f>様式97_入院ベースアップ評価料!$I$69-B34</f>
        <v>#VALUE!</v>
      </c>
      <c r="H34" s="31" t="e">
        <f t="shared" si="0"/>
        <v>#VALUE!</v>
      </c>
      <c r="I34" s="31" t="e">
        <f>IF(様式97_入院ベースアップ評価料!$I$69=B34,"",IF(H34&lt;=0,"該当",""))</f>
        <v>#VALUE!</v>
      </c>
      <c r="J34" s="31" t="str">
        <f>IF(AND(A34&lt;=様式97_入院ベースアップ評価料!$V$69,様式97_入院ベースアップ評価料!$V$69&lt;'リスト（入院）'!B34),"該当","")</f>
        <v/>
      </c>
      <c r="K34" s="31" t="s">
        <v>227</v>
      </c>
    </row>
    <row r="35" spans="1:11" x14ac:dyDescent="0.4">
      <c r="A35" s="31">
        <v>31.5</v>
      </c>
      <c r="B35" s="31">
        <v>32.5</v>
      </c>
      <c r="C35" s="31" t="s">
        <v>228</v>
      </c>
      <c r="D35" s="31">
        <v>32</v>
      </c>
      <c r="F35" s="31" t="e">
        <f>様式97_入院ベースアップ評価料!$I$69-A35</f>
        <v>#VALUE!</v>
      </c>
      <c r="G35" s="31" t="e">
        <f>様式97_入院ベースアップ評価料!$I$69-B35</f>
        <v>#VALUE!</v>
      </c>
      <c r="H35" s="31" t="e">
        <f t="shared" si="0"/>
        <v>#VALUE!</v>
      </c>
      <c r="I35" s="31" t="e">
        <f>IF(様式97_入院ベースアップ評価料!$I$69=B35,"",IF(H35&lt;=0,"該当",""))</f>
        <v>#VALUE!</v>
      </c>
      <c r="J35" s="31" t="str">
        <f>IF(AND(A35&lt;=様式97_入院ベースアップ評価料!$V$69,様式97_入院ベースアップ評価料!$V$69&lt;'リスト（入院）'!B35),"該当","")</f>
        <v/>
      </c>
      <c r="K35" s="31" t="s">
        <v>228</v>
      </c>
    </row>
    <row r="36" spans="1:11" x14ac:dyDescent="0.4">
      <c r="A36" s="31">
        <v>32.5</v>
      </c>
      <c r="B36" s="31">
        <v>33.5</v>
      </c>
      <c r="C36" s="31" t="s">
        <v>229</v>
      </c>
      <c r="D36" s="31">
        <v>33</v>
      </c>
      <c r="F36" s="31" t="e">
        <f>様式97_入院ベースアップ評価料!$I$69-A36</f>
        <v>#VALUE!</v>
      </c>
      <c r="G36" s="31" t="e">
        <f>様式97_入院ベースアップ評価料!$I$69-B36</f>
        <v>#VALUE!</v>
      </c>
      <c r="H36" s="31" t="e">
        <f t="shared" ref="H36:H67" si="1">F36*G36</f>
        <v>#VALUE!</v>
      </c>
      <c r="I36" s="31" t="e">
        <f>IF(様式97_入院ベースアップ評価料!$I$69=B36,"",IF(H36&lt;=0,"該当",""))</f>
        <v>#VALUE!</v>
      </c>
      <c r="J36" s="31" t="str">
        <f>IF(AND(A36&lt;=様式97_入院ベースアップ評価料!$V$69,様式97_入院ベースアップ評価料!$V$69&lt;'リスト（入院）'!B36),"該当","")</f>
        <v/>
      </c>
      <c r="K36" s="31" t="s">
        <v>229</v>
      </c>
    </row>
    <row r="37" spans="1:11" x14ac:dyDescent="0.4">
      <c r="A37" s="31">
        <v>33.5</v>
      </c>
      <c r="B37" s="31">
        <v>34.5</v>
      </c>
      <c r="C37" s="31" t="s">
        <v>230</v>
      </c>
      <c r="D37" s="31">
        <v>34</v>
      </c>
      <c r="F37" s="31" t="e">
        <f>様式97_入院ベースアップ評価料!$I$69-A37</f>
        <v>#VALUE!</v>
      </c>
      <c r="G37" s="31" t="e">
        <f>様式97_入院ベースアップ評価料!$I$69-B37</f>
        <v>#VALUE!</v>
      </c>
      <c r="H37" s="31" t="e">
        <f t="shared" si="1"/>
        <v>#VALUE!</v>
      </c>
      <c r="I37" s="31" t="e">
        <f>IF(様式97_入院ベースアップ評価料!$I$69=B37,"",IF(H37&lt;=0,"該当",""))</f>
        <v>#VALUE!</v>
      </c>
      <c r="J37" s="31" t="str">
        <f>IF(AND(A37&lt;=様式97_入院ベースアップ評価料!$V$69,様式97_入院ベースアップ評価料!$V$69&lt;'リスト（入院）'!B37),"該当","")</f>
        <v/>
      </c>
      <c r="K37" s="31" t="s">
        <v>230</v>
      </c>
    </row>
    <row r="38" spans="1:11" x14ac:dyDescent="0.4">
      <c r="A38" s="31">
        <v>34.5</v>
      </c>
      <c r="B38" s="31">
        <v>35.5</v>
      </c>
      <c r="C38" s="31" t="s">
        <v>231</v>
      </c>
      <c r="D38" s="31">
        <v>35</v>
      </c>
      <c r="F38" s="31" t="e">
        <f>様式97_入院ベースアップ評価料!$I$69-A38</f>
        <v>#VALUE!</v>
      </c>
      <c r="G38" s="31" t="e">
        <f>様式97_入院ベースアップ評価料!$I$69-B38</f>
        <v>#VALUE!</v>
      </c>
      <c r="H38" s="31" t="e">
        <f t="shared" si="1"/>
        <v>#VALUE!</v>
      </c>
      <c r="I38" s="31" t="e">
        <f>IF(様式97_入院ベースアップ評価料!$I$69=B38,"",IF(H38&lt;=0,"該当",""))</f>
        <v>#VALUE!</v>
      </c>
      <c r="J38" s="31" t="str">
        <f>IF(AND(A38&lt;=様式97_入院ベースアップ評価料!$V$69,様式97_入院ベースアップ評価料!$V$69&lt;'リスト（入院）'!B38),"該当","")</f>
        <v/>
      </c>
      <c r="K38" s="31" t="s">
        <v>231</v>
      </c>
    </row>
    <row r="39" spans="1:11" x14ac:dyDescent="0.4">
      <c r="A39" s="31">
        <v>35.5</v>
      </c>
      <c r="B39" s="31">
        <v>36.5</v>
      </c>
      <c r="C39" s="31" t="s">
        <v>232</v>
      </c>
      <c r="D39" s="31">
        <v>36</v>
      </c>
      <c r="F39" s="31" t="e">
        <f>様式97_入院ベースアップ評価料!$I$69-A39</f>
        <v>#VALUE!</v>
      </c>
      <c r="G39" s="31" t="e">
        <f>様式97_入院ベースアップ評価料!$I$69-B39</f>
        <v>#VALUE!</v>
      </c>
      <c r="H39" s="31" t="e">
        <f t="shared" si="1"/>
        <v>#VALUE!</v>
      </c>
      <c r="I39" s="31" t="e">
        <f>IF(様式97_入院ベースアップ評価料!$I$69=B39,"",IF(H39&lt;=0,"該当",""))</f>
        <v>#VALUE!</v>
      </c>
      <c r="J39" s="31" t="str">
        <f>IF(AND(A39&lt;=様式97_入院ベースアップ評価料!$V$69,様式97_入院ベースアップ評価料!$V$69&lt;'リスト（入院）'!B39),"該当","")</f>
        <v/>
      </c>
      <c r="K39" s="31" t="s">
        <v>232</v>
      </c>
    </row>
    <row r="40" spans="1:11" x14ac:dyDescent="0.4">
      <c r="A40" s="31">
        <v>36.5</v>
      </c>
      <c r="B40" s="31">
        <v>37.5</v>
      </c>
      <c r="C40" s="31" t="s">
        <v>233</v>
      </c>
      <c r="D40" s="31">
        <v>37</v>
      </c>
      <c r="F40" s="31" t="e">
        <f>様式97_入院ベースアップ評価料!$I$69-A40</f>
        <v>#VALUE!</v>
      </c>
      <c r="G40" s="31" t="e">
        <f>様式97_入院ベースアップ評価料!$I$69-B40</f>
        <v>#VALUE!</v>
      </c>
      <c r="H40" s="31" t="e">
        <f t="shared" si="1"/>
        <v>#VALUE!</v>
      </c>
      <c r="I40" s="31" t="e">
        <f>IF(様式97_入院ベースアップ評価料!$I$69=B40,"",IF(H40&lt;=0,"該当",""))</f>
        <v>#VALUE!</v>
      </c>
      <c r="J40" s="31" t="str">
        <f>IF(AND(A40&lt;=様式97_入院ベースアップ評価料!$V$69,様式97_入院ベースアップ評価料!$V$69&lt;'リスト（入院）'!B40),"該当","")</f>
        <v/>
      </c>
      <c r="K40" s="31" t="s">
        <v>233</v>
      </c>
    </row>
    <row r="41" spans="1:11" x14ac:dyDescent="0.4">
      <c r="A41" s="31">
        <v>37.5</v>
      </c>
      <c r="B41" s="31">
        <v>38.5</v>
      </c>
      <c r="C41" s="31" t="s">
        <v>234</v>
      </c>
      <c r="D41" s="31">
        <v>38</v>
      </c>
      <c r="F41" s="31" t="e">
        <f>様式97_入院ベースアップ評価料!$I$69-A41</f>
        <v>#VALUE!</v>
      </c>
      <c r="G41" s="31" t="e">
        <f>様式97_入院ベースアップ評価料!$I$69-B41</f>
        <v>#VALUE!</v>
      </c>
      <c r="H41" s="31" t="e">
        <f t="shared" si="1"/>
        <v>#VALUE!</v>
      </c>
      <c r="I41" s="31" t="e">
        <f>IF(様式97_入院ベースアップ評価料!$I$69=B41,"",IF(H41&lt;=0,"該当",""))</f>
        <v>#VALUE!</v>
      </c>
      <c r="J41" s="31" t="str">
        <f>IF(AND(A41&lt;=様式97_入院ベースアップ評価料!$V$69,様式97_入院ベースアップ評価料!$V$69&lt;'リスト（入院）'!B41),"該当","")</f>
        <v/>
      </c>
      <c r="K41" s="31" t="s">
        <v>234</v>
      </c>
    </row>
    <row r="42" spans="1:11" x14ac:dyDescent="0.4">
      <c r="A42" s="31">
        <v>38.5</v>
      </c>
      <c r="B42" s="31">
        <v>39.5</v>
      </c>
      <c r="C42" s="31" t="s">
        <v>235</v>
      </c>
      <c r="D42" s="31">
        <v>39</v>
      </c>
      <c r="F42" s="31" t="e">
        <f>様式97_入院ベースアップ評価料!$I$69-A42</f>
        <v>#VALUE!</v>
      </c>
      <c r="G42" s="31" t="e">
        <f>様式97_入院ベースアップ評価料!$I$69-B42</f>
        <v>#VALUE!</v>
      </c>
      <c r="H42" s="31" t="e">
        <f t="shared" si="1"/>
        <v>#VALUE!</v>
      </c>
      <c r="I42" s="31" t="e">
        <f>IF(様式97_入院ベースアップ評価料!$I$69=B42,"",IF(H42&lt;=0,"該当",""))</f>
        <v>#VALUE!</v>
      </c>
      <c r="J42" s="31" t="str">
        <f>IF(AND(A42&lt;=様式97_入院ベースアップ評価料!$V$69,様式97_入院ベースアップ評価料!$V$69&lt;'リスト（入院）'!B42),"該当","")</f>
        <v/>
      </c>
      <c r="K42" s="31" t="s">
        <v>235</v>
      </c>
    </row>
    <row r="43" spans="1:11" x14ac:dyDescent="0.4">
      <c r="A43" s="31">
        <v>39.5</v>
      </c>
      <c r="B43" s="31">
        <v>40.5</v>
      </c>
      <c r="C43" s="31" t="s">
        <v>236</v>
      </c>
      <c r="D43" s="31">
        <v>40</v>
      </c>
      <c r="F43" s="31" t="e">
        <f>様式97_入院ベースアップ評価料!$I$69-A43</f>
        <v>#VALUE!</v>
      </c>
      <c r="G43" s="31" t="e">
        <f>様式97_入院ベースアップ評価料!$I$69-B43</f>
        <v>#VALUE!</v>
      </c>
      <c r="H43" s="31" t="e">
        <f t="shared" si="1"/>
        <v>#VALUE!</v>
      </c>
      <c r="I43" s="31" t="e">
        <f>IF(様式97_入院ベースアップ評価料!$I$69=B43,"",IF(H43&lt;=0,"該当",""))</f>
        <v>#VALUE!</v>
      </c>
      <c r="J43" s="31" t="str">
        <f>IF(AND(A43&lt;=様式97_入院ベースアップ評価料!$V$69,様式97_入院ベースアップ評価料!$V$69&lt;'リスト（入院）'!B43),"該当","")</f>
        <v/>
      </c>
      <c r="K43" s="31" t="s">
        <v>236</v>
      </c>
    </row>
    <row r="44" spans="1:11" x14ac:dyDescent="0.4">
      <c r="A44" s="31">
        <v>40.5</v>
      </c>
      <c r="B44" s="31">
        <v>41.5</v>
      </c>
      <c r="C44" s="31" t="s">
        <v>237</v>
      </c>
      <c r="D44" s="31">
        <v>41</v>
      </c>
      <c r="F44" s="31" t="e">
        <f>様式97_入院ベースアップ評価料!$I$69-A44</f>
        <v>#VALUE!</v>
      </c>
      <c r="G44" s="31" t="e">
        <f>様式97_入院ベースアップ評価料!$I$69-B44</f>
        <v>#VALUE!</v>
      </c>
      <c r="H44" s="31" t="e">
        <f t="shared" si="1"/>
        <v>#VALUE!</v>
      </c>
      <c r="I44" s="31" t="e">
        <f>IF(様式97_入院ベースアップ評価料!$I$69=B44,"",IF(H44&lt;=0,"該当",""))</f>
        <v>#VALUE!</v>
      </c>
      <c r="J44" s="31" t="str">
        <f>IF(AND(A44&lt;=様式97_入院ベースアップ評価料!$V$69,様式97_入院ベースアップ評価料!$V$69&lt;'リスト（入院）'!B44),"該当","")</f>
        <v/>
      </c>
      <c r="K44" s="31" t="s">
        <v>237</v>
      </c>
    </row>
    <row r="45" spans="1:11" x14ac:dyDescent="0.4">
      <c r="A45" s="31">
        <v>41.5</v>
      </c>
      <c r="B45" s="31">
        <v>42.5</v>
      </c>
      <c r="C45" s="31" t="s">
        <v>238</v>
      </c>
      <c r="D45" s="31">
        <v>42</v>
      </c>
      <c r="F45" s="31" t="e">
        <f>様式97_入院ベースアップ評価料!$I$69-A45</f>
        <v>#VALUE!</v>
      </c>
      <c r="G45" s="31" t="e">
        <f>様式97_入院ベースアップ評価料!$I$69-B45</f>
        <v>#VALUE!</v>
      </c>
      <c r="H45" s="31" t="e">
        <f t="shared" si="1"/>
        <v>#VALUE!</v>
      </c>
      <c r="I45" s="31" t="e">
        <f>IF(様式97_入院ベースアップ評価料!$I$69=B45,"",IF(H45&lt;=0,"該当",""))</f>
        <v>#VALUE!</v>
      </c>
      <c r="J45" s="31" t="str">
        <f>IF(AND(A45&lt;=様式97_入院ベースアップ評価料!$V$69,様式97_入院ベースアップ評価料!$V$69&lt;'リスト（入院）'!B45),"該当","")</f>
        <v/>
      </c>
      <c r="K45" s="31" t="s">
        <v>238</v>
      </c>
    </row>
    <row r="46" spans="1:11" x14ac:dyDescent="0.4">
      <c r="A46" s="31">
        <v>42.5</v>
      </c>
      <c r="B46" s="31">
        <v>43.5</v>
      </c>
      <c r="C46" s="31" t="s">
        <v>239</v>
      </c>
      <c r="D46" s="31">
        <v>43</v>
      </c>
      <c r="F46" s="31" t="e">
        <f>様式97_入院ベースアップ評価料!$I$69-A46</f>
        <v>#VALUE!</v>
      </c>
      <c r="G46" s="31" t="e">
        <f>様式97_入院ベースアップ評価料!$I$69-B46</f>
        <v>#VALUE!</v>
      </c>
      <c r="H46" s="31" t="e">
        <f t="shared" si="1"/>
        <v>#VALUE!</v>
      </c>
      <c r="I46" s="31" t="e">
        <f>IF(様式97_入院ベースアップ評価料!$I$69=B46,"",IF(H46&lt;=0,"該当",""))</f>
        <v>#VALUE!</v>
      </c>
      <c r="J46" s="31" t="str">
        <f>IF(AND(A46&lt;=様式97_入院ベースアップ評価料!$V$69,様式97_入院ベースアップ評価料!$V$69&lt;'リスト（入院）'!B46),"該当","")</f>
        <v/>
      </c>
      <c r="K46" s="31" t="s">
        <v>239</v>
      </c>
    </row>
    <row r="47" spans="1:11" x14ac:dyDescent="0.4">
      <c r="A47" s="31">
        <v>43.5</v>
      </c>
      <c r="B47" s="31">
        <v>44.5</v>
      </c>
      <c r="C47" s="31" t="s">
        <v>240</v>
      </c>
      <c r="D47" s="31">
        <v>44</v>
      </c>
      <c r="F47" s="31" t="e">
        <f>様式97_入院ベースアップ評価料!$I$69-A47</f>
        <v>#VALUE!</v>
      </c>
      <c r="G47" s="31" t="e">
        <f>様式97_入院ベースアップ評価料!$I$69-B47</f>
        <v>#VALUE!</v>
      </c>
      <c r="H47" s="31" t="e">
        <f t="shared" si="1"/>
        <v>#VALUE!</v>
      </c>
      <c r="I47" s="31" t="e">
        <f>IF(様式97_入院ベースアップ評価料!$I$69=B47,"",IF(H47&lt;=0,"該当",""))</f>
        <v>#VALUE!</v>
      </c>
      <c r="J47" s="31" t="str">
        <f>IF(AND(A47&lt;=様式97_入院ベースアップ評価料!$V$69,様式97_入院ベースアップ評価料!$V$69&lt;'リスト（入院）'!B47),"該当","")</f>
        <v/>
      </c>
      <c r="K47" s="31" t="s">
        <v>240</v>
      </c>
    </row>
    <row r="48" spans="1:11" x14ac:dyDescent="0.4">
      <c r="A48" s="31">
        <v>44.5</v>
      </c>
      <c r="B48" s="31">
        <v>45.5</v>
      </c>
      <c r="C48" s="31" t="s">
        <v>241</v>
      </c>
      <c r="D48" s="31">
        <v>45</v>
      </c>
      <c r="F48" s="31" t="e">
        <f>様式97_入院ベースアップ評価料!$I$69-A48</f>
        <v>#VALUE!</v>
      </c>
      <c r="G48" s="31" t="e">
        <f>様式97_入院ベースアップ評価料!$I$69-B48</f>
        <v>#VALUE!</v>
      </c>
      <c r="H48" s="31" t="e">
        <f t="shared" si="1"/>
        <v>#VALUE!</v>
      </c>
      <c r="I48" s="31" t="e">
        <f>IF(様式97_入院ベースアップ評価料!$I$69=B48,"",IF(H48&lt;=0,"該当",""))</f>
        <v>#VALUE!</v>
      </c>
      <c r="J48" s="31" t="str">
        <f>IF(AND(A48&lt;=様式97_入院ベースアップ評価料!$V$69,様式97_入院ベースアップ評価料!$V$69&lt;'リスト（入院）'!B48),"該当","")</f>
        <v/>
      </c>
      <c r="K48" s="31" t="s">
        <v>241</v>
      </c>
    </row>
    <row r="49" spans="1:11" x14ac:dyDescent="0.4">
      <c r="A49" s="31">
        <v>45.5</v>
      </c>
      <c r="B49" s="31">
        <v>46.5</v>
      </c>
      <c r="C49" s="31" t="s">
        <v>242</v>
      </c>
      <c r="D49" s="31">
        <v>46</v>
      </c>
      <c r="F49" s="31" t="e">
        <f>様式97_入院ベースアップ評価料!$I$69-A49</f>
        <v>#VALUE!</v>
      </c>
      <c r="G49" s="31" t="e">
        <f>様式97_入院ベースアップ評価料!$I$69-B49</f>
        <v>#VALUE!</v>
      </c>
      <c r="H49" s="31" t="e">
        <f t="shared" si="1"/>
        <v>#VALUE!</v>
      </c>
      <c r="I49" s="31" t="e">
        <f>IF(様式97_入院ベースアップ評価料!$I$69=B49,"",IF(H49&lt;=0,"該当",""))</f>
        <v>#VALUE!</v>
      </c>
      <c r="J49" s="31" t="str">
        <f>IF(AND(A49&lt;=様式97_入院ベースアップ評価料!$V$69,様式97_入院ベースアップ評価料!$V$69&lt;'リスト（入院）'!B49),"該当","")</f>
        <v/>
      </c>
      <c r="K49" s="31" t="s">
        <v>242</v>
      </c>
    </row>
    <row r="50" spans="1:11" x14ac:dyDescent="0.4">
      <c r="A50" s="31">
        <v>46.5</v>
      </c>
      <c r="B50" s="31">
        <v>47.5</v>
      </c>
      <c r="C50" s="31" t="s">
        <v>243</v>
      </c>
      <c r="D50" s="31">
        <v>47</v>
      </c>
      <c r="F50" s="31" t="e">
        <f>様式97_入院ベースアップ評価料!$I$69-A50</f>
        <v>#VALUE!</v>
      </c>
      <c r="G50" s="31" t="e">
        <f>様式97_入院ベースアップ評価料!$I$69-B50</f>
        <v>#VALUE!</v>
      </c>
      <c r="H50" s="31" t="e">
        <f t="shared" si="1"/>
        <v>#VALUE!</v>
      </c>
      <c r="I50" s="31" t="e">
        <f>IF(様式97_入院ベースアップ評価料!$I$69=B50,"",IF(H50&lt;=0,"該当",""))</f>
        <v>#VALUE!</v>
      </c>
      <c r="J50" s="31" t="str">
        <f>IF(AND(A50&lt;=様式97_入院ベースアップ評価料!$V$69,様式97_入院ベースアップ評価料!$V$69&lt;'リスト（入院）'!B50),"該当","")</f>
        <v/>
      </c>
      <c r="K50" s="31" t="s">
        <v>243</v>
      </c>
    </row>
    <row r="51" spans="1:11" x14ac:dyDescent="0.4">
      <c r="A51" s="31">
        <v>47.5</v>
      </c>
      <c r="B51" s="31">
        <v>48.5</v>
      </c>
      <c r="C51" s="31" t="s">
        <v>244</v>
      </c>
      <c r="D51" s="31">
        <v>48</v>
      </c>
      <c r="F51" s="31" t="e">
        <f>様式97_入院ベースアップ評価料!$I$69-A51</f>
        <v>#VALUE!</v>
      </c>
      <c r="G51" s="31" t="e">
        <f>様式97_入院ベースアップ評価料!$I$69-B51</f>
        <v>#VALUE!</v>
      </c>
      <c r="H51" s="31" t="e">
        <f t="shared" si="1"/>
        <v>#VALUE!</v>
      </c>
      <c r="I51" s="31" t="e">
        <f>IF(様式97_入院ベースアップ評価料!$I$69=B51,"",IF(H51&lt;=0,"該当",""))</f>
        <v>#VALUE!</v>
      </c>
      <c r="J51" s="31" t="str">
        <f>IF(AND(A51&lt;=様式97_入院ベースアップ評価料!$V$69,様式97_入院ベースアップ評価料!$V$69&lt;'リスト（入院）'!B51),"該当","")</f>
        <v/>
      </c>
      <c r="K51" s="31" t="s">
        <v>244</v>
      </c>
    </row>
    <row r="52" spans="1:11" x14ac:dyDescent="0.4">
      <c r="A52" s="31">
        <v>48.5</v>
      </c>
      <c r="B52" s="31">
        <v>49.5</v>
      </c>
      <c r="C52" s="31" t="s">
        <v>245</v>
      </c>
      <c r="D52" s="31">
        <v>49</v>
      </c>
      <c r="F52" s="31" t="e">
        <f>様式97_入院ベースアップ評価料!$I$69-A52</f>
        <v>#VALUE!</v>
      </c>
      <c r="G52" s="31" t="e">
        <f>様式97_入院ベースアップ評価料!$I$69-B52</f>
        <v>#VALUE!</v>
      </c>
      <c r="H52" s="31" t="e">
        <f t="shared" si="1"/>
        <v>#VALUE!</v>
      </c>
      <c r="I52" s="31" t="e">
        <f>IF(様式97_入院ベースアップ評価料!$I$69=B52,"",IF(H52&lt;=0,"該当",""))</f>
        <v>#VALUE!</v>
      </c>
      <c r="J52" s="31" t="str">
        <f>IF(AND(A52&lt;=様式97_入院ベースアップ評価料!$V$69,様式97_入院ベースアップ評価料!$V$69&lt;'リスト（入院）'!B52),"該当","")</f>
        <v/>
      </c>
      <c r="K52" s="31" t="s">
        <v>245</v>
      </c>
    </row>
    <row r="53" spans="1:11" x14ac:dyDescent="0.4">
      <c r="A53" s="31">
        <v>49.5</v>
      </c>
      <c r="B53" s="31">
        <v>50.5</v>
      </c>
      <c r="C53" s="31" t="s">
        <v>246</v>
      </c>
      <c r="D53" s="31">
        <v>50</v>
      </c>
      <c r="F53" s="31" t="e">
        <f>様式97_入院ベースアップ評価料!$I$69-A53</f>
        <v>#VALUE!</v>
      </c>
      <c r="G53" s="31" t="e">
        <f>様式97_入院ベースアップ評価料!$I$69-B53</f>
        <v>#VALUE!</v>
      </c>
      <c r="H53" s="31" t="e">
        <f t="shared" si="1"/>
        <v>#VALUE!</v>
      </c>
      <c r="I53" s="31" t="e">
        <f>IF(様式97_入院ベースアップ評価料!$I$69=B53,"",IF(H53&lt;=0,"該当",""))</f>
        <v>#VALUE!</v>
      </c>
      <c r="J53" s="31" t="str">
        <f>IF(AND(A53&lt;=様式97_入院ベースアップ評価料!$V$69,様式97_入院ベースアップ評価料!$V$69&lt;'リスト（入院）'!B53),"該当","")</f>
        <v/>
      </c>
      <c r="K53" s="31" t="s">
        <v>246</v>
      </c>
    </row>
    <row r="54" spans="1:11" x14ac:dyDescent="0.4">
      <c r="A54" s="31">
        <v>50.5</v>
      </c>
      <c r="B54" s="31">
        <v>51.5</v>
      </c>
      <c r="C54" s="31" t="s">
        <v>247</v>
      </c>
      <c r="D54" s="31">
        <v>51</v>
      </c>
      <c r="F54" s="31" t="e">
        <f>様式97_入院ベースアップ評価料!$I$69-A54</f>
        <v>#VALUE!</v>
      </c>
      <c r="G54" s="31" t="e">
        <f>様式97_入院ベースアップ評価料!$I$69-B54</f>
        <v>#VALUE!</v>
      </c>
      <c r="H54" s="31" t="e">
        <f t="shared" si="1"/>
        <v>#VALUE!</v>
      </c>
      <c r="I54" s="31" t="e">
        <f>IF(様式97_入院ベースアップ評価料!$I$69=B54,"",IF(H54&lt;=0,"該当",""))</f>
        <v>#VALUE!</v>
      </c>
      <c r="J54" s="31" t="str">
        <f>IF(AND(A54&lt;=様式97_入院ベースアップ評価料!$V$69,様式97_入院ベースアップ評価料!$V$69&lt;'リスト（入院）'!B54),"該当","")</f>
        <v/>
      </c>
      <c r="K54" s="31" t="s">
        <v>247</v>
      </c>
    </row>
    <row r="55" spans="1:11" x14ac:dyDescent="0.4">
      <c r="A55" s="31">
        <v>51.5</v>
      </c>
      <c r="B55" s="31">
        <v>52.5</v>
      </c>
      <c r="C55" s="31" t="s">
        <v>248</v>
      </c>
      <c r="D55" s="31">
        <v>52</v>
      </c>
      <c r="F55" s="31" t="e">
        <f>様式97_入院ベースアップ評価料!$I$69-A55</f>
        <v>#VALUE!</v>
      </c>
      <c r="G55" s="31" t="e">
        <f>様式97_入院ベースアップ評価料!$I$69-B55</f>
        <v>#VALUE!</v>
      </c>
      <c r="H55" s="31" t="e">
        <f t="shared" si="1"/>
        <v>#VALUE!</v>
      </c>
      <c r="I55" s="31" t="e">
        <f>IF(様式97_入院ベースアップ評価料!$I$69=B55,"",IF(H55&lt;=0,"該当",""))</f>
        <v>#VALUE!</v>
      </c>
      <c r="J55" s="31" t="str">
        <f>IF(AND(A55&lt;=様式97_入院ベースアップ評価料!$V$69,様式97_入院ベースアップ評価料!$V$69&lt;'リスト（入院）'!B55),"該当","")</f>
        <v/>
      </c>
      <c r="K55" s="31" t="s">
        <v>248</v>
      </c>
    </row>
    <row r="56" spans="1:11" x14ac:dyDescent="0.4">
      <c r="A56" s="31">
        <v>52.5</v>
      </c>
      <c r="B56" s="31">
        <v>53.5</v>
      </c>
      <c r="C56" s="31" t="s">
        <v>249</v>
      </c>
      <c r="D56" s="31">
        <v>53</v>
      </c>
      <c r="F56" s="31" t="e">
        <f>様式97_入院ベースアップ評価料!$I$69-A56</f>
        <v>#VALUE!</v>
      </c>
      <c r="G56" s="31" t="e">
        <f>様式97_入院ベースアップ評価料!$I$69-B56</f>
        <v>#VALUE!</v>
      </c>
      <c r="H56" s="31" t="e">
        <f t="shared" si="1"/>
        <v>#VALUE!</v>
      </c>
      <c r="I56" s="31" t="e">
        <f>IF(様式97_入院ベースアップ評価料!$I$69=B56,"",IF(H56&lt;=0,"該当",""))</f>
        <v>#VALUE!</v>
      </c>
      <c r="J56" s="31" t="str">
        <f>IF(AND(A56&lt;=様式97_入院ベースアップ評価料!$V$69,様式97_入院ベースアップ評価料!$V$69&lt;'リスト（入院）'!B56),"該当","")</f>
        <v/>
      </c>
      <c r="K56" s="31" t="s">
        <v>249</v>
      </c>
    </row>
    <row r="57" spans="1:11" x14ac:dyDescent="0.4">
      <c r="A57" s="31">
        <v>53.5</v>
      </c>
      <c r="B57" s="31">
        <v>54.5</v>
      </c>
      <c r="C57" s="31" t="s">
        <v>250</v>
      </c>
      <c r="D57" s="31">
        <v>54</v>
      </c>
      <c r="F57" s="31" t="e">
        <f>様式97_入院ベースアップ評価料!$I$69-A57</f>
        <v>#VALUE!</v>
      </c>
      <c r="G57" s="31" t="e">
        <f>様式97_入院ベースアップ評価料!$I$69-B57</f>
        <v>#VALUE!</v>
      </c>
      <c r="H57" s="31" t="e">
        <f t="shared" si="1"/>
        <v>#VALUE!</v>
      </c>
      <c r="I57" s="31" t="e">
        <f>IF(様式97_入院ベースアップ評価料!$I$69=B57,"",IF(H57&lt;=0,"該当",""))</f>
        <v>#VALUE!</v>
      </c>
      <c r="J57" s="31" t="str">
        <f>IF(AND(A57&lt;=様式97_入院ベースアップ評価料!$V$69,様式97_入院ベースアップ評価料!$V$69&lt;'リスト（入院）'!B57),"該当","")</f>
        <v/>
      </c>
      <c r="K57" s="31" t="s">
        <v>250</v>
      </c>
    </row>
    <row r="58" spans="1:11" x14ac:dyDescent="0.4">
      <c r="A58" s="31">
        <v>54.5</v>
      </c>
      <c r="B58" s="31">
        <v>55.5</v>
      </c>
      <c r="C58" s="31" t="s">
        <v>251</v>
      </c>
      <c r="D58" s="31">
        <v>55</v>
      </c>
      <c r="F58" s="31" t="e">
        <f>様式97_入院ベースアップ評価料!$I$69-A58</f>
        <v>#VALUE!</v>
      </c>
      <c r="G58" s="31" t="e">
        <f>様式97_入院ベースアップ評価料!$I$69-B58</f>
        <v>#VALUE!</v>
      </c>
      <c r="H58" s="31" t="e">
        <f t="shared" si="1"/>
        <v>#VALUE!</v>
      </c>
      <c r="I58" s="31" t="e">
        <f>IF(様式97_入院ベースアップ評価料!$I$69=B58,"",IF(H58&lt;=0,"該当",""))</f>
        <v>#VALUE!</v>
      </c>
      <c r="J58" s="31" t="str">
        <f>IF(AND(A58&lt;=様式97_入院ベースアップ評価料!$V$69,様式97_入院ベースアップ評価料!$V$69&lt;'リスト（入院）'!B58),"該当","")</f>
        <v/>
      </c>
      <c r="K58" s="31" t="s">
        <v>251</v>
      </c>
    </row>
    <row r="59" spans="1:11" x14ac:dyDescent="0.4">
      <c r="A59" s="31">
        <v>55.5</v>
      </c>
      <c r="B59" s="31">
        <v>56.5</v>
      </c>
      <c r="C59" s="31" t="s">
        <v>252</v>
      </c>
      <c r="D59" s="31">
        <v>56</v>
      </c>
      <c r="F59" s="31" t="e">
        <f>様式97_入院ベースアップ評価料!$I$69-A59</f>
        <v>#VALUE!</v>
      </c>
      <c r="G59" s="31" t="e">
        <f>様式97_入院ベースアップ評価料!$I$69-B59</f>
        <v>#VALUE!</v>
      </c>
      <c r="H59" s="31" t="e">
        <f t="shared" si="1"/>
        <v>#VALUE!</v>
      </c>
      <c r="I59" s="31" t="e">
        <f>IF(様式97_入院ベースアップ評価料!$I$69=B59,"",IF(H59&lt;=0,"該当",""))</f>
        <v>#VALUE!</v>
      </c>
      <c r="J59" s="31" t="str">
        <f>IF(AND(A59&lt;=様式97_入院ベースアップ評価料!$V$69,様式97_入院ベースアップ評価料!$V$69&lt;'リスト（入院）'!B59),"該当","")</f>
        <v/>
      </c>
      <c r="K59" s="31" t="s">
        <v>252</v>
      </c>
    </row>
    <row r="60" spans="1:11" x14ac:dyDescent="0.4">
      <c r="A60" s="31">
        <v>56.5</v>
      </c>
      <c r="B60" s="31">
        <v>57.5</v>
      </c>
      <c r="C60" s="31" t="s">
        <v>253</v>
      </c>
      <c r="D60" s="31">
        <v>57</v>
      </c>
      <c r="F60" s="31" t="e">
        <f>様式97_入院ベースアップ評価料!$I$69-A60</f>
        <v>#VALUE!</v>
      </c>
      <c r="G60" s="31" t="e">
        <f>様式97_入院ベースアップ評価料!$I$69-B60</f>
        <v>#VALUE!</v>
      </c>
      <c r="H60" s="31" t="e">
        <f t="shared" si="1"/>
        <v>#VALUE!</v>
      </c>
      <c r="I60" s="31" t="e">
        <f>IF(様式97_入院ベースアップ評価料!$I$69=B60,"",IF(H60&lt;=0,"該当",""))</f>
        <v>#VALUE!</v>
      </c>
      <c r="J60" s="31" t="str">
        <f>IF(AND(A60&lt;=様式97_入院ベースアップ評価料!$V$69,様式97_入院ベースアップ評価料!$V$69&lt;'リスト（入院）'!B60),"該当","")</f>
        <v/>
      </c>
      <c r="K60" s="31" t="s">
        <v>253</v>
      </c>
    </row>
    <row r="61" spans="1:11" x14ac:dyDescent="0.4">
      <c r="A61" s="31">
        <v>57.5</v>
      </c>
      <c r="B61" s="31">
        <v>58.5</v>
      </c>
      <c r="C61" s="31" t="s">
        <v>254</v>
      </c>
      <c r="D61" s="31">
        <v>58</v>
      </c>
      <c r="F61" s="31" t="e">
        <f>様式97_入院ベースアップ評価料!$I$69-A61</f>
        <v>#VALUE!</v>
      </c>
      <c r="G61" s="31" t="e">
        <f>様式97_入院ベースアップ評価料!$I$69-B61</f>
        <v>#VALUE!</v>
      </c>
      <c r="H61" s="31" t="e">
        <f t="shared" si="1"/>
        <v>#VALUE!</v>
      </c>
      <c r="I61" s="31" t="e">
        <f>IF(様式97_入院ベースアップ評価料!$I$69=B61,"",IF(H61&lt;=0,"該当",""))</f>
        <v>#VALUE!</v>
      </c>
      <c r="J61" s="31" t="str">
        <f>IF(AND(A61&lt;=様式97_入院ベースアップ評価料!$V$69,様式97_入院ベースアップ評価料!$V$69&lt;'リスト（入院）'!B61),"該当","")</f>
        <v/>
      </c>
      <c r="K61" s="31" t="s">
        <v>254</v>
      </c>
    </row>
    <row r="62" spans="1:11" x14ac:dyDescent="0.4">
      <c r="A62" s="31">
        <v>58.5</v>
      </c>
      <c r="B62" s="31">
        <v>59.5</v>
      </c>
      <c r="C62" s="31" t="s">
        <v>255</v>
      </c>
      <c r="D62" s="31">
        <v>59</v>
      </c>
      <c r="F62" s="31" t="e">
        <f>様式97_入院ベースアップ評価料!$I$69-A62</f>
        <v>#VALUE!</v>
      </c>
      <c r="G62" s="31" t="e">
        <f>様式97_入院ベースアップ評価料!$I$69-B62</f>
        <v>#VALUE!</v>
      </c>
      <c r="H62" s="31" t="e">
        <f t="shared" si="1"/>
        <v>#VALUE!</v>
      </c>
      <c r="I62" s="31" t="e">
        <f>IF(様式97_入院ベースアップ評価料!$I$69=B62,"",IF(H62&lt;=0,"該当",""))</f>
        <v>#VALUE!</v>
      </c>
      <c r="J62" s="31" t="str">
        <f>IF(AND(A62&lt;=様式97_入院ベースアップ評価料!$V$69,様式97_入院ベースアップ評価料!$V$69&lt;'リスト（入院）'!B62),"該当","")</f>
        <v/>
      </c>
      <c r="K62" s="31" t="s">
        <v>255</v>
      </c>
    </row>
    <row r="63" spans="1:11" x14ac:dyDescent="0.4">
      <c r="A63" s="31">
        <v>59.5</v>
      </c>
      <c r="B63" s="31">
        <v>60.5</v>
      </c>
      <c r="C63" s="31" t="s">
        <v>256</v>
      </c>
      <c r="D63" s="31">
        <v>60</v>
      </c>
      <c r="F63" s="31" t="e">
        <f>様式97_入院ベースアップ評価料!$I$69-A63</f>
        <v>#VALUE!</v>
      </c>
      <c r="G63" s="31" t="e">
        <f>様式97_入院ベースアップ評価料!$I$69-B63</f>
        <v>#VALUE!</v>
      </c>
      <c r="H63" s="31" t="e">
        <f t="shared" si="1"/>
        <v>#VALUE!</v>
      </c>
      <c r="I63" s="31" t="e">
        <f>IF(様式97_入院ベースアップ評価料!$I$69=B63,"",IF(H63&lt;=0,"該当",""))</f>
        <v>#VALUE!</v>
      </c>
      <c r="J63" s="31" t="str">
        <f>IF(AND(A63&lt;=様式97_入院ベースアップ評価料!$V$69,様式97_入院ベースアップ評価料!$V$69&lt;'リスト（入院）'!B63),"該当","")</f>
        <v/>
      </c>
      <c r="K63" s="31" t="s">
        <v>256</v>
      </c>
    </row>
    <row r="64" spans="1:11" x14ac:dyDescent="0.4">
      <c r="A64" s="31">
        <v>60.5</v>
      </c>
      <c r="B64" s="31">
        <v>61.5</v>
      </c>
      <c r="C64" s="31" t="s">
        <v>257</v>
      </c>
      <c r="D64" s="31">
        <v>61</v>
      </c>
      <c r="F64" s="31" t="e">
        <f>様式97_入院ベースアップ評価料!$I$69-A64</f>
        <v>#VALUE!</v>
      </c>
      <c r="G64" s="31" t="e">
        <f>様式97_入院ベースアップ評価料!$I$69-B64</f>
        <v>#VALUE!</v>
      </c>
      <c r="H64" s="31" t="e">
        <f t="shared" si="1"/>
        <v>#VALUE!</v>
      </c>
      <c r="I64" s="31" t="e">
        <f>IF(様式97_入院ベースアップ評価料!$I$69=B64,"",IF(H64&lt;=0,"該当",""))</f>
        <v>#VALUE!</v>
      </c>
      <c r="J64" s="31" t="str">
        <f>IF(AND(A64&lt;=様式97_入院ベースアップ評価料!$V$69,様式97_入院ベースアップ評価料!$V$69&lt;'リスト（入院）'!B64),"該当","")</f>
        <v/>
      </c>
      <c r="K64" s="31" t="s">
        <v>257</v>
      </c>
    </row>
    <row r="65" spans="1:11" x14ac:dyDescent="0.4">
      <c r="A65" s="31">
        <v>61.5</v>
      </c>
      <c r="B65" s="31">
        <v>62.5</v>
      </c>
      <c r="C65" s="31" t="s">
        <v>258</v>
      </c>
      <c r="D65" s="31">
        <v>62</v>
      </c>
      <c r="F65" s="31" t="e">
        <f>様式97_入院ベースアップ評価料!$I$69-A65</f>
        <v>#VALUE!</v>
      </c>
      <c r="G65" s="31" t="e">
        <f>様式97_入院ベースアップ評価料!$I$69-B65</f>
        <v>#VALUE!</v>
      </c>
      <c r="H65" s="31" t="e">
        <f t="shared" si="1"/>
        <v>#VALUE!</v>
      </c>
      <c r="I65" s="31" t="e">
        <f>IF(様式97_入院ベースアップ評価料!$I$69=B65,"",IF(H65&lt;=0,"該当",""))</f>
        <v>#VALUE!</v>
      </c>
      <c r="J65" s="31" t="str">
        <f>IF(AND(A65&lt;=様式97_入院ベースアップ評価料!$V$69,様式97_入院ベースアップ評価料!$V$69&lt;'リスト（入院）'!B65),"該当","")</f>
        <v/>
      </c>
      <c r="K65" s="31" t="s">
        <v>258</v>
      </c>
    </row>
    <row r="66" spans="1:11" x14ac:dyDescent="0.4">
      <c r="A66" s="31">
        <v>62.5</v>
      </c>
      <c r="B66" s="31">
        <v>63.5</v>
      </c>
      <c r="C66" s="31" t="s">
        <v>259</v>
      </c>
      <c r="D66" s="31">
        <v>63</v>
      </c>
      <c r="F66" s="31" t="e">
        <f>様式97_入院ベースアップ評価料!$I$69-A66</f>
        <v>#VALUE!</v>
      </c>
      <c r="G66" s="31" t="e">
        <f>様式97_入院ベースアップ評価料!$I$69-B66</f>
        <v>#VALUE!</v>
      </c>
      <c r="H66" s="31" t="e">
        <f t="shared" si="1"/>
        <v>#VALUE!</v>
      </c>
      <c r="I66" s="31" t="e">
        <f>IF(様式97_入院ベースアップ評価料!$I$69=B66,"",IF(H66&lt;=0,"該当",""))</f>
        <v>#VALUE!</v>
      </c>
      <c r="J66" s="31" t="str">
        <f>IF(AND(A66&lt;=様式97_入院ベースアップ評価料!$V$69,様式97_入院ベースアップ評価料!$V$69&lt;'リスト（入院）'!B66),"該当","")</f>
        <v/>
      </c>
      <c r="K66" s="31" t="s">
        <v>259</v>
      </c>
    </row>
    <row r="67" spans="1:11" x14ac:dyDescent="0.4">
      <c r="A67" s="31">
        <v>63.5</v>
      </c>
      <c r="B67" s="31">
        <v>64.5</v>
      </c>
      <c r="C67" s="31" t="s">
        <v>260</v>
      </c>
      <c r="D67" s="31">
        <v>64</v>
      </c>
      <c r="F67" s="31" t="e">
        <f>様式97_入院ベースアップ評価料!$I$69-A67</f>
        <v>#VALUE!</v>
      </c>
      <c r="G67" s="31" t="e">
        <f>様式97_入院ベースアップ評価料!$I$69-B67</f>
        <v>#VALUE!</v>
      </c>
      <c r="H67" s="31" t="e">
        <f t="shared" si="1"/>
        <v>#VALUE!</v>
      </c>
      <c r="I67" s="31" t="e">
        <f>IF(様式97_入院ベースアップ評価料!$I$69=B67,"",IF(H67&lt;=0,"該当",""))</f>
        <v>#VALUE!</v>
      </c>
      <c r="J67" s="31" t="str">
        <f>IF(AND(A67&lt;=様式97_入院ベースアップ評価料!$V$69,様式97_入院ベースアップ評価料!$V$69&lt;'リスト（入院）'!B67),"該当","")</f>
        <v/>
      </c>
      <c r="K67" s="31" t="s">
        <v>260</v>
      </c>
    </row>
    <row r="68" spans="1:11" x14ac:dyDescent="0.4">
      <c r="A68" s="31">
        <v>64.5</v>
      </c>
      <c r="B68" s="31">
        <v>65.5</v>
      </c>
      <c r="C68" s="31" t="s">
        <v>261</v>
      </c>
      <c r="D68" s="31">
        <v>65</v>
      </c>
      <c r="F68" s="31" t="e">
        <f>様式97_入院ベースアップ評価料!$I$69-A68</f>
        <v>#VALUE!</v>
      </c>
      <c r="G68" s="31" t="e">
        <f>様式97_入院ベースアップ評価料!$I$69-B68</f>
        <v>#VALUE!</v>
      </c>
      <c r="H68" s="31" t="e">
        <f t="shared" ref="H68:H99" si="2">F68*G68</f>
        <v>#VALUE!</v>
      </c>
      <c r="I68" s="31" t="e">
        <f>IF(様式97_入院ベースアップ評価料!$I$69=B68,"",IF(H68&lt;=0,"該当",""))</f>
        <v>#VALUE!</v>
      </c>
      <c r="J68" s="31" t="str">
        <f>IF(AND(A68&lt;=様式97_入院ベースアップ評価料!$V$69,様式97_入院ベースアップ評価料!$V$69&lt;'リスト（入院）'!B68),"該当","")</f>
        <v/>
      </c>
      <c r="K68" s="31" t="s">
        <v>261</v>
      </c>
    </row>
    <row r="69" spans="1:11" x14ac:dyDescent="0.4">
      <c r="A69" s="31">
        <v>65.5</v>
      </c>
      <c r="B69" s="31">
        <v>66.5</v>
      </c>
      <c r="C69" s="31" t="s">
        <v>262</v>
      </c>
      <c r="D69" s="31">
        <v>66</v>
      </c>
      <c r="F69" s="31" t="e">
        <f>様式97_入院ベースアップ評価料!$I$69-A69</f>
        <v>#VALUE!</v>
      </c>
      <c r="G69" s="31" t="e">
        <f>様式97_入院ベースアップ評価料!$I$69-B69</f>
        <v>#VALUE!</v>
      </c>
      <c r="H69" s="31" t="e">
        <f t="shared" si="2"/>
        <v>#VALUE!</v>
      </c>
      <c r="I69" s="31" t="e">
        <f>IF(様式97_入院ベースアップ評価料!$I$69=B69,"",IF(H69&lt;=0,"該当",""))</f>
        <v>#VALUE!</v>
      </c>
      <c r="J69" s="31" t="str">
        <f>IF(AND(A69&lt;=様式97_入院ベースアップ評価料!$V$69,様式97_入院ベースアップ評価料!$V$69&lt;'リスト（入院）'!B69),"該当","")</f>
        <v/>
      </c>
      <c r="K69" s="31" t="s">
        <v>262</v>
      </c>
    </row>
    <row r="70" spans="1:11" x14ac:dyDescent="0.4">
      <c r="A70" s="31">
        <v>66.5</v>
      </c>
      <c r="B70" s="31">
        <v>67.5</v>
      </c>
      <c r="C70" s="31" t="s">
        <v>263</v>
      </c>
      <c r="D70" s="31">
        <v>67</v>
      </c>
      <c r="F70" s="31" t="e">
        <f>様式97_入院ベースアップ評価料!$I$69-A70</f>
        <v>#VALUE!</v>
      </c>
      <c r="G70" s="31" t="e">
        <f>様式97_入院ベースアップ評価料!$I$69-B70</f>
        <v>#VALUE!</v>
      </c>
      <c r="H70" s="31" t="e">
        <f t="shared" si="2"/>
        <v>#VALUE!</v>
      </c>
      <c r="I70" s="31" t="e">
        <f>IF(様式97_入院ベースアップ評価料!$I$69=B70,"",IF(H70&lt;=0,"該当",""))</f>
        <v>#VALUE!</v>
      </c>
      <c r="J70" s="31" t="str">
        <f>IF(AND(A70&lt;=様式97_入院ベースアップ評価料!$V$69,様式97_入院ベースアップ評価料!$V$69&lt;'リスト（入院）'!B70),"該当","")</f>
        <v/>
      </c>
      <c r="K70" s="31" t="s">
        <v>263</v>
      </c>
    </row>
    <row r="71" spans="1:11" x14ac:dyDescent="0.4">
      <c r="A71" s="31">
        <v>67.5</v>
      </c>
      <c r="B71" s="31">
        <v>68.5</v>
      </c>
      <c r="C71" s="31" t="s">
        <v>264</v>
      </c>
      <c r="D71" s="31">
        <v>68</v>
      </c>
      <c r="F71" s="31" t="e">
        <f>様式97_入院ベースアップ評価料!$I$69-A71</f>
        <v>#VALUE!</v>
      </c>
      <c r="G71" s="31" t="e">
        <f>様式97_入院ベースアップ評価料!$I$69-B71</f>
        <v>#VALUE!</v>
      </c>
      <c r="H71" s="31" t="e">
        <f t="shared" si="2"/>
        <v>#VALUE!</v>
      </c>
      <c r="I71" s="31" t="e">
        <f>IF(様式97_入院ベースアップ評価料!$I$69=B71,"",IF(H71&lt;=0,"該当",""))</f>
        <v>#VALUE!</v>
      </c>
      <c r="J71" s="31" t="str">
        <f>IF(AND(A71&lt;=様式97_入院ベースアップ評価料!$V$69,様式97_入院ベースアップ評価料!$V$69&lt;'リスト（入院）'!B71),"該当","")</f>
        <v/>
      </c>
      <c r="K71" s="31" t="s">
        <v>264</v>
      </c>
    </row>
    <row r="72" spans="1:11" x14ac:dyDescent="0.4">
      <c r="A72" s="31">
        <v>68.5</v>
      </c>
      <c r="B72" s="31">
        <v>69.5</v>
      </c>
      <c r="C72" s="31" t="s">
        <v>265</v>
      </c>
      <c r="D72" s="31">
        <v>69</v>
      </c>
      <c r="F72" s="31" t="e">
        <f>様式97_入院ベースアップ評価料!$I$69-A72</f>
        <v>#VALUE!</v>
      </c>
      <c r="G72" s="31" t="e">
        <f>様式97_入院ベースアップ評価料!$I$69-B72</f>
        <v>#VALUE!</v>
      </c>
      <c r="H72" s="31" t="e">
        <f t="shared" si="2"/>
        <v>#VALUE!</v>
      </c>
      <c r="I72" s="31" t="e">
        <f>IF(様式97_入院ベースアップ評価料!$I$69=B72,"",IF(H72&lt;=0,"該当",""))</f>
        <v>#VALUE!</v>
      </c>
      <c r="J72" s="31" t="str">
        <f>IF(AND(A72&lt;=様式97_入院ベースアップ評価料!$V$69,様式97_入院ベースアップ評価料!$V$69&lt;'リスト（入院）'!B72),"該当","")</f>
        <v/>
      </c>
      <c r="K72" s="31" t="s">
        <v>265</v>
      </c>
    </row>
    <row r="73" spans="1:11" x14ac:dyDescent="0.4">
      <c r="A73" s="31">
        <v>69.5</v>
      </c>
      <c r="B73" s="31">
        <v>70.5</v>
      </c>
      <c r="C73" s="31" t="s">
        <v>266</v>
      </c>
      <c r="D73" s="31">
        <v>70</v>
      </c>
      <c r="F73" s="31" t="e">
        <f>様式97_入院ベースアップ評価料!$I$69-A73</f>
        <v>#VALUE!</v>
      </c>
      <c r="G73" s="31" t="e">
        <f>様式97_入院ベースアップ評価料!$I$69-B73</f>
        <v>#VALUE!</v>
      </c>
      <c r="H73" s="31" t="e">
        <f t="shared" si="2"/>
        <v>#VALUE!</v>
      </c>
      <c r="I73" s="31" t="e">
        <f>IF(様式97_入院ベースアップ評価料!$I$69=B73,"",IF(H73&lt;=0,"該当",""))</f>
        <v>#VALUE!</v>
      </c>
      <c r="J73" s="31" t="str">
        <f>IF(AND(A73&lt;=様式97_入院ベースアップ評価料!$V$69,様式97_入院ベースアップ評価料!$V$69&lt;'リスト（入院）'!B73),"該当","")</f>
        <v/>
      </c>
      <c r="K73" s="31" t="s">
        <v>266</v>
      </c>
    </row>
    <row r="74" spans="1:11" x14ac:dyDescent="0.4">
      <c r="A74" s="31">
        <v>70.5</v>
      </c>
      <c r="B74" s="31">
        <v>71.5</v>
      </c>
      <c r="C74" s="31" t="s">
        <v>267</v>
      </c>
      <c r="D74" s="31">
        <v>71</v>
      </c>
      <c r="F74" s="31" t="e">
        <f>様式97_入院ベースアップ評価料!$I$69-A74</f>
        <v>#VALUE!</v>
      </c>
      <c r="G74" s="31" t="e">
        <f>様式97_入院ベースアップ評価料!$I$69-B74</f>
        <v>#VALUE!</v>
      </c>
      <c r="H74" s="31" t="e">
        <f t="shared" si="2"/>
        <v>#VALUE!</v>
      </c>
      <c r="I74" s="31" t="e">
        <f>IF(様式97_入院ベースアップ評価料!$I$69=B74,"",IF(H74&lt;=0,"該当",""))</f>
        <v>#VALUE!</v>
      </c>
      <c r="J74" s="31" t="str">
        <f>IF(AND(A74&lt;=様式97_入院ベースアップ評価料!$V$69,様式97_入院ベースアップ評価料!$V$69&lt;'リスト（入院）'!B74),"該当","")</f>
        <v/>
      </c>
      <c r="K74" s="31" t="s">
        <v>267</v>
      </c>
    </row>
    <row r="75" spans="1:11" x14ac:dyDescent="0.4">
      <c r="A75" s="31">
        <v>71.5</v>
      </c>
      <c r="B75" s="31">
        <v>72.5</v>
      </c>
      <c r="C75" s="31" t="s">
        <v>268</v>
      </c>
      <c r="D75" s="31">
        <v>72</v>
      </c>
      <c r="F75" s="31" t="e">
        <f>様式97_入院ベースアップ評価料!$I$69-A75</f>
        <v>#VALUE!</v>
      </c>
      <c r="G75" s="31" t="e">
        <f>様式97_入院ベースアップ評価料!$I$69-B75</f>
        <v>#VALUE!</v>
      </c>
      <c r="H75" s="31" t="e">
        <f t="shared" si="2"/>
        <v>#VALUE!</v>
      </c>
      <c r="I75" s="31" t="e">
        <f>IF(様式97_入院ベースアップ評価料!$I$69=B75,"",IF(H75&lt;=0,"該当",""))</f>
        <v>#VALUE!</v>
      </c>
      <c r="J75" s="31" t="str">
        <f>IF(AND(A75&lt;=様式97_入院ベースアップ評価料!$V$69,様式97_入院ベースアップ評価料!$V$69&lt;'リスト（入院）'!B75),"該当","")</f>
        <v/>
      </c>
      <c r="K75" s="31" t="s">
        <v>268</v>
      </c>
    </row>
    <row r="76" spans="1:11" x14ac:dyDescent="0.4">
      <c r="A76" s="31">
        <v>72.5</v>
      </c>
      <c r="B76" s="31">
        <v>73.5</v>
      </c>
      <c r="C76" s="31" t="s">
        <v>269</v>
      </c>
      <c r="D76" s="31">
        <v>73</v>
      </c>
      <c r="F76" s="31" t="e">
        <f>様式97_入院ベースアップ評価料!$I$69-A76</f>
        <v>#VALUE!</v>
      </c>
      <c r="G76" s="31" t="e">
        <f>様式97_入院ベースアップ評価料!$I$69-B76</f>
        <v>#VALUE!</v>
      </c>
      <c r="H76" s="31" t="e">
        <f t="shared" si="2"/>
        <v>#VALUE!</v>
      </c>
      <c r="I76" s="31" t="e">
        <f>IF(様式97_入院ベースアップ評価料!$I$69=B76,"",IF(H76&lt;=0,"該当",""))</f>
        <v>#VALUE!</v>
      </c>
      <c r="J76" s="31" t="str">
        <f>IF(AND(A76&lt;=様式97_入院ベースアップ評価料!$V$69,様式97_入院ベースアップ評価料!$V$69&lt;'リスト（入院）'!B76),"該当","")</f>
        <v/>
      </c>
      <c r="K76" s="31" t="s">
        <v>269</v>
      </c>
    </row>
    <row r="77" spans="1:11" x14ac:dyDescent="0.4">
      <c r="A77" s="31">
        <v>73.5</v>
      </c>
      <c r="B77" s="31">
        <v>74.5</v>
      </c>
      <c r="C77" s="31" t="s">
        <v>270</v>
      </c>
      <c r="D77" s="31">
        <v>74</v>
      </c>
      <c r="F77" s="31" t="e">
        <f>様式97_入院ベースアップ評価料!$I$69-A77</f>
        <v>#VALUE!</v>
      </c>
      <c r="G77" s="31" t="e">
        <f>様式97_入院ベースアップ評価料!$I$69-B77</f>
        <v>#VALUE!</v>
      </c>
      <c r="H77" s="31" t="e">
        <f t="shared" si="2"/>
        <v>#VALUE!</v>
      </c>
      <c r="I77" s="31" t="e">
        <f>IF(様式97_入院ベースアップ評価料!$I$69=B77,"",IF(H77&lt;=0,"該当",""))</f>
        <v>#VALUE!</v>
      </c>
      <c r="J77" s="31" t="str">
        <f>IF(AND(A77&lt;=様式97_入院ベースアップ評価料!$V$69,様式97_入院ベースアップ評価料!$V$69&lt;'リスト（入院）'!B77),"該当","")</f>
        <v/>
      </c>
      <c r="K77" s="31" t="s">
        <v>270</v>
      </c>
    </row>
    <row r="78" spans="1:11" x14ac:dyDescent="0.4">
      <c r="A78" s="31">
        <v>74.5</v>
      </c>
      <c r="B78" s="31">
        <v>75.5</v>
      </c>
      <c r="C78" s="31" t="s">
        <v>271</v>
      </c>
      <c r="D78" s="31">
        <v>75</v>
      </c>
      <c r="F78" s="31" t="e">
        <f>様式97_入院ベースアップ評価料!$I$69-A78</f>
        <v>#VALUE!</v>
      </c>
      <c r="G78" s="31" t="e">
        <f>様式97_入院ベースアップ評価料!$I$69-B78</f>
        <v>#VALUE!</v>
      </c>
      <c r="H78" s="31" t="e">
        <f t="shared" si="2"/>
        <v>#VALUE!</v>
      </c>
      <c r="I78" s="31" t="e">
        <f>IF(様式97_入院ベースアップ評価料!$I$69=B78,"",IF(H78&lt;=0,"該当",""))</f>
        <v>#VALUE!</v>
      </c>
      <c r="J78" s="31" t="str">
        <f>IF(AND(A78&lt;=様式97_入院ベースアップ評価料!$V$69,様式97_入院ベースアップ評価料!$V$69&lt;'リスト（入院）'!B78),"該当","")</f>
        <v/>
      </c>
      <c r="K78" s="31" t="s">
        <v>271</v>
      </c>
    </row>
    <row r="79" spans="1:11" x14ac:dyDescent="0.4">
      <c r="A79" s="31">
        <v>75.5</v>
      </c>
      <c r="B79" s="31">
        <v>76.5</v>
      </c>
      <c r="C79" s="31" t="s">
        <v>272</v>
      </c>
      <c r="D79" s="31">
        <v>76</v>
      </c>
      <c r="F79" s="31" t="e">
        <f>様式97_入院ベースアップ評価料!$I$69-A79</f>
        <v>#VALUE!</v>
      </c>
      <c r="G79" s="31" t="e">
        <f>様式97_入院ベースアップ評価料!$I$69-B79</f>
        <v>#VALUE!</v>
      </c>
      <c r="H79" s="31" t="e">
        <f t="shared" si="2"/>
        <v>#VALUE!</v>
      </c>
      <c r="I79" s="31" t="e">
        <f>IF(様式97_入院ベースアップ評価料!$I$69=B79,"",IF(H79&lt;=0,"該当",""))</f>
        <v>#VALUE!</v>
      </c>
      <c r="J79" s="31" t="str">
        <f>IF(AND(A79&lt;=様式97_入院ベースアップ評価料!$V$69,様式97_入院ベースアップ評価料!$V$69&lt;'リスト（入院）'!B79),"該当","")</f>
        <v/>
      </c>
      <c r="K79" s="31" t="s">
        <v>272</v>
      </c>
    </row>
    <row r="80" spans="1:11" x14ac:dyDescent="0.4">
      <c r="A80" s="31">
        <v>76.5</v>
      </c>
      <c r="B80" s="31">
        <v>77.5</v>
      </c>
      <c r="C80" s="31" t="s">
        <v>273</v>
      </c>
      <c r="D80" s="31">
        <v>77</v>
      </c>
      <c r="F80" s="31" t="e">
        <f>様式97_入院ベースアップ評価料!$I$69-A80</f>
        <v>#VALUE!</v>
      </c>
      <c r="G80" s="31" t="e">
        <f>様式97_入院ベースアップ評価料!$I$69-B80</f>
        <v>#VALUE!</v>
      </c>
      <c r="H80" s="31" t="e">
        <f t="shared" si="2"/>
        <v>#VALUE!</v>
      </c>
      <c r="I80" s="31" t="e">
        <f>IF(様式97_入院ベースアップ評価料!$I$69=B80,"",IF(H80&lt;=0,"該当",""))</f>
        <v>#VALUE!</v>
      </c>
      <c r="J80" s="31" t="str">
        <f>IF(AND(A80&lt;=様式97_入院ベースアップ評価料!$V$69,様式97_入院ベースアップ評価料!$V$69&lt;'リスト（入院）'!B80),"該当","")</f>
        <v/>
      </c>
      <c r="K80" s="31" t="s">
        <v>273</v>
      </c>
    </row>
    <row r="81" spans="1:11" x14ac:dyDescent="0.4">
      <c r="A81" s="31">
        <v>77.5</v>
      </c>
      <c r="B81" s="31">
        <v>78.5</v>
      </c>
      <c r="C81" s="31" t="s">
        <v>274</v>
      </c>
      <c r="D81" s="31">
        <v>78</v>
      </c>
      <c r="F81" s="31" t="e">
        <f>様式97_入院ベースアップ評価料!$I$69-A81</f>
        <v>#VALUE!</v>
      </c>
      <c r="G81" s="31" t="e">
        <f>様式97_入院ベースアップ評価料!$I$69-B81</f>
        <v>#VALUE!</v>
      </c>
      <c r="H81" s="31" t="e">
        <f t="shared" si="2"/>
        <v>#VALUE!</v>
      </c>
      <c r="I81" s="31" t="e">
        <f>IF(様式97_入院ベースアップ評価料!$I$69=B81,"",IF(H81&lt;=0,"該当",""))</f>
        <v>#VALUE!</v>
      </c>
      <c r="J81" s="31" t="str">
        <f>IF(AND(A81&lt;=様式97_入院ベースアップ評価料!$V$69,様式97_入院ベースアップ評価料!$V$69&lt;'リスト（入院）'!B81),"該当","")</f>
        <v/>
      </c>
      <c r="K81" s="31" t="s">
        <v>274</v>
      </c>
    </row>
    <row r="82" spans="1:11" x14ac:dyDescent="0.4">
      <c r="A82" s="31">
        <v>78.5</v>
      </c>
      <c r="B82" s="31">
        <v>79.5</v>
      </c>
      <c r="C82" s="31" t="s">
        <v>275</v>
      </c>
      <c r="D82" s="31">
        <v>79</v>
      </c>
      <c r="F82" s="31" t="e">
        <f>様式97_入院ベースアップ評価料!$I$69-A82</f>
        <v>#VALUE!</v>
      </c>
      <c r="G82" s="31" t="e">
        <f>様式97_入院ベースアップ評価料!$I$69-B82</f>
        <v>#VALUE!</v>
      </c>
      <c r="H82" s="31" t="e">
        <f t="shared" si="2"/>
        <v>#VALUE!</v>
      </c>
      <c r="I82" s="31" t="e">
        <f>IF(様式97_入院ベースアップ評価料!$I$69=B82,"",IF(H82&lt;=0,"該当",""))</f>
        <v>#VALUE!</v>
      </c>
      <c r="J82" s="31" t="str">
        <f>IF(AND(A82&lt;=様式97_入院ベースアップ評価料!$V$69,様式97_入院ベースアップ評価料!$V$69&lt;'リスト（入院）'!B82),"該当","")</f>
        <v/>
      </c>
      <c r="K82" s="31" t="s">
        <v>275</v>
      </c>
    </row>
    <row r="83" spans="1:11" x14ac:dyDescent="0.4">
      <c r="A83" s="31">
        <v>79.5</v>
      </c>
      <c r="B83" s="31">
        <v>80.5</v>
      </c>
      <c r="C83" s="31" t="s">
        <v>276</v>
      </c>
      <c r="D83" s="31">
        <v>80</v>
      </c>
      <c r="F83" s="31" t="e">
        <f>様式97_入院ベースアップ評価料!$I$69-A83</f>
        <v>#VALUE!</v>
      </c>
      <c r="G83" s="31" t="e">
        <f>様式97_入院ベースアップ評価料!$I$69-B83</f>
        <v>#VALUE!</v>
      </c>
      <c r="H83" s="31" t="e">
        <f t="shared" si="2"/>
        <v>#VALUE!</v>
      </c>
      <c r="I83" s="31" t="e">
        <f>IF(様式97_入院ベースアップ評価料!$I$69=B83,"",IF(H83&lt;=0,"該当",""))</f>
        <v>#VALUE!</v>
      </c>
      <c r="J83" s="31" t="str">
        <f>IF(AND(A83&lt;=様式97_入院ベースアップ評価料!$V$69,様式97_入院ベースアップ評価料!$V$69&lt;'リスト（入院）'!B83),"該当","")</f>
        <v/>
      </c>
      <c r="K83" s="31" t="s">
        <v>276</v>
      </c>
    </row>
    <row r="84" spans="1:11" x14ac:dyDescent="0.4">
      <c r="A84" s="31">
        <v>80.5</v>
      </c>
      <c r="B84" s="31">
        <v>81.5</v>
      </c>
      <c r="C84" s="31" t="s">
        <v>277</v>
      </c>
      <c r="D84" s="31">
        <v>81</v>
      </c>
      <c r="F84" s="31" t="e">
        <f>様式97_入院ベースアップ評価料!$I$69-A84</f>
        <v>#VALUE!</v>
      </c>
      <c r="G84" s="31" t="e">
        <f>様式97_入院ベースアップ評価料!$I$69-B84</f>
        <v>#VALUE!</v>
      </c>
      <c r="H84" s="31" t="e">
        <f t="shared" si="2"/>
        <v>#VALUE!</v>
      </c>
      <c r="I84" s="31" t="e">
        <f>IF(様式97_入院ベースアップ評価料!$I$69=B84,"",IF(H84&lt;=0,"該当",""))</f>
        <v>#VALUE!</v>
      </c>
      <c r="J84" s="31" t="str">
        <f>IF(AND(A84&lt;=様式97_入院ベースアップ評価料!$V$69,様式97_入院ベースアップ評価料!$V$69&lt;'リスト（入院）'!B84),"該当","")</f>
        <v/>
      </c>
      <c r="K84" s="31" t="s">
        <v>277</v>
      </c>
    </row>
    <row r="85" spans="1:11" x14ac:dyDescent="0.4">
      <c r="A85" s="31">
        <v>81.5</v>
      </c>
      <c r="B85" s="31">
        <v>82.5</v>
      </c>
      <c r="C85" s="31" t="s">
        <v>278</v>
      </c>
      <c r="D85" s="31">
        <v>82</v>
      </c>
      <c r="F85" s="31" t="e">
        <f>様式97_入院ベースアップ評価料!$I$69-A85</f>
        <v>#VALUE!</v>
      </c>
      <c r="G85" s="31" t="e">
        <f>様式97_入院ベースアップ評価料!$I$69-B85</f>
        <v>#VALUE!</v>
      </c>
      <c r="H85" s="31" t="e">
        <f t="shared" si="2"/>
        <v>#VALUE!</v>
      </c>
      <c r="I85" s="31" t="e">
        <f>IF(様式97_入院ベースアップ評価料!$I$69=B85,"",IF(H85&lt;=0,"該当",""))</f>
        <v>#VALUE!</v>
      </c>
      <c r="J85" s="31" t="str">
        <f>IF(AND(A85&lt;=様式97_入院ベースアップ評価料!$V$69,様式97_入院ベースアップ評価料!$V$69&lt;'リスト（入院）'!B85),"該当","")</f>
        <v/>
      </c>
      <c r="K85" s="31" t="s">
        <v>278</v>
      </c>
    </row>
    <row r="86" spans="1:11" x14ac:dyDescent="0.4">
      <c r="A86" s="31">
        <v>82.5</v>
      </c>
      <c r="B86" s="31">
        <v>83.5</v>
      </c>
      <c r="C86" s="31" t="s">
        <v>279</v>
      </c>
      <c r="D86" s="31">
        <v>83</v>
      </c>
      <c r="F86" s="31" t="e">
        <f>様式97_入院ベースアップ評価料!$I$69-A86</f>
        <v>#VALUE!</v>
      </c>
      <c r="G86" s="31" t="e">
        <f>様式97_入院ベースアップ評価料!$I$69-B86</f>
        <v>#VALUE!</v>
      </c>
      <c r="H86" s="31" t="e">
        <f t="shared" si="2"/>
        <v>#VALUE!</v>
      </c>
      <c r="I86" s="31" t="e">
        <f>IF(様式97_入院ベースアップ評価料!$I$69=B86,"",IF(H86&lt;=0,"該当",""))</f>
        <v>#VALUE!</v>
      </c>
      <c r="J86" s="31" t="str">
        <f>IF(AND(A86&lt;=様式97_入院ベースアップ評価料!$V$69,様式97_入院ベースアップ評価料!$V$69&lt;'リスト（入院）'!B86),"該当","")</f>
        <v/>
      </c>
      <c r="K86" s="31" t="s">
        <v>279</v>
      </c>
    </row>
    <row r="87" spans="1:11" x14ac:dyDescent="0.4">
      <c r="A87" s="31">
        <v>83.5</v>
      </c>
      <c r="B87" s="31">
        <v>84.5</v>
      </c>
      <c r="C87" s="31" t="s">
        <v>280</v>
      </c>
      <c r="D87" s="31">
        <v>84</v>
      </c>
      <c r="F87" s="31" t="e">
        <f>様式97_入院ベースアップ評価料!$I$69-A87</f>
        <v>#VALUE!</v>
      </c>
      <c r="G87" s="31" t="e">
        <f>様式97_入院ベースアップ評価料!$I$69-B87</f>
        <v>#VALUE!</v>
      </c>
      <c r="H87" s="31" t="e">
        <f t="shared" si="2"/>
        <v>#VALUE!</v>
      </c>
      <c r="I87" s="31" t="e">
        <f>IF(様式97_入院ベースアップ評価料!$I$69=B87,"",IF(H87&lt;=0,"該当",""))</f>
        <v>#VALUE!</v>
      </c>
      <c r="J87" s="31" t="str">
        <f>IF(AND(A87&lt;=様式97_入院ベースアップ評価料!$V$69,様式97_入院ベースアップ評価料!$V$69&lt;'リスト（入院）'!B87),"該当","")</f>
        <v/>
      </c>
      <c r="K87" s="31" t="s">
        <v>280</v>
      </c>
    </row>
    <row r="88" spans="1:11" x14ac:dyDescent="0.4">
      <c r="A88" s="31">
        <v>84.5</v>
      </c>
      <c r="B88" s="31">
        <v>85.5</v>
      </c>
      <c r="C88" s="31" t="s">
        <v>281</v>
      </c>
      <c r="D88" s="31">
        <v>85</v>
      </c>
      <c r="F88" s="31" t="e">
        <f>様式97_入院ベースアップ評価料!$I$69-A88</f>
        <v>#VALUE!</v>
      </c>
      <c r="G88" s="31" t="e">
        <f>様式97_入院ベースアップ評価料!$I$69-B88</f>
        <v>#VALUE!</v>
      </c>
      <c r="H88" s="31" t="e">
        <f t="shared" si="2"/>
        <v>#VALUE!</v>
      </c>
      <c r="I88" s="31" t="e">
        <f>IF(様式97_入院ベースアップ評価料!$I$69=B88,"",IF(H88&lt;=0,"該当",""))</f>
        <v>#VALUE!</v>
      </c>
      <c r="J88" s="31" t="str">
        <f>IF(AND(A88&lt;=様式97_入院ベースアップ評価料!$V$69,様式97_入院ベースアップ評価料!$V$69&lt;'リスト（入院）'!B88),"該当","")</f>
        <v/>
      </c>
      <c r="K88" s="31" t="s">
        <v>281</v>
      </c>
    </row>
    <row r="89" spans="1:11" x14ac:dyDescent="0.4">
      <c r="A89" s="31">
        <v>85.5</v>
      </c>
      <c r="B89" s="31">
        <v>86.5</v>
      </c>
      <c r="C89" s="31" t="s">
        <v>282</v>
      </c>
      <c r="D89" s="31">
        <v>86</v>
      </c>
      <c r="F89" s="31" t="e">
        <f>様式97_入院ベースアップ評価料!$I$69-A89</f>
        <v>#VALUE!</v>
      </c>
      <c r="G89" s="31" t="e">
        <f>様式97_入院ベースアップ評価料!$I$69-B89</f>
        <v>#VALUE!</v>
      </c>
      <c r="H89" s="31" t="e">
        <f t="shared" si="2"/>
        <v>#VALUE!</v>
      </c>
      <c r="I89" s="31" t="e">
        <f>IF(様式97_入院ベースアップ評価料!$I$69=B89,"",IF(H89&lt;=0,"該当",""))</f>
        <v>#VALUE!</v>
      </c>
      <c r="J89" s="31" t="str">
        <f>IF(AND(A89&lt;=様式97_入院ベースアップ評価料!$V$69,様式97_入院ベースアップ評価料!$V$69&lt;'リスト（入院）'!B89),"該当","")</f>
        <v/>
      </c>
      <c r="K89" s="31" t="s">
        <v>282</v>
      </c>
    </row>
    <row r="90" spans="1:11" x14ac:dyDescent="0.4">
      <c r="A90" s="31">
        <v>86.5</v>
      </c>
      <c r="B90" s="31">
        <v>87.5</v>
      </c>
      <c r="C90" s="31" t="s">
        <v>283</v>
      </c>
      <c r="D90" s="31">
        <v>87</v>
      </c>
      <c r="F90" s="31" t="e">
        <f>様式97_入院ベースアップ評価料!$I$69-A90</f>
        <v>#VALUE!</v>
      </c>
      <c r="G90" s="31" t="e">
        <f>様式97_入院ベースアップ評価料!$I$69-B90</f>
        <v>#VALUE!</v>
      </c>
      <c r="H90" s="31" t="e">
        <f t="shared" si="2"/>
        <v>#VALUE!</v>
      </c>
      <c r="I90" s="31" t="e">
        <f>IF(様式97_入院ベースアップ評価料!$I$69=B90,"",IF(H90&lt;=0,"該当",""))</f>
        <v>#VALUE!</v>
      </c>
      <c r="J90" s="31" t="str">
        <f>IF(AND(A90&lt;=様式97_入院ベースアップ評価料!$V$69,様式97_入院ベースアップ評価料!$V$69&lt;'リスト（入院）'!B90),"該当","")</f>
        <v/>
      </c>
      <c r="K90" s="31" t="s">
        <v>283</v>
      </c>
    </row>
    <row r="91" spans="1:11" x14ac:dyDescent="0.4">
      <c r="A91" s="31">
        <v>87.5</v>
      </c>
      <c r="B91" s="31">
        <v>88.5</v>
      </c>
      <c r="C91" s="31" t="s">
        <v>284</v>
      </c>
      <c r="D91" s="31">
        <v>88</v>
      </c>
      <c r="F91" s="31" t="e">
        <f>様式97_入院ベースアップ評価料!$I$69-A91</f>
        <v>#VALUE!</v>
      </c>
      <c r="G91" s="31" t="e">
        <f>様式97_入院ベースアップ評価料!$I$69-B91</f>
        <v>#VALUE!</v>
      </c>
      <c r="H91" s="31" t="e">
        <f t="shared" si="2"/>
        <v>#VALUE!</v>
      </c>
      <c r="I91" s="31" t="e">
        <f>IF(様式97_入院ベースアップ評価料!$I$69=B91,"",IF(H91&lt;=0,"該当",""))</f>
        <v>#VALUE!</v>
      </c>
      <c r="J91" s="31" t="str">
        <f>IF(AND(A91&lt;=様式97_入院ベースアップ評価料!$V$69,様式97_入院ベースアップ評価料!$V$69&lt;'リスト（入院）'!B91),"該当","")</f>
        <v/>
      </c>
      <c r="K91" s="31" t="s">
        <v>284</v>
      </c>
    </row>
    <row r="92" spans="1:11" x14ac:dyDescent="0.4">
      <c r="A92" s="31">
        <v>88.5</v>
      </c>
      <c r="B92" s="31">
        <v>89.5</v>
      </c>
      <c r="C92" s="31" t="s">
        <v>285</v>
      </c>
      <c r="D92" s="31">
        <v>89</v>
      </c>
      <c r="F92" s="31" t="e">
        <f>様式97_入院ベースアップ評価料!$I$69-A92</f>
        <v>#VALUE!</v>
      </c>
      <c r="G92" s="31" t="e">
        <f>様式97_入院ベースアップ評価料!$I$69-B92</f>
        <v>#VALUE!</v>
      </c>
      <c r="H92" s="31" t="e">
        <f t="shared" si="2"/>
        <v>#VALUE!</v>
      </c>
      <c r="I92" s="31" t="e">
        <f>IF(様式97_入院ベースアップ評価料!$I$69=B92,"",IF(H92&lt;=0,"該当",""))</f>
        <v>#VALUE!</v>
      </c>
      <c r="J92" s="31" t="str">
        <f>IF(AND(A92&lt;=様式97_入院ベースアップ評価料!$V$69,様式97_入院ベースアップ評価料!$V$69&lt;'リスト（入院）'!B92),"該当","")</f>
        <v/>
      </c>
      <c r="K92" s="31" t="s">
        <v>285</v>
      </c>
    </row>
    <row r="93" spans="1:11" x14ac:dyDescent="0.4">
      <c r="A93" s="31">
        <v>89.5</v>
      </c>
      <c r="B93" s="31">
        <v>90.5</v>
      </c>
      <c r="C93" s="31" t="s">
        <v>286</v>
      </c>
      <c r="D93" s="31">
        <v>90</v>
      </c>
      <c r="F93" s="31" t="e">
        <f>様式97_入院ベースアップ評価料!$I$69-A93</f>
        <v>#VALUE!</v>
      </c>
      <c r="G93" s="31" t="e">
        <f>様式97_入院ベースアップ評価料!$I$69-B93</f>
        <v>#VALUE!</v>
      </c>
      <c r="H93" s="31" t="e">
        <f t="shared" si="2"/>
        <v>#VALUE!</v>
      </c>
      <c r="I93" s="31" t="e">
        <f>IF(様式97_入院ベースアップ評価料!$I$69=B93,"",IF(H93&lt;=0,"該当",""))</f>
        <v>#VALUE!</v>
      </c>
      <c r="J93" s="31" t="str">
        <f>IF(AND(A93&lt;=様式97_入院ベースアップ評価料!$V$69,様式97_入院ベースアップ評価料!$V$69&lt;'リスト（入院）'!B93),"該当","")</f>
        <v/>
      </c>
      <c r="K93" s="31" t="s">
        <v>286</v>
      </c>
    </row>
    <row r="94" spans="1:11" x14ac:dyDescent="0.4">
      <c r="A94" s="31">
        <v>90.5</v>
      </c>
      <c r="B94" s="31">
        <v>91.5</v>
      </c>
      <c r="C94" s="31" t="s">
        <v>287</v>
      </c>
      <c r="D94" s="31">
        <v>91</v>
      </c>
      <c r="F94" s="31" t="e">
        <f>様式97_入院ベースアップ評価料!$I$69-A94</f>
        <v>#VALUE!</v>
      </c>
      <c r="G94" s="31" t="e">
        <f>様式97_入院ベースアップ評価料!$I$69-B94</f>
        <v>#VALUE!</v>
      </c>
      <c r="H94" s="31" t="e">
        <f t="shared" si="2"/>
        <v>#VALUE!</v>
      </c>
      <c r="I94" s="31" t="e">
        <f>IF(様式97_入院ベースアップ評価料!$I$69=B94,"",IF(H94&lt;=0,"該当",""))</f>
        <v>#VALUE!</v>
      </c>
      <c r="J94" s="31" t="str">
        <f>IF(AND(A94&lt;=様式97_入院ベースアップ評価料!$V$69,様式97_入院ベースアップ評価料!$V$69&lt;'リスト（入院）'!B94),"該当","")</f>
        <v/>
      </c>
      <c r="K94" s="31" t="s">
        <v>287</v>
      </c>
    </row>
    <row r="95" spans="1:11" x14ac:dyDescent="0.4">
      <c r="A95" s="31">
        <v>91.5</v>
      </c>
      <c r="B95" s="31">
        <v>92.5</v>
      </c>
      <c r="C95" s="31" t="s">
        <v>288</v>
      </c>
      <c r="D95" s="31">
        <v>92</v>
      </c>
      <c r="F95" s="31" t="e">
        <f>様式97_入院ベースアップ評価料!$I$69-A95</f>
        <v>#VALUE!</v>
      </c>
      <c r="G95" s="31" t="e">
        <f>様式97_入院ベースアップ評価料!$I$69-B95</f>
        <v>#VALUE!</v>
      </c>
      <c r="H95" s="31" t="e">
        <f t="shared" si="2"/>
        <v>#VALUE!</v>
      </c>
      <c r="I95" s="31" t="e">
        <f>IF(様式97_入院ベースアップ評価料!$I$69=B95,"",IF(H95&lt;=0,"該当",""))</f>
        <v>#VALUE!</v>
      </c>
      <c r="J95" s="31" t="str">
        <f>IF(AND(A95&lt;=様式97_入院ベースアップ評価料!$V$69,様式97_入院ベースアップ評価料!$V$69&lt;'リスト（入院）'!B95),"該当","")</f>
        <v/>
      </c>
      <c r="K95" s="31" t="s">
        <v>288</v>
      </c>
    </row>
    <row r="96" spans="1:11" x14ac:dyDescent="0.4">
      <c r="A96" s="31">
        <v>92.5</v>
      </c>
      <c r="B96" s="31">
        <v>93.5</v>
      </c>
      <c r="C96" s="31" t="s">
        <v>289</v>
      </c>
      <c r="D96" s="31">
        <v>93</v>
      </c>
      <c r="F96" s="31" t="e">
        <f>様式97_入院ベースアップ評価料!$I$69-A96</f>
        <v>#VALUE!</v>
      </c>
      <c r="G96" s="31" t="e">
        <f>様式97_入院ベースアップ評価料!$I$69-B96</f>
        <v>#VALUE!</v>
      </c>
      <c r="H96" s="31" t="e">
        <f t="shared" si="2"/>
        <v>#VALUE!</v>
      </c>
      <c r="I96" s="31" t="e">
        <f>IF(様式97_入院ベースアップ評価料!$I$69=B96,"",IF(H96&lt;=0,"該当",""))</f>
        <v>#VALUE!</v>
      </c>
      <c r="J96" s="31" t="str">
        <f>IF(AND(A96&lt;=様式97_入院ベースアップ評価料!$V$69,様式97_入院ベースアップ評価料!$V$69&lt;'リスト（入院）'!B96),"該当","")</f>
        <v/>
      </c>
      <c r="K96" s="31" t="s">
        <v>289</v>
      </c>
    </row>
    <row r="97" spans="1:11" x14ac:dyDescent="0.4">
      <c r="A97" s="31">
        <v>93.5</v>
      </c>
      <c r="B97" s="31">
        <v>94.5</v>
      </c>
      <c r="C97" s="31" t="s">
        <v>290</v>
      </c>
      <c r="D97" s="31">
        <v>94</v>
      </c>
      <c r="F97" s="31" t="e">
        <f>様式97_入院ベースアップ評価料!$I$69-A97</f>
        <v>#VALUE!</v>
      </c>
      <c r="G97" s="31" t="e">
        <f>様式97_入院ベースアップ評価料!$I$69-B97</f>
        <v>#VALUE!</v>
      </c>
      <c r="H97" s="31" t="e">
        <f t="shared" si="2"/>
        <v>#VALUE!</v>
      </c>
      <c r="I97" s="31" t="e">
        <f>IF(様式97_入院ベースアップ評価料!$I$69=B97,"",IF(H97&lt;=0,"該当",""))</f>
        <v>#VALUE!</v>
      </c>
      <c r="J97" s="31" t="str">
        <f>IF(AND(A97&lt;=様式97_入院ベースアップ評価料!$V$69,様式97_入院ベースアップ評価料!$V$69&lt;'リスト（入院）'!B97),"該当","")</f>
        <v/>
      </c>
      <c r="K97" s="31" t="s">
        <v>290</v>
      </c>
    </row>
    <row r="98" spans="1:11" x14ac:dyDescent="0.4">
      <c r="A98" s="31">
        <v>94.5</v>
      </c>
      <c r="B98" s="31">
        <v>95.5</v>
      </c>
      <c r="C98" s="31" t="s">
        <v>291</v>
      </c>
      <c r="D98" s="31">
        <v>95</v>
      </c>
      <c r="F98" s="31" t="e">
        <f>様式97_入院ベースアップ評価料!$I$69-A98</f>
        <v>#VALUE!</v>
      </c>
      <c r="G98" s="31" t="e">
        <f>様式97_入院ベースアップ評価料!$I$69-B98</f>
        <v>#VALUE!</v>
      </c>
      <c r="H98" s="31" t="e">
        <f t="shared" si="2"/>
        <v>#VALUE!</v>
      </c>
      <c r="I98" s="31" t="e">
        <f>IF(様式97_入院ベースアップ評価料!$I$69=B98,"",IF(H98&lt;=0,"該当",""))</f>
        <v>#VALUE!</v>
      </c>
      <c r="J98" s="31" t="str">
        <f>IF(AND(A98&lt;=様式97_入院ベースアップ評価料!$V$69,様式97_入院ベースアップ評価料!$V$69&lt;'リスト（入院）'!B98),"該当","")</f>
        <v/>
      </c>
      <c r="K98" s="31" t="s">
        <v>291</v>
      </c>
    </row>
    <row r="99" spans="1:11" x14ac:dyDescent="0.4">
      <c r="A99" s="31">
        <v>95.5</v>
      </c>
      <c r="B99" s="31">
        <v>96.5</v>
      </c>
      <c r="C99" s="31" t="s">
        <v>292</v>
      </c>
      <c r="D99" s="31">
        <v>96</v>
      </c>
      <c r="F99" s="31" t="e">
        <f>様式97_入院ベースアップ評価料!$I$69-A99</f>
        <v>#VALUE!</v>
      </c>
      <c r="G99" s="31" t="e">
        <f>様式97_入院ベースアップ評価料!$I$69-B99</f>
        <v>#VALUE!</v>
      </c>
      <c r="H99" s="31" t="e">
        <f t="shared" si="2"/>
        <v>#VALUE!</v>
      </c>
      <c r="I99" s="31" t="e">
        <f>IF(様式97_入院ベースアップ評価料!$I$69=B99,"",IF(H99&lt;=0,"該当",""))</f>
        <v>#VALUE!</v>
      </c>
      <c r="J99" s="31" t="str">
        <f>IF(AND(A99&lt;=様式97_入院ベースアップ評価料!$V$69,様式97_入院ベースアップ評価料!$V$69&lt;'リスト（入院）'!B99),"該当","")</f>
        <v/>
      </c>
      <c r="K99" s="31" t="s">
        <v>292</v>
      </c>
    </row>
    <row r="100" spans="1:11" x14ac:dyDescent="0.4">
      <c r="A100" s="31">
        <v>96.5</v>
      </c>
      <c r="B100" s="31">
        <v>97.5</v>
      </c>
      <c r="C100" s="31" t="s">
        <v>293</v>
      </c>
      <c r="D100" s="31">
        <v>97</v>
      </c>
      <c r="F100" s="31" t="e">
        <f>様式97_入院ベースアップ評価料!$I$69-A100</f>
        <v>#VALUE!</v>
      </c>
      <c r="G100" s="31" t="e">
        <f>様式97_入院ベースアップ評価料!$I$69-B100</f>
        <v>#VALUE!</v>
      </c>
      <c r="H100" s="31" t="e">
        <f t="shared" ref="H100:H131" si="3">F100*G100</f>
        <v>#VALUE!</v>
      </c>
      <c r="I100" s="31" t="e">
        <f>IF(様式97_入院ベースアップ評価料!$I$69=B100,"",IF(H100&lt;=0,"該当",""))</f>
        <v>#VALUE!</v>
      </c>
      <c r="J100" s="31" t="str">
        <f>IF(AND(A100&lt;=様式97_入院ベースアップ評価料!$V$69,様式97_入院ベースアップ評価料!$V$69&lt;'リスト（入院）'!B100),"該当","")</f>
        <v/>
      </c>
      <c r="K100" s="31" t="s">
        <v>293</v>
      </c>
    </row>
    <row r="101" spans="1:11" x14ac:dyDescent="0.4">
      <c r="A101" s="31">
        <v>97.5</v>
      </c>
      <c r="B101" s="31">
        <v>98.5</v>
      </c>
      <c r="C101" s="31" t="s">
        <v>294</v>
      </c>
      <c r="D101" s="31">
        <v>98</v>
      </c>
      <c r="F101" s="31" t="e">
        <f>様式97_入院ベースアップ評価料!$I$69-A101</f>
        <v>#VALUE!</v>
      </c>
      <c r="G101" s="31" t="e">
        <f>様式97_入院ベースアップ評価料!$I$69-B101</f>
        <v>#VALUE!</v>
      </c>
      <c r="H101" s="31" t="e">
        <f t="shared" si="3"/>
        <v>#VALUE!</v>
      </c>
      <c r="I101" s="31" t="e">
        <f>IF(様式97_入院ベースアップ評価料!$I$69=B101,"",IF(H101&lt;=0,"該当",""))</f>
        <v>#VALUE!</v>
      </c>
      <c r="J101" s="31" t="str">
        <f>IF(AND(A101&lt;=様式97_入院ベースアップ評価料!$V$69,様式97_入院ベースアップ評価料!$V$69&lt;'リスト（入院）'!B101),"該当","")</f>
        <v/>
      </c>
      <c r="K101" s="31" t="s">
        <v>294</v>
      </c>
    </row>
    <row r="102" spans="1:11" x14ac:dyDescent="0.4">
      <c r="A102" s="31">
        <v>98.5</v>
      </c>
      <c r="B102" s="31">
        <v>99.5</v>
      </c>
      <c r="C102" s="31" t="s">
        <v>295</v>
      </c>
      <c r="D102" s="31">
        <v>99</v>
      </c>
      <c r="F102" s="31" t="e">
        <f>様式97_入院ベースアップ評価料!$I$69-A102</f>
        <v>#VALUE!</v>
      </c>
      <c r="G102" s="31" t="e">
        <f>様式97_入院ベースアップ評価料!$I$69-B102</f>
        <v>#VALUE!</v>
      </c>
      <c r="H102" s="31" t="e">
        <f t="shared" si="3"/>
        <v>#VALUE!</v>
      </c>
      <c r="I102" s="31" t="e">
        <f>IF(様式97_入院ベースアップ評価料!$I$69=B102,"",IF(H102&lt;=0,"該当",""))</f>
        <v>#VALUE!</v>
      </c>
      <c r="J102" s="31" t="str">
        <f>IF(AND(A102&lt;=様式97_入院ベースアップ評価料!$V$69,様式97_入院ベースアップ評価料!$V$69&lt;'リスト（入院）'!B102),"該当","")</f>
        <v/>
      </c>
      <c r="K102" s="31" t="s">
        <v>295</v>
      </c>
    </row>
    <row r="103" spans="1:11" x14ac:dyDescent="0.4">
      <c r="A103" s="31">
        <v>99.5</v>
      </c>
      <c r="B103" s="31">
        <v>100.5</v>
      </c>
      <c r="C103" s="31" t="s">
        <v>296</v>
      </c>
      <c r="D103" s="31">
        <v>100</v>
      </c>
      <c r="F103" s="31" t="e">
        <f>様式97_入院ベースアップ評価料!$I$69-A103</f>
        <v>#VALUE!</v>
      </c>
      <c r="G103" s="31" t="e">
        <f>様式97_入院ベースアップ評価料!$I$69-B103</f>
        <v>#VALUE!</v>
      </c>
      <c r="H103" s="31" t="e">
        <f t="shared" si="3"/>
        <v>#VALUE!</v>
      </c>
      <c r="I103" s="31" t="e">
        <f>IF(様式97_入院ベースアップ評価料!$I$69=B103,"",IF(H103&lt;=0,"該当",""))</f>
        <v>#VALUE!</v>
      </c>
      <c r="J103" s="31" t="str">
        <f>IF(AND(A103&lt;=様式97_入院ベースアップ評価料!$V$69,様式97_入院ベースアップ評価料!$V$69&lt;'リスト（入院）'!B103),"該当","")</f>
        <v/>
      </c>
      <c r="K103" s="31" t="s">
        <v>296</v>
      </c>
    </row>
    <row r="104" spans="1:11" x14ac:dyDescent="0.4">
      <c r="A104" s="31">
        <v>100.5</v>
      </c>
      <c r="B104" s="31">
        <v>101.5</v>
      </c>
      <c r="C104" s="31" t="s">
        <v>297</v>
      </c>
      <c r="D104" s="31">
        <v>101</v>
      </c>
      <c r="F104" s="31" t="e">
        <f>様式97_入院ベースアップ評価料!$I$69-A104</f>
        <v>#VALUE!</v>
      </c>
      <c r="G104" s="31" t="e">
        <f>様式97_入院ベースアップ評価料!$I$69-B104</f>
        <v>#VALUE!</v>
      </c>
      <c r="H104" s="31" t="e">
        <f t="shared" si="3"/>
        <v>#VALUE!</v>
      </c>
      <c r="I104" s="31" t="e">
        <f>IF(様式97_入院ベースアップ評価料!$I$69=B104,"",IF(H104&lt;=0,"該当",""))</f>
        <v>#VALUE!</v>
      </c>
      <c r="J104" s="31" t="str">
        <f>IF(AND(A104&lt;=様式97_入院ベースアップ評価料!$V$69,様式97_入院ベースアップ評価料!$V$69&lt;'リスト（入院）'!B104),"該当","")</f>
        <v/>
      </c>
      <c r="K104" s="31" t="s">
        <v>297</v>
      </c>
    </row>
    <row r="105" spans="1:11" x14ac:dyDescent="0.4">
      <c r="A105" s="31">
        <v>101.5</v>
      </c>
      <c r="B105" s="31">
        <v>102.5</v>
      </c>
      <c r="C105" s="31" t="s">
        <v>298</v>
      </c>
      <c r="D105" s="31">
        <v>102</v>
      </c>
      <c r="F105" s="31" t="e">
        <f>様式97_入院ベースアップ評価料!$I$69-A105</f>
        <v>#VALUE!</v>
      </c>
      <c r="G105" s="31" t="e">
        <f>様式97_入院ベースアップ評価料!$I$69-B105</f>
        <v>#VALUE!</v>
      </c>
      <c r="H105" s="31" t="e">
        <f t="shared" si="3"/>
        <v>#VALUE!</v>
      </c>
      <c r="I105" s="31" t="e">
        <f>IF(様式97_入院ベースアップ評価料!$I$69=B105,"",IF(H105&lt;=0,"該当",""))</f>
        <v>#VALUE!</v>
      </c>
      <c r="J105" s="31" t="str">
        <f>IF(AND(A105&lt;=様式97_入院ベースアップ評価料!$V$69,様式97_入院ベースアップ評価料!$V$69&lt;'リスト（入院）'!B105),"該当","")</f>
        <v/>
      </c>
      <c r="K105" s="31" t="s">
        <v>298</v>
      </c>
    </row>
    <row r="106" spans="1:11" x14ac:dyDescent="0.4">
      <c r="A106" s="31">
        <v>102.5</v>
      </c>
      <c r="B106" s="31">
        <v>103.5</v>
      </c>
      <c r="C106" s="31" t="s">
        <v>299</v>
      </c>
      <c r="D106" s="31">
        <v>103</v>
      </c>
      <c r="F106" s="31" t="e">
        <f>様式97_入院ベースアップ評価料!$I$69-A106</f>
        <v>#VALUE!</v>
      </c>
      <c r="G106" s="31" t="e">
        <f>様式97_入院ベースアップ評価料!$I$69-B106</f>
        <v>#VALUE!</v>
      </c>
      <c r="H106" s="31" t="e">
        <f t="shared" si="3"/>
        <v>#VALUE!</v>
      </c>
      <c r="I106" s="31" t="e">
        <f>IF(様式97_入院ベースアップ評価料!$I$69=B106,"",IF(H106&lt;=0,"該当",""))</f>
        <v>#VALUE!</v>
      </c>
      <c r="J106" s="31" t="str">
        <f>IF(AND(A106&lt;=様式97_入院ベースアップ評価料!$V$69,様式97_入院ベースアップ評価料!$V$69&lt;'リスト（入院）'!B106),"該当","")</f>
        <v/>
      </c>
      <c r="K106" s="31" t="s">
        <v>299</v>
      </c>
    </row>
    <row r="107" spans="1:11" x14ac:dyDescent="0.4">
      <c r="A107" s="31">
        <v>103.5</v>
      </c>
      <c r="B107" s="31">
        <v>104.5</v>
      </c>
      <c r="C107" s="31" t="s">
        <v>300</v>
      </c>
      <c r="D107" s="31">
        <v>104</v>
      </c>
      <c r="F107" s="31" t="e">
        <f>様式97_入院ベースアップ評価料!$I$69-A107</f>
        <v>#VALUE!</v>
      </c>
      <c r="G107" s="31" t="e">
        <f>様式97_入院ベースアップ評価料!$I$69-B107</f>
        <v>#VALUE!</v>
      </c>
      <c r="H107" s="31" t="e">
        <f t="shared" si="3"/>
        <v>#VALUE!</v>
      </c>
      <c r="I107" s="31" t="e">
        <f>IF(様式97_入院ベースアップ評価料!$I$69=B107,"",IF(H107&lt;=0,"該当",""))</f>
        <v>#VALUE!</v>
      </c>
      <c r="J107" s="31" t="str">
        <f>IF(AND(A107&lt;=様式97_入院ベースアップ評価料!$V$69,様式97_入院ベースアップ評価料!$V$69&lt;'リスト（入院）'!B107),"該当","")</f>
        <v/>
      </c>
      <c r="K107" s="31" t="s">
        <v>300</v>
      </c>
    </row>
    <row r="108" spans="1:11" x14ac:dyDescent="0.4">
      <c r="A108" s="31">
        <v>104.5</v>
      </c>
      <c r="B108" s="31">
        <v>105.5</v>
      </c>
      <c r="C108" s="31" t="s">
        <v>301</v>
      </c>
      <c r="D108" s="31">
        <v>105</v>
      </c>
      <c r="F108" s="31" t="e">
        <f>様式97_入院ベースアップ評価料!$I$69-A108</f>
        <v>#VALUE!</v>
      </c>
      <c r="G108" s="31" t="e">
        <f>様式97_入院ベースアップ評価料!$I$69-B108</f>
        <v>#VALUE!</v>
      </c>
      <c r="H108" s="31" t="e">
        <f t="shared" si="3"/>
        <v>#VALUE!</v>
      </c>
      <c r="I108" s="31" t="e">
        <f>IF(様式97_入院ベースアップ評価料!$I$69=B108,"",IF(H108&lt;=0,"該当",""))</f>
        <v>#VALUE!</v>
      </c>
      <c r="J108" s="31" t="str">
        <f>IF(AND(A108&lt;=様式97_入院ベースアップ評価料!$V$69,様式97_入院ベースアップ評価料!$V$69&lt;'リスト（入院）'!B108),"該当","")</f>
        <v/>
      </c>
      <c r="K108" s="31" t="s">
        <v>301</v>
      </c>
    </row>
    <row r="109" spans="1:11" x14ac:dyDescent="0.4">
      <c r="A109" s="31">
        <v>105.5</v>
      </c>
      <c r="B109" s="31">
        <v>106.5</v>
      </c>
      <c r="C109" s="31" t="s">
        <v>302</v>
      </c>
      <c r="D109" s="31">
        <v>106</v>
      </c>
      <c r="F109" s="31" t="e">
        <f>様式97_入院ベースアップ評価料!$I$69-A109</f>
        <v>#VALUE!</v>
      </c>
      <c r="G109" s="31" t="e">
        <f>様式97_入院ベースアップ評価料!$I$69-B109</f>
        <v>#VALUE!</v>
      </c>
      <c r="H109" s="31" t="e">
        <f t="shared" si="3"/>
        <v>#VALUE!</v>
      </c>
      <c r="I109" s="31" t="e">
        <f>IF(様式97_入院ベースアップ評価料!$I$69=B109,"",IF(H109&lt;=0,"該当",""))</f>
        <v>#VALUE!</v>
      </c>
      <c r="J109" s="31" t="str">
        <f>IF(AND(A109&lt;=様式97_入院ベースアップ評価料!$V$69,様式97_入院ベースアップ評価料!$V$69&lt;'リスト（入院）'!B109),"該当","")</f>
        <v/>
      </c>
      <c r="K109" s="31" t="s">
        <v>302</v>
      </c>
    </row>
    <row r="110" spans="1:11" x14ac:dyDescent="0.4">
      <c r="A110" s="31">
        <v>106.5</v>
      </c>
      <c r="B110" s="31">
        <v>107.5</v>
      </c>
      <c r="C110" s="31" t="s">
        <v>303</v>
      </c>
      <c r="D110" s="31">
        <v>107</v>
      </c>
      <c r="F110" s="31" t="e">
        <f>様式97_入院ベースアップ評価料!$I$69-A110</f>
        <v>#VALUE!</v>
      </c>
      <c r="G110" s="31" t="e">
        <f>様式97_入院ベースアップ評価料!$I$69-B110</f>
        <v>#VALUE!</v>
      </c>
      <c r="H110" s="31" t="e">
        <f t="shared" si="3"/>
        <v>#VALUE!</v>
      </c>
      <c r="I110" s="31" t="e">
        <f>IF(様式97_入院ベースアップ評価料!$I$69=B110,"",IF(H110&lt;=0,"該当",""))</f>
        <v>#VALUE!</v>
      </c>
      <c r="J110" s="31" t="str">
        <f>IF(AND(A110&lt;=様式97_入院ベースアップ評価料!$V$69,様式97_入院ベースアップ評価料!$V$69&lt;'リスト（入院）'!B110),"該当","")</f>
        <v/>
      </c>
      <c r="K110" s="31" t="s">
        <v>303</v>
      </c>
    </row>
    <row r="111" spans="1:11" x14ac:dyDescent="0.4">
      <c r="A111" s="31">
        <v>107.5</v>
      </c>
      <c r="B111" s="31">
        <v>108.5</v>
      </c>
      <c r="C111" s="31" t="s">
        <v>304</v>
      </c>
      <c r="D111" s="31">
        <v>108</v>
      </c>
      <c r="F111" s="31" t="e">
        <f>様式97_入院ベースアップ評価料!$I$69-A111</f>
        <v>#VALUE!</v>
      </c>
      <c r="G111" s="31" t="e">
        <f>様式97_入院ベースアップ評価料!$I$69-B111</f>
        <v>#VALUE!</v>
      </c>
      <c r="H111" s="31" t="e">
        <f t="shared" si="3"/>
        <v>#VALUE!</v>
      </c>
      <c r="I111" s="31" t="e">
        <f>IF(様式97_入院ベースアップ評価料!$I$69=B111,"",IF(H111&lt;=0,"該当",""))</f>
        <v>#VALUE!</v>
      </c>
      <c r="J111" s="31" t="str">
        <f>IF(AND(A111&lt;=様式97_入院ベースアップ評価料!$V$69,様式97_入院ベースアップ評価料!$V$69&lt;'リスト（入院）'!B111),"該当","")</f>
        <v/>
      </c>
      <c r="K111" s="31" t="s">
        <v>304</v>
      </c>
    </row>
    <row r="112" spans="1:11" x14ac:dyDescent="0.4">
      <c r="A112" s="31">
        <v>108.5</v>
      </c>
      <c r="B112" s="31">
        <v>109.5</v>
      </c>
      <c r="C112" s="31" t="s">
        <v>305</v>
      </c>
      <c r="D112" s="31">
        <v>109</v>
      </c>
      <c r="F112" s="31" t="e">
        <f>様式97_入院ベースアップ評価料!$I$69-A112</f>
        <v>#VALUE!</v>
      </c>
      <c r="G112" s="31" t="e">
        <f>様式97_入院ベースアップ評価料!$I$69-B112</f>
        <v>#VALUE!</v>
      </c>
      <c r="H112" s="31" t="e">
        <f t="shared" si="3"/>
        <v>#VALUE!</v>
      </c>
      <c r="I112" s="31" t="e">
        <f>IF(様式97_入院ベースアップ評価料!$I$69=B112,"",IF(H112&lt;=0,"該当",""))</f>
        <v>#VALUE!</v>
      </c>
      <c r="J112" s="31" t="str">
        <f>IF(AND(A112&lt;=様式97_入院ベースアップ評価料!$V$69,様式97_入院ベースアップ評価料!$V$69&lt;'リスト（入院）'!B112),"該当","")</f>
        <v/>
      </c>
      <c r="K112" s="31" t="s">
        <v>305</v>
      </c>
    </row>
    <row r="113" spans="1:11" x14ac:dyDescent="0.4">
      <c r="A113" s="31">
        <v>109.5</v>
      </c>
      <c r="B113" s="31">
        <v>110.5</v>
      </c>
      <c r="C113" s="31" t="s">
        <v>306</v>
      </c>
      <c r="D113" s="31">
        <v>110</v>
      </c>
      <c r="F113" s="31" t="e">
        <f>様式97_入院ベースアップ評価料!$I$69-A113</f>
        <v>#VALUE!</v>
      </c>
      <c r="G113" s="31" t="e">
        <f>様式97_入院ベースアップ評価料!$I$69-B113</f>
        <v>#VALUE!</v>
      </c>
      <c r="H113" s="31" t="e">
        <f t="shared" si="3"/>
        <v>#VALUE!</v>
      </c>
      <c r="I113" s="31" t="e">
        <f>IF(様式97_入院ベースアップ評価料!$I$69=B113,"",IF(H113&lt;=0,"該当",""))</f>
        <v>#VALUE!</v>
      </c>
      <c r="J113" s="31" t="str">
        <f>IF(AND(A113&lt;=様式97_入院ベースアップ評価料!$V$69,様式97_入院ベースアップ評価料!$V$69&lt;'リスト（入院）'!B113),"該当","")</f>
        <v/>
      </c>
      <c r="K113" s="31" t="s">
        <v>306</v>
      </c>
    </row>
    <row r="114" spans="1:11" x14ac:dyDescent="0.4">
      <c r="A114" s="31">
        <v>110.5</v>
      </c>
      <c r="B114" s="31">
        <v>111.5</v>
      </c>
      <c r="C114" s="31" t="s">
        <v>307</v>
      </c>
      <c r="D114" s="31">
        <v>111</v>
      </c>
      <c r="F114" s="31" t="e">
        <f>様式97_入院ベースアップ評価料!$I$69-A114</f>
        <v>#VALUE!</v>
      </c>
      <c r="G114" s="31" t="e">
        <f>様式97_入院ベースアップ評価料!$I$69-B114</f>
        <v>#VALUE!</v>
      </c>
      <c r="H114" s="31" t="e">
        <f t="shared" si="3"/>
        <v>#VALUE!</v>
      </c>
      <c r="I114" s="31" t="e">
        <f>IF(様式97_入院ベースアップ評価料!$I$69=B114,"",IF(H114&lt;=0,"該当",""))</f>
        <v>#VALUE!</v>
      </c>
      <c r="J114" s="31" t="str">
        <f>IF(AND(A114&lt;=様式97_入院ベースアップ評価料!$V$69,様式97_入院ベースアップ評価料!$V$69&lt;'リスト（入院）'!B114),"該当","")</f>
        <v/>
      </c>
      <c r="K114" s="31" t="s">
        <v>307</v>
      </c>
    </row>
    <row r="115" spans="1:11" x14ac:dyDescent="0.4">
      <c r="A115" s="31">
        <v>111.5</v>
      </c>
      <c r="B115" s="31">
        <v>112.5</v>
      </c>
      <c r="C115" s="31" t="s">
        <v>308</v>
      </c>
      <c r="D115" s="31">
        <v>112</v>
      </c>
      <c r="F115" s="31" t="e">
        <f>様式97_入院ベースアップ評価料!$I$69-A115</f>
        <v>#VALUE!</v>
      </c>
      <c r="G115" s="31" t="e">
        <f>様式97_入院ベースアップ評価料!$I$69-B115</f>
        <v>#VALUE!</v>
      </c>
      <c r="H115" s="31" t="e">
        <f t="shared" si="3"/>
        <v>#VALUE!</v>
      </c>
      <c r="I115" s="31" t="e">
        <f>IF(様式97_入院ベースアップ評価料!$I$69=B115,"",IF(H115&lt;=0,"該当",""))</f>
        <v>#VALUE!</v>
      </c>
      <c r="J115" s="31" t="str">
        <f>IF(AND(A115&lt;=様式97_入院ベースアップ評価料!$V$69,様式97_入院ベースアップ評価料!$V$69&lt;'リスト（入院）'!B115),"該当","")</f>
        <v/>
      </c>
      <c r="K115" s="31" t="s">
        <v>308</v>
      </c>
    </row>
    <row r="116" spans="1:11" x14ac:dyDescent="0.4">
      <c r="A116" s="31">
        <v>112.5</v>
      </c>
      <c r="B116" s="31">
        <v>113.5</v>
      </c>
      <c r="C116" s="31" t="s">
        <v>309</v>
      </c>
      <c r="D116" s="31">
        <v>113</v>
      </c>
      <c r="F116" s="31" t="e">
        <f>様式97_入院ベースアップ評価料!$I$69-A116</f>
        <v>#VALUE!</v>
      </c>
      <c r="G116" s="31" t="e">
        <f>様式97_入院ベースアップ評価料!$I$69-B116</f>
        <v>#VALUE!</v>
      </c>
      <c r="H116" s="31" t="e">
        <f t="shared" si="3"/>
        <v>#VALUE!</v>
      </c>
      <c r="I116" s="31" t="e">
        <f>IF(様式97_入院ベースアップ評価料!$I$69=B116,"",IF(H116&lt;=0,"該当",""))</f>
        <v>#VALUE!</v>
      </c>
      <c r="J116" s="31" t="str">
        <f>IF(AND(A116&lt;=様式97_入院ベースアップ評価料!$V$69,様式97_入院ベースアップ評価料!$V$69&lt;'リスト（入院）'!B116),"該当","")</f>
        <v/>
      </c>
      <c r="K116" s="31" t="s">
        <v>309</v>
      </c>
    </row>
    <row r="117" spans="1:11" x14ac:dyDescent="0.4">
      <c r="A117" s="31">
        <v>113.5</v>
      </c>
      <c r="B117" s="31">
        <v>114.5</v>
      </c>
      <c r="C117" s="31" t="s">
        <v>310</v>
      </c>
      <c r="D117" s="31">
        <v>114</v>
      </c>
      <c r="F117" s="31" t="e">
        <f>様式97_入院ベースアップ評価料!$I$69-A117</f>
        <v>#VALUE!</v>
      </c>
      <c r="G117" s="31" t="e">
        <f>様式97_入院ベースアップ評価料!$I$69-B117</f>
        <v>#VALUE!</v>
      </c>
      <c r="H117" s="31" t="e">
        <f t="shared" si="3"/>
        <v>#VALUE!</v>
      </c>
      <c r="I117" s="31" t="e">
        <f>IF(様式97_入院ベースアップ評価料!$I$69=B117,"",IF(H117&lt;=0,"該当",""))</f>
        <v>#VALUE!</v>
      </c>
      <c r="J117" s="31" t="str">
        <f>IF(AND(A117&lt;=様式97_入院ベースアップ評価料!$V$69,様式97_入院ベースアップ評価料!$V$69&lt;'リスト（入院）'!B117),"該当","")</f>
        <v/>
      </c>
      <c r="K117" s="31" t="s">
        <v>310</v>
      </c>
    </row>
    <row r="118" spans="1:11" x14ac:dyDescent="0.4">
      <c r="A118" s="31">
        <v>114.5</v>
      </c>
      <c r="B118" s="31">
        <v>115.5</v>
      </c>
      <c r="C118" s="31" t="s">
        <v>311</v>
      </c>
      <c r="D118" s="31">
        <v>115</v>
      </c>
      <c r="F118" s="31" t="e">
        <f>様式97_入院ベースアップ評価料!$I$69-A118</f>
        <v>#VALUE!</v>
      </c>
      <c r="G118" s="31" t="e">
        <f>様式97_入院ベースアップ評価料!$I$69-B118</f>
        <v>#VALUE!</v>
      </c>
      <c r="H118" s="31" t="e">
        <f t="shared" si="3"/>
        <v>#VALUE!</v>
      </c>
      <c r="I118" s="31" t="e">
        <f>IF(様式97_入院ベースアップ評価料!$I$69=B118,"",IF(H118&lt;=0,"該当",""))</f>
        <v>#VALUE!</v>
      </c>
      <c r="J118" s="31" t="str">
        <f>IF(AND(A118&lt;=様式97_入院ベースアップ評価料!$V$69,様式97_入院ベースアップ評価料!$V$69&lt;'リスト（入院）'!B118),"該当","")</f>
        <v/>
      </c>
      <c r="K118" s="31" t="s">
        <v>311</v>
      </c>
    </row>
    <row r="119" spans="1:11" x14ac:dyDescent="0.4">
      <c r="A119" s="31">
        <v>115.5</v>
      </c>
      <c r="B119" s="31">
        <v>116.5</v>
      </c>
      <c r="C119" s="31" t="s">
        <v>312</v>
      </c>
      <c r="D119" s="31">
        <v>116</v>
      </c>
      <c r="F119" s="31" t="e">
        <f>様式97_入院ベースアップ評価料!$I$69-A119</f>
        <v>#VALUE!</v>
      </c>
      <c r="G119" s="31" t="e">
        <f>様式97_入院ベースアップ評価料!$I$69-B119</f>
        <v>#VALUE!</v>
      </c>
      <c r="H119" s="31" t="e">
        <f t="shared" si="3"/>
        <v>#VALUE!</v>
      </c>
      <c r="I119" s="31" t="e">
        <f>IF(様式97_入院ベースアップ評価料!$I$69=B119,"",IF(H119&lt;=0,"該当",""))</f>
        <v>#VALUE!</v>
      </c>
      <c r="J119" s="31" t="str">
        <f>IF(AND(A119&lt;=様式97_入院ベースアップ評価料!$V$69,様式97_入院ベースアップ評価料!$V$69&lt;'リスト（入院）'!B119),"該当","")</f>
        <v/>
      </c>
      <c r="K119" s="31" t="s">
        <v>312</v>
      </c>
    </row>
    <row r="120" spans="1:11" x14ac:dyDescent="0.4">
      <c r="A120" s="31">
        <v>116.5</v>
      </c>
      <c r="B120" s="31">
        <v>117.5</v>
      </c>
      <c r="C120" s="31" t="s">
        <v>313</v>
      </c>
      <c r="D120" s="31">
        <v>117</v>
      </c>
      <c r="F120" s="31" t="e">
        <f>様式97_入院ベースアップ評価料!$I$69-A120</f>
        <v>#VALUE!</v>
      </c>
      <c r="G120" s="31" t="e">
        <f>様式97_入院ベースアップ評価料!$I$69-B120</f>
        <v>#VALUE!</v>
      </c>
      <c r="H120" s="31" t="e">
        <f t="shared" si="3"/>
        <v>#VALUE!</v>
      </c>
      <c r="I120" s="31" t="e">
        <f>IF(様式97_入院ベースアップ評価料!$I$69=B120,"",IF(H120&lt;=0,"該当",""))</f>
        <v>#VALUE!</v>
      </c>
      <c r="J120" s="31" t="str">
        <f>IF(AND(A120&lt;=様式97_入院ベースアップ評価料!$V$69,様式97_入院ベースアップ評価料!$V$69&lt;'リスト（入院）'!B120),"該当","")</f>
        <v/>
      </c>
      <c r="K120" s="31" t="s">
        <v>313</v>
      </c>
    </row>
    <row r="121" spans="1:11" x14ac:dyDescent="0.4">
      <c r="A121" s="31">
        <v>117.5</v>
      </c>
      <c r="B121" s="31">
        <v>118.5</v>
      </c>
      <c r="C121" s="31" t="s">
        <v>314</v>
      </c>
      <c r="D121" s="31">
        <v>118</v>
      </c>
      <c r="F121" s="31" t="e">
        <f>様式97_入院ベースアップ評価料!$I$69-A121</f>
        <v>#VALUE!</v>
      </c>
      <c r="G121" s="31" t="e">
        <f>様式97_入院ベースアップ評価料!$I$69-B121</f>
        <v>#VALUE!</v>
      </c>
      <c r="H121" s="31" t="e">
        <f t="shared" si="3"/>
        <v>#VALUE!</v>
      </c>
      <c r="I121" s="31" t="e">
        <f>IF(様式97_入院ベースアップ評価料!$I$69=B121,"",IF(H121&lt;=0,"該当",""))</f>
        <v>#VALUE!</v>
      </c>
      <c r="J121" s="31" t="str">
        <f>IF(AND(A121&lt;=様式97_入院ベースアップ評価料!$V$69,様式97_入院ベースアップ評価料!$V$69&lt;'リスト（入院）'!B121),"該当","")</f>
        <v/>
      </c>
      <c r="K121" s="31" t="s">
        <v>314</v>
      </c>
    </row>
    <row r="122" spans="1:11" x14ac:dyDescent="0.4">
      <c r="A122" s="31">
        <v>118.5</v>
      </c>
      <c r="B122" s="31">
        <v>119.5</v>
      </c>
      <c r="C122" s="31" t="s">
        <v>315</v>
      </c>
      <c r="D122" s="31">
        <v>119</v>
      </c>
      <c r="F122" s="31" t="e">
        <f>様式97_入院ベースアップ評価料!$I$69-A122</f>
        <v>#VALUE!</v>
      </c>
      <c r="G122" s="31" t="e">
        <f>様式97_入院ベースアップ評価料!$I$69-B122</f>
        <v>#VALUE!</v>
      </c>
      <c r="H122" s="31" t="e">
        <f t="shared" si="3"/>
        <v>#VALUE!</v>
      </c>
      <c r="I122" s="31" t="e">
        <f>IF(様式97_入院ベースアップ評価料!$I$69=B122,"",IF(H122&lt;=0,"該当",""))</f>
        <v>#VALUE!</v>
      </c>
      <c r="J122" s="31" t="str">
        <f>IF(AND(A122&lt;=様式97_入院ベースアップ評価料!$V$69,様式97_入院ベースアップ評価料!$V$69&lt;'リスト（入院）'!B122),"該当","")</f>
        <v/>
      </c>
      <c r="K122" s="31" t="s">
        <v>315</v>
      </c>
    </row>
    <row r="123" spans="1:11" x14ac:dyDescent="0.4">
      <c r="A123" s="31">
        <v>119.5</v>
      </c>
      <c r="B123" s="31">
        <v>120.5</v>
      </c>
      <c r="C123" s="31" t="s">
        <v>316</v>
      </c>
      <c r="D123" s="31">
        <v>120</v>
      </c>
      <c r="F123" s="31" t="e">
        <f>様式97_入院ベースアップ評価料!$I$69-A123</f>
        <v>#VALUE!</v>
      </c>
      <c r="G123" s="31" t="e">
        <f>様式97_入院ベースアップ評価料!$I$69-B123</f>
        <v>#VALUE!</v>
      </c>
      <c r="H123" s="31" t="e">
        <f t="shared" si="3"/>
        <v>#VALUE!</v>
      </c>
      <c r="I123" s="31" t="e">
        <f>IF(様式97_入院ベースアップ評価料!$I$69=B123,"",IF(H123&lt;=0,"該当",""))</f>
        <v>#VALUE!</v>
      </c>
      <c r="J123" s="31" t="str">
        <f>IF(AND(A123&lt;=様式97_入院ベースアップ評価料!$V$69,様式97_入院ベースアップ評価料!$V$69&lt;'リスト（入院）'!B123),"該当","")</f>
        <v/>
      </c>
      <c r="K123" s="31" t="s">
        <v>316</v>
      </c>
    </row>
    <row r="124" spans="1:11" x14ac:dyDescent="0.4">
      <c r="A124" s="31">
        <v>120.5</v>
      </c>
      <c r="B124" s="31">
        <v>121.5</v>
      </c>
      <c r="C124" s="31" t="s">
        <v>317</v>
      </c>
      <c r="D124" s="31">
        <v>121</v>
      </c>
      <c r="F124" s="31" t="e">
        <f>様式97_入院ベースアップ評価料!$I$69-A124</f>
        <v>#VALUE!</v>
      </c>
      <c r="G124" s="31" t="e">
        <f>様式97_入院ベースアップ評価料!$I$69-B124</f>
        <v>#VALUE!</v>
      </c>
      <c r="H124" s="31" t="e">
        <f t="shared" si="3"/>
        <v>#VALUE!</v>
      </c>
      <c r="I124" s="31" t="e">
        <f>IF(様式97_入院ベースアップ評価料!$I$69=B124,"",IF(H124&lt;=0,"該当",""))</f>
        <v>#VALUE!</v>
      </c>
      <c r="J124" s="31" t="str">
        <f>IF(AND(A124&lt;=様式97_入院ベースアップ評価料!$V$69,様式97_入院ベースアップ評価料!$V$69&lt;'リスト（入院）'!B124),"該当","")</f>
        <v/>
      </c>
      <c r="K124" s="31" t="s">
        <v>317</v>
      </c>
    </row>
    <row r="125" spans="1:11" x14ac:dyDescent="0.4">
      <c r="A125" s="31">
        <v>121.5</v>
      </c>
      <c r="B125" s="31">
        <v>122.5</v>
      </c>
      <c r="C125" s="31" t="s">
        <v>318</v>
      </c>
      <c r="D125" s="31">
        <v>122</v>
      </c>
      <c r="F125" s="31" t="e">
        <f>様式97_入院ベースアップ評価料!$I$69-A125</f>
        <v>#VALUE!</v>
      </c>
      <c r="G125" s="31" t="e">
        <f>様式97_入院ベースアップ評価料!$I$69-B125</f>
        <v>#VALUE!</v>
      </c>
      <c r="H125" s="31" t="e">
        <f t="shared" si="3"/>
        <v>#VALUE!</v>
      </c>
      <c r="I125" s="31" t="e">
        <f>IF(様式97_入院ベースアップ評価料!$I$69=B125,"",IF(H125&lt;=0,"該当",""))</f>
        <v>#VALUE!</v>
      </c>
      <c r="J125" s="31" t="str">
        <f>IF(AND(A125&lt;=様式97_入院ベースアップ評価料!$V$69,様式97_入院ベースアップ評価料!$V$69&lt;'リスト（入院）'!B125),"該当","")</f>
        <v/>
      </c>
      <c r="K125" s="31" t="s">
        <v>318</v>
      </c>
    </row>
    <row r="126" spans="1:11" x14ac:dyDescent="0.4">
      <c r="A126" s="31">
        <v>122.5</v>
      </c>
      <c r="B126" s="31">
        <v>123.5</v>
      </c>
      <c r="C126" s="31" t="s">
        <v>319</v>
      </c>
      <c r="D126" s="31">
        <v>123</v>
      </c>
      <c r="F126" s="31" t="e">
        <f>様式97_入院ベースアップ評価料!$I$69-A126</f>
        <v>#VALUE!</v>
      </c>
      <c r="G126" s="31" t="e">
        <f>様式97_入院ベースアップ評価料!$I$69-B126</f>
        <v>#VALUE!</v>
      </c>
      <c r="H126" s="31" t="e">
        <f t="shared" si="3"/>
        <v>#VALUE!</v>
      </c>
      <c r="I126" s="31" t="e">
        <f>IF(様式97_入院ベースアップ評価料!$I$69=B126,"",IF(H126&lt;=0,"該当",""))</f>
        <v>#VALUE!</v>
      </c>
      <c r="J126" s="31" t="str">
        <f>IF(AND(A126&lt;=様式97_入院ベースアップ評価料!$V$69,様式97_入院ベースアップ評価料!$V$69&lt;'リスト（入院）'!B126),"該当","")</f>
        <v/>
      </c>
      <c r="K126" s="31" t="s">
        <v>319</v>
      </c>
    </row>
    <row r="127" spans="1:11" x14ac:dyDescent="0.4">
      <c r="A127" s="31">
        <v>123.5</v>
      </c>
      <c r="B127" s="31">
        <v>124.5</v>
      </c>
      <c r="C127" s="31" t="s">
        <v>320</v>
      </c>
      <c r="D127" s="31">
        <v>124</v>
      </c>
      <c r="F127" s="31" t="e">
        <f>様式97_入院ベースアップ評価料!$I$69-A127</f>
        <v>#VALUE!</v>
      </c>
      <c r="G127" s="31" t="e">
        <f>様式97_入院ベースアップ評価料!$I$69-B127</f>
        <v>#VALUE!</v>
      </c>
      <c r="H127" s="31" t="e">
        <f t="shared" si="3"/>
        <v>#VALUE!</v>
      </c>
      <c r="I127" s="31" t="e">
        <f>IF(様式97_入院ベースアップ評価料!$I$69=B127,"",IF(H127&lt;=0,"該当",""))</f>
        <v>#VALUE!</v>
      </c>
      <c r="J127" s="31" t="str">
        <f>IF(AND(A127&lt;=様式97_入院ベースアップ評価料!$V$69,様式97_入院ベースアップ評価料!$V$69&lt;'リスト（入院）'!B127),"該当","")</f>
        <v/>
      </c>
      <c r="K127" s="31" t="s">
        <v>320</v>
      </c>
    </row>
    <row r="128" spans="1:11" x14ac:dyDescent="0.4">
      <c r="A128" s="31">
        <v>124.5</v>
      </c>
      <c r="B128" s="31">
        <v>125.5</v>
      </c>
      <c r="C128" s="31" t="s">
        <v>321</v>
      </c>
      <c r="D128" s="31">
        <v>125</v>
      </c>
      <c r="F128" s="31" t="e">
        <f>様式97_入院ベースアップ評価料!$I$69-A128</f>
        <v>#VALUE!</v>
      </c>
      <c r="G128" s="31" t="e">
        <f>様式97_入院ベースアップ評価料!$I$69-B128</f>
        <v>#VALUE!</v>
      </c>
      <c r="H128" s="31" t="e">
        <f t="shared" si="3"/>
        <v>#VALUE!</v>
      </c>
      <c r="I128" s="31" t="e">
        <f>IF(様式97_入院ベースアップ評価料!$I$69=B128,"",IF(H128&lt;=0,"該当",""))</f>
        <v>#VALUE!</v>
      </c>
      <c r="J128" s="31" t="str">
        <f>IF(AND(A128&lt;=様式97_入院ベースアップ評価料!$V$69,様式97_入院ベースアップ評価料!$V$69&lt;'リスト（入院）'!B128),"該当","")</f>
        <v/>
      </c>
      <c r="K128" s="31" t="s">
        <v>321</v>
      </c>
    </row>
    <row r="129" spans="1:11" x14ac:dyDescent="0.4">
      <c r="A129" s="31">
        <v>125.5</v>
      </c>
      <c r="B129" s="31">
        <v>126.5</v>
      </c>
      <c r="C129" s="31" t="s">
        <v>322</v>
      </c>
      <c r="D129" s="31">
        <v>126</v>
      </c>
      <c r="F129" s="31" t="e">
        <f>様式97_入院ベースアップ評価料!$I$69-A129</f>
        <v>#VALUE!</v>
      </c>
      <c r="G129" s="31" t="e">
        <f>様式97_入院ベースアップ評価料!$I$69-B129</f>
        <v>#VALUE!</v>
      </c>
      <c r="H129" s="31" t="e">
        <f t="shared" si="3"/>
        <v>#VALUE!</v>
      </c>
      <c r="I129" s="31" t="e">
        <f>IF(様式97_入院ベースアップ評価料!$I$69=B129,"",IF(H129&lt;=0,"該当",""))</f>
        <v>#VALUE!</v>
      </c>
      <c r="J129" s="31" t="str">
        <f>IF(AND(A129&lt;=様式97_入院ベースアップ評価料!$V$69,様式97_入院ベースアップ評価料!$V$69&lt;'リスト（入院）'!B129),"該当","")</f>
        <v/>
      </c>
      <c r="K129" s="31" t="s">
        <v>322</v>
      </c>
    </row>
    <row r="130" spans="1:11" x14ac:dyDescent="0.4">
      <c r="A130" s="31">
        <v>126.5</v>
      </c>
      <c r="B130" s="31">
        <v>127.5</v>
      </c>
      <c r="C130" s="31" t="s">
        <v>323</v>
      </c>
      <c r="D130" s="31">
        <v>127</v>
      </c>
      <c r="F130" s="31" t="e">
        <f>様式97_入院ベースアップ評価料!$I$69-A130</f>
        <v>#VALUE!</v>
      </c>
      <c r="G130" s="31" t="e">
        <f>様式97_入院ベースアップ評価料!$I$69-B130</f>
        <v>#VALUE!</v>
      </c>
      <c r="H130" s="31" t="e">
        <f t="shared" si="3"/>
        <v>#VALUE!</v>
      </c>
      <c r="I130" s="31" t="e">
        <f>IF(様式97_入院ベースアップ評価料!$I$69=B130,"",IF(H130&lt;=0,"該当",""))</f>
        <v>#VALUE!</v>
      </c>
      <c r="J130" s="31" t="str">
        <f>IF(AND(A130&lt;=様式97_入院ベースアップ評価料!$V$69,様式97_入院ベースアップ評価料!$V$69&lt;'リスト（入院）'!B130),"該当","")</f>
        <v/>
      </c>
      <c r="K130" s="31" t="s">
        <v>323</v>
      </c>
    </row>
    <row r="131" spans="1:11" x14ac:dyDescent="0.4">
      <c r="A131" s="31">
        <v>127.5</v>
      </c>
      <c r="B131" s="31">
        <v>128.5</v>
      </c>
      <c r="C131" s="31" t="s">
        <v>324</v>
      </c>
      <c r="D131" s="31">
        <v>128</v>
      </c>
      <c r="F131" s="31" t="e">
        <f>様式97_入院ベースアップ評価料!$I$69-A131</f>
        <v>#VALUE!</v>
      </c>
      <c r="G131" s="31" t="e">
        <f>様式97_入院ベースアップ評価料!$I$69-B131</f>
        <v>#VALUE!</v>
      </c>
      <c r="H131" s="31" t="e">
        <f t="shared" si="3"/>
        <v>#VALUE!</v>
      </c>
      <c r="I131" s="31" t="e">
        <f>IF(様式97_入院ベースアップ評価料!$I$69=B131,"",IF(H131&lt;=0,"該当",""))</f>
        <v>#VALUE!</v>
      </c>
      <c r="J131" s="31" t="str">
        <f>IF(AND(A131&lt;=様式97_入院ベースアップ評価料!$V$69,様式97_入院ベースアップ評価料!$V$69&lt;'リスト（入院）'!B131),"該当","")</f>
        <v/>
      </c>
      <c r="K131" s="31" t="s">
        <v>324</v>
      </c>
    </row>
    <row r="132" spans="1:11" x14ac:dyDescent="0.4">
      <c r="A132" s="31">
        <v>128.5</v>
      </c>
      <c r="B132" s="31">
        <v>129.5</v>
      </c>
      <c r="C132" s="31" t="s">
        <v>325</v>
      </c>
      <c r="D132" s="31">
        <v>129</v>
      </c>
      <c r="F132" s="31" t="e">
        <f>様式97_入院ベースアップ評価料!$I$69-A132</f>
        <v>#VALUE!</v>
      </c>
      <c r="G132" s="31" t="e">
        <f>様式97_入院ベースアップ評価料!$I$69-B132</f>
        <v>#VALUE!</v>
      </c>
      <c r="H132" s="31" t="e">
        <f t="shared" ref="H132:H153" si="4">F132*G132</f>
        <v>#VALUE!</v>
      </c>
      <c r="I132" s="31" t="e">
        <f>IF(様式97_入院ベースアップ評価料!$I$69=B132,"",IF(H132&lt;=0,"該当",""))</f>
        <v>#VALUE!</v>
      </c>
      <c r="J132" s="31" t="str">
        <f>IF(AND(A132&lt;=様式97_入院ベースアップ評価料!$V$69,様式97_入院ベースアップ評価料!$V$69&lt;'リスト（入院）'!B132),"該当","")</f>
        <v/>
      </c>
      <c r="K132" s="31" t="s">
        <v>325</v>
      </c>
    </row>
    <row r="133" spans="1:11" x14ac:dyDescent="0.4">
      <c r="A133" s="31">
        <v>129.5</v>
      </c>
      <c r="B133" s="31">
        <v>130.5</v>
      </c>
      <c r="C133" s="31" t="s">
        <v>326</v>
      </c>
      <c r="D133" s="31">
        <v>130</v>
      </c>
      <c r="F133" s="31" t="e">
        <f>様式97_入院ベースアップ評価料!$I$69-A133</f>
        <v>#VALUE!</v>
      </c>
      <c r="G133" s="31" t="e">
        <f>様式97_入院ベースアップ評価料!$I$69-B133</f>
        <v>#VALUE!</v>
      </c>
      <c r="H133" s="31" t="e">
        <f t="shared" si="4"/>
        <v>#VALUE!</v>
      </c>
      <c r="I133" s="31" t="e">
        <f>IF(様式97_入院ベースアップ評価料!$I$69=B133,"",IF(H133&lt;=0,"該当",""))</f>
        <v>#VALUE!</v>
      </c>
      <c r="J133" s="31" t="str">
        <f>IF(AND(A133&lt;=様式97_入院ベースアップ評価料!$V$69,様式97_入院ベースアップ評価料!$V$69&lt;'リスト（入院）'!B133),"該当","")</f>
        <v/>
      </c>
      <c r="K133" s="31" t="s">
        <v>326</v>
      </c>
    </row>
    <row r="134" spans="1:11" x14ac:dyDescent="0.4">
      <c r="A134" s="31">
        <v>130.5</v>
      </c>
      <c r="B134" s="31">
        <v>131.5</v>
      </c>
      <c r="C134" s="31" t="s">
        <v>327</v>
      </c>
      <c r="D134" s="31">
        <v>131</v>
      </c>
      <c r="F134" s="31" t="e">
        <f>様式97_入院ベースアップ評価料!$I$69-A134</f>
        <v>#VALUE!</v>
      </c>
      <c r="G134" s="31" t="e">
        <f>様式97_入院ベースアップ評価料!$I$69-B134</f>
        <v>#VALUE!</v>
      </c>
      <c r="H134" s="31" t="e">
        <f t="shared" si="4"/>
        <v>#VALUE!</v>
      </c>
      <c r="I134" s="31" t="e">
        <f>IF(様式97_入院ベースアップ評価料!$I$69=B134,"",IF(H134&lt;=0,"該当",""))</f>
        <v>#VALUE!</v>
      </c>
      <c r="J134" s="31" t="str">
        <f>IF(AND(A134&lt;=様式97_入院ベースアップ評価料!$V$69,様式97_入院ベースアップ評価料!$V$69&lt;'リスト（入院）'!B134),"該当","")</f>
        <v/>
      </c>
      <c r="K134" s="31" t="s">
        <v>327</v>
      </c>
    </row>
    <row r="135" spans="1:11" x14ac:dyDescent="0.4">
      <c r="A135" s="31">
        <v>131.5</v>
      </c>
      <c r="B135" s="31">
        <v>132.5</v>
      </c>
      <c r="C135" s="31" t="s">
        <v>328</v>
      </c>
      <c r="D135" s="31">
        <v>132</v>
      </c>
      <c r="F135" s="31" t="e">
        <f>様式97_入院ベースアップ評価料!$I$69-A135</f>
        <v>#VALUE!</v>
      </c>
      <c r="G135" s="31" t="e">
        <f>様式97_入院ベースアップ評価料!$I$69-B135</f>
        <v>#VALUE!</v>
      </c>
      <c r="H135" s="31" t="e">
        <f t="shared" si="4"/>
        <v>#VALUE!</v>
      </c>
      <c r="I135" s="31" t="e">
        <f>IF(様式97_入院ベースアップ評価料!$I$69=B135,"",IF(H135&lt;=0,"該当",""))</f>
        <v>#VALUE!</v>
      </c>
      <c r="J135" s="31" t="str">
        <f>IF(AND(A135&lt;=様式97_入院ベースアップ評価料!$V$69,様式97_入院ベースアップ評価料!$V$69&lt;'リスト（入院）'!B135),"該当","")</f>
        <v/>
      </c>
      <c r="K135" s="31" t="s">
        <v>328</v>
      </c>
    </row>
    <row r="136" spans="1:11" x14ac:dyDescent="0.4">
      <c r="A136" s="31">
        <v>132.5</v>
      </c>
      <c r="B136" s="31">
        <v>133.5</v>
      </c>
      <c r="C136" s="31" t="s">
        <v>329</v>
      </c>
      <c r="D136" s="31">
        <v>133</v>
      </c>
      <c r="F136" s="31" t="e">
        <f>様式97_入院ベースアップ評価料!$I$69-A136</f>
        <v>#VALUE!</v>
      </c>
      <c r="G136" s="31" t="e">
        <f>様式97_入院ベースアップ評価料!$I$69-B136</f>
        <v>#VALUE!</v>
      </c>
      <c r="H136" s="31" t="e">
        <f t="shared" si="4"/>
        <v>#VALUE!</v>
      </c>
      <c r="I136" s="31" t="e">
        <f>IF(様式97_入院ベースアップ評価料!$I$69=B136,"",IF(H136&lt;=0,"該当",""))</f>
        <v>#VALUE!</v>
      </c>
      <c r="J136" s="31" t="str">
        <f>IF(AND(A136&lt;=様式97_入院ベースアップ評価料!$V$69,様式97_入院ベースアップ評価料!$V$69&lt;'リスト（入院）'!B136),"該当","")</f>
        <v/>
      </c>
      <c r="K136" s="31" t="s">
        <v>329</v>
      </c>
    </row>
    <row r="137" spans="1:11" x14ac:dyDescent="0.4">
      <c r="A137" s="31">
        <v>133.5</v>
      </c>
      <c r="B137" s="31">
        <v>134.5</v>
      </c>
      <c r="C137" s="31" t="s">
        <v>330</v>
      </c>
      <c r="D137" s="31">
        <v>134</v>
      </c>
      <c r="F137" s="31" t="e">
        <f>様式97_入院ベースアップ評価料!$I$69-A137</f>
        <v>#VALUE!</v>
      </c>
      <c r="G137" s="31" t="e">
        <f>様式97_入院ベースアップ評価料!$I$69-B137</f>
        <v>#VALUE!</v>
      </c>
      <c r="H137" s="31" t="e">
        <f t="shared" si="4"/>
        <v>#VALUE!</v>
      </c>
      <c r="I137" s="31" t="e">
        <f>IF(様式97_入院ベースアップ評価料!$I$69=B137,"",IF(H137&lt;=0,"該当",""))</f>
        <v>#VALUE!</v>
      </c>
      <c r="J137" s="31" t="str">
        <f>IF(AND(A137&lt;=様式97_入院ベースアップ評価料!$V$69,様式97_入院ベースアップ評価料!$V$69&lt;'リスト（入院）'!B137),"該当","")</f>
        <v/>
      </c>
      <c r="K137" s="31" t="s">
        <v>330</v>
      </c>
    </row>
    <row r="138" spans="1:11" x14ac:dyDescent="0.4">
      <c r="A138" s="31">
        <v>134.5</v>
      </c>
      <c r="B138" s="31">
        <v>135.5</v>
      </c>
      <c r="C138" s="31" t="s">
        <v>331</v>
      </c>
      <c r="D138" s="31">
        <v>135</v>
      </c>
      <c r="F138" s="31" t="e">
        <f>様式97_入院ベースアップ評価料!$I$69-A138</f>
        <v>#VALUE!</v>
      </c>
      <c r="G138" s="31" t="e">
        <f>様式97_入院ベースアップ評価料!$I$69-B138</f>
        <v>#VALUE!</v>
      </c>
      <c r="H138" s="31" t="e">
        <f t="shared" si="4"/>
        <v>#VALUE!</v>
      </c>
      <c r="I138" s="31" t="e">
        <f>IF(様式97_入院ベースアップ評価料!$I$69=B138,"",IF(H138&lt;=0,"該当",""))</f>
        <v>#VALUE!</v>
      </c>
      <c r="J138" s="31" t="str">
        <f>IF(AND(A138&lt;=様式97_入院ベースアップ評価料!$V$69,様式97_入院ベースアップ評価料!$V$69&lt;'リスト（入院）'!B138),"該当","")</f>
        <v/>
      </c>
      <c r="K138" s="31" t="s">
        <v>331</v>
      </c>
    </row>
    <row r="139" spans="1:11" x14ac:dyDescent="0.4">
      <c r="A139" s="31">
        <v>135.5</v>
      </c>
      <c r="B139" s="31">
        <v>136.5</v>
      </c>
      <c r="C139" s="31" t="s">
        <v>332</v>
      </c>
      <c r="D139" s="31">
        <v>136</v>
      </c>
      <c r="F139" s="31" t="e">
        <f>様式97_入院ベースアップ評価料!$I$69-A139</f>
        <v>#VALUE!</v>
      </c>
      <c r="G139" s="31" t="e">
        <f>様式97_入院ベースアップ評価料!$I$69-B139</f>
        <v>#VALUE!</v>
      </c>
      <c r="H139" s="31" t="e">
        <f t="shared" si="4"/>
        <v>#VALUE!</v>
      </c>
      <c r="I139" s="31" t="e">
        <f>IF(様式97_入院ベースアップ評価料!$I$69=B139,"",IF(H139&lt;=0,"該当",""))</f>
        <v>#VALUE!</v>
      </c>
      <c r="J139" s="31" t="str">
        <f>IF(AND(A139&lt;=様式97_入院ベースアップ評価料!$V$69,様式97_入院ベースアップ評価料!$V$69&lt;'リスト（入院）'!B139),"該当","")</f>
        <v/>
      </c>
      <c r="K139" s="31" t="s">
        <v>332</v>
      </c>
    </row>
    <row r="140" spans="1:11" x14ac:dyDescent="0.4">
      <c r="A140" s="31">
        <v>136.5</v>
      </c>
      <c r="B140" s="31">
        <v>137.5</v>
      </c>
      <c r="C140" s="31" t="s">
        <v>333</v>
      </c>
      <c r="D140" s="31">
        <v>137</v>
      </c>
      <c r="F140" s="31" t="e">
        <f>様式97_入院ベースアップ評価料!$I$69-A140</f>
        <v>#VALUE!</v>
      </c>
      <c r="G140" s="31" t="e">
        <f>様式97_入院ベースアップ評価料!$I$69-B140</f>
        <v>#VALUE!</v>
      </c>
      <c r="H140" s="31" t="e">
        <f t="shared" si="4"/>
        <v>#VALUE!</v>
      </c>
      <c r="I140" s="31" t="e">
        <f>IF(様式97_入院ベースアップ評価料!$I$69=B140,"",IF(H140&lt;=0,"該当",""))</f>
        <v>#VALUE!</v>
      </c>
      <c r="J140" s="31" t="str">
        <f>IF(AND(A140&lt;=様式97_入院ベースアップ評価料!$V$69,様式97_入院ベースアップ評価料!$V$69&lt;'リスト（入院）'!B140),"該当","")</f>
        <v/>
      </c>
      <c r="K140" s="31" t="s">
        <v>333</v>
      </c>
    </row>
    <row r="141" spans="1:11" x14ac:dyDescent="0.4">
      <c r="A141" s="31">
        <v>137.5</v>
      </c>
      <c r="B141" s="31">
        <v>138.5</v>
      </c>
      <c r="C141" s="31" t="s">
        <v>334</v>
      </c>
      <c r="D141" s="31">
        <v>138</v>
      </c>
      <c r="F141" s="31" t="e">
        <f>様式97_入院ベースアップ評価料!$I$69-A141</f>
        <v>#VALUE!</v>
      </c>
      <c r="G141" s="31" t="e">
        <f>様式97_入院ベースアップ評価料!$I$69-B141</f>
        <v>#VALUE!</v>
      </c>
      <c r="H141" s="31" t="e">
        <f t="shared" si="4"/>
        <v>#VALUE!</v>
      </c>
      <c r="I141" s="31" t="e">
        <f>IF(様式97_入院ベースアップ評価料!$I$69=B141,"",IF(H141&lt;=0,"該当",""))</f>
        <v>#VALUE!</v>
      </c>
      <c r="J141" s="31" t="str">
        <f>IF(AND(A141&lt;=様式97_入院ベースアップ評価料!$V$69,様式97_入院ベースアップ評価料!$V$69&lt;'リスト（入院）'!B141),"該当","")</f>
        <v/>
      </c>
      <c r="K141" s="31" t="s">
        <v>334</v>
      </c>
    </row>
    <row r="142" spans="1:11" x14ac:dyDescent="0.4">
      <c r="A142" s="31">
        <v>138.5</v>
      </c>
      <c r="B142" s="31">
        <v>139.5</v>
      </c>
      <c r="C142" s="31" t="s">
        <v>335</v>
      </c>
      <c r="D142" s="31">
        <v>139</v>
      </c>
      <c r="F142" s="31" t="e">
        <f>様式97_入院ベースアップ評価料!$I$69-A142</f>
        <v>#VALUE!</v>
      </c>
      <c r="G142" s="31" t="e">
        <f>様式97_入院ベースアップ評価料!$I$69-B142</f>
        <v>#VALUE!</v>
      </c>
      <c r="H142" s="31" t="e">
        <f t="shared" si="4"/>
        <v>#VALUE!</v>
      </c>
      <c r="I142" s="31" t="e">
        <f>IF(様式97_入院ベースアップ評価料!$I$69=B142,"",IF(H142&lt;=0,"該当",""))</f>
        <v>#VALUE!</v>
      </c>
      <c r="J142" s="31" t="str">
        <f>IF(AND(A142&lt;=様式97_入院ベースアップ評価料!$V$69,様式97_入院ベースアップ評価料!$V$69&lt;'リスト（入院）'!B142),"該当","")</f>
        <v/>
      </c>
      <c r="K142" s="31" t="s">
        <v>335</v>
      </c>
    </row>
    <row r="143" spans="1:11" x14ac:dyDescent="0.4">
      <c r="A143" s="31">
        <v>139.5</v>
      </c>
      <c r="B143" s="31">
        <v>140.5</v>
      </c>
      <c r="C143" s="31" t="s">
        <v>336</v>
      </c>
      <c r="D143" s="31">
        <v>140</v>
      </c>
      <c r="F143" s="31" t="e">
        <f>様式97_入院ベースアップ評価料!$I$69-A143</f>
        <v>#VALUE!</v>
      </c>
      <c r="G143" s="31" t="e">
        <f>様式97_入院ベースアップ評価料!$I$69-B143</f>
        <v>#VALUE!</v>
      </c>
      <c r="H143" s="31" t="e">
        <f t="shared" si="4"/>
        <v>#VALUE!</v>
      </c>
      <c r="I143" s="31" t="e">
        <f>IF(様式97_入院ベースアップ評価料!$I$69=B143,"",IF(H143&lt;=0,"該当",""))</f>
        <v>#VALUE!</v>
      </c>
      <c r="J143" s="31" t="str">
        <f>IF(AND(A143&lt;=様式97_入院ベースアップ評価料!$V$69,様式97_入院ベースアップ評価料!$V$69&lt;'リスト（入院）'!B143),"該当","")</f>
        <v/>
      </c>
      <c r="K143" s="31" t="s">
        <v>336</v>
      </c>
    </row>
    <row r="144" spans="1:11" x14ac:dyDescent="0.4">
      <c r="A144" s="31">
        <v>140.5</v>
      </c>
      <c r="B144" s="31">
        <v>141.5</v>
      </c>
      <c r="C144" s="31" t="s">
        <v>337</v>
      </c>
      <c r="D144" s="31">
        <v>141</v>
      </c>
      <c r="F144" s="31" t="e">
        <f>様式97_入院ベースアップ評価料!$I$69-A144</f>
        <v>#VALUE!</v>
      </c>
      <c r="G144" s="31" t="e">
        <f>様式97_入院ベースアップ評価料!$I$69-B144</f>
        <v>#VALUE!</v>
      </c>
      <c r="H144" s="31" t="e">
        <f t="shared" si="4"/>
        <v>#VALUE!</v>
      </c>
      <c r="I144" s="31" t="e">
        <f>IF(様式97_入院ベースアップ評価料!$I$69=B144,"",IF(H144&lt;=0,"該当",""))</f>
        <v>#VALUE!</v>
      </c>
      <c r="J144" s="31" t="str">
        <f>IF(AND(A144&lt;=様式97_入院ベースアップ評価料!$V$69,様式97_入院ベースアップ評価料!$V$69&lt;'リスト（入院）'!B144),"該当","")</f>
        <v/>
      </c>
      <c r="K144" s="31" t="s">
        <v>337</v>
      </c>
    </row>
    <row r="145" spans="1:11" x14ac:dyDescent="0.4">
      <c r="A145" s="31">
        <v>141.5</v>
      </c>
      <c r="B145" s="31">
        <v>142.5</v>
      </c>
      <c r="C145" s="31" t="s">
        <v>338</v>
      </c>
      <c r="D145" s="31">
        <v>142</v>
      </c>
      <c r="F145" s="31" t="e">
        <f>様式97_入院ベースアップ評価料!$I$69-A145</f>
        <v>#VALUE!</v>
      </c>
      <c r="G145" s="31" t="e">
        <f>様式97_入院ベースアップ評価料!$I$69-B145</f>
        <v>#VALUE!</v>
      </c>
      <c r="H145" s="31" t="e">
        <f t="shared" si="4"/>
        <v>#VALUE!</v>
      </c>
      <c r="I145" s="31" t="e">
        <f>IF(様式97_入院ベースアップ評価料!$I$69=B145,"",IF(H145&lt;=0,"該当",""))</f>
        <v>#VALUE!</v>
      </c>
      <c r="J145" s="31" t="str">
        <f>IF(AND(A145&lt;=様式97_入院ベースアップ評価料!$V$69,様式97_入院ベースアップ評価料!$V$69&lt;'リスト（入院）'!B145),"該当","")</f>
        <v/>
      </c>
      <c r="K145" s="31" t="s">
        <v>338</v>
      </c>
    </row>
    <row r="146" spans="1:11" x14ac:dyDescent="0.4">
      <c r="A146" s="31">
        <v>142.5</v>
      </c>
      <c r="B146" s="31">
        <v>143.5</v>
      </c>
      <c r="C146" s="31" t="s">
        <v>339</v>
      </c>
      <c r="D146" s="31">
        <v>143</v>
      </c>
      <c r="F146" s="31" t="e">
        <f>様式97_入院ベースアップ評価料!$I$69-A146</f>
        <v>#VALUE!</v>
      </c>
      <c r="G146" s="31" t="e">
        <f>様式97_入院ベースアップ評価料!$I$69-B146</f>
        <v>#VALUE!</v>
      </c>
      <c r="H146" s="31" t="e">
        <f t="shared" si="4"/>
        <v>#VALUE!</v>
      </c>
      <c r="I146" s="31" t="e">
        <f>IF(様式97_入院ベースアップ評価料!$I$69=B146,"",IF(H146&lt;=0,"該当",""))</f>
        <v>#VALUE!</v>
      </c>
      <c r="J146" s="31" t="str">
        <f>IF(AND(A146&lt;=様式97_入院ベースアップ評価料!$V$69,様式97_入院ベースアップ評価料!$V$69&lt;'リスト（入院）'!B146),"該当","")</f>
        <v/>
      </c>
      <c r="K146" s="31" t="s">
        <v>339</v>
      </c>
    </row>
    <row r="147" spans="1:11" x14ac:dyDescent="0.4">
      <c r="A147" s="31">
        <v>143.5</v>
      </c>
      <c r="B147" s="31">
        <v>144.5</v>
      </c>
      <c r="C147" s="31" t="s">
        <v>340</v>
      </c>
      <c r="D147" s="31">
        <v>144</v>
      </c>
      <c r="F147" s="31" t="e">
        <f>様式97_入院ベースアップ評価料!$I$69-A147</f>
        <v>#VALUE!</v>
      </c>
      <c r="G147" s="31" t="e">
        <f>様式97_入院ベースアップ評価料!$I$69-B147</f>
        <v>#VALUE!</v>
      </c>
      <c r="H147" s="31" t="e">
        <f t="shared" si="4"/>
        <v>#VALUE!</v>
      </c>
      <c r="I147" s="31" t="e">
        <f>IF(様式97_入院ベースアップ評価料!$I$69=B147,"",IF(H147&lt;=0,"該当",""))</f>
        <v>#VALUE!</v>
      </c>
      <c r="J147" s="31" t="str">
        <f>IF(AND(A147&lt;=様式97_入院ベースアップ評価料!$V$69,様式97_入院ベースアップ評価料!$V$69&lt;'リスト（入院）'!B147),"該当","")</f>
        <v/>
      </c>
      <c r="K147" s="31" t="s">
        <v>340</v>
      </c>
    </row>
    <row r="148" spans="1:11" x14ac:dyDescent="0.4">
      <c r="A148" s="31">
        <v>144.5</v>
      </c>
      <c r="B148" s="31">
        <v>145.5</v>
      </c>
      <c r="C148" s="31" t="s">
        <v>341</v>
      </c>
      <c r="D148" s="31">
        <v>145</v>
      </c>
      <c r="F148" s="31" t="e">
        <f>様式97_入院ベースアップ評価料!$I$69-A148</f>
        <v>#VALUE!</v>
      </c>
      <c r="G148" s="31" t="e">
        <f>様式97_入院ベースアップ評価料!$I$69-B148</f>
        <v>#VALUE!</v>
      </c>
      <c r="H148" s="31" t="e">
        <f t="shared" si="4"/>
        <v>#VALUE!</v>
      </c>
      <c r="I148" s="31" t="e">
        <f>IF(様式97_入院ベースアップ評価料!$I$69=B148,"",IF(H148&lt;=0,"該当",""))</f>
        <v>#VALUE!</v>
      </c>
      <c r="J148" s="31" t="str">
        <f>IF(AND(A148&lt;=様式97_入院ベースアップ評価料!$V$69,様式97_入院ベースアップ評価料!$V$69&lt;'リスト（入院）'!B148),"該当","")</f>
        <v/>
      </c>
      <c r="K148" s="31" t="s">
        <v>341</v>
      </c>
    </row>
    <row r="149" spans="1:11" x14ac:dyDescent="0.4">
      <c r="A149" s="31">
        <v>145.5</v>
      </c>
      <c r="B149" s="31">
        <v>146.5</v>
      </c>
      <c r="C149" s="31" t="s">
        <v>342</v>
      </c>
      <c r="D149" s="31">
        <v>146</v>
      </c>
      <c r="F149" s="31" t="e">
        <f>様式97_入院ベースアップ評価料!$I$69-A149</f>
        <v>#VALUE!</v>
      </c>
      <c r="G149" s="31" t="e">
        <f>様式97_入院ベースアップ評価料!$I$69-B149</f>
        <v>#VALUE!</v>
      </c>
      <c r="H149" s="31" t="e">
        <f t="shared" si="4"/>
        <v>#VALUE!</v>
      </c>
      <c r="I149" s="31" t="e">
        <f>IF(様式97_入院ベースアップ評価料!$I$69=B149,"",IF(H149&lt;=0,"該当",""))</f>
        <v>#VALUE!</v>
      </c>
      <c r="J149" s="31" t="str">
        <f>IF(AND(A149&lt;=様式97_入院ベースアップ評価料!$V$69,様式97_入院ベースアップ評価料!$V$69&lt;'リスト（入院）'!B149),"該当","")</f>
        <v/>
      </c>
      <c r="K149" s="31" t="s">
        <v>342</v>
      </c>
    </row>
    <row r="150" spans="1:11" x14ac:dyDescent="0.4">
      <c r="A150" s="31">
        <v>146.5</v>
      </c>
      <c r="B150" s="31">
        <v>147.5</v>
      </c>
      <c r="C150" s="31" t="s">
        <v>343</v>
      </c>
      <c r="D150" s="31">
        <v>147</v>
      </c>
      <c r="F150" s="31" t="e">
        <f>様式97_入院ベースアップ評価料!$I$69-A150</f>
        <v>#VALUE!</v>
      </c>
      <c r="G150" s="31" t="e">
        <f>様式97_入院ベースアップ評価料!$I$69-B150</f>
        <v>#VALUE!</v>
      </c>
      <c r="H150" s="31" t="e">
        <f t="shared" si="4"/>
        <v>#VALUE!</v>
      </c>
      <c r="I150" s="31" t="e">
        <f>IF(様式97_入院ベースアップ評価料!$I$69=B150,"",IF(H150&lt;=0,"該当",""))</f>
        <v>#VALUE!</v>
      </c>
      <c r="J150" s="31" t="str">
        <f>IF(AND(A150&lt;=様式97_入院ベースアップ評価料!$V$69,様式97_入院ベースアップ評価料!$V$69&lt;'リスト（入院）'!B150),"該当","")</f>
        <v/>
      </c>
      <c r="K150" s="31" t="s">
        <v>343</v>
      </c>
    </row>
    <row r="151" spans="1:11" x14ac:dyDescent="0.4">
      <c r="A151" s="31">
        <v>147.5</v>
      </c>
      <c r="B151" s="31">
        <v>148.5</v>
      </c>
      <c r="C151" s="31" t="s">
        <v>344</v>
      </c>
      <c r="D151" s="31">
        <v>148</v>
      </c>
      <c r="F151" s="31" t="e">
        <f>様式97_入院ベースアップ評価料!$I$69-A151</f>
        <v>#VALUE!</v>
      </c>
      <c r="G151" s="31" t="e">
        <f>様式97_入院ベースアップ評価料!$I$69-B151</f>
        <v>#VALUE!</v>
      </c>
      <c r="H151" s="31" t="e">
        <f t="shared" si="4"/>
        <v>#VALUE!</v>
      </c>
      <c r="I151" s="31" t="e">
        <f>IF(様式97_入院ベースアップ評価料!$I$69=B151,"",IF(H151&lt;=0,"該当",""))</f>
        <v>#VALUE!</v>
      </c>
      <c r="J151" s="31" t="str">
        <f>IF(AND(A151&lt;=様式97_入院ベースアップ評価料!$V$69,様式97_入院ベースアップ評価料!$V$69&lt;'リスト（入院）'!B151),"該当","")</f>
        <v/>
      </c>
      <c r="K151" s="31" t="s">
        <v>344</v>
      </c>
    </row>
    <row r="152" spans="1:11" x14ac:dyDescent="0.4">
      <c r="A152" s="31">
        <v>148.5</v>
      </c>
      <c r="B152" s="31">
        <v>149.5</v>
      </c>
      <c r="C152" s="31" t="s">
        <v>345</v>
      </c>
      <c r="D152" s="31">
        <v>149</v>
      </c>
      <c r="F152" s="31" t="e">
        <f>様式97_入院ベースアップ評価料!$I$69-A152</f>
        <v>#VALUE!</v>
      </c>
      <c r="G152" s="31" t="e">
        <f>様式97_入院ベースアップ評価料!$I$69-B152</f>
        <v>#VALUE!</v>
      </c>
      <c r="H152" s="31" t="e">
        <f t="shared" si="4"/>
        <v>#VALUE!</v>
      </c>
      <c r="I152" s="31" t="e">
        <f>IF(様式97_入院ベースアップ評価料!$I$69=B152,"",IF(H152&lt;=0,"該当",""))</f>
        <v>#VALUE!</v>
      </c>
      <c r="J152" s="31" t="str">
        <f>IF(AND(A152&lt;=様式97_入院ベースアップ評価料!$V$69,様式97_入院ベースアップ評価料!$V$69&lt;'リスト（入院）'!B152),"該当","")</f>
        <v/>
      </c>
      <c r="K152" s="31" t="s">
        <v>345</v>
      </c>
    </row>
    <row r="153" spans="1:11" x14ac:dyDescent="0.4">
      <c r="A153" s="31">
        <v>149.5</v>
      </c>
      <c r="B153" s="31">
        <v>150.5</v>
      </c>
      <c r="C153" s="31" t="s">
        <v>346</v>
      </c>
      <c r="D153" s="31">
        <v>150</v>
      </c>
      <c r="F153" s="31" t="e">
        <f>様式97_入院ベースアップ評価料!$I$69-A153</f>
        <v>#VALUE!</v>
      </c>
      <c r="G153" s="31" t="e">
        <f>様式97_入院ベースアップ評価料!$I$69-B153</f>
        <v>#VALUE!</v>
      </c>
      <c r="H153" s="31" t="e">
        <f t="shared" si="4"/>
        <v>#VALUE!</v>
      </c>
      <c r="I153" s="31" t="e">
        <f>IF(様式97_入院ベースアップ評価料!$I$69=B153,"",IF(H153&lt;=0,"該当",""))</f>
        <v>#VALUE!</v>
      </c>
      <c r="J153" s="31" t="str">
        <f>IF(AND(A153&lt;=様式97_入院ベースアップ評価料!$V$69,様式97_入院ベースアップ評価料!$V$69&lt;'リスト（入院）'!B153),"該当","")</f>
        <v/>
      </c>
      <c r="K153" s="31" t="s">
        <v>346</v>
      </c>
    </row>
    <row r="154" spans="1:11" x14ac:dyDescent="0.4">
      <c r="A154" s="31">
        <v>150.5</v>
      </c>
      <c r="B154" s="31">
        <v>151.5</v>
      </c>
      <c r="C154" s="31" t="s">
        <v>387</v>
      </c>
      <c r="D154" s="31">
        <v>151</v>
      </c>
      <c r="F154" s="31" t="e">
        <f>様式97_入院ベースアップ評価料!$I$69-A154</f>
        <v>#VALUE!</v>
      </c>
      <c r="G154" s="31" t="e">
        <f>様式97_入院ベースアップ評価料!$I$69-B154</f>
        <v>#VALUE!</v>
      </c>
      <c r="H154" s="31" t="e">
        <f t="shared" ref="H154:H156" si="5">F154*G154</f>
        <v>#VALUE!</v>
      </c>
      <c r="I154" s="31" t="e">
        <f>IF(様式97_入院ベースアップ評価料!$I$69=B154,"",IF(H154&lt;=0,"該当",""))</f>
        <v>#VALUE!</v>
      </c>
      <c r="J154" s="31" t="str">
        <f>IF(AND(A154&lt;=様式97_入院ベースアップ評価料!$V$69,様式97_入院ベースアップ評価料!$V$69&lt;'リスト（入院）'!B154),"該当","")</f>
        <v/>
      </c>
      <c r="K154" s="31" t="s">
        <v>387</v>
      </c>
    </row>
    <row r="155" spans="1:11" x14ac:dyDescent="0.4">
      <c r="A155" s="31">
        <v>151.5</v>
      </c>
      <c r="B155" s="31">
        <v>152.5</v>
      </c>
      <c r="C155" s="31" t="s">
        <v>388</v>
      </c>
      <c r="D155" s="31">
        <v>152</v>
      </c>
      <c r="F155" s="31" t="e">
        <f>様式97_入院ベースアップ評価料!$I$69-A155</f>
        <v>#VALUE!</v>
      </c>
      <c r="G155" s="31" t="e">
        <f>様式97_入院ベースアップ評価料!$I$69-B155</f>
        <v>#VALUE!</v>
      </c>
      <c r="H155" s="31" t="e">
        <f t="shared" si="5"/>
        <v>#VALUE!</v>
      </c>
      <c r="I155" s="31" t="e">
        <f>IF(様式97_入院ベースアップ評価料!$I$69=B155,"",IF(H155&lt;=0,"該当",""))</f>
        <v>#VALUE!</v>
      </c>
      <c r="J155" s="31" t="str">
        <f>IF(AND(A155&lt;=様式97_入院ベースアップ評価料!$V$69,様式97_入院ベースアップ評価料!$V$69&lt;'リスト（入院）'!B155),"該当","")</f>
        <v/>
      </c>
      <c r="K155" s="31" t="s">
        <v>388</v>
      </c>
    </row>
    <row r="156" spans="1:11" x14ac:dyDescent="0.4">
      <c r="A156" s="31">
        <v>152.5</v>
      </c>
      <c r="B156" s="31">
        <v>153.5</v>
      </c>
      <c r="C156" s="31" t="s">
        <v>389</v>
      </c>
      <c r="D156" s="31">
        <v>153</v>
      </c>
      <c r="F156" s="31" t="e">
        <f>様式97_入院ベースアップ評価料!$I$69-A156</f>
        <v>#VALUE!</v>
      </c>
      <c r="G156" s="31" t="e">
        <f>様式97_入院ベースアップ評価料!$I$69-B156</f>
        <v>#VALUE!</v>
      </c>
      <c r="H156" s="31" t="e">
        <f t="shared" si="5"/>
        <v>#VALUE!</v>
      </c>
      <c r="I156" s="31" t="e">
        <f>IF(様式97_入院ベースアップ評価料!$I$69=B156,"",IF(H156&lt;=0,"該当",""))</f>
        <v>#VALUE!</v>
      </c>
      <c r="J156" s="31" t="str">
        <f>IF(AND(A156&lt;=様式97_入院ベースアップ評価料!$V$69,様式97_入院ベースアップ評価料!$V$69&lt;'リスト（入院）'!B156),"該当","")</f>
        <v/>
      </c>
      <c r="K156" s="31" t="s">
        <v>389</v>
      </c>
    </row>
    <row r="157" spans="1:11" x14ac:dyDescent="0.4">
      <c r="A157" s="31">
        <v>153.5</v>
      </c>
      <c r="B157" s="31">
        <v>154.5</v>
      </c>
      <c r="C157" s="31" t="s">
        <v>390</v>
      </c>
      <c r="D157" s="31">
        <v>154</v>
      </c>
      <c r="F157" s="31" t="e">
        <f>様式97_入院ベースアップ評価料!$I$69-A157</f>
        <v>#VALUE!</v>
      </c>
      <c r="G157" s="31" t="e">
        <f>様式97_入院ベースアップ評価料!$I$69-B157</f>
        <v>#VALUE!</v>
      </c>
      <c r="H157" s="31" t="e">
        <f t="shared" ref="H157:H168" si="6">F157*G157</f>
        <v>#VALUE!</v>
      </c>
      <c r="I157" s="31" t="e">
        <f>IF(様式97_入院ベースアップ評価料!$I$69=B157,"",IF(H157&lt;=0,"該当",""))</f>
        <v>#VALUE!</v>
      </c>
      <c r="J157" s="31" t="str">
        <f>IF(AND(A157&lt;=様式97_入院ベースアップ評価料!$V$69,様式97_入院ベースアップ評価料!$V$69&lt;'リスト（入院）'!B157),"該当","")</f>
        <v/>
      </c>
      <c r="K157" s="31" t="s">
        <v>390</v>
      </c>
    </row>
    <row r="158" spans="1:11" x14ac:dyDescent="0.4">
      <c r="A158" s="31">
        <v>154.5</v>
      </c>
      <c r="B158" s="31">
        <v>155.5</v>
      </c>
      <c r="C158" s="31" t="s">
        <v>391</v>
      </c>
      <c r="D158" s="31">
        <v>155</v>
      </c>
      <c r="F158" s="31" t="e">
        <f>様式97_入院ベースアップ評価料!$I$69-A158</f>
        <v>#VALUE!</v>
      </c>
      <c r="G158" s="31" t="e">
        <f>様式97_入院ベースアップ評価料!$I$69-B158</f>
        <v>#VALUE!</v>
      </c>
      <c r="H158" s="31" t="e">
        <f t="shared" si="6"/>
        <v>#VALUE!</v>
      </c>
      <c r="I158" s="31" t="e">
        <f>IF(様式97_入院ベースアップ評価料!$I$69=B158,"",IF(H158&lt;=0,"該当",""))</f>
        <v>#VALUE!</v>
      </c>
      <c r="J158" s="31" t="str">
        <f>IF(AND(A158&lt;=様式97_入院ベースアップ評価料!$V$69,様式97_入院ベースアップ評価料!$V$69&lt;'リスト（入院）'!B158),"該当","")</f>
        <v/>
      </c>
      <c r="K158" s="31" t="s">
        <v>391</v>
      </c>
    </row>
    <row r="159" spans="1:11" x14ac:dyDescent="0.4">
      <c r="A159" s="31">
        <v>155.5</v>
      </c>
      <c r="B159" s="31">
        <v>156.5</v>
      </c>
      <c r="C159" s="31" t="s">
        <v>392</v>
      </c>
      <c r="D159" s="31">
        <v>156</v>
      </c>
      <c r="F159" s="31" t="e">
        <f>様式97_入院ベースアップ評価料!$I$69-A159</f>
        <v>#VALUE!</v>
      </c>
      <c r="G159" s="31" t="e">
        <f>様式97_入院ベースアップ評価料!$I$69-B159</f>
        <v>#VALUE!</v>
      </c>
      <c r="H159" s="31" t="e">
        <f t="shared" si="6"/>
        <v>#VALUE!</v>
      </c>
      <c r="I159" s="31" t="e">
        <f>IF(様式97_入院ベースアップ評価料!$I$69=B159,"",IF(H159&lt;=0,"該当",""))</f>
        <v>#VALUE!</v>
      </c>
      <c r="J159" s="31" t="str">
        <f>IF(AND(A159&lt;=様式97_入院ベースアップ評価料!$V$69,様式97_入院ベースアップ評価料!$V$69&lt;'リスト（入院）'!B159),"該当","")</f>
        <v/>
      </c>
      <c r="K159" s="31" t="s">
        <v>392</v>
      </c>
    </row>
    <row r="160" spans="1:11" x14ac:dyDescent="0.4">
      <c r="A160" s="31">
        <v>156.5</v>
      </c>
      <c r="B160" s="31">
        <v>157.5</v>
      </c>
      <c r="C160" s="31" t="s">
        <v>393</v>
      </c>
      <c r="D160" s="31">
        <v>157</v>
      </c>
      <c r="F160" s="31" t="e">
        <f>様式97_入院ベースアップ評価料!$I$69-A160</f>
        <v>#VALUE!</v>
      </c>
      <c r="G160" s="31" t="e">
        <f>様式97_入院ベースアップ評価料!$I$69-B160</f>
        <v>#VALUE!</v>
      </c>
      <c r="H160" s="31" t="e">
        <f t="shared" si="6"/>
        <v>#VALUE!</v>
      </c>
      <c r="I160" s="31" t="e">
        <f>IF(様式97_入院ベースアップ評価料!$I$69=B160,"",IF(H160&lt;=0,"該当",""))</f>
        <v>#VALUE!</v>
      </c>
      <c r="J160" s="31" t="str">
        <f>IF(AND(A160&lt;=様式97_入院ベースアップ評価料!$V$69,様式97_入院ベースアップ評価料!$V$69&lt;'リスト（入院）'!B160),"該当","")</f>
        <v/>
      </c>
      <c r="K160" s="31" t="s">
        <v>393</v>
      </c>
    </row>
    <row r="161" spans="1:11" x14ac:dyDescent="0.4">
      <c r="A161" s="31">
        <v>157.5</v>
      </c>
      <c r="B161" s="31">
        <v>158.5</v>
      </c>
      <c r="C161" s="31" t="s">
        <v>394</v>
      </c>
      <c r="D161" s="31">
        <v>158</v>
      </c>
      <c r="F161" s="31" t="e">
        <f>様式97_入院ベースアップ評価料!$I$69-A161</f>
        <v>#VALUE!</v>
      </c>
      <c r="G161" s="31" t="e">
        <f>様式97_入院ベースアップ評価料!$I$69-B161</f>
        <v>#VALUE!</v>
      </c>
      <c r="H161" s="31" t="e">
        <f t="shared" si="6"/>
        <v>#VALUE!</v>
      </c>
      <c r="I161" s="31" t="e">
        <f>IF(様式97_入院ベースアップ評価料!$I$69=B161,"",IF(H161&lt;=0,"該当",""))</f>
        <v>#VALUE!</v>
      </c>
      <c r="J161" s="31" t="str">
        <f>IF(AND(A161&lt;=様式97_入院ベースアップ評価料!$V$69,様式97_入院ベースアップ評価料!$V$69&lt;'リスト（入院）'!B161),"該当","")</f>
        <v/>
      </c>
      <c r="K161" s="31" t="s">
        <v>394</v>
      </c>
    </row>
    <row r="162" spans="1:11" x14ac:dyDescent="0.4">
      <c r="A162" s="31">
        <v>158.5</v>
      </c>
      <c r="B162" s="31">
        <v>159.5</v>
      </c>
      <c r="C162" s="31" t="s">
        <v>395</v>
      </c>
      <c r="D162" s="31">
        <v>159</v>
      </c>
      <c r="F162" s="31" t="e">
        <f>様式97_入院ベースアップ評価料!$I$69-A162</f>
        <v>#VALUE!</v>
      </c>
      <c r="G162" s="31" t="e">
        <f>様式97_入院ベースアップ評価料!$I$69-B162</f>
        <v>#VALUE!</v>
      </c>
      <c r="H162" s="31" t="e">
        <f t="shared" si="6"/>
        <v>#VALUE!</v>
      </c>
      <c r="I162" s="31" t="e">
        <f>IF(様式97_入院ベースアップ評価料!$I$69=B162,"",IF(H162&lt;=0,"該当",""))</f>
        <v>#VALUE!</v>
      </c>
      <c r="J162" s="31" t="str">
        <f>IF(AND(A162&lt;=様式97_入院ベースアップ評価料!$V$69,様式97_入院ベースアップ評価料!$V$69&lt;'リスト（入院）'!B162),"該当","")</f>
        <v/>
      </c>
      <c r="K162" s="31" t="s">
        <v>395</v>
      </c>
    </row>
    <row r="163" spans="1:11" x14ac:dyDescent="0.4">
      <c r="A163" s="31">
        <v>159.5</v>
      </c>
      <c r="B163" s="31">
        <v>160.5</v>
      </c>
      <c r="C163" s="31" t="s">
        <v>396</v>
      </c>
      <c r="D163" s="31">
        <v>160</v>
      </c>
      <c r="F163" s="31" t="e">
        <f>様式97_入院ベースアップ評価料!$I$69-A163</f>
        <v>#VALUE!</v>
      </c>
      <c r="G163" s="31" t="e">
        <f>様式97_入院ベースアップ評価料!$I$69-B163</f>
        <v>#VALUE!</v>
      </c>
      <c r="H163" s="31" t="e">
        <f t="shared" si="6"/>
        <v>#VALUE!</v>
      </c>
      <c r="I163" s="31" t="e">
        <f>IF(様式97_入院ベースアップ評価料!$I$69=B163,"",IF(H163&lt;=0,"該当",""))</f>
        <v>#VALUE!</v>
      </c>
      <c r="J163" s="31" t="str">
        <f>IF(AND(A163&lt;=様式97_入院ベースアップ評価料!$V$69,様式97_入院ベースアップ評価料!$V$69&lt;'リスト（入院）'!B163),"該当","")</f>
        <v/>
      </c>
      <c r="K163" s="31" t="s">
        <v>396</v>
      </c>
    </row>
    <row r="164" spans="1:11" x14ac:dyDescent="0.4">
      <c r="A164" s="31">
        <v>160.5</v>
      </c>
      <c r="B164" s="31">
        <v>161.5</v>
      </c>
      <c r="C164" s="31" t="s">
        <v>397</v>
      </c>
      <c r="D164" s="31">
        <v>161</v>
      </c>
      <c r="F164" s="31" t="e">
        <f>様式97_入院ベースアップ評価料!$I$69-A164</f>
        <v>#VALUE!</v>
      </c>
      <c r="G164" s="31" t="e">
        <f>様式97_入院ベースアップ評価料!$I$69-B164</f>
        <v>#VALUE!</v>
      </c>
      <c r="H164" s="31" t="e">
        <f t="shared" si="6"/>
        <v>#VALUE!</v>
      </c>
      <c r="I164" s="31" t="e">
        <f>IF(様式97_入院ベースアップ評価料!$I$69=B164,"",IF(H164&lt;=0,"該当",""))</f>
        <v>#VALUE!</v>
      </c>
      <c r="J164" s="31" t="str">
        <f>IF(AND(A164&lt;=様式97_入院ベースアップ評価料!$V$69,様式97_入院ベースアップ評価料!$V$69&lt;'リスト（入院）'!B164),"該当","")</f>
        <v/>
      </c>
      <c r="K164" s="31" t="s">
        <v>397</v>
      </c>
    </row>
    <row r="165" spans="1:11" x14ac:dyDescent="0.4">
      <c r="A165" s="31">
        <v>161.5</v>
      </c>
      <c r="B165" s="31">
        <v>162.5</v>
      </c>
      <c r="C165" s="31" t="s">
        <v>398</v>
      </c>
      <c r="D165" s="31">
        <v>162</v>
      </c>
      <c r="F165" s="31" t="e">
        <f>様式97_入院ベースアップ評価料!$I$69-A165</f>
        <v>#VALUE!</v>
      </c>
      <c r="G165" s="31" t="e">
        <f>様式97_入院ベースアップ評価料!$I$69-B165</f>
        <v>#VALUE!</v>
      </c>
      <c r="H165" s="31" t="e">
        <f t="shared" si="6"/>
        <v>#VALUE!</v>
      </c>
      <c r="I165" s="31" t="e">
        <f>IF(様式97_入院ベースアップ評価料!$I$69=B165,"",IF(H165&lt;=0,"該当",""))</f>
        <v>#VALUE!</v>
      </c>
      <c r="J165" s="31" t="str">
        <f>IF(AND(A165&lt;=様式97_入院ベースアップ評価料!$V$69,様式97_入院ベースアップ評価料!$V$69&lt;'リスト（入院）'!B165),"該当","")</f>
        <v/>
      </c>
      <c r="K165" s="31" t="s">
        <v>398</v>
      </c>
    </row>
    <row r="166" spans="1:11" x14ac:dyDescent="0.4">
      <c r="A166" s="31">
        <v>162.5</v>
      </c>
      <c r="B166" s="31">
        <v>163.5</v>
      </c>
      <c r="C166" s="31" t="s">
        <v>399</v>
      </c>
      <c r="D166" s="31">
        <v>163</v>
      </c>
      <c r="F166" s="31" t="e">
        <f>様式97_入院ベースアップ評価料!$I$69-A166</f>
        <v>#VALUE!</v>
      </c>
      <c r="G166" s="31" t="e">
        <f>様式97_入院ベースアップ評価料!$I$69-B166</f>
        <v>#VALUE!</v>
      </c>
      <c r="H166" s="31" t="e">
        <f t="shared" si="6"/>
        <v>#VALUE!</v>
      </c>
      <c r="I166" s="31" t="e">
        <f>IF(様式97_入院ベースアップ評価料!$I$69=B166,"",IF(H166&lt;=0,"該当",""))</f>
        <v>#VALUE!</v>
      </c>
      <c r="J166" s="31" t="str">
        <f>IF(AND(A166&lt;=様式97_入院ベースアップ評価料!$V$69,様式97_入院ベースアップ評価料!$V$69&lt;'リスト（入院）'!B166),"該当","")</f>
        <v/>
      </c>
      <c r="K166" s="31" t="s">
        <v>399</v>
      </c>
    </row>
    <row r="167" spans="1:11" x14ac:dyDescent="0.4">
      <c r="A167" s="31">
        <v>163.5</v>
      </c>
      <c r="B167" s="31">
        <v>164.5</v>
      </c>
      <c r="C167" s="31" t="s">
        <v>400</v>
      </c>
      <c r="D167" s="31">
        <v>164</v>
      </c>
      <c r="F167" s="31" t="e">
        <f>様式97_入院ベースアップ評価料!$I$69-A167</f>
        <v>#VALUE!</v>
      </c>
      <c r="G167" s="31" t="e">
        <f>様式97_入院ベースアップ評価料!$I$69-B167</f>
        <v>#VALUE!</v>
      </c>
      <c r="H167" s="31" t="e">
        <f t="shared" si="6"/>
        <v>#VALUE!</v>
      </c>
      <c r="I167" s="31" t="e">
        <f>IF(様式97_入院ベースアップ評価料!$I$69=B167,"",IF(H167&lt;=0,"該当",""))</f>
        <v>#VALUE!</v>
      </c>
      <c r="J167" s="31" t="str">
        <f>IF(AND(A167&lt;=様式97_入院ベースアップ評価料!$V$69,様式97_入院ベースアップ評価料!$V$69&lt;'リスト（入院）'!B167),"該当","")</f>
        <v/>
      </c>
      <c r="K167" s="31" t="s">
        <v>400</v>
      </c>
    </row>
    <row r="168" spans="1:11" x14ac:dyDescent="0.4">
      <c r="A168" s="31">
        <v>164.5</v>
      </c>
      <c r="B168" s="31">
        <v>165.5</v>
      </c>
      <c r="C168" s="31" t="s">
        <v>401</v>
      </c>
      <c r="D168" s="31">
        <v>165</v>
      </c>
      <c r="F168" s="31" t="e">
        <f>様式97_入院ベースアップ評価料!$I$69-A168</f>
        <v>#VALUE!</v>
      </c>
      <c r="G168" s="31" t="e">
        <f>様式97_入院ベースアップ評価料!$I$69-B168</f>
        <v>#VALUE!</v>
      </c>
      <c r="H168" s="31" t="e">
        <f t="shared" si="6"/>
        <v>#VALUE!</v>
      </c>
      <c r="I168" s="31" t="e">
        <f>IF(様式97_入院ベースアップ評価料!$I$69=B168,"",IF(H168&lt;=0,"該当",""))</f>
        <v>#VALUE!</v>
      </c>
      <c r="J168" s="31" t="str">
        <f>IF(AND(A168&lt;=様式97_入院ベースアップ評価料!$V$69,様式97_入院ベースアップ評価料!$V$69&lt;'リスト（入院）'!B168),"該当","")</f>
        <v/>
      </c>
      <c r="K168" s="31" t="s">
        <v>401</v>
      </c>
    </row>
    <row r="169" spans="1:11" x14ac:dyDescent="0.4">
      <c r="A169" s="31">
        <v>165.5</v>
      </c>
      <c r="C169" s="31" t="s">
        <v>401</v>
      </c>
      <c r="D169" s="31">
        <v>165</v>
      </c>
      <c r="F169" s="31" t="e">
        <f>様式97_入院ベースアップ評価料!$I$69-A169</f>
        <v>#VALUE!</v>
      </c>
      <c r="G169" s="31" t="e">
        <f>様式97_入院ベースアップ評価料!$I$69-B169</f>
        <v>#VALUE!</v>
      </c>
      <c r="H169" s="31" t="e">
        <f t="shared" ref="H169" si="7">F169*G169</f>
        <v>#VALUE!</v>
      </c>
      <c r="I169" s="183" t="s">
        <v>347</v>
      </c>
      <c r="J169" s="183" t="s">
        <v>347</v>
      </c>
      <c r="K169" s="31" t="s">
        <v>401</v>
      </c>
    </row>
    <row r="170" spans="1:11" x14ac:dyDescent="0.4">
      <c r="I170" s="184" t="s">
        <v>496</v>
      </c>
    </row>
  </sheetData>
  <mergeCells count="3">
    <mergeCell ref="A2:B2"/>
    <mergeCell ref="C2:C3"/>
    <mergeCell ref="D2:D3"/>
  </mergeCells>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C1EC0-F931-4C53-ADD9-01EFD1ECB32E}">
  <sheetPr codeName="Sheet10"/>
  <dimension ref="A1:N166"/>
  <sheetViews>
    <sheetView workbookViewId="0">
      <selection activeCell="E13" sqref="E13:E14"/>
    </sheetView>
  </sheetViews>
  <sheetFormatPr defaultRowHeight="13.5" x14ac:dyDescent="0.4"/>
  <cols>
    <col min="1" max="2" width="9" style="31"/>
    <col min="3" max="3" width="37.625" style="31" bestFit="1" customWidth="1"/>
    <col min="4" max="11" width="9" style="31"/>
    <col min="12" max="12" width="27.25" style="31" bestFit="1" customWidth="1"/>
    <col min="13" max="13" width="34.5" style="31" bestFit="1" customWidth="1"/>
    <col min="14" max="16384" width="9" style="31"/>
  </cols>
  <sheetData>
    <row r="1" spans="1:14" x14ac:dyDescent="0.4">
      <c r="A1" s="35"/>
      <c r="B1" s="35"/>
    </row>
    <row r="2" spans="1:14" x14ac:dyDescent="0.4">
      <c r="A2" s="458" t="s">
        <v>191</v>
      </c>
      <c r="B2" s="458"/>
      <c r="C2" s="458" t="s">
        <v>348</v>
      </c>
      <c r="D2" s="458" t="s">
        <v>349</v>
      </c>
      <c r="E2" s="458" t="s">
        <v>350</v>
      </c>
    </row>
    <row r="3" spans="1:14" x14ac:dyDescent="0.4">
      <c r="A3" s="34" t="s">
        <v>194</v>
      </c>
      <c r="B3" s="34" t="s">
        <v>195</v>
      </c>
      <c r="C3" s="458"/>
      <c r="D3" s="458"/>
      <c r="E3" s="458"/>
      <c r="J3" s="76" t="s">
        <v>196</v>
      </c>
      <c r="K3" s="76" t="s">
        <v>197</v>
      </c>
    </row>
    <row r="4" spans="1:14" x14ac:dyDescent="0.4">
      <c r="B4" s="31">
        <v>1.5</v>
      </c>
      <c r="C4" s="31" t="s">
        <v>69</v>
      </c>
      <c r="D4" s="31">
        <v>8</v>
      </c>
      <c r="E4" s="31">
        <v>1</v>
      </c>
      <c r="G4" s="31" t="e">
        <f>'様式96_外来・在宅ベースアップ評価料（Ⅱ）'!$M$74-A4</f>
        <v>#VALUE!</v>
      </c>
      <c r="H4" s="31" t="e">
        <f>'様式96_外来・在宅ベースアップ評価料（Ⅱ）'!$M$74-B4</f>
        <v>#VALUE!</v>
      </c>
      <c r="I4" s="31" t="e">
        <f>G4*H4</f>
        <v>#VALUE!</v>
      </c>
      <c r="J4" s="31" t="e">
        <f>IF('様式96_外来・在宅ベースアップ評価料（Ⅱ）'!$M$74=B4,"",IF(I4&lt;=0,"該当",""))</f>
        <v>#VALUE!</v>
      </c>
      <c r="K4" s="31" t="str">
        <f>IF(B4&gt;'様式96_外来・在宅ベースアップ評価料（Ⅱ）'!$Z$74,"該当","")</f>
        <v/>
      </c>
      <c r="L4" s="31" t="s">
        <v>69</v>
      </c>
      <c r="M4" s="31" t="s">
        <v>351</v>
      </c>
      <c r="N4" s="31">
        <v>1</v>
      </c>
    </row>
    <row r="5" spans="1:14" x14ac:dyDescent="0.4">
      <c r="A5" s="31">
        <v>1.5</v>
      </c>
      <c r="B5" s="31">
        <v>2.5</v>
      </c>
      <c r="C5" s="31" t="s">
        <v>71</v>
      </c>
      <c r="D5" s="31">
        <v>16</v>
      </c>
      <c r="E5" s="31">
        <v>2</v>
      </c>
      <c r="G5" s="31" t="e">
        <f>'様式96_外来・在宅ベースアップ評価料（Ⅱ）'!$M$74-A5</f>
        <v>#VALUE!</v>
      </c>
      <c r="H5" s="31" t="e">
        <f>'様式96_外来・在宅ベースアップ評価料（Ⅱ）'!$M$74-B5</f>
        <v>#VALUE!</v>
      </c>
      <c r="I5" s="31" t="e">
        <f t="shared" ref="I5:I11" si="0">G5*H5</f>
        <v>#VALUE!</v>
      </c>
      <c r="J5" s="31" t="e">
        <f>IF('様式96_外来・在宅ベースアップ評価料（Ⅱ）'!$M$74=B5,"",IF(I5&lt;=0,"該当",""))</f>
        <v>#VALUE!</v>
      </c>
      <c r="K5" s="31" t="str">
        <f>IF(B5&gt;'様式96_外来・在宅ベースアップ評価料（Ⅱ）'!$Z$74,"該当","")</f>
        <v/>
      </c>
      <c r="L5" s="31" t="s">
        <v>352</v>
      </c>
      <c r="M5" s="31" t="s">
        <v>353</v>
      </c>
      <c r="N5" s="31">
        <v>2</v>
      </c>
    </row>
    <row r="6" spans="1:14" x14ac:dyDescent="0.4">
      <c r="A6" s="31">
        <v>2.5</v>
      </c>
      <c r="B6" s="31">
        <v>3.5</v>
      </c>
      <c r="C6" s="31" t="s">
        <v>73</v>
      </c>
      <c r="D6" s="31">
        <v>24</v>
      </c>
      <c r="E6" s="31">
        <v>3</v>
      </c>
      <c r="G6" s="31" t="e">
        <f>'様式96_外来・在宅ベースアップ評価料（Ⅱ）'!$M$74-A6</f>
        <v>#VALUE!</v>
      </c>
      <c r="H6" s="31" t="e">
        <f>'様式96_外来・在宅ベースアップ評価料（Ⅱ）'!$M$74-B6</f>
        <v>#VALUE!</v>
      </c>
      <c r="I6" s="31" t="e">
        <f t="shared" si="0"/>
        <v>#VALUE!</v>
      </c>
      <c r="J6" s="31" t="e">
        <f>IF('様式96_外来・在宅ベースアップ評価料（Ⅱ）'!$M$74=B6,"",IF(I6&lt;=0,"該当",""))</f>
        <v>#VALUE!</v>
      </c>
      <c r="K6" s="31" t="str">
        <f>IF(B6&gt;'様式96_外来・在宅ベースアップ評価料（Ⅱ）'!$Z$74,"該当","")</f>
        <v/>
      </c>
      <c r="L6" s="31" t="s">
        <v>354</v>
      </c>
      <c r="M6" s="31" t="s">
        <v>355</v>
      </c>
      <c r="N6" s="31">
        <v>3</v>
      </c>
    </row>
    <row r="7" spans="1:14" x14ac:dyDescent="0.4">
      <c r="A7" s="31">
        <v>3.5</v>
      </c>
      <c r="B7" s="31">
        <v>4.5</v>
      </c>
      <c r="C7" s="31" t="s">
        <v>75</v>
      </c>
      <c r="D7" s="31">
        <v>32</v>
      </c>
      <c r="E7" s="31">
        <v>4</v>
      </c>
      <c r="G7" s="31" t="e">
        <f>'様式96_外来・在宅ベースアップ評価料（Ⅱ）'!$M$74-A7</f>
        <v>#VALUE!</v>
      </c>
      <c r="H7" s="31" t="e">
        <f>'様式96_外来・在宅ベースアップ評価料（Ⅱ）'!$M$74-B7</f>
        <v>#VALUE!</v>
      </c>
      <c r="I7" s="31" t="e">
        <f t="shared" si="0"/>
        <v>#VALUE!</v>
      </c>
      <c r="J7" s="31" t="e">
        <f>IF('様式96_外来・在宅ベースアップ評価料（Ⅱ）'!$M$74=B7,"",IF(I7&lt;=0,"該当",""))</f>
        <v>#VALUE!</v>
      </c>
      <c r="K7" s="31" t="str">
        <f>IF(B7&gt;'様式96_外来・在宅ベースアップ評価料（Ⅱ）'!$Z$74,"該当","")</f>
        <v/>
      </c>
      <c r="L7" s="31" t="s">
        <v>356</v>
      </c>
      <c r="M7" s="31" t="s">
        <v>357</v>
      </c>
      <c r="N7" s="31">
        <v>4</v>
      </c>
    </row>
    <row r="8" spans="1:14" x14ac:dyDescent="0.4">
      <c r="A8" s="31">
        <v>4.5</v>
      </c>
      <c r="B8" s="31">
        <v>5.5</v>
      </c>
      <c r="C8" s="31" t="s">
        <v>77</v>
      </c>
      <c r="D8" s="31">
        <v>40</v>
      </c>
      <c r="E8" s="31">
        <v>5</v>
      </c>
      <c r="G8" s="31" t="e">
        <f>'様式96_外来・在宅ベースアップ評価料（Ⅱ）'!$M$74-A8</f>
        <v>#VALUE!</v>
      </c>
      <c r="H8" s="31" t="e">
        <f>'様式96_外来・在宅ベースアップ評価料（Ⅱ）'!$M$74-B8</f>
        <v>#VALUE!</v>
      </c>
      <c r="I8" s="31" t="e">
        <f t="shared" si="0"/>
        <v>#VALUE!</v>
      </c>
      <c r="J8" s="31" t="e">
        <f>IF('様式96_外来・在宅ベースアップ評価料（Ⅱ）'!$M$74=B8,"",IF(I8&lt;=0,"該当",""))</f>
        <v>#VALUE!</v>
      </c>
      <c r="K8" s="31" t="str">
        <f>IF(B8&gt;'様式96_外来・在宅ベースアップ評価料（Ⅱ）'!$Z$74,"該当","")</f>
        <v/>
      </c>
      <c r="L8" s="31" t="s">
        <v>358</v>
      </c>
      <c r="M8" s="31" t="s">
        <v>359</v>
      </c>
      <c r="N8" s="31">
        <v>5</v>
      </c>
    </row>
    <row r="9" spans="1:14" x14ac:dyDescent="0.4">
      <c r="A9" s="31">
        <v>5.5</v>
      </c>
      <c r="B9" s="31">
        <v>6.5</v>
      </c>
      <c r="C9" s="31" t="s">
        <v>79</v>
      </c>
      <c r="D9" s="31">
        <v>48</v>
      </c>
      <c r="E9" s="31">
        <v>6</v>
      </c>
      <c r="G9" s="31" t="e">
        <f>'様式96_外来・在宅ベースアップ評価料（Ⅱ）'!$M$74-A9</f>
        <v>#VALUE!</v>
      </c>
      <c r="H9" s="31" t="e">
        <f>'様式96_外来・在宅ベースアップ評価料（Ⅱ）'!$M$74-B9</f>
        <v>#VALUE!</v>
      </c>
      <c r="I9" s="31" t="e">
        <f t="shared" si="0"/>
        <v>#VALUE!</v>
      </c>
      <c r="J9" s="31" t="e">
        <f>IF('様式96_外来・在宅ベースアップ評価料（Ⅱ）'!$M$74=B9,"",IF(I9&lt;=0,"該当",""))</f>
        <v>#VALUE!</v>
      </c>
      <c r="K9" s="31" t="str">
        <f>IF(B9&gt;'様式96_外来・在宅ベースアップ評価料（Ⅱ）'!$Z$74,"該当","")</f>
        <v/>
      </c>
      <c r="L9" s="31" t="s">
        <v>360</v>
      </c>
      <c r="M9" s="31" t="s">
        <v>361</v>
      </c>
      <c r="N9" s="31">
        <v>6</v>
      </c>
    </row>
    <row r="10" spans="1:14" x14ac:dyDescent="0.4">
      <c r="A10" s="31">
        <v>6.5</v>
      </c>
      <c r="B10" s="31">
        <v>7.5</v>
      </c>
      <c r="C10" s="31" t="s">
        <v>81</v>
      </c>
      <c r="D10" s="31">
        <v>56</v>
      </c>
      <c r="E10" s="31">
        <v>7</v>
      </c>
      <c r="G10" s="31" t="e">
        <f>'様式96_外来・在宅ベースアップ評価料（Ⅱ）'!$M$74-A10</f>
        <v>#VALUE!</v>
      </c>
      <c r="H10" s="31" t="e">
        <f>'様式96_外来・在宅ベースアップ評価料（Ⅱ）'!$M$74-B10</f>
        <v>#VALUE!</v>
      </c>
      <c r="I10" s="31" t="e">
        <f t="shared" si="0"/>
        <v>#VALUE!</v>
      </c>
      <c r="J10" s="31" t="e">
        <f>IF('様式96_外来・在宅ベースアップ評価料（Ⅱ）'!$M$74=B10,"",IF(I10&lt;=0,"該当",""))</f>
        <v>#VALUE!</v>
      </c>
      <c r="K10" s="31" t="str">
        <f>IF(B10&gt;'様式96_外来・在宅ベースアップ評価料（Ⅱ）'!$Z$74,"該当","")</f>
        <v/>
      </c>
      <c r="L10" s="31" t="s">
        <v>362</v>
      </c>
      <c r="M10" s="31" t="s">
        <v>363</v>
      </c>
      <c r="N10" s="31">
        <v>7</v>
      </c>
    </row>
    <row r="11" spans="1:14" x14ac:dyDescent="0.4">
      <c r="A11" s="31">
        <v>7.5</v>
      </c>
      <c r="B11" s="31">
        <v>8.5</v>
      </c>
      <c r="C11" s="31" t="s">
        <v>83</v>
      </c>
      <c r="D11" s="31">
        <v>64</v>
      </c>
      <c r="E11" s="31">
        <v>8</v>
      </c>
      <c r="G11" s="31" t="e">
        <f>'様式96_外来・在宅ベースアップ評価料（Ⅱ）'!$M$74-A11</f>
        <v>#VALUE!</v>
      </c>
      <c r="H11" s="31" t="e">
        <f>'様式96_外来・在宅ベースアップ評価料（Ⅱ）'!$M$74-B11</f>
        <v>#VALUE!</v>
      </c>
      <c r="I11" s="31" t="e">
        <f t="shared" si="0"/>
        <v>#VALUE!</v>
      </c>
      <c r="J11" s="183" t="s">
        <v>347</v>
      </c>
      <c r="K11" s="183" t="s">
        <v>347</v>
      </c>
      <c r="L11" s="31" t="s">
        <v>364</v>
      </c>
      <c r="M11" s="31" t="s">
        <v>365</v>
      </c>
      <c r="N11" s="31">
        <v>8</v>
      </c>
    </row>
    <row r="12" spans="1:14" x14ac:dyDescent="0.4">
      <c r="C12" s="31" t="s">
        <v>497</v>
      </c>
      <c r="D12" s="31" t="s">
        <v>498</v>
      </c>
      <c r="E12" s="31" t="s">
        <v>498</v>
      </c>
      <c r="J12" s="184" t="s">
        <v>496</v>
      </c>
    </row>
    <row r="13" spans="1:14" x14ac:dyDescent="0.4">
      <c r="A13" s="458" t="s">
        <v>191</v>
      </c>
      <c r="B13" s="458"/>
      <c r="C13" s="458" t="s">
        <v>348</v>
      </c>
      <c r="D13" s="458" t="s">
        <v>349</v>
      </c>
      <c r="E13" s="458" t="s">
        <v>350</v>
      </c>
    </row>
    <row r="14" spans="1:14" x14ac:dyDescent="0.4">
      <c r="A14" s="34" t="s">
        <v>194</v>
      </c>
      <c r="B14" s="34" t="s">
        <v>195</v>
      </c>
      <c r="C14" s="458"/>
      <c r="D14" s="458"/>
      <c r="E14" s="458"/>
    </row>
    <row r="15" spans="1:14" x14ac:dyDescent="0.4">
      <c r="B15" s="31">
        <v>1.5</v>
      </c>
      <c r="C15" s="31" t="s">
        <v>351</v>
      </c>
      <c r="D15" s="31">
        <v>8</v>
      </c>
      <c r="E15" s="31">
        <v>1</v>
      </c>
    </row>
    <row r="16" spans="1:14" x14ac:dyDescent="0.4">
      <c r="A16" s="31">
        <v>1.5</v>
      </c>
      <c r="B16" s="31">
        <v>2.5</v>
      </c>
      <c r="C16" s="31" t="s">
        <v>447</v>
      </c>
      <c r="D16" s="31">
        <v>16</v>
      </c>
      <c r="E16" s="31">
        <v>2</v>
      </c>
    </row>
    <row r="17" spans="1:5" x14ac:dyDescent="0.4">
      <c r="A17" s="31">
        <v>2.5</v>
      </c>
      <c r="B17" s="31">
        <v>3.5</v>
      </c>
      <c r="C17" s="31" t="s">
        <v>74</v>
      </c>
      <c r="D17" s="31">
        <v>24</v>
      </c>
      <c r="E17" s="31">
        <v>3</v>
      </c>
    </row>
    <row r="18" spans="1:5" x14ac:dyDescent="0.4">
      <c r="A18" s="31">
        <v>3.5</v>
      </c>
      <c r="B18" s="31">
        <v>4.5</v>
      </c>
      <c r="C18" s="31" t="s">
        <v>76</v>
      </c>
      <c r="D18" s="31">
        <v>32</v>
      </c>
      <c r="E18" s="31">
        <v>4</v>
      </c>
    </row>
    <row r="19" spans="1:5" x14ac:dyDescent="0.4">
      <c r="A19" s="31">
        <v>4.5</v>
      </c>
      <c r="B19" s="31">
        <v>5.5</v>
      </c>
      <c r="C19" s="31" t="s">
        <v>78</v>
      </c>
      <c r="D19" s="31">
        <v>40</v>
      </c>
      <c r="E19" s="31">
        <v>5</v>
      </c>
    </row>
    <row r="20" spans="1:5" x14ac:dyDescent="0.4">
      <c r="A20" s="31">
        <v>5.5</v>
      </c>
      <c r="B20" s="31">
        <v>6.5</v>
      </c>
      <c r="C20" s="31" t="s">
        <v>80</v>
      </c>
      <c r="D20" s="31">
        <v>48</v>
      </c>
      <c r="E20" s="31">
        <v>6</v>
      </c>
    </row>
    <row r="21" spans="1:5" x14ac:dyDescent="0.4">
      <c r="A21" s="31">
        <v>6.5</v>
      </c>
      <c r="B21" s="31">
        <v>7.5</v>
      </c>
      <c r="C21" s="31" t="s">
        <v>82</v>
      </c>
      <c r="D21" s="31">
        <v>56</v>
      </c>
      <c r="E21" s="31">
        <v>7</v>
      </c>
    </row>
    <row r="22" spans="1:5" x14ac:dyDescent="0.4">
      <c r="A22" s="31">
        <v>7.5</v>
      </c>
      <c r="B22" s="31">
        <v>8.5</v>
      </c>
      <c r="C22" s="31" t="s">
        <v>84</v>
      </c>
      <c r="D22" s="31">
        <v>64</v>
      </c>
      <c r="E22" s="31">
        <v>8</v>
      </c>
    </row>
    <row r="153" spans="1:2" x14ac:dyDescent="0.4">
      <c r="A153" s="33"/>
      <c r="B153" s="33"/>
    </row>
    <row r="154" spans="1:2" x14ac:dyDescent="0.4">
      <c r="A154" s="33"/>
      <c r="B154" s="33"/>
    </row>
    <row r="155" spans="1:2" x14ac:dyDescent="0.4">
      <c r="A155" s="33"/>
      <c r="B155" s="33"/>
    </row>
    <row r="156" spans="1:2" x14ac:dyDescent="0.4">
      <c r="A156" s="33"/>
      <c r="B156" s="33"/>
    </row>
    <row r="157" spans="1:2" x14ac:dyDescent="0.4">
      <c r="A157" s="33"/>
      <c r="B157" s="33"/>
    </row>
    <row r="158" spans="1:2" x14ac:dyDescent="0.4">
      <c r="A158" s="33"/>
      <c r="B158" s="33"/>
    </row>
    <row r="159" spans="1:2" x14ac:dyDescent="0.4">
      <c r="A159" s="33"/>
      <c r="B159" s="33"/>
    </row>
    <row r="160" spans="1:2" x14ac:dyDescent="0.4">
      <c r="A160" s="33"/>
      <c r="B160" s="33"/>
    </row>
    <row r="161" spans="1:8" x14ac:dyDescent="0.4">
      <c r="A161" s="33"/>
      <c r="B161" s="33"/>
    </row>
    <row r="162" spans="1:8" x14ac:dyDescent="0.4">
      <c r="A162" s="33"/>
      <c r="B162" s="33"/>
    </row>
    <row r="163" spans="1:8" x14ac:dyDescent="0.4">
      <c r="A163" s="33"/>
      <c r="B163" s="33"/>
    </row>
    <row r="164" spans="1:8" x14ac:dyDescent="0.4">
      <c r="A164" s="33"/>
      <c r="B164" s="33"/>
    </row>
    <row r="165" spans="1:8" x14ac:dyDescent="0.4">
      <c r="A165" s="33"/>
      <c r="B165" s="33"/>
    </row>
    <row r="166" spans="1:8" x14ac:dyDescent="0.4">
      <c r="A166" s="33"/>
      <c r="H166" s="32"/>
    </row>
  </sheetData>
  <mergeCells count="8">
    <mergeCell ref="A2:B2"/>
    <mergeCell ref="C2:C3"/>
    <mergeCell ref="D2:D3"/>
    <mergeCell ref="E2:E3"/>
    <mergeCell ref="A13:B13"/>
    <mergeCell ref="C13:C14"/>
    <mergeCell ref="D13:D14"/>
    <mergeCell ref="E13:E14"/>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2114E-B3AA-4147-9168-270E75514E45}">
  <sheetPr codeName="Sheet3">
    <tabColor theme="7" tint="0.79998168889431442"/>
    <pageSetUpPr fitToPage="1"/>
  </sheetPr>
  <dimension ref="A1:AN183"/>
  <sheetViews>
    <sheetView showGridLines="0" view="pageBreakPreview" zoomScale="85" zoomScaleNormal="100" zoomScaleSheetLayoutView="85" workbookViewId="0"/>
  </sheetViews>
  <sheetFormatPr defaultRowHeight="17.25" x14ac:dyDescent="0.4"/>
  <cols>
    <col min="1" max="5" width="3.625" style="55" customWidth="1"/>
    <col min="6" max="6" width="3.625" style="275" customWidth="1"/>
    <col min="7" max="36" width="3.625" style="55" customWidth="1"/>
    <col min="37" max="37" width="8.625" style="283" hidden="1" customWidth="1"/>
    <col min="38" max="40" width="3.625" style="284" hidden="1" customWidth="1"/>
    <col min="41" max="49" width="3.625" style="55" customWidth="1"/>
    <col min="50" max="16384" width="9" style="55"/>
  </cols>
  <sheetData>
    <row r="1" spans="1:39" ht="24.95" customHeight="1" x14ac:dyDescent="0.4">
      <c r="A1" s="55" t="s">
        <v>711</v>
      </c>
    </row>
    <row r="2" spans="1:39" ht="15" customHeight="1" x14ac:dyDescent="0.4"/>
    <row r="3" spans="1:39" ht="50.1" customHeight="1" x14ac:dyDescent="0.4">
      <c r="A3" s="319" t="s">
        <v>24</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row>
    <row r="4" spans="1:39" ht="15" customHeight="1" x14ac:dyDescent="0.4">
      <c r="A4" s="276"/>
      <c r="B4" s="276"/>
      <c r="C4" s="276"/>
      <c r="D4" s="276"/>
      <c r="E4" s="276"/>
      <c r="G4" s="276"/>
      <c r="H4" s="276"/>
      <c r="I4" s="276"/>
    </row>
    <row r="5" spans="1:39" ht="24.95" customHeight="1" x14ac:dyDescent="0.4">
      <c r="A5" s="37" t="s">
        <v>1</v>
      </c>
      <c r="B5" s="300" t="s">
        <v>2</v>
      </c>
      <c r="C5" s="300"/>
      <c r="D5" s="300"/>
      <c r="E5" s="300"/>
      <c r="F5" s="300"/>
      <c r="G5" s="300"/>
      <c r="H5" s="320">
        <f>'様式95_外来・在宅ベースアップ評価料（Ⅰ）'!H5</f>
        <v>0</v>
      </c>
      <c r="I5" s="320"/>
      <c r="J5" s="320"/>
      <c r="K5" s="320"/>
      <c r="L5" s="320"/>
      <c r="M5" s="320"/>
      <c r="N5" s="320"/>
      <c r="O5" s="320"/>
      <c r="P5" s="320"/>
      <c r="Q5" s="320"/>
      <c r="R5" s="320"/>
      <c r="S5" s="320"/>
      <c r="T5" s="320"/>
    </row>
    <row r="6" spans="1:39" ht="24.95" customHeight="1" x14ac:dyDescent="0.4">
      <c r="B6" s="300" t="s">
        <v>3</v>
      </c>
      <c r="C6" s="300"/>
      <c r="D6" s="300"/>
      <c r="E6" s="300"/>
      <c r="F6" s="300"/>
      <c r="G6" s="300"/>
      <c r="H6" s="320">
        <f>'様式95_外来・在宅ベースアップ評価料（Ⅰ）'!H6</f>
        <v>0</v>
      </c>
      <c r="I6" s="320"/>
      <c r="J6" s="320"/>
      <c r="K6" s="320"/>
      <c r="L6" s="320"/>
      <c r="M6" s="320"/>
      <c r="N6" s="320"/>
      <c r="O6" s="320"/>
      <c r="P6" s="320"/>
      <c r="Q6" s="320"/>
      <c r="R6" s="320"/>
      <c r="S6" s="320"/>
      <c r="T6" s="320"/>
    </row>
    <row r="7" spans="1:39" ht="15" customHeight="1" x14ac:dyDescent="0.4">
      <c r="A7" s="37"/>
      <c r="B7" s="275"/>
      <c r="D7" s="276"/>
      <c r="E7" s="276"/>
      <c r="G7" s="276"/>
      <c r="H7" s="276"/>
      <c r="I7" s="276"/>
      <c r="J7" s="276"/>
      <c r="K7" s="276"/>
      <c r="L7" s="276"/>
      <c r="M7" s="276"/>
      <c r="N7" s="276"/>
      <c r="O7" s="276"/>
      <c r="P7" s="276"/>
      <c r="Q7" s="276"/>
      <c r="R7" s="276"/>
      <c r="S7" s="276"/>
    </row>
    <row r="8" spans="1:39" ht="24.95" customHeight="1" x14ac:dyDescent="0.4">
      <c r="A8" s="37" t="s">
        <v>4</v>
      </c>
      <c r="B8" s="275" t="s">
        <v>5</v>
      </c>
      <c r="D8" s="276"/>
      <c r="E8" s="276"/>
      <c r="G8" s="276"/>
      <c r="H8" s="276"/>
      <c r="I8" s="276"/>
      <c r="J8" s="276"/>
      <c r="K8" s="276"/>
      <c r="L8" s="276"/>
      <c r="M8" s="276"/>
      <c r="N8" s="276"/>
      <c r="O8" s="276"/>
      <c r="P8" s="276"/>
      <c r="Q8" s="276"/>
      <c r="R8" s="276"/>
      <c r="S8" s="276"/>
    </row>
    <row r="9" spans="1:39" ht="15" customHeight="1" x14ac:dyDescent="0.4">
      <c r="A9" s="37"/>
      <c r="B9" s="275"/>
      <c r="D9" s="276"/>
      <c r="E9" s="276"/>
      <c r="G9" s="276"/>
      <c r="H9" s="276"/>
      <c r="I9" s="276"/>
      <c r="J9" s="276"/>
      <c r="K9" s="276"/>
      <c r="L9" s="276"/>
      <c r="M9" s="276"/>
      <c r="N9" s="276"/>
      <c r="O9" s="276"/>
      <c r="P9" s="276"/>
      <c r="Q9" s="276"/>
      <c r="R9" s="276"/>
      <c r="S9" s="276"/>
      <c r="AM9" s="284">
        <v>4</v>
      </c>
    </row>
    <row r="10" spans="1:39" ht="24.95" customHeight="1" x14ac:dyDescent="0.4">
      <c r="A10" s="37"/>
      <c r="B10" s="275"/>
      <c r="D10" s="276"/>
      <c r="E10" s="276"/>
      <c r="F10" s="282"/>
      <c r="G10" s="275" t="s">
        <v>25</v>
      </c>
      <c r="H10" s="276"/>
      <c r="I10" s="276"/>
      <c r="J10" s="276"/>
      <c r="K10" s="276"/>
      <c r="L10" s="276"/>
      <c r="M10" s="276"/>
      <c r="N10" s="276"/>
      <c r="O10" s="276"/>
      <c r="P10" s="276"/>
      <c r="Q10" s="276"/>
      <c r="R10" s="276"/>
      <c r="S10" s="276"/>
    </row>
    <row r="11" spans="1:39" ht="24.95" customHeight="1" x14ac:dyDescent="0.4">
      <c r="A11" s="37"/>
      <c r="B11" s="275"/>
      <c r="D11" s="276"/>
      <c r="E11" s="276"/>
      <c r="F11" s="282"/>
      <c r="G11" s="275" t="s">
        <v>26</v>
      </c>
      <c r="H11" s="276"/>
      <c r="I11" s="276"/>
      <c r="J11" s="276"/>
      <c r="K11" s="276"/>
      <c r="L11" s="276"/>
      <c r="M11" s="276"/>
      <c r="N11" s="276"/>
      <c r="O11" s="276"/>
      <c r="P11" s="276"/>
      <c r="Q11" s="276"/>
      <c r="R11" s="276"/>
      <c r="S11" s="276"/>
    </row>
    <row r="12" spans="1:39" ht="15" customHeight="1" x14ac:dyDescent="0.4">
      <c r="A12" s="37"/>
      <c r="B12" s="275"/>
      <c r="D12" s="276"/>
      <c r="E12" s="276"/>
      <c r="G12" s="276"/>
      <c r="H12" s="276"/>
      <c r="I12" s="276"/>
      <c r="J12" s="276"/>
      <c r="K12" s="276"/>
      <c r="L12" s="276"/>
      <c r="M12" s="276"/>
      <c r="N12" s="276"/>
      <c r="O12" s="276"/>
      <c r="P12" s="276"/>
      <c r="Q12" s="276"/>
      <c r="R12" s="276"/>
      <c r="S12" s="276"/>
    </row>
    <row r="13" spans="1:39" ht="24.95" customHeight="1" x14ac:dyDescent="0.4">
      <c r="A13" s="37" t="s">
        <v>8</v>
      </c>
      <c r="B13" s="275" t="s">
        <v>27</v>
      </c>
      <c r="C13" s="276"/>
      <c r="D13" s="276"/>
      <c r="E13" s="276"/>
      <c r="H13" s="276"/>
      <c r="I13" s="276"/>
      <c r="J13" s="276"/>
      <c r="K13" s="276"/>
      <c r="L13" s="276"/>
      <c r="M13" s="276"/>
      <c r="N13" s="276"/>
      <c r="O13" s="276"/>
      <c r="P13" s="276"/>
      <c r="Q13" s="276"/>
      <c r="R13" s="276"/>
      <c r="S13" s="276"/>
    </row>
    <row r="14" spans="1:39" ht="24.95" customHeight="1" x14ac:dyDescent="0.4">
      <c r="A14" s="37"/>
      <c r="B14" s="275"/>
      <c r="C14" s="276"/>
      <c r="D14" s="276"/>
      <c r="E14" s="276"/>
      <c r="H14" s="276"/>
      <c r="I14" s="276"/>
      <c r="J14" s="276"/>
      <c r="K14" s="275" t="s">
        <v>703</v>
      </c>
      <c r="L14" s="276"/>
      <c r="M14" s="276"/>
      <c r="N14" s="276"/>
      <c r="O14" s="276"/>
      <c r="P14" s="276"/>
      <c r="Q14" s="276"/>
      <c r="R14" s="276"/>
      <c r="S14" s="276"/>
    </row>
    <row r="15" spans="1:39" ht="24.95" customHeight="1" x14ac:dyDescent="0.4">
      <c r="A15" s="37"/>
      <c r="B15" s="276"/>
      <c r="C15" s="276"/>
      <c r="D15" s="276"/>
      <c r="E15" s="276"/>
      <c r="F15" s="282"/>
      <c r="G15" s="275" t="s">
        <v>28</v>
      </c>
      <c r="H15" s="276"/>
      <c r="I15" s="276"/>
      <c r="J15" s="308"/>
      <c r="K15" s="317"/>
      <c r="L15" s="308" t="s">
        <v>29</v>
      </c>
      <c r="M15" s="308"/>
      <c r="N15" s="317"/>
      <c r="O15" s="308" t="s">
        <v>30</v>
      </c>
      <c r="P15" s="308"/>
      <c r="Q15" s="317"/>
      <c r="R15" s="308" t="s">
        <v>31</v>
      </c>
      <c r="S15" s="308"/>
      <c r="T15" s="317"/>
      <c r="U15" s="308" t="s">
        <v>32</v>
      </c>
      <c r="V15" s="308"/>
      <c r="W15" s="308"/>
      <c r="AK15" s="283">
        <v>4</v>
      </c>
    </row>
    <row r="16" spans="1:39" ht="24.95" customHeight="1" x14ac:dyDescent="0.4">
      <c r="A16" s="37"/>
      <c r="B16" s="276"/>
      <c r="C16" s="276"/>
      <c r="D16" s="276"/>
      <c r="E16" s="276"/>
      <c r="F16" s="282"/>
      <c r="G16" s="275" t="s">
        <v>33</v>
      </c>
      <c r="H16" s="276"/>
      <c r="I16" s="276"/>
      <c r="J16" s="308"/>
      <c r="K16" s="317"/>
      <c r="L16" s="308"/>
      <c r="M16" s="308"/>
      <c r="N16" s="317"/>
      <c r="O16" s="308"/>
      <c r="P16" s="308"/>
      <c r="Q16" s="317"/>
      <c r="R16" s="308"/>
      <c r="S16" s="308"/>
      <c r="T16" s="317"/>
      <c r="U16" s="308"/>
      <c r="V16" s="308"/>
      <c r="W16" s="308"/>
      <c r="X16" s="275"/>
      <c r="Y16" s="275"/>
    </row>
    <row r="17" spans="1:40" ht="24.95" customHeight="1" x14ac:dyDescent="0.4">
      <c r="A17" s="37"/>
      <c r="B17" s="276"/>
      <c r="C17" s="276"/>
      <c r="D17" s="276"/>
      <c r="E17" s="276"/>
      <c r="F17" s="55"/>
      <c r="G17" s="49" t="s">
        <v>34</v>
      </c>
      <c r="H17" s="276"/>
      <c r="I17" s="276"/>
      <c r="J17" s="275"/>
      <c r="K17" s="275"/>
      <c r="L17" s="276"/>
      <c r="M17" s="276"/>
      <c r="N17" s="275"/>
      <c r="O17" s="275"/>
      <c r="P17" s="275"/>
      <c r="Q17" s="276"/>
      <c r="R17" s="275"/>
      <c r="S17" s="275"/>
      <c r="U17" s="275"/>
      <c r="V17" s="275"/>
      <c r="X17" s="275"/>
      <c r="Y17" s="275"/>
    </row>
    <row r="18" spans="1:40" ht="15" customHeight="1" x14ac:dyDescent="0.4">
      <c r="A18" s="37"/>
      <c r="B18" s="275"/>
      <c r="D18" s="276"/>
      <c r="E18" s="276"/>
      <c r="G18" s="86" t="s">
        <v>570</v>
      </c>
      <c r="H18" s="276"/>
      <c r="I18" s="276"/>
      <c r="J18" s="276"/>
      <c r="K18" s="276"/>
      <c r="L18" s="276"/>
      <c r="M18" s="276"/>
      <c r="N18" s="276"/>
      <c r="O18" s="276"/>
      <c r="P18" s="276"/>
      <c r="Q18" s="276"/>
      <c r="R18" s="276"/>
      <c r="S18" s="276"/>
    </row>
    <row r="19" spans="1:40" ht="15" customHeight="1" x14ac:dyDescent="0.4">
      <c r="A19" s="37"/>
      <c r="B19" s="275"/>
      <c r="D19" s="276"/>
      <c r="E19" s="276"/>
      <c r="G19" s="276"/>
      <c r="H19" s="276"/>
      <c r="I19" s="276"/>
      <c r="J19" s="276"/>
      <c r="K19" s="276"/>
      <c r="L19" s="276"/>
      <c r="M19" s="276"/>
      <c r="N19" s="276"/>
      <c r="O19" s="276"/>
      <c r="P19" s="276"/>
      <c r="Q19" s="276"/>
      <c r="R19" s="276"/>
      <c r="S19" s="276"/>
    </row>
    <row r="20" spans="1:40" ht="24.95" customHeight="1" x14ac:dyDescent="0.4">
      <c r="A20" s="37" t="s">
        <v>12</v>
      </c>
      <c r="B20" s="275" t="s">
        <v>35</v>
      </c>
      <c r="D20" s="276"/>
      <c r="E20" s="276"/>
      <c r="H20" s="276"/>
      <c r="I20" s="276"/>
      <c r="R20" s="276"/>
      <c r="S20" s="276"/>
    </row>
    <row r="21" spans="1:40" ht="24.95" customHeight="1" x14ac:dyDescent="0.4">
      <c r="A21" s="37"/>
      <c r="B21" s="275"/>
      <c r="D21" s="276"/>
      <c r="E21" s="276"/>
      <c r="H21" s="276"/>
      <c r="I21" s="276"/>
      <c r="J21" s="298"/>
      <c r="K21" s="298"/>
      <c r="L21" s="298"/>
      <c r="M21" s="298"/>
      <c r="N21" s="298"/>
      <c r="O21" s="298"/>
      <c r="P21" s="298"/>
      <c r="Q21" s="276" t="s">
        <v>14</v>
      </c>
      <c r="R21" s="276"/>
      <c r="S21" s="276"/>
      <c r="AK21" s="283">
        <f>IF(AK23=TRUE,1,IF(J21&gt;=2,1,0))</f>
        <v>0</v>
      </c>
    </row>
    <row r="22" spans="1:40" x14ac:dyDescent="0.4">
      <c r="A22" s="37"/>
      <c r="B22" s="275" t="s">
        <v>565</v>
      </c>
      <c r="D22" s="276"/>
      <c r="E22" s="276"/>
      <c r="H22" s="276"/>
      <c r="I22" s="276"/>
      <c r="J22" s="276"/>
      <c r="K22" s="276"/>
      <c r="L22" s="276"/>
      <c r="M22" s="276"/>
      <c r="N22" s="276"/>
      <c r="O22" s="276"/>
      <c r="P22" s="276"/>
      <c r="Q22" s="276"/>
      <c r="R22" s="276"/>
      <c r="S22" s="276"/>
    </row>
    <row r="23" spans="1:40" ht="24.95" customHeight="1" x14ac:dyDescent="0.4">
      <c r="A23" s="37"/>
      <c r="B23" s="275" t="s">
        <v>704</v>
      </c>
      <c r="D23" s="276"/>
      <c r="E23" s="276"/>
      <c r="H23" s="276"/>
      <c r="I23" s="276"/>
      <c r="J23" s="276"/>
      <c r="K23" s="276"/>
      <c r="L23" s="276"/>
      <c r="M23" s="276"/>
      <c r="N23" s="276"/>
      <c r="O23" s="276"/>
      <c r="P23" s="276"/>
      <c r="Q23" s="276"/>
      <c r="R23" s="276"/>
      <c r="S23" s="276"/>
      <c r="AE23" s="282"/>
      <c r="AK23" s="283" t="b">
        <v>0</v>
      </c>
    </row>
    <row r="24" spans="1:40" ht="24.95" customHeight="1" x14ac:dyDescent="0.4">
      <c r="A24" s="37"/>
      <c r="C24" s="49" t="s">
        <v>575</v>
      </c>
      <c r="E24" s="276"/>
      <c r="H24" s="276"/>
      <c r="I24" s="276"/>
      <c r="J24" s="276"/>
      <c r="K24" s="276"/>
      <c r="L24" s="276"/>
      <c r="M24" s="276"/>
      <c r="N24" s="276"/>
      <c r="O24" s="276"/>
      <c r="P24" s="276"/>
      <c r="Q24" s="276"/>
      <c r="R24" s="276"/>
      <c r="S24" s="276"/>
      <c r="AK24" s="283">
        <f>IF(AK25=TRUE,1,0)</f>
        <v>0</v>
      </c>
    </row>
    <row r="25" spans="1:40" ht="24.75" customHeight="1" x14ac:dyDescent="0.4">
      <c r="A25" s="37" t="s">
        <v>36</v>
      </c>
      <c r="B25" s="275" t="s">
        <v>705</v>
      </c>
      <c r="D25" s="276"/>
      <c r="E25" s="276"/>
      <c r="H25" s="276"/>
      <c r="I25" s="276"/>
      <c r="J25" s="276"/>
      <c r="K25" s="276"/>
      <c r="L25" s="276"/>
      <c r="M25" s="276"/>
      <c r="N25" s="276"/>
      <c r="O25" s="276"/>
      <c r="P25" s="276"/>
      <c r="Q25" s="276"/>
      <c r="R25" s="276"/>
      <c r="S25" s="276"/>
      <c r="AE25" s="282"/>
      <c r="AK25" s="283" t="b">
        <v>0</v>
      </c>
    </row>
    <row r="26" spans="1:40" ht="24.75" customHeight="1" x14ac:dyDescent="0.4">
      <c r="A26" s="37"/>
      <c r="B26" s="49"/>
      <c r="C26" s="49" t="s">
        <v>598</v>
      </c>
      <c r="D26" s="276"/>
      <c r="E26" s="276"/>
      <c r="H26" s="276"/>
      <c r="I26" s="276"/>
      <c r="J26" s="276"/>
      <c r="K26" s="276"/>
      <c r="L26" s="276"/>
      <c r="M26" s="276"/>
      <c r="N26" s="276"/>
      <c r="O26" s="276"/>
      <c r="P26" s="276"/>
      <c r="Q26" s="276"/>
      <c r="R26" s="276"/>
      <c r="S26" s="276"/>
    </row>
    <row r="27" spans="1:40" ht="24.95" customHeight="1" x14ac:dyDescent="0.4">
      <c r="A27" s="37" t="s">
        <v>538</v>
      </c>
      <c r="B27" s="55" t="s">
        <v>706</v>
      </c>
      <c r="E27" s="276"/>
      <c r="G27" s="276"/>
      <c r="H27" s="276"/>
      <c r="I27" s="276"/>
      <c r="J27" s="276"/>
      <c r="K27" s="276"/>
      <c r="L27" s="249"/>
      <c r="M27" s="276"/>
      <c r="N27" s="276"/>
      <c r="O27" s="276"/>
      <c r="P27" s="276"/>
      <c r="Q27" s="276"/>
      <c r="R27" s="276"/>
      <c r="S27" s="276"/>
    </row>
    <row r="28" spans="1:40" ht="24.95" customHeight="1" x14ac:dyDescent="0.4">
      <c r="A28" s="37"/>
      <c r="B28" s="36" t="s">
        <v>588</v>
      </c>
      <c r="E28" s="276"/>
      <c r="G28" s="276"/>
      <c r="H28" s="276"/>
      <c r="I28" s="276"/>
      <c r="J28" s="276"/>
      <c r="K28" s="276"/>
      <c r="L28" s="249"/>
      <c r="M28" s="276"/>
      <c r="N28" s="276"/>
      <c r="O28" s="276"/>
      <c r="P28" s="276"/>
      <c r="Q28" s="276"/>
      <c r="R28" s="276"/>
      <c r="S28" s="276"/>
    </row>
    <row r="29" spans="1:40" ht="24.95" customHeight="1" x14ac:dyDescent="0.4">
      <c r="A29" s="37"/>
      <c r="B29" s="252" t="s">
        <v>366</v>
      </c>
      <c r="E29" s="276"/>
      <c r="G29" s="276"/>
      <c r="H29" s="276"/>
      <c r="I29" s="276"/>
      <c r="J29" s="276"/>
      <c r="K29" s="276"/>
      <c r="L29" s="276"/>
      <c r="M29" s="276"/>
      <c r="N29" s="276"/>
      <c r="O29" s="276"/>
      <c r="P29" s="276"/>
      <c r="Q29" s="276"/>
      <c r="R29" s="276"/>
      <c r="S29" s="276"/>
    </row>
    <row r="30" spans="1:40" ht="24.95" customHeight="1" x14ac:dyDescent="0.4">
      <c r="A30" s="37"/>
      <c r="B30" s="36" t="s">
        <v>586</v>
      </c>
      <c r="E30" s="276"/>
      <c r="G30" s="276"/>
      <c r="H30" s="276"/>
      <c r="I30" s="276"/>
      <c r="J30" s="276"/>
      <c r="K30" s="276"/>
      <c r="L30" s="276"/>
      <c r="M30" s="276"/>
      <c r="N30" s="276"/>
      <c r="O30" s="276"/>
      <c r="P30" s="276"/>
      <c r="Q30" s="276"/>
      <c r="R30" s="276"/>
      <c r="S30" s="276"/>
    </row>
    <row r="31" spans="1:40" ht="24.95" customHeight="1" x14ac:dyDescent="0.4">
      <c r="A31" s="37"/>
      <c r="C31" s="115" t="str">
        <f>IF($AK$15=1,"☑","□")</f>
        <v>□</v>
      </c>
      <c r="D31" s="275" t="s">
        <v>368</v>
      </c>
      <c r="E31" s="276"/>
      <c r="F31" s="276"/>
      <c r="G31" s="276"/>
      <c r="H31" s="276"/>
      <c r="I31" s="276"/>
      <c r="J31" s="115" t="str">
        <f>IF($AK$15=2,"☑","□")</f>
        <v>□</v>
      </c>
      <c r="K31" s="275" t="s">
        <v>369</v>
      </c>
      <c r="L31" s="276"/>
      <c r="M31" s="276"/>
      <c r="N31" s="276"/>
      <c r="O31" s="276"/>
      <c r="P31" s="276"/>
      <c r="Q31" s="115" t="str">
        <f>IF($AK$15=3,"☑","□")</f>
        <v>□</v>
      </c>
      <c r="R31" s="275" t="s">
        <v>370</v>
      </c>
      <c r="S31" s="276"/>
      <c r="T31" s="276"/>
      <c r="U31" s="276"/>
      <c r="V31" s="276"/>
      <c r="X31" s="115" t="str">
        <f>IF($AK$15=4,"☑","□")</f>
        <v>☑</v>
      </c>
      <c r="Y31" s="275" t="s">
        <v>371</v>
      </c>
      <c r="Z31" s="276"/>
      <c r="AA31" s="276"/>
      <c r="AB31" s="276"/>
      <c r="AC31" s="276"/>
    </row>
    <row r="32" spans="1:40" s="154" customFormat="1" ht="24.95" customHeight="1" x14ac:dyDescent="0.4">
      <c r="A32" s="258"/>
      <c r="C32" s="156"/>
      <c r="D32" s="155"/>
      <c r="E32" s="156"/>
      <c r="F32" s="156"/>
      <c r="G32" s="156"/>
      <c r="H32" s="156"/>
      <c r="I32" s="156"/>
      <c r="J32" s="156"/>
      <c r="K32" s="155"/>
      <c r="L32" s="156"/>
      <c r="M32" s="156"/>
      <c r="N32" s="156"/>
      <c r="O32" s="156"/>
      <c r="P32" s="156"/>
      <c r="Q32" s="156"/>
      <c r="R32" s="155"/>
      <c r="S32" s="156"/>
      <c r="T32" s="156"/>
      <c r="U32" s="156"/>
      <c r="V32" s="156"/>
      <c r="X32" s="156"/>
      <c r="Y32" s="155"/>
      <c r="Z32" s="156"/>
      <c r="AA32" s="156"/>
      <c r="AB32" s="156"/>
      <c r="AC32" s="156"/>
      <c r="AK32" s="285"/>
      <c r="AL32" s="286"/>
      <c r="AM32" s="286"/>
      <c r="AN32" s="286"/>
    </row>
    <row r="33" spans="1:37" ht="24.95" customHeight="1" x14ac:dyDescent="0.4">
      <c r="A33" s="37"/>
      <c r="B33" s="36" t="s">
        <v>571</v>
      </c>
      <c r="D33" s="276"/>
      <c r="E33" s="276"/>
      <c r="I33" s="276"/>
      <c r="J33" s="276"/>
      <c r="K33" s="276"/>
      <c r="L33" s="276"/>
    </row>
    <row r="34" spans="1:37" ht="24.95" customHeight="1" x14ac:dyDescent="0.4">
      <c r="A34" s="37"/>
      <c r="C34" s="275"/>
      <c r="D34" s="276"/>
      <c r="E34" s="276"/>
      <c r="G34" s="276"/>
      <c r="H34" s="276"/>
      <c r="I34" s="276"/>
      <c r="J34" s="276"/>
      <c r="K34" s="276"/>
      <c r="L34" s="276"/>
      <c r="M34" s="318"/>
      <c r="N34" s="318"/>
      <c r="O34" s="318"/>
      <c r="P34" s="318"/>
      <c r="Q34" s="318"/>
      <c r="R34" s="318"/>
      <c r="S34" s="318"/>
      <c r="T34" s="276" t="s">
        <v>37</v>
      </c>
      <c r="V34" s="275" t="s">
        <v>38</v>
      </c>
      <c r="W34" s="36"/>
      <c r="X34" s="276"/>
      <c r="Y34" s="36"/>
      <c r="Z34" s="298"/>
      <c r="AA34" s="298"/>
      <c r="AB34" s="298"/>
      <c r="AC34" s="298"/>
      <c r="AD34" s="298"/>
      <c r="AE34" s="298"/>
      <c r="AF34" s="298"/>
      <c r="AG34" s="276" t="s">
        <v>37</v>
      </c>
    </row>
    <row r="35" spans="1:37" ht="21" customHeight="1" x14ac:dyDescent="0.4">
      <c r="A35" s="37"/>
      <c r="C35" s="49" t="s">
        <v>408</v>
      </c>
      <c r="D35" s="276"/>
      <c r="E35" s="276"/>
      <c r="G35" s="276"/>
      <c r="H35" s="276"/>
      <c r="I35" s="276"/>
      <c r="J35" s="276"/>
      <c r="K35" s="276"/>
      <c r="L35" s="276"/>
      <c r="M35" s="276"/>
      <c r="N35" s="276"/>
      <c r="O35" s="276"/>
      <c r="P35" s="276"/>
      <c r="Q35" s="276"/>
      <c r="R35" s="276"/>
      <c r="S35" s="276"/>
      <c r="T35" s="276"/>
      <c r="U35" s="276"/>
      <c r="V35" s="276"/>
      <c r="W35" s="276"/>
      <c r="X35" s="276"/>
      <c r="Y35" s="276"/>
      <c r="Z35" s="276"/>
      <c r="AA35" s="276"/>
      <c r="AB35" s="276"/>
      <c r="AC35" s="276"/>
      <c r="AD35" s="276"/>
      <c r="AE35" s="276"/>
      <c r="AF35" s="276"/>
      <c r="AG35" s="276"/>
    </row>
    <row r="36" spans="1:37" ht="18.75" customHeight="1" x14ac:dyDescent="0.4">
      <c r="A36" s="37"/>
      <c r="C36" s="49"/>
      <c r="D36" s="49" t="s">
        <v>409</v>
      </c>
      <c r="E36" s="276"/>
      <c r="G36" s="276"/>
      <c r="H36" s="276"/>
      <c r="I36" s="276"/>
      <c r="J36" s="276"/>
      <c r="K36" s="276"/>
      <c r="L36" s="276"/>
      <c r="M36" s="276"/>
      <c r="N36" s="276"/>
      <c r="O36" s="276"/>
      <c r="P36" s="276"/>
      <c r="Q36" s="276"/>
      <c r="R36" s="276"/>
      <c r="S36" s="276"/>
      <c r="T36" s="276"/>
      <c r="U36" s="276"/>
      <c r="V36" s="276"/>
      <c r="W36" s="276"/>
      <c r="X36" s="276"/>
      <c r="Y36" s="276"/>
      <c r="Z36" s="276"/>
      <c r="AA36" s="276"/>
      <c r="AB36" s="276"/>
      <c r="AC36" s="276"/>
      <c r="AD36" s="276"/>
      <c r="AE36" s="276"/>
      <c r="AF36" s="276"/>
      <c r="AG36" s="276"/>
    </row>
    <row r="37" spans="1:37" ht="18.75" customHeight="1" x14ac:dyDescent="0.4">
      <c r="A37" s="37"/>
      <c r="C37" s="49" t="s">
        <v>39</v>
      </c>
      <c r="D37" s="276"/>
      <c r="E37" s="276"/>
      <c r="G37" s="276"/>
      <c r="H37" s="276"/>
      <c r="I37" s="276"/>
      <c r="J37" s="276"/>
      <c r="K37" s="276"/>
      <c r="L37" s="276"/>
      <c r="M37" s="276"/>
      <c r="N37" s="276"/>
      <c r="O37" s="276"/>
      <c r="P37" s="276"/>
      <c r="Q37" s="276"/>
      <c r="R37" s="276"/>
      <c r="S37" s="276"/>
      <c r="T37" s="276"/>
      <c r="U37" s="276"/>
      <c r="V37" s="276"/>
      <c r="W37" s="276"/>
      <c r="X37" s="276"/>
      <c r="Y37" s="276"/>
      <c r="Z37" s="276"/>
      <c r="AA37" s="276"/>
      <c r="AB37" s="276"/>
      <c r="AC37" s="276"/>
      <c r="AD37" s="276"/>
      <c r="AE37" s="276"/>
      <c r="AF37" s="276"/>
      <c r="AG37" s="276"/>
    </row>
    <row r="38" spans="1:37" ht="15" customHeight="1" x14ac:dyDescent="0.4">
      <c r="A38" s="37"/>
      <c r="C38" s="49"/>
      <c r="D38" s="276"/>
      <c r="E38" s="276"/>
      <c r="G38" s="276"/>
      <c r="H38" s="276"/>
      <c r="I38" s="276"/>
      <c r="J38" s="276"/>
      <c r="K38" s="276"/>
      <c r="L38" s="276"/>
      <c r="M38" s="276"/>
      <c r="N38" s="276"/>
      <c r="O38" s="276"/>
      <c r="P38" s="276"/>
      <c r="Q38" s="276"/>
      <c r="R38" s="276"/>
      <c r="S38" s="276"/>
      <c r="T38" s="276"/>
      <c r="U38" s="276"/>
      <c r="V38" s="276"/>
      <c r="W38" s="276"/>
      <c r="X38" s="276"/>
      <c r="Y38" s="276"/>
      <c r="Z38" s="276"/>
      <c r="AA38" s="276"/>
      <c r="AB38" s="276"/>
      <c r="AC38" s="276"/>
      <c r="AD38" s="276"/>
      <c r="AE38" s="276"/>
      <c r="AF38" s="276"/>
      <c r="AG38" s="276"/>
    </row>
    <row r="39" spans="1:37" ht="24.95" customHeight="1" x14ac:dyDescent="0.4">
      <c r="A39" s="37"/>
      <c r="B39" s="275" t="s">
        <v>577</v>
      </c>
      <c r="C39" s="36"/>
      <c r="D39" s="276"/>
      <c r="E39" s="276"/>
      <c r="G39" s="276"/>
      <c r="H39" s="276"/>
      <c r="I39" s="276"/>
      <c r="J39" s="276"/>
      <c r="K39" s="276"/>
      <c r="L39" s="276"/>
      <c r="M39" s="276"/>
      <c r="N39" s="276"/>
      <c r="O39" s="276"/>
      <c r="P39" s="276"/>
      <c r="Q39" s="276"/>
      <c r="R39" s="276"/>
      <c r="S39" s="276"/>
      <c r="T39" s="276"/>
      <c r="U39" s="276"/>
      <c r="V39" s="276"/>
      <c r="W39" s="276"/>
      <c r="X39" s="276"/>
      <c r="Y39" s="276"/>
      <c r="Z39" s="276"/>
      <c r="AA39" s="276"/>
      <c r="AB39" s="276"/>
      <c r="AC39" s="276"/>
      <c r="AD39" s="276"/>
      <c r="AE39" s="276"/>
      <c r="AF39" s="276"/>
      <c r="AG39" s="276"/>
    </row>
    <row r="40" spans="1:37" ht="24.95" customHeight="1" x14ac:dyDescent="0.4">
      <c r="A40" s="37"/>
      <c r="B40" s="36" t="s">
        <v>707</v>
      </c>
      <c r="H40" s="276"/>
      <c r="I40" s="276"/>
      <c r="J40" s="276"/>
      <c r="K40" s="276"/>
      <c r="L40" s="276"/>
      <c r="M40" s="276"/>
      <c r="N40" s="276"/>
      <c r="O40" s="276"/>
      <c r="P40" s="276"/>
      <c r="Q40" s="276"/>
      <c r="R40" s="276"/>
      <c r="S40" s="276"/>
    </row>
    <row r="41" spans="1:37" ht="24.95" customHeight="1" x14ac:dyDescent="0.4">
      <c r="A41" s="37"/>
      <c r="C41" s="115" t="str">
        <f>IF($AK$15=1,"☑","□")</f>
        <v>□</v>
      </c>
      <c r="D41" s="275" t="s">
        <v>367</v>
      </c>
      <c r="E41" s="276"/>
      <c r="F41" s="276"/>
      <c r="G41" s="276"/>
      <c r="H41" s="276"/>
      <c r="I41" s="276"/>
      <c r="J41" s="115" t="str">
        <f>IF($AK$15=2,"☑","□")</f>
        <v>□</v>
      </c>
      <c r="K41" s="275" t="s">
        <v>372</v>
      </c>
      <c r="L41" s="276"/>
      <c r="M41" s="276"/>
      <c r="N41" s="276"/>
      <c r="O41" s="276"/>
      <c r="P41" s="276"/>
      <c r="Q41" s="115" t="str">
        <f>IF($AK$15=3,"☑","□")</f>
        <v>□</v>
      </c>
      <c r="R41" s="275" t="s">
        <v>373</v>
      </c>
      <c r="S41" s="276"/>
      <c r="T41" s="276"/>
      <c r="U41" s="276"/>
      <c r="V41" s="276"/>
      <c r="X41" s="115" t="str">
        <f>IF($AK$15=4,"☑","□")</f>
        <v>☑</v>
      </c>
      <c r="Y41" s="275" t="s">
        <v>374</v>
      </c>
      <c r="Z41" s="276"/>
      <c r="AA41" s="276"/>
      <c r="AB41" s="276"/>
      <c r="AC41" s="276"/>
    </row>
    <row r="42" spans="1:37" ht="15" customHeight="1" x14ac:dyDescent="0.4">
      <c r="A42" s="37"/>
      <c r="F42" s="276"/>
      <c r="G42" s="276"/>
      <c r="H42" s="276"/>
      <c r="I42" s="276"/>
      <c r="J42" s="276"/>
      <c r="K42" s="276"/>
      <c r="L42" s="276"/>
      <c r="M42" s="276"/>
      <c r="N42" s="276"/>
      <c r="O42" s="276"/>
      <c r="P42" s="276"/>
      <c r="Q42" s="276"/>
      <c r="R42" s="276"/>
      <c r="S42" s="276"/>
    </row>
    <row r="43" spans="1:37" ht="24.95" customHeight="1" x14ac:dyDescent="0.4">
      <c r="A43" s="37"/>
      <c r="B43" s="275" t="s">
        <v>708</v>
      </c>
      <c r="C43" s="36"/>
      <c r="D43" s="276"/>
      <c r="E43" s="276"/>
      <c r="G43" s="276"/>
      <c r="H43" s="276"/>
      <c r="I43" s="276"/>
      <c r="J43" s="276"/>
      <c r="K43" s="276"/>
      <c r="L43" s="276"/>
      <c r="M43" s="276"/>
      <c r="N43" s="276"/>
      <c r="O43" s="276"/>
      <c r="P43" s="276"/>
      <c r="Q43" s="276"/>
      <c r="R43" s="276"/>
      <c r="S43" s="276"/>
      <c r="T43" s="276"/>
      <c r="U43" s="276"/>
      <c r="V43" s="276"/>
      <c r="W43" s="276"/>
      <c r="X43" s="276"/>
      <c r="Y43" s="276"/>
      <c r="Z43" s="276"/>
      <c r="AA43" s="276"/>
      <c r="AB43" s="276"/>
      <c r="AC43" s="276"/>
      <c r="AD43" s="276"/>
      <c r="AE43" s="276"/>
      <c r="AF43" s="276"/>
      <c r="AG43" s="276"/>
    </row>
    <row r="44" spans="1:37" ht="24.95" customHeight="1" x14ac:dyDescent="0.4">
      <c r="A44" s="37"/>
      <c r="B44" s="275" t="s">
        <v>578</v>
      </c>
      <c r="C44" s="36"/>
      <c r="D44" s="276"/>
      <c r="E44" s="276"/>
      <c r="G44" s="276"/>
      <c r="H44" s="276"/>
      <c r="I44" s="276"/>
      <c r="J44" s="276"/>
      <c r="K44" s="276"/>
      <c r="L44" s="276"/>
      <c r="AK44" s="283" t="s">
        <v>40</v>
      </c>
    </row>
    <row r="45" spans="1:37" ht="24.95" customHeight="1" x14ac:dyDescent="0.4">
      <c r="A45" s="37"/>
      <c r="B45" s="275"/>
      <c r="C45" s="36"/>
      <c r="D45" s="276"/>
      <c r="E45" s="276"/>
      <c r="G45" s="276"/>
      <c r="H45" s="276"/>
      <c r="I45" s="276"/>
      <c r="J45" s="276"/>
      <c r="K45" s="276"/>
      <c r="L45" s="276"/>
      <c r="M45" s="298"/>
      <c r="N45" s="298"/>
      <c r="O45" s="298"/>
      <c r="P45" s="298"/>
      <c r="Q45" s="298"/>
      <c r="R45" s="298"/>
      <c r="S45" s="298"/>
      <c r="T45" s="276" t="s">
        <v>41</v>
      </c>
      <c r="V45" s="275" t="s">
        <v>38</v>
      </c>
      <c r="X45" s="276"/>
      <c r="Z45" s="298"/>
      <c r="AA45" s="298"/>
      <c r="AB45" s="298"/>
      <c r="AC45" s="298"/>
      <c r="AD45" s="298"/>
      <c r="AE45" s="298"/>
      <c r="AF45" s="298"/>
      <c r="AG45" s="276" t="s">
        <v>42</v>
      </c>
      <c r="AK45" s="283">
        <v>6</v>
      </c>
    </row>
    <row r="46" spans="1:37" ht="24.95" customHeight="1" x14ac:dyDescent="0.4">
      <c r="A46" s="37"/>
      <c r="B46" s="275" t="s">
        <v>579</v>
      </c>
      <c r="C46" s="36"/>
      <c r="D46" s="276"/>
      <c r="E46" s="276"/>
      <c r="G46" s="276"/>
      <c r="H46" s="276"/>
      <c r="I46" s="276"/>
      <c r="J46" s="276"/>
      <c r="K46" s="276"/>
      <c r="L46" s="276"/>
      <c r="M46" s="64"/>
      <c r="N46" s="64"/>
      <c r="O46" s="64"/>
      <c r="P46" s="64"/>
      <c r="Q46" s="64"/>
      <c r="R46" s="64"/>
      <c r="S46" s="64"/>
      <c r="Z46" s="64"/>
      <c r="AA46" s="64"/>
      <c r="AB46" s="64"/>
      <c r="AC46" s="64"/>
      <c r="AD46" s="64"/>
      <c r="AE46" s="64"/>
      <c r="AF46" s="64"/>
    </row>
    <row r="47" spans="1:37" ht="24.95" customHeight="1" x14ac:dyDescent="0.4">
      <c r="A47" s="37"/>
      <c r="B47" s="275"/>
      <c r="C47" s="36"/>
      <c r="D47" s="276"/>
      <c r="E47" s="276"/>
      <c r="G47" s="276"/>
      <c r="H47" s="276"/>
      <c r="I47" s="276"/>
      <c r="J47" s="276"/>
      <c r="K47" s="276"/>
      <c r="L47" s="276"/>
      <c r="M47" s="298"/>
      <c r="N47" s="298"/>
      <c r="O47" s="298"/>
      <c r="P47" s="298"/>
      <c r="Q47" s="298"/>
      <c r="R47" s="298"/>
      <c r="S47" s="298"/>
      <c r="T47" s="276" t="s">
        <v>41</v>
      </c>
      <c r="V47" s="275" t="s">
        <v>38</v>
      </c>
      <c r="X47" s="276"/>
      <c r="Z47" s="298"/>
      <c r="AA47" s="298"/>
      <c r="AB47" s="298"/>
      <c r="AC47" s="298"/>
      <c r="AD47" s="298"/>
      <c r="AE47" s="298"/>
      <c r="AF47" s="298"/>
      <c r="AG47" s="276" t="s">
        <v>42</v>
      </c>
      <c r="AK47" s="283">
        <v>2</v>
      </c>
    </row>
    <row r="48" spans="1:37" ht="24.95" customHeight="1" x14ac:dyDescent="0.4">
      <c r="A48" s="37"/>
      <c r="B48" s="275" t="s">
        <v>580</v>
      </c>
      <c r="C48" s="275"/>
      <c r="D48" s="276"/>
      <c r="E48" s="276"/>
      <c r="G48" s="276"/>
      <c r="H48" s="276"/>
      <c r="I48" s="276"/>
      <c r="J48" s="276"/>
      <c r="K48" s="276"/>
      <c r="L48" s="276"/>
      <c r="M48" s="64"/>
      <c r="N48" s="64"/>
      <c r="O48" s="64"/>
      <c r="P48" s="64"/>
      <c r="Q48" s="64"/>
      <c r="R48" s="64"/>
      <c r="S48" s="64"/>
      <c r="Z48" s="64"/>
      <c r="AA48" s="64"/>
      <c r="AB48" s="64"/>
      <c r="AC48" s="64"/>
      <c r="AD48" s="64"/>
      <c r="AE48" s="64"/>
      <c r="AF48" s="64"/>
    </row>
    <row r="49" spans="1:37" ht="24.95" customHeight="1" x14ac:dyDescent="0.4">
      <c r="A49" s="37"/>
      <c r="B49" s="36"/>
      <c r="C49" s="275"/>
      <c r="D49" s="276"/>
      <c r="E49" s="276"/>
      <c r="G49" s="276"/>
      <c r="H49" s="276"/>
      <c r="I49" s="276"/>
      <c r="J49" s="276"/>
      <c r="K49" s="276"/>
      <c r="L49" s="276"/>
      <c r="M49" s="298"/>
      <c r="N49" s="298"/>
      <c r="O49" s="298"/>
      <c r="P49" s="298"/>
      <c r="Q49" s="298"/>
      <c r="R49" s="298"/>
      <c r="S49" s="298"/>
      <c r="T49" s="276" t="s">
        <v>41</v>
      </c>
      <c r="V49" s="275" t="s">
        <v>38</v>
      </c>
      <c r="X49" s="276"/>
      <c r="Z49" s="298"/>
      <c r="AA49" s="298"/>
      <c r="AB49" s="298"/>
      <c r="AC49" s="298"/>
      <c r="AD49" s="298"/>
      <c r="AE49" s="298"/>
      <c r="AF49" s="298"/>
      <c r="AG49" s="276" t="s">
        <v>42</v>
      </c>
      <c r="AK49" s="283">
        <v>28</v>
      </c>
    </row>
    <row r="50" spans="1:37" ht="24.95" customHeight="1" x14ac:dyDescent="0.4">
      <c r="A50" s="37"/>
      <c r="B50" s="275" t="s">
        <v>585</v>
      </c>
      <c r="C50" s="275"/>
      <c r="D50" s="276"/>
      <c r="E50" s="276"/>
      <c r="G50" s="276"/>
      <c r="H50" s="276"/>
      <c r="I50" s="276"/>
      <c r="J50" s="276"/>
      <c r="K50" s="276"/>
      <c r="L50" s="276"/>
      <c r="M50" s="250"/>
      <c r="N50" s="250"/>
      <c r="O50" s="250"/>
      <c r="P50" s="250"/>
      <c r="Q50" s="250"/>
      <c r="R50" s="250"/>
      <c r="S50" s="250"/>
      <c r="T50" s="276"/>
      <c r="U50" s="276"/>
      <c r="V50" s="276"/>
      <c r="W50" s="276"/>
      <c r="X50" s="276"/>
      <c r="Y50" s="276"/>
      <c r="Z50" s="250"/>
      <c r="AA50" s="250"/>
      <c r="AB50" s="250"/>
      <c r="AC50" s="250"/>
      <c r="AD50" s="250"/>
      <c r="AE50" s="250"/>
      <c r="AF50" s="250"/>
      <c r="AG50" s="276"/>
    </row>
    <row r="51" spans="1:37" ht="24.95" customHeight="1" x14ac:dyDescent="0.4">
      <c r="A51" s="37"/>
      <c r="B51" s="36"/>
      <c r="C51" s="275"/>
      <c r="D51" s="276"/>
      <c r="E51" s="276"/>
      <c r="G51" s="276"/>
      <c r="H51" s="276"/>
      <c r="I51" s="276"/>
      <c r="J51" s="276"/>
      <c r="K51" s="276"/>
      <c r="L51" s="276"/>
      <c r="M51" s="298"/>
      <c r="N51" s="298"/>
      <c r="O51" s="298"/>
      <c r="P51" s="298"/>
      <c r="Q51" s="298"/>
      <c r="R51" s="298"/>
      <c r="S51" s="298"/>
      <c r="T51" s="276" t="s">
        <v>41</v>
      </c>
      <c r="U51" s="36"/>
      <c r="V51" s="275" t="s">
        <v>38</v>
      </c>
      <c r="W51" s="36"/>
      <c r="X51" s="276"/>
      <c r="Y51" s="36"/>
      <c r="Z51" s="298"/>
      <c r="AA51" s="298"/>
      <c r="AB51" s="298"/>
      <c r="AC51" s="298"/>
      <c r="AD51" s="298"/>
      <c r="AE51" s="298"/>
      <c r="AF51" s="298"/>
      <c r="AG51" s="276" t="s">
        <v>42</v>
      </c>
      <c r="AK51" s="283">
        <v>7</v>
      </c>
    </row>
    <row r="52" spans="1:37" ht="24.95" customHeight="1" x14ac:dyDescent="0.4">
      <c r="A52" s="37"/>
      <c r="B52" s="275" t="s">
        <v>581</v>
      </c>
      <c r="C52" s="36"/>
      <c r="D52" s="276"/>
      <c r="E52" s="276"/>
      <c r="G52" s="276"/>
      <c r="H52" s="276"/>
      <c r="I52" s="276"/>
      <c r="J52" s="276"/>
      <c r="K52" s="276"/>
      <c r="L52" s="276"/>
      <c r="M52" s="250"/>
      <c r="N52" s="250"/>
      <c r="O52" s="250"/>
      <c r="P52" s="250"/>
      <c r="Q52" s="250"/>
      <c r="R52" s="250"/>
      <c r="S52" s="250"/>
      <c r="T52" s="276"/>
      <c r="U52" s="276"/>
      <c r="V52" s="276"/>
      <c r="W52" s="276"/>
      <c r="X52" s="276"/>
      <c r="Y52" s="276"/>
      <c r="Z52" s="250"/>
      <c r="AA52" s="250"/>
      <c r="AB52" s="250"/>
      <c r="AC52" s="250"/>
      <c r="AD52" s="250"/>
      <c r="AE52" s="250"/>
      <c r="AF52" s="250"/>
      <c r="AG52" s="276"/>
    </row>
    <row r="53" spans="1:37" ht="24.95" customHeight="1" x14ac:dyDescent="0.4">
      <c r="A53" s="37"/>
      <c r="B53" s="275"/>
      <c r="C53" s="36"/>
      <c r="D53" s="276"/>
      <c r="E53" s="276"/>
      <c r="G53" s="276"/>
      <c r="H53" s="276"/>
      <c r="I53" s="276"/>
      <c r="J53" s="276"/>
      <c r="K53" s="276"/>
      <c r="L53" s="276"/>
      <c r="M53" s="298"/>
      <c r="N53" s="298"/>
      <c r="O53" s="298"/>
      <c r="P53" s="298"/>
      <c r="Q53" s="298"/>
      <c r="R53" s="298"/>
      <c r="S53" s="298"/>
      <c r="T53" s="276" t="s">
        <v>41</v>
      </c>
      <c r="U53" s="36"/>
      <c r="V53" s="275" t="s">
        <v>38</v>
      </c>
      <c r="W53" s="36"/>
      <c r="X53" s="276"/>
      <c r="Y53" s="36"/>
      <c r="Z53" s="298"/>
      <c r="AA53" s="298"/>
      <c r="AB53" s="298"/>
      <c r="AC53" s="298"/>
      <c r="AD53" s="298"/>
      <c r="AE53" s="298"/>
      <c r="AF53" s="298"/>
      <c r="AG53" s="276" t="s">
        <v>42</v>
      </c>
      <c r="AK53" s="283">
        <v>10</v>
      </c>
    </row>
    <row r="54" spans="1:37" ht="24.95" customHeight="1" x14ac:dyDescent="0.4">
      <c r="A54" s="37"/>
      <c r="B54" s="275" t="s">
        <v>582</v>
      </c>
      <c r="C54" s="36"/>
      <c r="D54" s="276"/>
      <c r="E54" s="276"/>
      <c r="G54" s="276"/>
      <c r="H54" s="276"/>
      <c r="I54" s="276"/>
      <c r="J54" s="276"/>
      <c r="K54" s="276"/>
      <c r="L54" s="276"/>
      <c r="M54" s="64"/>
      <c r="N54" s="64"/>
      <c r="O54" s="64"/>
      <c r="P54" s="64"/>
      <c r="Q54" s="64"/>
      <c r="R54" s="64"/>
      <c r="S54" s="64"/>
      <c r="Z54" s="64"/>
      <c r="AA54" s="64"/>
      <c r="AB54" s="64"/>
      <c r="AC54" s="64"/>
      <c r="AD54" s="64"/>
      <c r="AE54" s="64"/>
      <c r="AF54" s="64"/>
    </row>
    <row r="55" spans="1:37" ht="24.95" customHeight="1" x14ac:dyDescent="0.4">
      <c r="A55" s="37"/>
      <c r="B55" s="36"/>
      <c r="C55" s="275"/>
      <c r="D55" s="276"/>
      <c r="E55" s="276"/>
      <c r="G55" s="276"/>
      <c r="H55" s="276"/>
      <c r="I55" s="276"/>
      <c r="J55" s="276"/>
      <c r="K55" s="276"/>
      <c r="L55" s="276"/>
      <c r="M55" s="298"/>
      <c r="N55" s="298"/>
      <c r="O55" s="298"/>
      <c r="P55" s="298"/>
      <c r="Q55" s="298"/>
      <c r="R55" s="298"/>
      <c r="S55" s="298"/>
      <c r="T55" s="276" t="s">
        <v>41</v>
      </c>
      <c r="V55" s="275" t="s">
        <v>38</v>
      </c>
      <c r="X55" s="276"/>
      <c r="Z55" s="298"/>
      <c r="AA55" s="298"/>
      <c r="AB55" s="298"/>
      <c r="AC55" s="298"/>
      <c r="AD55" s="298"/>
      <c r="AE55" s="298"/>
      <c r="AF55" s="298"/>
      <c r="AG55" s="276" t="s">
        <v>42</v>
      </c>
      <c r="AK55" s="283">
        <v>2</v>
      </c>
    </row>
    <row r="56" spans="1:37" ht="24.75" customHeight="1" x14ac:dyDescent="0.4">
      <c r="A56" s="37"/>
      <c r="B56" s="275" t="s">
        <v>583</v>
      </c>
      <c r="C56" s="275"/>
      <c r="D56" s="276"/>
      <c r="E56" s="276"/>
      <c r="G56" s="276"/>
      <c r="H56" s="276"/>
      <c r="I56" s="276"/>
      <c r="J56" s="276"/>
      <c r="K56" s="276"/>
      <c r="L56" s="276"/>
      <c r="M56" s="64"/>
      <c r="N56" s="64"/>
      <c r="O56" s="64"/>
      <c r="P56" s="64"/>
      <c r="Q56" s="64"/>
      <c r="R56" s="64"/>
      <c r="S56" s="64"/>
      <c r="Z56" s="64"/>
      <c r="AA56" s="64"/>
      <c r="AB56" s="64"/>
      <c r="AC56" s="64"/>
      <c r="AD56" s="64"/>
      <c r="AE56" s="64"/>
      <c r="AF56" s="64"/>
    </row>
    <row r="57" spans="1:37" ht="24.95" customHeight="1" x14ac:dyDescent="0.4">
      <c r="A57" s="37"/>
      <c r="B57" s="36"/>
      <c r="C57" s="275"/>
      <c r="D57" s="276"/>
      <c r="E57" s="276"/>
      <c r="G57" s="276"/>
      <c r="H57" s="276"/>
      <c r="I57" s="276"/>
      <c r="J57" s="276"/>
      <c r="K57" s="276"/>
      <c r="L57" s="276"/>
      <c r="M57" s="298"/>
      <c r="N57" s="298"/>
      <c r="O57" s="298"/>
      <c r="P57" s="298"/>
      <c r="Q57" s="298"/>
      <c r="R57" s="298"/>
      <c r="S57" s="298"/>
      <c r="T57" s="276" t="s">
        <v>41</v>
      </c>
      <c r="V57" s="275" t="s">
        <v>38</v>
      </c>
      <c r="X57" s="276"/>
      <c r="Z57" s="298"/>
      <c r="AA57" s="298"/>
      <c r="AB57" s="298"/>
      <c r="AC57" s="298"/>
      <c r="AD57" s="298"/>
      <c r="AE57" s="298"/>
      <c r="AF57" s="298"/>
      <c r="AG57" s="276" t="s">
        <v>42</v>
      </c>
      <c r="AK57" s="283">
        <v>41</v>
      </c>
    </row>
    <row r="58" spans="1:37" ht="24.95" customHeight="1" x14ac:dyDescent="0.4">
      <c r="A58" s="37"/>
      <c r="B58" s="275" t="s">
        <v>584</v>
      </c>
      <c r="C58" s="275"/>
      <c r="D58" s="276"/>
      <c r="E58" s="276"/>
      <c r="G58" s="276"/>
      <c r="H58" s="276"/>
      <c r="I58" s="276"/>
      <c r="J58" s="276"/>
      <c r="K58" s="276"/>
      <c r="L58" s="276"/>
      <c r="M58" s="250"/>
      <c r="N58" s="250"/>
      <c r="O58" s="250"/>
      <c r="P58" s="250"/>
      <c r="Q58" s="250"/>
      <c r="R58" s="250"/>
      <c r="S58" s="250"/>
      <c r="T58" s="276"/>
      <c r="U58" s="276"/>
      <c r="V58" s="276"/>
      <c r="W58" s="276"/>
      <c r="X58" s="276"/>
      <c r="Y58" s="276"/>
      <c r="Z58" s="250"/>
      <c r="AA58" s="250"/>
      <c r="AB58" s="250"/>
      <c r="AC58" s="250"/>
      <c r="AD58" s="250"/>
      <c r="AE58" s="250"/>
      <c r="AF58" s="250"/>
      <c r="AG58" s="276"/>
    </row>
    <row r="59" spans="1:37" ht="24.95" customHeight="1" x14ac:dyDescent="0.4">
      <c r="A59" s="37"/>
      <c r="B59" s="36"/>
      <c r="C59" s="275"/>
      <c r="D59" s="276"/>
      <c r="E59" s="276"/>
      <c r="G59" s="276"/>
      <c r="H59" s="276"/>
      <c r="I59" s="276"/>
      <c r="J59" s="276"/>
      <c r="K59" s="276"/>
      <c r="L59" s="276"/>
      <c r="M59" s="298"/>
      <c r="N59" s="298"/>
      <c r="O59" s="298"/>
      <c r="P59" s="298"/>
      <c r="Q59" s="298"/>
      <c r="R59" s="298"/>
      <c r="S59" s="298"/>
      <c r="T59" s="276" t="s">
        <v>41</v>
      </c>
      <c r="U59" s="36"/>
      <c r="V59" s="275" t="s">
        <v>38</v>
      </c>
      <c r="W59" s="36"/>
      <c r="X59" s="276"/>
      <c r="Y59" s="36"/>
      <c r="Z59" s="298"/>
      <c r="AA59" s="298"/>
      <c r="AB59" s="298"/>
      <c r="AC59" s="298"/>
      <c r="AD59" s="298"/>
      <c r="AE59" s="298"/>
      <c r="AF59" s="298"/>
      <c r="AG59" s="276" t="s">
        <v>42</v>
      </c>
      <c r="AK59" s="283">
        <v>10</v>
      </c>
    </row>
    <row r="60" spans="1:37" ht="24.95" customHeight="1" x14ac:dyDescent="0.4">
      <c r="A60" s="37"/>
      <c r="C60" s="49" t="s">
        <v>597</v>
      </c>
      <c r="D60" s="276"/>
      <c r="E60" s="276"/>
      <c r="F60" s="55"/>
      <c r="G60" s="276"/>
      <c r="H60" s="276"/>
      <c r="I60" s="276"/>
      <c r="J60" s="276"/>
      <c r="K60" s="276"/>
      <c r="L60" s="276"/>
      <c r="M60" s="276"/>
      <c r="N60" s="276"/>
      <c r="O60" s="276"/>
      <c r="P60" s="276"/>
      <c r="Q60" s="276"/>
      <c r="R60" s="276"/>
      <c r="S60" s="276"/>
      <c r="T60" s="276"/>
      <c r="U60" s="276"/>
      <c r="V60" s="276"/>
      <c r="W60" s="276"/>
      <c r="X60" s="276"/>
      <c r="Y60" s="276"/>
      <c r="Z60" s="276"/>
      <c r="AA60" s="276"/>
      <c r="AB60" s="276"/>
      <c r="AC60" s="276"/>
      <c r="AD60" s="276"/>
      <c r="AE60" s="276"/>
      <c r="AF60" s="276"/>
      <c r="AG60" s="276"/>
      <c r="AH60" s="276"/>
    </row>
    <row r="61" spans="1:37" ht="24.95" customHeight="1" x14ac:dyDescent="0.4">
      <c r="A61" s="37"/>
      <c r="C61" s="49" t="s">
        <v>43</v>
      </c>
      <c r="D61" s="276"/>
      <c r="E61" s="276"/>
      <c r="F61" s="55"/>
      <c r="G61" s="276"/>
      <c r="H61" s="276"/>
      <c r="I61" s="276"/>
      <c r="J61" s="276"/>
      <c r="K61" s="276"/>
      <c r="L61" s="276"/>
      <c r="M61" s="276"/>
      <c r="N61" s="276"/>
      <c r="O61" s="276"/>
      <c r="P61" s="276"/>
      <c r="Q61" s="276"/>
      <c r="R61" s="276"/>
      <c r="S61" s="276"/>
      <c r="T61" s="276"/>
      <c r="U61" s="276"/>
      <c r="V61" s="276"/>
      <c r="W61" s="276"/>
      <c r="X61" s="276"/>
      <c r="Y61" s="276"/>
      <c r="Z61" s="276"/>
      <c r="AA61" s="276"/>
      <c r="AB61" s="276"/>
      <c r="AC61" s="276"/>
      <c r="AD61" s="276"/>
      <c r="AE61" s="276"/>
      <c r="AF61" s="276"/>
      <c r="AG61" s="276"/>
      <c r="AH61" s="276"/>
    </row>
    <row r="62" spans="1:37" ht="24.95" customHeight="1" x14ac:dyDescent="0.4">
      <c r="A62" s="37"/>
      <c r="C62" s="49" t="s">
        <v>44</v>
      </c>
      <c r="D62" s="276"/>
      <c r="E62" s="276"/>
      <c r="F62" s="55"/>
      <c r="G62" s="276"/>
      <c r="H62" s="276"/>
      <c r="I62" s="276"/>
      <c r="J62" s="276"/>
      <c r="K62" s="276"/>
      <c r="L62" s="276"/>
      <c r="M62" s="276"/>
      <c r="N62" s="276"/>
      <c r="O62" s="276"/>
      <c r="P62" s="276"/>
      <c r="Q62" s="276"/>
      <c r="R62" s="276"/>
      <c r="S62" s="276"/>
      <c r="T62" s="276"/>
      <c r="U62" s="276"/>
      <c r="V62" s="276"/>
      <c r="W62" s="276"/>
      <c r="X62" s="276"/>
      <c r="Y62" s="276"/>
      <c r="Z62" s="276"/>
      <c r="AA62" s="276"/>
      <c r="AB62" s="276"/>
      <c r="AC62" s="276"/>
      <c r="AD62" s="276"/>
      <c r="AE62" s="276"/>
      <c r="AF62" s="276"/>
      <c r="AG62" s="276"/>
      <c r="AH62" s="276"/>
    </row>
    <row r="63" spans="1:37" ht="24.95" customHeight="1" x14ac:dyDescent="0.4">
      <c r="A63" s="37"/>
      <c r="C63" s="49" t="s">
        <v>39</v>
      </c>
      <c r="D63" s="276"/>
      <c r="E63" s="276"/>
      <c r="F63" s="55"/>
      <c r="G63" s="276"/>
      <c r="H63" s="276"/>
      <c r="I63" s="276"/>
      <c r="J63" s="276"/>
      <c r="K63" s="276"/>
      <c r="L63" s="276"/>
      <c r="M63" s="276"/>
      <c r="N63" s="276"/>
      <c r="O63" s="276"/>
      <c r="P63" s="276"/>
      <c r="Q63" s="276"/>
      <c r="R63" s="276"/>
      <c r="S63" s="276"/>
      <c r="T63" s="276"/>
      <c r="U63" s="276"/>
      <c r="V63" s="276"/>
      <c r="W63" s="276"/>
      <c r="X63" s="276"/>
      <c r="Y63" s="276"/>
      <c r="Z63" s="276"/>
      <c r="AA63" s="276"/>
      <c r="AB63" s="276"/>
      <c r="AC63" s="276"/>
      <c r="AD63" s="276"/>
      <c r="AE63" s="276"/>
      <c r="AF63" s="276"/>
      <c r="AG63" s="276"/>
      <c r="AH63" s="276"/>
    </row>
    <row r="64" spans="1:37" ht="24.95" customHeight="1" x14ac:dyDescent="0.4">
      <c r="A64" s="37"/>
      <c r="B64" s="275" t="s">
        <v>45</v>
      </c>
      <c r="C64" s="49"/>
      <c r="D64" s="276"/>
      <c r="E64" s="276"/>
      <c r="F64" s="55"/>
      <c r="G64" s="276"/>
      <c r="H64" s="276"/>
      <c r="I64" s="276"/>
      <c r="J64" s="276"/>
      <c r="K64" s="276"/>
      <c r="L64" s="276"/>
      <c r="M64" s="276"/>
      <c r="N64" s="276"/>
      <c r="O64" s="276"/>
      <c r="P64" s="276"/>
      <c r="Q64" s="276"/>
      <c r="R64" s="276"/>
      <c r="S64" s="276"/>
      <c r="T64" s="276"/>
      <c r="U64" s="276"/>
      <c r="V64" s="276"/>
      <c r="W64" s="276"/>
      <c r="X64" s="276"/>
      <c r="Y64" s="276"/>
      <c r="Z64" s="276"/>
      <c r="AA64" s="276"/>
      <c r="AB64" s="276"/>
      <c r="AC64" s="276"/>
      <c r="AD64" s="276"/>
      <c r="AE64" s="276"/>
      <c r="AF64" s="276"/>
      <c r="AG64" s="276"/>
      <c r="AH64" s="276"/>
    </row>
    <row r="65" spans="1:37" ht="24.95" customHeight="1" x14ac:dyDescent="0.4">
      <c r="A65" s="37"/>
      <c r="B65" s="275" t="s">
        <v>46</v>
      </c>
      <c r="C65" s="275"/>
      <c r="D65" s="276"/>
      <c r="E65" s="276"/>
      <c r="G65" s="276"/>
      <c r="H65" s="276"/>
      <c r="I65" s="276"/>
      <c r="J65" s="276"/>
      <c r="K65" s="276"/>
      <c r="L65" s="276"/>
      <c r="M65" s="276"/>
      <c r="N65" s="276"/>
      <c r="O65" s="276"/>
      <c r="P65" s="276"/>
      <c r="Q65" s="276"/>
      <c r="R65" s="276"/>
      <c r="S65" s="276"/>
      <c r="T65" s="276"/>
      <c r="U65" s="276"/>
      <c r="V65" s="276"/>
      <c r="W65" s="276"/>
      <c r="X65" s="276"/>
      <c r="Y65" s="276"/>
      <c r="Z65" s="276"/>
      <c r="AA65" s="276"/>
      <c r="AB65" s="276"/>
      <c r="AC65" s="276"/>
      <c r="AD65" s="276"/>
      <c r="AE65" s="276"/>
      <c r="AF65" s="276"/>
      <c r="AG65" s="276"/>
    </row>
    <row r="66" spans="1:37" ht="24.95" customHeight="1" x14ac:dyDescent="0.4">
      <c r="A66" s="37"/>
      <c r="C66" s="275"/>
      <c r="D66" s="276"/>
      <c r="E66" s="276"/>
      <c r="G66" s="276"/>
      <c r="H66" s="276"/>
      <c r="I66" s="276"/>
      <c r="J66" s="276"/>
      <c r="K66" s="276"/>
      <c r="L66" s="276"/>
      <c r="M66" s="312">
        <f>SUM(M44:S59)</f>
        <v>0</v>
      </c>
      <c r="N66" s="312"/>
      <c r="O66" s="312"/>
      <c r="P66" s="312"/>
      <c r="Q66" s="312"/>
      <c r="R66" s="312"/>
      <c r="S66" s="312"/>
      <c r="T66" s="276" t="s">
        <v>41</v>
      </c>
      <c r="U66" s="36"/>
      <c r="V66" s="275" t="s">
        <v>38</v>
      </c>
      <c r="W66" s="36"/>
      <c r="X66" s="276"/>
      <c r="Y66" s="36"/>
      <c r="Z66" s="312">
        <f>SUM(Z44:AF59)</f>
        <v>0</v>
      </c>
      <c r="AA66" s="312"/>
      <c r="AB66" s="312"/>
      <c r="AC66" s="312"/>
      <c r="AD66" s="312"/>
      <c r="AE66" s="312"/>
      <c r="AF66" s="312"/>
      <c r="AG66" s="276" t="s">
        <v>42</v>
      </c>
    </row>
    <row r="67" spans="1:37" ht="24.95" customHeight="1" x14ac:dyDescent="0.4">
      <c r="A67" s="37"/>
      <c r="B67" s="275" t="s">
        <v>47</v>
      </c>
      <c r="C67" s="275"/>
      <c r="D67" s="276"/>
      <c r="E67" s="276"/>
      <c r="G67" s="276"/>
      <c r="H67" s="276"/>
      <c r="I67" s="276"/>
      <c r="J67" s="276"/>
      <c r="K67" s="276"/>
      <c r="L67" s="276"/>
      <c r="M67" s="276"/>
      <c r="N67" s="276"/>
      <c r="O67" s="276"/>
      <c r="P67" s="276"/>
      <c r="Q67" s="276"/>
      <c r="R67" s="276"/>
      <c r="S67" s="276"/>
      <c r="T67" s="276"/>
      <c r="U67" s="276"/>
      <c r="V67" s="276"/>
      <c r="W67" s="276"/>
      <c r="X67" s="276"/>
      <c r="Y67" s="276"/>
      <c r="Z67" s="276"/>
      <c r="AA67" s="276"/>
      <c r="AB67" s="276"/>
      <c r="AC67" s="276"/>
      <c r="AD67" s="276"/>
      <c r="AE67" s="276"/>
      <c r="AF67" s="276"/>
      <c r="AG67" s="276"/>
    </row>
    <row r="68" spans="1:37" ht="24.95" customHeight="1" x14ac:dyDescent="0.4">
      <c r="A68" s="37"/>
      <c r="C68" s="275"/>
      <c r="D68" s="276"/>
      <c r="E68" s="276"/>
      <c r="G68" s="276"/>
      <c r="H68" s="276"/>
      <c r="I68" s="276"/>
      <c r="J68" s="276"/>
      <c r="K68" s="276"/>
      <c r="L68" s="276"/>
      <c r="M68" s="312">
        <f>M45*AK45+M47*AK47+M49*AK49+M51*AK51+M53*AK53+M55*AK55+M57*AK57+M59*AK59</f>
        <v>0</v>
      </c>
      <c r="N68" s="312"/>
      <c r="O68" s="312"/>
      <c r="P68" s="312"/>
      <c r="Q68" s="312"/>
      <c r="R68" s="312"/>
      <c r="S68" s="312"/>
      <c r="T68" s="276" t="s">
        <v>48</v>
      </c>
      <c r="U68" s="36"/>
      <c r="V68" s="275" t="s">
        <v>38</v>
      </c>
      <c r="W68" s="36"/>
      <c r="X68" s="276"/>
      <c r="Y68" s="36"/>
      <c r="Z68" s="312">
        <f>Z45*AK45+Z47*AK47+Z49*AK49+Z51*AK51+Z53*AK53+Z55*AK55+Z57*AK57+Z59*AK59</f>
        <v>0</v>
      </c>
      <c r="AA68" s="312"/>
      <c r="AB68" s="312"/>
      <c r="AC68" s="312"/>
      <c r="AD68" s="312"/>
      <c r="AE68" s="312"/>
      <c r="AF68" s="312"/>
      <c r="AG68" s="276" t="s">
        <v>49</v>
      </c>
    </row>
    <row r="69" spans="1:37" ht="15" customHeight="1" x14ac:dyDescent="0.4">
      <c r="A69" s="37"/>
      <c r="C69" s="275"/>
      <c r="D69" s="276"/>
      <c r="E69" s="276"/>
      <c r="G69" s="276"/>
      <c r="H69" s="276"/>
      <c r="I69" s="276"/>
      <c r="J69" s="276"/>
      <c r="K69" s="276"/>
      <c r="L69" s="276"/>
      <c r="M69" s="276"/>
      <c r="N69" s="276"/>
      <c r="O69" s="276"/>
      <c r="P69" s="276"/>
      <c r="Q69" s="276"/>
      <c r="R69" s="276"/>
      <c r="S69" s="276"/>
      <c r="T69" s="276"/>
      <c r="U69" s="276"/>
      <c r="V69" s="276"/>
      <c r="W69" s="276"/>
      <c r="X69" s="276"/>
      <c r="Y69" s="276"/>
      <c r="Z69" s="276"/>
      <c r="AA69" s="276"/>
      <c r="AB69" s="276"/>
      <c r="AC69" s="276"/>
      <c r="AD69" s="276"/>
      <c r="AE69" s="276"/>
      <c r="AF69" s="276"/>
      <c r="AG69" s="276"/>
    </row>
    <row r="70" spans="1:37" ht="24.95" customHeight="1" x14ac:dyDescent="0.4">
      <c r="A70" s="37"/>
      <c r="B70" s="275" t="s">
        <v>592</v>
      </c>
      <c r="C70" s="275"/>
      <c r="D70" s="276"/>
      <c r="E70" s="276"/>
      <c r="G70" s="276"/>
      <c r="H70" s="276"/>
      <c r="I70" s="276"/>
      <c r="J70" s="276"/>
      <c r="K70" s="276"/>
      <c r="L70" s="276"/>
      <c r="M70" s="276"/>
      <c r="N70" s="276"/>
      <c r="O70" s="276"/>
      <c r="P70" s="276"/>
      <c r="Q70" s="276"/>
      <c r="R70" s="276"/>
      <c r="S70" s="276"/>
      <c r="T70" s="276"/>
      <c r="U70" s="276"/>
      <c r="V70" s="276"/>
      <c r="W70" s="276"/>
      <c r="X70" s="276"/>
      <c r="Y70" s="276"/>
      <c r="Z70" s="276"/>
      <c r="AA70" s="276"/>
      <c r="AB70" s="276"/>
      <c r="AC70" s="276"/>
      <c r="AD70" s="276"/>
      <c r="AE70" s="276"/>
      <c r="AF70" s="276"/>
      <c r="AG70" s="276"/>
      <c r="AH70" s="276"/>
    </row>
    <row r="71" spans="1:37" ht="24.95" customHeight="1" x14ac:dyDescent="0.4">
      <c r="A71" s="37"/>
      <c r="B71" s="275"/>
      <c r="D71" s="276"/>
      <c r="E71" s="276"/>
      <c r="G71" s="276"/>
      <c r="H71" s="276"/>
      <c r="I71" s="276"/>
      <c r="J71" s="276"/>
      <c r="K71" s="276"/>
      <c r="L71" s="276"/>
      <c r="M71" s="307" t="str">
        <f>IFERROR(ROUNDDOWN(M68*10/M34,4),"")</f>
        <v/>
      </c>
      <c r="N71" s="307"/>
      <c r="O71" s="307"/>
      <c r="P71" s="307"/>
      <c r="Q71" s="307"/>
      <c r="R71" s="307"/>
      <c r="S71" s="307"/>
      <c r="T71" s="276"/>
      <c r="U71" s="36"/>
      <c r="V71" s="275" t="s">
        <v>38</v>
      </c>
      <c r="W71" s="36"/>
      <c r="X71" s="276"/>
      <c r="Y71" s="36"/>
      <c r="Z71" s="313" t="str">
        <f>IFERROR(Z68*10/Z34,"")</f>
        <v/>
      </c>
      <c r="AA71" s="313"/>
      <c r="AB71" s="313"/>
      <c r="AC71" s="313"/>
      <c r="AD71" s="313"/>
      <c r="AE71" s="313"/>
      <c r="AF71" s="313"/>
      <c r="AG71" s="276" t="s">
        <v>50</v>
      </c>
      <c r="AK71" s="287">
        <f>IF(M71&lt;0.012,1,0)</f>
        <v>0</v>
      </c>
    </row>
    <row r="72" spans="1:37" ht="15" customHeight="1" x14ac:dyDescent="0.4">
      <c r="A72" s="37"/>
      <c r="B72" s="275"/>
      <c r="D72" s="49"/>
      <c r="E72" s="276"/>
      <c r="F72" s="49"/>
      <c r="G72" s="276"/>
      <c r="H72" s="276"/>
      <c r="I72" s="276"/>
      <c r="J72" s="276"/>
      <c r="K72" s="276"/>
      <c r="L72" s="276"/>
      <c r="M72" s="276"/>
      <c r="N72" s="276"/>
      <c r="O72" s="276"/>
      <c r="P72" s="276"/>
      <c r="Q72" s="276"/>
      <c r="R72" s="276"/>
      <c r="S72" s="276"/>
      <c r="AE72" s="251"/>
      <c r="AF72" s="251"/>
    </row>
    <row r="73" spans="1:37" ht="24.95" customHeight="1" x14ac:dyDescent="0.4">
      <c r="A73" s="37"/>
      <c r="B73" s="275" t="s">
        <v>595</v>
      </c>
      <c r="D73" s="276"/>
      <c r="E73" s="276"/>
      <c r="G73" s="276"/>
      <c r="H73" s="276"/>
      <c r="I73" s="276"/>
      <c r="J73" s="276"/>
      <c r="K73" s="276"/>
      <c r="L73" s="276"/>
    </row>
    <row r="74" spans="1:37" ht="24.95" customHeight="1" x14ac:dyDescent="0.4">
      <c r="A74" s="37"/>
      <c r="C74" s="275"/>
      <c r="D74" s="276"/>
      <c r="E74" s="276"/>
      <c r="M74" s="312" t="str">
        <f>IFERROR(IF(ROUNDDOWN((M34*1.2%-(M68*10))/(((M45+M49+M51+M53+M57+M59)*8+M47+M55)*10),1)&lt;0,0,ROUNDDOWN((M34*1.2%-(M68*10))/(((M45+M49+M51+M53+M57+M59)*8+M47+M55)*10),1)),"")</f>
        <v/>
      </c>
      <c r="N74" s="312"/>
      <c r="O74" s="312"/>
      <c r="P74" s="312"/>
      <c r="Q74" s="312"/>
      <c r="R74" s="312"/>
      <c r="S74" s="312"/>
      <c r="T74" s="276"/>
      <c r="V74" s="275" t="s">
        <v>38</v>
      </c>
      <c r="Z74" s="312" t="str">
        <f>IFERROR(IF(ROUNDDOWN((Z34*1.2%-(Z68*10))/(((Z45+Z49+Z51+Z53+Z57+Z59)*8+Z47+Z55)*10),1)&lt;0,0,ROUNDDOWN((Z34*1.2%-(Z68*10))/(((Z45+Z49+Z51+Z53+Z57+Z59)*8+Z47+Z55)*10),1)),"")</f>
        <v/>
      </c>
      <c r="AA74" s="312"/>
      <c r="AB74" s="312"/>
      <c r="AC74" s="312"/>
      <c r="AD74" s="312"/>
      <c r="AE74" s="312"/>
      <c r="AF74" s="312"/>
      <c r="AG74" s="276" t="s">
        <v>51</v>
      </c>
    </row>
    <row r="75" spans="1:37" ht="24.95" customHeight="1" x14ac:dyDescent="0.4">
      <c r="A75" s="37"/>
      <c r="C75" s="275"/>
      <c r="D75" s="276"/>
      <c r="E75" s="276"/>
      <c r="G75" s="276"/>
      <c r="H75" s="276"/>
      <c r="I75" s="276"/>
      <c r="J75" s="276"/>
      <c r="K75" s="276"/>
      <c r="L75" s="276"/>
      <c r="M75" s="276"/>
      <c r="N75" s="276"/>
      <c r="O75" s="276"/>
      <c r="P75" s="276"/>
      <c r="Q75" s="276"/>
      <c r="R75" s="276"/>
      <c r="S75" s="276"/>
    </row>
    <row r="76" spans="1:37" ht="20.100000000000001" customHeight="1" x14ac:dyDescent="0.4">
      <c r="A76" s="37"/>
      <c r="B76" s="308" t="s">
        <v>52</v>
      </c>
      <c r="C76" s="308"/>
      <c r="D76" s="308"/>
      <c r="E76" s="308"/>
      <c r="F76" s="314" t="s">
        <v>53</v>
      </c>
      <c r="G76" s="314"/>
      <c r="H76" s="314"/>
      <c r="I76" s="314"/>
      <c r="J76" s="314"/>
      <c r="K76" s="314"/>
      <c r="L76" s="314"/>
      <c r="M76" s="314"/>
      <c r="N76" s="314"/>
      <c r="O76" s="314"/>
      <c r="P76" s="314"/>
      <c r="Q76" s="314"/>
      <c r="R76" s="314"/>
      <c r="S76" s="314"/>
      <c r="T76" s="314"/>
      <c r="U76" s="314"/>
      <c r="V76" s="314"/>
      <c r="W76" s="314"/>
      <c r="X76" s="314"/>
      <c r="Y76" s="314"/>
      <c r="Z76" s="314"/>
      <c r="AA76" s="314"/>
      <c r="AB76" s="314"/>
      <c r="AC76" s="314"/>
      <c r="AD76" s="314"/>
      <c r="AE76" s="314"/>
      <c r="AF76" s="314"/>
      <c r="AG76" s="314"/>
      <c r="AH76" s="314"/>
    </row>
    <row r="77" spans="1:37" ht="20.100000000000001" customHeight="1" x14ac:dyDescent="0.4">
      <c r="A77" s="37"/>
      <c r="B77" s="308"/>
      <c r="C77" s="308"/>
      <c r="D77" s="308"/>
      <c r="E77" s="308"/>
      <c r="F77" s="315" t="s">
        <v>54</v>
      </c>
      <c r="G77" s="315"/>
      <c r="H77" s="315"/>
      <c r="I77" s="315"/>
      <c r="J77" s="315"/>
      <c r="K77" s="315"/>
      <c r="L77" s="315"/>
      <c r="M77" s="315"/>
      <c r="N77" s="315"/>
      <c r="O77" s="315"/>
      <c r="P77" s="315"/>
      <c r="Q77" s="315"/>
      <c r="R77" s="315"/>
      <c r="S77" s="315"/>
      <c r="T77" s="315"/>
      <c r="U77" s="315"/>
      <c r="V77" s="315"/>
      <c r="W77" s="315"/>
      <c r="X77" s="315"/>
      <c r="Y77" s="315"/>
      <c r="Z77" s="315"/>
      <c r="AA77" s="315"/>
      <c r="AB77" s="315"/>
      <c r="AC77" s="315"/>
      <c r="AD77" s="315"/>
      <c r="AE77" s="315"/>
      <c r="AF77" s="315"/>
      <c r="AG77" s="315"/>
      <c r="AH77" s="315"/>
    </row>
    <row r="78" spans="1:37" ht="20.100000000000001" customHeight="1" x14ac:dyDescent="0.4">
      <c r="A78" s="37"/>
      <c r="B78" s="308"/>
      <c r="C78" s="308"/>
      <c r="D78" s="308"/>
      <c r="E78" s="308"/>
      <c r="G78" s="87"/>
      <c r="H78" s="87"/>
      <c r="I78" s="87"/>
      <c r="J78" s="316" t="s">
        <v>55</v>
      </c>
      <c r="K78" s="316"/>
      <c r="L78" s="316"/>
      <c r="M78" s="316"/>
      <c r="N78" s="316"/>
      <c r="O78" s="316"/>
      <c r="P78" s="316"/>
      <c r="Q78" s="316"/>
      <c r="R78" s="316"/>
      <c r="S78" s="316"/>
      <c r="T78" s="316"/>
      <c r="U78" s="316"/>
      <c r="V78" s="316"/>
      <c r="W78" s="316"/>
      <c r="X78" s="316"/>
      <c r="Y78" s="316"/>
      <c r="Z78" s="316"/>
      <c r="AA78" s="316"/>
      <c r="AB78" s="316"/>
      <c r="AC78" s="316"/>
      <c r="AD78" s="316"/>
      <c r="AE78" s="87"/>
      <c r="AF78" s="87"/>
      <c r="AG78" s="87"/>
      <c r="AH78" s="87"/>
    </row>
    <row r="79" spans="1:37" ht="20.100000000000001" customHeight="1" x14ac:dyDescent="0.4">
      <c r="A79" s="37"/>
      <c r="B79" s="308"/>
      <c r="C79" s="308"/>
      <c r="D79" s="308"/>
      <c r="E79" s="308"/>
      <c r="G79" s="86"/>
      <c r="H79" s="86"/>
      <c r="I79" s="86"/>
      <c r="J79" s="310" t="s">
        <v>56</v>
      </c>
      <c r="K79" s="310"/>
      <c r="L79" s="310"/>
      <c r="M79" s="310"/>
      <c r="N79" s="310"/>
      <c r="O79" s="310"/>
      <c r="P79" s="310"/>
      <c r="Q79" s="310"/>
      <c r="R79" s="310"/>
      <c r="S79" s="310"/>
      <c r="T79" s="310"/>
      <c r="U79" s="310"/>
      <c r="V79" s="310"/>
      <c r="W79" s="310"/>
      <c r="X79" s="310"/>
      <c r="Y79" s="310"/>
      <c r="Z79" s="310"/>
      <c r="AA79" s="310"/>
      <c r="AB79" s="310"/>
      <c r="AC79" s="310"/>
      <c r="AD79" s="310"/>
      <c r="AE79" s="86"/>
      <c r="AF79" s="86"/>
      <c r="AG79" s="86"/>
      <c r="AH79" s="86"/>
    </row>
    <row r="80" spans="1:37" ht="20.100000000000001" customHeight="1" x14ac:dyDescent="0.4">
      <c r="A80" s="37"/>
      <c r="B80" s="308"/>
      <c r="C80" s="308"/>
      <c r="D80" s="308"/>
      <c r="E80" s="308"/>
      <c r="G80" s="85"/>
      <c r="H80" s="85"/>
      <c r="I80" s="85"/>
      <c r="J80" s="310" t="s">
        <v>57</v>
      </c>
      <c r="K80" s="310"/>
      <c r="L80" s="310"/>
      <c r="M80" s="310"/>
      <c r="N80" s="310"/>
      <c r="O80" s="310"/>
      <c r="P80" s="310"/>
      <c r="Q80" s="310"/>
      <c r="R80" s="310"/>
      <c r="S80" s="310"/>
      <c r="T80" s="310"/>
      <c r="U80" s="310"/>
      <c r="V80" s="310"/>
      <c r="W80" s="310"/>
      <c r="X80" s="310"/>
      <c r="Y80" s="310"/>
      <c r="Z80" s="310"/>
      <c r="AA80" s="310"/>
      <c r="AB80" s="310"/>
      <c r="AC80" s="310"/>
      <c r="AD80" s="310"/>
      <c r="AE80" s="86" t="s">
        <v>58</v>
      </c>
      <c r="AF80" s="86"/>
      <c r="AG80" s="86"/>
      <c r="AH80" s="86"/>
    </row>
    <row r="81" spans="1:40" ht="20.100000000000001" customHeight="1" x14ac:dyDescent="0.4">
      <c r="A81" s="37"/>
      <c r="B81" s="308"/>
      <c r="C81" s="308"/>
      <c r="D81" s="308"/>
      <c r="E81" s="308"/>
      <c r="G81" s="86"/>
      <c r="H81" s="86"/>
      <c r="I81" s="86"/>
      <c r="J81" s="310" t="s">
        <v>59</v>
      </c>
      <c r="K81" s="310"/>
      <c r="L81" s="310"/>
      <c r="M81" s="310"/>
      <c r="N81" s="310"/>
      <c r="O81" s="310"/>
      <c r="P81" s="310"/>
      <c r="Q81" s="310"/>
      <c r="R81" s="310"/>
      <c r="S81" s="310"/>
      <c r="T81" s="310"/>
      <c r="U81" s="310"/>
      <c r="V81" s="310"/>
      <c r="W81" s="310"/>
      <c r="X81" s="310"/>
      <c r="Y81" s="310"/>
      <c r="Z81" s="310"/>
      <c r="AA81" s="310"/>
      <c r="AB81" s="310"/>
      <c r="AC81" s="310"/>
      <c r="AD81" s="310"/>
      <c r="AE81" s="86"/>
      <c r="AF81" s="86"/>
      <c r="AG81" s="86"/>
      <c r="AH81" s="86"/>
    </row>
    <row r="82" spans="1:40" ht="20.100000000000001" customHeight="1" x14ac:dyDescent="0.4">
      <c r="A82" s="37"/>
      <c r="B82" s="276"/>
      <c r="C82" s="276"/>
      <c r="D82" s="276"/>
      <c r="E82" s="276"/>
      <c r="G82" s="86"/>
      <c r="H82" s="86"/>
      <c r="I82" s="86"/>
      <c r="J82" s="277"/>
      <c r="K82" s="277"/>
      <c r="L82" s="277"/>
      <c r="M82" s="277"/>
      <c r="N82" s="277"/>
      <c r="O82" s="277"/>
      <c r="P82" s="277"/>
      <c r="Q82" s="277"/>
      <c r="R82" s="277"/>
      <c r="S82" s="277"/>
      <c r="T82" s="277"/>
      <c r="U82" s="277"/>
      <c r="V82" s="277"/>
      <c r="W82" s="277"/>
      <c r="X82" s="277"/>
      <c r="Y82" s="277"/>
      <c r="Z82" s="277"/>
      <c r="AA82" s="277"/>
      <c r="AB82" s="277"/>
      <c r="AC82" s="277"/>
      <c r="AD82" s="277"/>
      <c r="AE82" s="86"/>
      <c r="AF82" s="86"/>
      <c r="AG82" s="86"/>
      <c r="AH82" s="86"/>
    </row>
    <row r="83" spans="1:40" ht="24.95" customHeight="1" x14ac:dyDescent="0.4">
      <c r="A83" s="37" t="s">
        <v>60</v>
      </c>
      <c r="B83" s="275" t="s">
        <v>61</v>
      </c>
      <c r="D83" s="276"/>
      <c r="E83" s="276"/>
      <c r="G83" s="276"/>
      <c r="H83" s="276"/>
      <c r="I83" s="276"/>
      <c r="J83" s="276"/>
      <c r="K83" s="276"/>
      <c r="L83" s="276"/>
      <c r="M83" s="276"/>
      <c r="N83" s="276"/>
      <c r="O83" s="276"/>
      <c r="P83" s="276"/>
      <c r="Q83" s="276"/>
      <c r="R83" s="276"/>
      <c r="S83" s="276"/>
    </row>
    <row r="84" spans="1:40" ht="15" customHeight="1" x14ac:dyDescent="0.4">
      <c r="A84" s="37"/>
      <c r="B84" s="275"/>
      <c r="D84" s="276"/>
      <c r="E84" s="276"/>
      <c r="G84" s="276"/>
      <c r="H84" s="276"/>
      <c r="I84" s="276"/>
      <c r="J84" s="276"/>
      <c r="K84" s="276"/>
      <c r="L84" s="276"/>
      <c r="M84" s="276"/>
      <c r="N84" s="276"/>
      <c r="O84" s="276"/>
      <c r="P84" s="276"/>
      <c r="Q84" s="276"/>
      <c r="R84" s="276"/>
      <c r="S84" s="276"/>
    </row>
    <row r="85" spans="1:40" ht="24.95" customHeight="1" x14ac:dyDescent="0.4">
      <c r="A85" s="37"/>
      <c r="B85" s="275"/>
      <c r="D85" s="276"/>
      <c r="E85" s="276"/>
      <c r="G85" s="276"/>
      <c r="J85" s="309" t="str">
        <f>IF(AK85&lt;=1.1,IF(AK85&gt;=0.9,"☑","□"),"□")</f>
        <v>□</v>
      </c>
      <c r="K85" s="309"/>
      <c r="L85" s="275" t="s">
        <v>376</v>
      </c>
      <c r="M85" s="276"/>
      <c r="N85" s="276"/>
      <c r="O85" s="276"/>
      <c r="P85" s="276"/>
      <c r="Q85" s="276"/>
      <c r="R85" s="276"/>
      <c r="S85" s="276"/>
      <c r="T85" s="276"/>
      <c r="U85" s="276"/>
      <c r="V85" s="276"/>
      <c r="AK85" s="288" t="str">
        <f>IFERROR(M34/Z34,"")</f>
        <v/>
      </c>
    </row>
    <row r="86" spans="1:40" ht="24.95" customHeight="1" x14ac:dyDescent="0.4">
      <c r="A86" s="37"/>
      <c r="B86" s="275"/>
      <c r="C86" s="55" t="s">
        <v>62</v>
      </c>
      <c r="D86" s="276"/>
      <c r="E86" s="276"/>
      <c r="G86" s="276"/>
      <c r="J86" s="309" t="str">
        <f>IF(AK86&lt;=1.1,IF(AK86&gt;=0.9,"☑","□"),"□")</f>
        <v>□</v>
      </c>
      <c r="K86" s="309"/>
      <c r="L86" s="49" t="s">
        <v>377</v>
      </c>
      <c r="M86" s="276"/>
      <c r="N86" s="276"/>
      <c r="O86" s="276"/>
      <c r="P86" s="276"/>
      <c r="Q86" s="276"/>
      <c r="R86" s="276"/>
      <c r="S86" s="276"/>
      <c r="T86" s="276"/>
      <c r="U86" s="276"/>
      <c r="V86" s="276"/>
      <c r="AK86" s="288" t="str">
        <f>IFERROR(M68/Z68,"")</f>
        <v/>
      </c>
    </row>
    <row r="87" spans="1:40" ht="24.95" customHeight="1" x14ac:dyDescent="0.4">
      <c r="A87" s="37"/>
      <c r="B87" s="275"/>
      <c r="D87" s="276"/>
      <c r="E87" s="276"/>
      <c r="G87" s="276"/>
      <c r="J87" s="309" t="str">
        <f>IF(AK87&lt;=1.1,IF(AK87&gt;=0.9,"☑","□"),"□")</f>
        <v>□</v>
      </c>
      <c r="K87" s="309"/>
      <c r="L87" s="49" t="s">
        <v>379</v>
      </c>
      <c r="M87" s="276"/>
      <c r="N87" s="276"/>
      <c r="O87" s="276"/>
      <c r="P87" s="276"/>
      <c r="Q87" s="276"/>
      <c r="R87" s="276"/>
      <c r="S87" s="276"/>
      <c r="T87" s="276"/>
      <c r="U87" s="276"/>
      <c r="V87" s="276"/>
      <c r="AK87" s="288" t="str">
        <f>IFERROR(M66/Z66,"")</f>
        <v/>
      </c>
    </row>
    <row r="88" spans="1:40" ht="24.95" customHeight="1" x14ac:dyDescent="0.4">
      <c r="A88" s="37"/>
      <c r="B88" s="275"/>
      <c r="D88" s="276"/>
      <c r="E88" s="276"/>
      <c r="G88" s="276"/>
      <c r="J88" s="309" t="str">
        <f>IF(AK88&lt;=1.1,IF(AK88&gt;=0.9,"☑","□"),"□")</f>
        <v>□</v>
      </c>
      <c r="K88" s="309"/>
      <c r="L88" s="275" t="s">
        <v>380</v>
      </c>
      <c r="M88" s="276"/>
      <c r="N88" s="276"/>
      <c r="O88" s="276"/>
      <c r="P88" s="276"/>
      <c r="Q88" s="276"/>
      <c r="R88" s="276"/>
      <c r="S88" s="276"/>
      <c r="T88" s="276"/>
      <c r="U88" s="276"/>
      <c r="V88" s="276"/>
      <c r="AK88" s="288" t="str">
        <f>IFERROR(M74/Z74,"")</f>
        <v/>
      </c>
    </row>
    <row r="89" spans="1:40" ht="24.95" customHeight="1" x14ac:dyDescent="0.4">
      <c r="A89" s="37"/>
      <c r="B89" s="275"/>
      <c r="D89" s="276"/>
      <c r="E89" s="276"/>
      <c r="G89" s="276"/>
      <c r="J89" s="281" t="s">
        <v>587</v>
      </c>
      <c r="K89" s="260"/>
      <c r="L89" s="275"/>
      <c r="M89" s="276"/>
      <c r="N89" s="276"/>
      <c r="O89" s="276"/>
      <c r="P89" s="276"/>
      <c r="Q89" s="276"/>
      <c r="R89" s="276"/>
      <c r="S89" s="276"/>
      <c r="T89" s="276"/>
      <c r="U89" s="276"/>
      <c r="V89" s="276"/>
      <c r="AK89" s="288"/>
    </row>
    <row r="90" spans="1:40" ht="15" customHeight="1" x14ac:dyDescent="0.4">
      <c r="A90" s="37"/>
      <c r="B90" s="275"/>
      <c r="D90" s="276"/>
      <c r="E90" s="276"/>
      <c r="G90" s="276"/>
      <c r="H90" s="276"/>
      <c r="I90" s="276"/>
      <c r="J90" s="276"/>
      <c r="K90" s="276"/>
      <c r="L90" s="276"/>
      <c r="M90" s="276"/>
      <c r="N90" s="276"/>
      <c r="O90" s="276"/>
      <c r="P90" s="276"/>
      <c r="Q90" s="276"/>
      <c r="R90" s="276"/>
      <c r="S90" s="276"/>
    </row>
    <row r="91" spans="1:40" ht="24.95" customHeight="1" x14ac:dyDescent="0.4">
      <c r="A91" s="37" t="s">
        <v>63</v>
      </c>
      <c r="B91" s="275" t="s">
        <v>64</v>
      </c>
      <c r="D91" s="276"/>
      <c r="E91" s="276"/>
      <c r="G91" s="276"/>
      <c r="H91" s="276"/>
      <c r="I91" s="276"/>
      <c r="J91" s="276"/>
      <c r="K91" s="276"/>
      <c r="L91" s="276"/>
      <c r="M91" s="276"/>
      <c r="N91" s="276"/>
      <c r="O91" s="276"/>
      <c r="P91" s="276"/>
      <c r="Q91" s="276"/>
      <c r="R91" s="276"/>
      <c r="S91" s="276"/>
    </row>
    <row r="92" spans="1:40" ht="24.95" customHeight="1" x14ac:dyDescent="0.4">
      <c r="A92" s="37"/>
      <c r="B92" s="55" t="s">
        <v>65</v>
      </c>
      <c r="E92" s="276"/>
      <c r="F92" s="276"/>
      <c r="G92" s="276"/>
      <c r="H92" s="276"/>
      <c r="I92" s="276"/>
      <c r="J92" s="276"/>
      <c r="K92" s="276"/>
      <c r="L92" s="276"/>
      <c r="M92" s="276"/>
      <c r="N92" s="276"/>
      <c r="O92" s="276"/>
    </row>
    <row r="93" spans="1:40" ht="24.95" customHeight="1" x14ac:dyDescent="0.4">
      <c r="A93" s="37"/>
      <c r="D93" s="311" t="str">
        <f>IFERROR(IF(OR(AK21*AK24*AK71=0,M74&lt;=0),"算定不可",(VLOOKUP("該当",'リスト（外来）'!J:L,3,FALSE))),"")</f>
        <v>算定不可</v>
      </c>
      <c r="E93" s="311"/>
      <c r="F93" s="311"/>
      <c r="G93" s="311"/>
      <c r="H93" s="311"/>
      <c r="I93" s="311"/>
      <c r="J93" s="311"/>
      <c r="K93" s="311"/>
      <c r="L93" s="311"/>
      <c r="M93" s="311"/>
      <c r="N93" s="311"/>
      <c r="O93" s="311"/>
      <c r="P93" s="311"/>
      <c r="R93" s="311" t="str">
        <f>IFERROR(IF(OR(AK21*AK24*AK71=0,M74&lt;=0),"算定不可",(VLOOKUP("該当",'リスト（外来）'!J:N,4,FALSE))),"")</f>
        <v>算定不可</v>
      </c>
      <c r="S93" s="311"/>
      <c r="T93" s="311"/>
      <c r="U93" s="311"/>
      <c r="V93" s="311"/>
      <c r="W93" s="311"/>
      <c r="X93" s="311"/>
      <c r="Y93" s="311"/>
      <c r="Z93" s="311"/>
      <c r="AA93" s="311"/>
      <c r="AB93" s="311"/>
      <c r="AC93" s="311"/>
      <c r="AD93" s="311"/>
      <c r="AK93" s="283">
        <f>IFERROR(VLOOKUP(D93,'リスト（外来）'!L:N,3,FALSE),0)</f>
        <v>0</v>
      </c>
    </row>
    <row r="94" spans="1:40" ht="24.95" customHeight="1" x14ac:dyDescent="0.4">
      <c r="A94" s="37"/>
      <c r="B94" s="55" t="s">
        <v>66</v>
      </c>
      <c r="E94" s="276"/>
      <c r="F94" s="276"/>
      <c r="G94" s="276"/>
      <c r="H94" s="276"/>
      <c r="I94" s="276"/>
      <c r="J94" s="276"/>
      <c r="K94" s="276"/>
      <c r="L94" s="276"/>
      <c r="M94" s="276"/>
      <c r="N94" s="276"/>
      <c r="O94" s="276"/>
      <c r="P94" s="276"/>
      <c r="Q94" s="276"/>
      <c r="R94" s="276"/>
      <c r="S94" s="276"/>
      <c r="T94" s="276"/>
      <c r="U94" s="276"/>
      <c r="V94" s="276"/>
      <c r="W94" s="276"/>
      <c r="X94" s="276"/>
      <c r="Y94" s="276"/>
      <c r="Z94" s="276"/>
      <c r="AA94" s="276"/>
    </row>
    <row r="95" spans="1:40" ht="24.95" customHeight="1" x14ac:dyDescent="0.4">
      <c r="A95" s="37"/>
      <c r="D95" s="303" t="s">
        <v>67</v>
      </c>
      <c r="E95" s="304"/>
      <c r="F95" s="305" t="s">
        <v>68</v>
      </c>
      <c r="G95" s="305"/>
      <c r="H95" s="305"/>
      <c r="I95" s="305"/>
      <c r="J95" s="305"/>
      <c r="K95" s="305"/>
      <c r="L95" s="305"/>
      <c r="M95" s="305"/>
      <c r="N95" s="305"/>
      <c r="O95" s="305"/>
      <c r="P95" s="306"/>
      <c r="Q95" s="276"/>
      <c r="R95" s="303" t="s">
        <v>67</v>
      </c>
      <c r="S95" s="304"/>
      <c r="T95" s="305" t="s">
        <v>68</v>
      </c>
      <c r="U95" s="305"/>
      <c r="V95" s="305"/>
      <c r="W95" s="305"/>
      <c r="X95" s="305"/>
      <c r="Y95" s="305"/>
      <c r="Z95" s="305"/>
      <c r="AA95" s="305"/>
      <c r="AB95" s="305"/>
      <c r="AC95" s="305"/>
      <c r="AD95" s="306"/>
      <c r="AK95" s="283">
        <v>1</v>
      </c>
      <c r="AL95" s="284">
        <v>1</v>
      </c>
      <c r="AM95" s="284">
        <v>7</v>
      </c>
      <c r="AN95" s="284">
        <v>7</v>
      </c>
    </row>
    <row r="96" spans="1:40" ht="24.95" customHeight="1" x14ac:dyDescent="0.4">
      <c r="A96" s="37"/>
      <c r="B96" s="275"/>
      <c r="C96" s="276"/>
      <c r="D96" s="303" t="s">
        <v>67</v>
      </c>
      <c r="E96" s="304"/>
      <c r="F96" s="305" t="s">
        <v>69</v>
      </c>
      <c r="G96" s="305"/>
      <c r="H96" s="305"/>
      <c r="I96" s="305"/>
      <c r="J96" s="305"/>
      <c r="K96" s="305"/>
      <c r="L96" s="305"/>
      <c r="M96" s="305"/>
      <c r="N96" s="305"/>
      <c r="O96" s="305"/>
      <c r="P96" s="306"/>
      <c r="R96" s="303" t="s">
        <v>67</v>
      </c>
      <c r="S96" s="304"/>
      <c r="T96" s="305" t="s">
        <v>70</v>
      </c>
      <c r="U96" s="305"/>
      <c r="V96" s="305"/>
      <c r="W96" s="305"/>
      <c r="X96" s="305"/>
      <c r="Y96" s="305"/>
      <c r="Z96" s="305"/>
      <c r="AA96" s="305"/>
      <c r="AB96" s="305"/>
      <c r="AC96" s="305"/>
      <c r="AD96" s="306"/>
      <c r="AK96" s="283">
        <v>1</v>
      </c>
      <c r="AL96" s="284">
        <f>IF(AK$93&gt;=AK96,1,0)</f>
        <v>0</v>
      </c>
    </row>
    <row r="97" spans="1:38" ht="24.95" customHeight="1" x14ac:dyDescent="0.4">
      <c r="A97" s="37"/>
      <c r="B97" s="275"/>
      <c r="C97" s="276"/>
      <c r="D97" s="303" t="s">
        <v>67</v>
      </c>
      <c r="E97" s="304"/>
      <c r="F97" s="305" t="s">
        <v>71</v>
      </c>
      <c r="G97" s="305"/>
      <c r="H97" s="305"/>
      <c r="I97" s="305"/>
      <c r="J97" s="305"/>
      <c r="K97" s="305"/>
      <c r="L97" s="305"/>
      <c r="M97" s="305"/>
      <c r="N97" s="305"/>
      <c r="O97" s="305"/>
      <c r="P97" s="306"/>
      <c r="R97" s="303" t="s">
        <v>67</v>
      </c>
      <c r="S97" s="304"/>
      <c r="T97" s="305" t="s">
        <v>72</v>
      </c>
      <c r="U97" s="305"/>
      <c r="V97" s="305"/>
      <c r="W97" s="305"/>
      <c r="X97" s="305"/>
      <c r="Y97" s="305"/>
      <c r="Z97" s="305"/>
      <c r="AA97" s="305"/>
      <c r="AB97" s="305"/>
      <c r="AC97" s="305"/>
      <c r="AD97" s="306"/>
      <c r="AK97" s="283">
        <v>2</v>
      </c>
      <c r="AL97" s="284">
        <f>IF(AK$93&gt;=AK97,1,0)</f>
        <v>0</v>
      </c>
    </row>
    <row r="98" spans="1:38" ht="24.95" customHeight="1" x14ac:dyDescent="0.4">
      <c r="A98" s="37"/>
      <c r="B98" s="275"/>
      <c r="C98" s="276"/>
      <c r="D98" s="303" t="s">
        <v>67</v>
      </c>
      <c r="E98" s="304"/>
      <c r="F98" s="305" t="s">
        <v>73</v>
      </c>
      <c r="G98" s="305"/>
      <c r="H98" s="305"/>
      <c r="I98" s="305"/>
      <c r="J98" s="305"/>
      <c r="K98" s="305"/>
      <c r="L98" s="305"/>
      <c r="M98" s="305"/>
      <c r="N98" s="305"/>
      <c r="O98" s="305"/>
      <c r="P98" s="306"/>
      <c r="R98" s="303" t="s">
        <v>67</v>
      </c>
      <c r="S98" s="304"/>
      <c r="T98" s="305" t="s">
        <v>74</v>
      </c>
      <c r="U98" s="305"/>
      <c r="V98" s="305"/>
      <c r="W98" s="305"/>
      <c r="X98" s="305"/>
      <c r="Y98" s="305"/>
      <c r="Z98" s="305"/>
      <c r="AA98" s="305"/>
      <c r="AB98" s="305"/>
      <c r="AC98" s="305"/>
      <c r="AD98" s="306"/>
      <c r="AK98" s="283">
        <v>3</v>
      </c>
      <c r="AL98" s="284">
        <f>IF(AK$93&gt;=AK98,1,0)</f>
        <v>0</v>
      </c>
    </row>
    <row r="99" spans="1:38" ht="24.95" customHeight="1" x14ac:dyDescent="0.4">
      <c r="A99" s="37"/>
      <c r="B99" s="275"/>
      <c r="C99" s="276"/>
      <c r="D99" s="303" t="s">
        <v>67</v>
      </c>
      <c r="E99" s="304"/>
      <c r="F99" s="305" t="s">
        <v>75</v>
      </c>
      <c r="G99" s="305"/>
      <c r="H99" s="305"/>
      <c r="I99" s="305"/>
      <c r="J99" s="305"/>
      <c r="K99" s="305"/>
      <c r="L99" s="305"/>
      <c r="M99" s="305"/>
      <c r="N99" s="305"/>
      <c r="O99" s="305"/>
      <c r="P99" s="306"/>
      <c r="R99" s="303" t="s">
        <v>67</v>
      </c>
      <c r="S99" s="304"/>
      <c r="T99" s="305" t="s">
        <v>76</v>
      </c>
      <c r="U99" s="305"/>
      <c r="V99" s="305"/>
      <c r="W99" s="305"/>
      <c r="X99" s="305"/>
      <c r="Y99" s="305"/>
      <c r="Z99" s="305"/>
      <c r="AA99" s="305"/>
      <c r="AB99" s="305"/>
      <c r="AC99" s="305"/>
      <c r="AD99" s="306"/>
      <c r="AK99" s="283">
        <v>4</v>
      </c>
      <c r="AL99" s="284">
        <f t="shared" ref="AL99:AL103" si="0">IF(AK$93&gt;=AK99,1,0)</f>
        <v>0</v>
      </c>
    </row>
    <row r="100" spans="1:38" ht="24.95" customHeight="1" x14ac:dyDescent="0.4">
      <c r="A100" s="37"/>
      <c r="B100" s="275"/>
      <c r="C100" s="276"/>
      <c r="D100" s="303" t="s">
        <v>67</v>
      </c>
      <c r="E100" s="304"/>
      <c r="F100" s="305" t="s">
        <v>77</v>
      </c>
      <c r="G100" s="305"/>
      <c r="H100" s="305"/>
      <c r="I100" s="305"/>
      <c r="J100" s="305"/>
      <c r="K100" s="305"/>
      <c r="L100" s="305"/>
      <c r="M100" s="305"/>
      <c r="N100" s="305"/>
      <c r="O100" s="305"/>
      <c r="P100" s="306"/>
      <c r="R100" s="303" t="s">
        <v>67</v>
      </c>
      <c r="S100" s="304"/>
      <c r="T100" s="305" t="s">
        <v>78</v>
      </c>
      <c r="U100" s="305"/>
      <c r="V100" s="305"/>
      <c r="W100" s="305"/>
      <c r="X100" s="305"/>
      <c r="Y100" s="305"/>
      <c r="Z100" s="305"/>
      <c r="AA100" s="305"/>
      <c r="AB100" s="305"/>
      <c r="AC100" s="305"/>
      <c r="AD100" s="306"/>
      <c r="AK100" s="283">
        <v>5</v>
      </c>
      <c r="AL100" s="284">
        <f t="shared" si="0"/>
        <v>0</v>
      </c>
    </row>
    <row r="101" spans="1:38" ht="24.95" customHeight="1" x14ac:dyDescent="0.4">
      <c r="A101" s="37"/>
      <c r="B101" s="275"/>
      <c r="C101" s="276"/>
      <c r="D101" s="303" t="s">
        <v>67</v>
      </c>
      <c r="E101" s="304"/>
      <c r="F101" s="305" t="s">
        <v>79</v>
      </c>
      <c r="G101" s="305"/>
      <c r="H101" s="305"/>
      <c r="I101" s="305"/>
      <c r="J101" s="305"/>
      <c r="K101" s="305"/>
      <c r="L101" s="305"/>
      <c r="M101" s="305"/>
      <c r="N101" s="305"/>
      <c r="O101" s="305"/>
      <c r="P101" s="306"/>
      <c r="R101" s="303" t="s">
        <v>67</v>
      </c>
      <c r="S101" s="304"/>
      <c r="T101" s="305" t="s">
        <v>80</v>
      </c>
      <c r="U101" s="305"/>
      <c r="V101" s="305"/>
      <c r="W101" s="305"/>
      <c r="X101" s="305"/>
      <c r="Y101" s="305"/>
      <c r="Z101" s="305"/>
      <c r="AA101" s="305"/>
      <c r="AB101" s="305"/>
      <c r="AC101" s="305"/>
      <c r="AD101" s="306"/>
      <c r="AK101" s="283">
        <v>6</v>
      </c>
      <c r="AL101" s="284">
        <f t="shared" si="0"/>
        <v>0</v>
      </c>
    </row>
    <row r="102" spans="1:38" ht="24.95" customHeight="1" x14ac:dyDescent="0.4">
      <c r="A102" s="37"/>
      <c r="B102" s="275"/>
      <c r="C102" s="276"/>
      <c r="D102" s="303" t="s">
        <v>67</v>
      </c>
      <c r="E102" s="304"/>
      <c r="F102" s="305" t="s">
        <v>81</v>
      </c>
      <c r="G102" s="305"/>
      <c r="H102" s="305"/>
      <c r="I102" s="305"/>
      <c r="J102" s="305"/>
      <c r="K102" s="305"/>
      <c r="L102" s="305"/>
      <c r="M102" s="305"/>
      <c r="N102" s="305"/>
      <c r="O102" s="305"/>
      <c r="P102" s="306"/>
      <c r="R102" s="303" t="s">
        <v>67</v>
      </c>
      <c r="S102" s="304"/>
      <c r="T102" s="305" t="s">
        <v>82</v>
      </c>
      <c r="U102" s="305"/>
      <c r="V102" s="305"/>
      <c r="W102" s="305"/>
      <c r="X102" s="305"/>
      <c r="Y102" s="305"/>
      <c r="Z102" s="305"/>
      <c r="AA102" s="305"/>
      <c r="AB102" s="305"/>
      <c r="AC102" s="305"/>
      <c r="AD102" s="306"/>
      <c r="AK102" s="283">
        <v>7</v>
      </c>
      <c r="AL102" s="284">
        <f t="shared" si="0"/>
        <v>0</v>
      </c>
    </row>
    <row r="103" spans="1:38" ht="24.95" customHeight="1" x14ac:dyDescent="0.4">
      <c r="A103" s="37"/>
      <c r="B103" s="275"/>
      <c r="C103" s="276"/>
      <c r="D103" s="303" t="s">
        <v>67</v>
      </c>
      <c r="E103" s="304"/>
      <c r="F103" s="305" t="s">
        <v>83</v>
      </c>
      <c r="G103" s="305"/>
      <c r="H103" s="305"/>
      <c r="I103" s="305"/>
      <c r="J103" s="305"/>
      <c r="K103" s="305"/>
      <c r="L103" s="305"/>
      <c r="M103" s="305"/>
      <c r="N103" s="305"/>
      <c r="O103" s="305"/>
      <c r="P103" s="306"/>
      <c r="R103" s="303" t="s">
        <v>67</v>
      </c>
      <c r="S103" s="304"/>
      <c r="T103" s="305" t="s">
        <v>84</v>
      </c>
      <c r="U103" s="305"/>
      <c r="V103" s="305"/>
      <c r="W103" s="305"/>
      <c r="X103" s="305"/>
      <c r="Y103" s="305"/>
      <c r="Z103" s="305"/>
      <c r="AA103" s="305"/>
      <c r="AB103" s="305"/>
      <c r="AC103" s="305"/>
      <c r="AD103" s="306"/>
      <c r="AK103" s="283">
        <v>8</v>
      </c>
      <c r="AL103" s="284">
        <f t="shared" si="0"/>
        <v>0</v>
      </c>
    </row>
    <row r="104" spans="1:38" ht="24.95" customHeight="1" x14ac:dyDescent="0.4">
      <c r="A104" s="37"/>
      <c r="B104" s="275"/>
      <c r="D104" s="276"/>
      <c r="E104" s="276"/>
      <c r="F104" s="276"/>
      <c r="G104" s="276"/>
      <c r="H104" s="276"/>
      <c r="I104" s="276"/>
      <c r="J104" s="276"/>
      <c r="K104" s="276"/>
      <c r="L104" s="276"/>
      <c r="M104" s="276"/>
      <c r="N104" s="276"/>
      <c r="O104" s="276"/>
      <c r="P104" s="276"/>
      <c r="Q104" s="276"/>
      <c r="R104" s="276"/>
      <c r="S104" s="276"/>
      <c r="T104" s="276"/>
      <c r="U104" s="276"/>
      <c r="V104" s="276"/>
      <c r="W104" s="276"/>
      <c r="X104" s="276"/>
      <c r="Y104" s="276"/>
      <c r="Z104" s="276"/>
      <c r="AA104" s="276"/>
      <c r="AB104" s="276"/>
    </row>
    <row r="105" spans="1:38" ht="24.95" customHeight="1" x14ac:dyDescent="0.4">
      <c r="A105" s="55" t="s">
        <v>16</v>
      </c>
    </row>
    <row r="106" spans="1:38" ht="24.95" customHeight="1" x14ac:dyDescent="0.4">
      <c r="A106" s="55" t="s">
        <v>17</v>
      </c>
    </row>
    <row r="107" spans="1:38" ht="24.95" customHeight="1" x14ac:dyDescent="0.4">
      <c r="A107" s="55" t="s">
        <v>85</v>
      </c>
    </row>
    <row r="108" spans="1:38" ht="24.95" customHeight="1" x14ac:dyDescent="0.4">
      <c r="A108" s="55" t="s">
        <v>86</v>
      </c>
    </row>
    <row r="109" spans="1:38" ht="24.95" customHeight="1" x14ac:dyDescent="0.4">
      <c r="A109" s="55" t="s">
        <v>22</v>
      </c>
    </row>
    <row r="110" spans="1:38" ht="24.95" customHeight="1" x14ac:dyDescent="0.4">
      <c r="A110" s="55" t="s">
        <v>23</v>
      </c>
    </row>
    <row r="111" spans="1:38" ht="24.95" customHeight="1" x14ac:dyDescent="0.4">
      <c r="A111" s="55" t="s">
        <v>589</v>
      </c>
    </row>
    <row r="112" spans="1:38" ht="24.95" customHeight="1" x14ac:dyDescent="0.4">
      <c r="A112" s="55" t="s">
        <v>87</v>
      </c>
    </row>
    <row r="113" spans="1:37" ht="24.95" customHeight="1" x14ac:dyDescent="0.4">
      <c r="A113" s="55" t="s">
        <v>737</v>
      </c>
      <c r="AK113" s="289"/>
    </row>
    <row r="114" spans="1:37" ht="24.95" customHeight="1" x14ac:dyDescent="0.4">
      <c r="A114" s="36" t="s">
        <v>709</v>
      </c>
    </row>
    <row r="115" spans="1:37" ht="24.95" customHeight="1" x14ac:dyDescent="0.4">
      <c r="A115" s="55" t="s">
        <v>88</v>
      </c>
    </row>
    <row r="116" spans="1:37" ht="24.95" customHeight="1" x14ac:dyDescent="0.4">
      <c r="B116" s="55" t="s">
        <v>381</v>
      </c>
    </row>
    <row r="117" spans="1:37" ht="24.95" customHeight="1" x14ac:dyDescent="0.4">
      <c r="A117" s="55" t="s">
        <v>599</v>
      </c>
    </row>
    <row r="118" spans="1:37" ht="24.95" customHeight="1" x14ac:dyDescent="0.4">
      <c r="A118" s="55" t="s">
        <v>89</v>
      </c>
    </row>
    <row r="119" spans="1:37" ht="24.95" customHeight="1" x14ac:dyDescent="0.4">
      <c r="A119" s="55" t="s">
        <v>90</v>
      </c>
    </row>
    <row r="120" spans="1:37" ht="24.95" customHeight="1" x14ac:dyDescent="0.4">
      <c r="A120" s="55" t="s">
        <v>91</v>
      </c>
    </row>
    <row r="121" spans="1:37" ht="24.95" customHeight="1" x14ac:dyDescent="0.4">
      <c r="A121" s="55" t="s">
        <v>600</v>
      </c>
    </row>
    <row r="122" spans="1:37" ht="24.95" customHeight="1" x14ac:dyDescent="0.4">
      <c r="A122" s="55" t="s">
        <v>92</v>
      </c>
    </row>
    <row r="123" spans="1:37" ht="24.95" customHeight="1" x14ac:dyDescent="0.4">
      <c r="A123" s="55" t="s">
        <v>93</v>
      </c>
    </row>
    <row r="124" spans="1:37" ht="24.95" customHeight="1" x14ac:dyDescent="0.4">
      <c r="A124" s="55" t="s">
        <v>94</v>
      </c>
    </row>
    <row r="125" spans="1:37" ht="24.95" customHeight="1" x14ac:dyDescent="0.4">
      <c r="A125" s="55" t="s">
        <v>95</v>
      </c>
    </row>
    <row r="126" spans="1:37" ht="24.95" customHeight="1" x14ac:dyDescent="0.4">
      <c r="A126" s="55" t="s">
        <v>96</v>
      </c>
    </row>
    <row r="127" spans="1:37" ht="24.95" customHeight="1" x14ac:dyDescent="0.4">
      <c r="A127" s="55" t="s">
        <v>97</v>
      </c>
    </row>
    <row r="128" spans="1:37" ht="24.95" customHeight="1" x14ac:dyDescent="0.4">
      <c r="A128" s="55" t="s">
        <v>98</v>
      </c>
    </row>
    <row r="129" spans="1:40" ht="24.95" customHeight="1" x14ac:dyDescent="0.4">
      <c r="A129" s="55" t="s">
        <v>99</v>
      </c>
    </row>
    <row r="130" spans="1:40" ht="24.95" customHeight="1" x14ac:dyDescent="0.4">
      <c r="A130" s="55" t="s">
        <v>100</v>
      </c>
    </row>
    <row r="131" spans="1:40" ht="24.95" customHeight="1" x14ac:dyDescent="0.4">
      <c r="A131" s="55" t="s">
        <v>101</v>
      </c>
    </row>
    <row r="132" spans="1:40" ht="24.95" customHeight="1" x14ac:dyDescent="0.4">
      <c r="A132" s="55" t="s">
        <v>601</v>
      </c>
    </row>
    <row r="133" spans="1:40" ht="24.95" customHeight="1" x14ac:dyDescent="0.4">
      <c r="A133" s="55" t="s">
        <v>102</v>
      </c>
    </row>
    <row r="134" spans="1:40" ht="24.95" customHeight="1" x14ac:dyDescent="0.4">
      <c r="A134" s="55" t="s">
        <v>103</v>
      </c>
    </row>
    <row r="135" spans="1:40" ht="24.95" customHeight="1" x14ac:dyDescent="0.4">
      <c r="A135" s="55" t="s">
        <v>738</v>
      </c>
    </row>
    <row r="136" spans="1:40" ht="24.95" customHeight="1" x14ac:dyDescent="0.4">
      <c r="A136" s="55" t="s">
        <v>104</v>
      </c>
    </row>
    <row r="137" spans="1:40" ht="24.95" customHeight="1" x14ac:dyDescent="0.4">
      <c r="A137" s="55" t="s">
        <v>105</v>
      </c>
    </row>
    <row r="138" spans="1:40" ht="24.95" customHeight="1" x14ac:dyDescent="0.4">
      <c r="A138" s="55" t="s">
        <v>602</v>
      </c>
    </row>
    <row r="139" spans="1:40" ht="24.95" customHeight="1" x14ac:dyDescent="0.4">
      <c r="A139" s="55" t="s">
        <v>106</v>
      </c>
    </row>
    <row r="140" spans="1:40" ht="24.95" customHeight="1" x14ac:dyDescent="0.4">
      <c r="A140" s="55" t="s">
        <v>603</v>
      </c>
    </row>
    <row r="141" spans="1:40" s="154" customFormat="1" ht="24.95" customHeight="1" x14ac:dyDescent="0.4">
      <c r="A141" s="154" t="s">
        <v>458</v>
      </c>
      <c r="F141" s="155"/>
      <c r="AK141" s="285"/>
      <c r="AL141" s="286"/>
      <c r="AM141" s="286"/>
      <c r="AN141" s="286"/>
    </row>
    <row r="142" spans="1:40" ht="24.95" customHeight="1" x14ac:dyDescent="0.4">
      <c r="A142" s="55" t="s">
        <v>524</v>
      </c>
    </row>
    <row r="143" spans="1:40" ht="24.95" customHeight="1" x14ac:dyDescent="0.4">
      <c r="A143" s="55" t="s">
        <v>525</v>
      </c>
    </row>
    <row r="144" spans="1:40" ht="24.95" customHeight="1" x14ac:dyDescent="0.4">
      <c r="A144" s="55" t="s">
        <v>526</v>
      </c>
    </row>
    <row r="145" spans="1:40" ht="24.95" customHeight="1" x14ac:dyDescent="0.4">
      <c r="A145" s="55" t="s">
        <v>604</v>
      </c>
    </row>
    <row r="146" spans="1:40" ht="24.95" customHeight="1" x14ac:dyDescent="0.4">
      <c r="A146" s="55" t="s">
        <v>532</v>
      </c>
    </row>
    <row r="147" spans="1:40" ht="24.95" customHeight="1" x14ac:dyDescent="0.4">
      <c r="A147" s="55" t="s">
        <v>605</v>
      </c>
    </row>
    <row r="148" spans="1:40" ht="24.95" customHeight="1" x14ac:dyDescent="0.4">
      <c r="A148" s="55" t="s">
        <v>527</v>
      </c>
    </row>
    <row r="149" spans="1:40" ht="24.95" customHeight="1" x14ac:dyDescent="0.4">
      <c r="A149" s="55" t="s">
        <v>528</v>
      </c>
    </row>
    <row r="150" spans="1:40" ht="24.95" customHeight="1" x14ac:dyDescent="0.4">
      <c r="A150" s="55" t="s">
        <v>529</v>
      </c>
    </row>
    <row r="151" spans="1:40" ht="24.95" customHeight="1" x14ac:dyDescent="0.4">
      <c r="A151" s="55" t="s">
        <v>530</v>
      </c>
    </row>
    <row r="152" spans="1:40" ht="24.95" customHeight="1" x14ac:dyDescent="0.4">
      <c r="A152" s="55" t="s">
        <v>531</v>
      </c>
    </row>
    <row r="153" spans="1:40" s="154" customFormat="1" ht="24.95" customHeight="1" x14ac:dyDescent="0.4">
      <c r="A153" s="154" t="s">
        <v>462</v>
      </c>
      <c r="F153" s="155"/>
      <c r="AK153" s="285"/>
      <c r="AL153" s="286"/>
      <c r="AM153" s="286"/>
      <c r="AN153" s="286"/>
    </row>
    <row r="154" spans="1:40" s="154" customFormat="1" ht="24.95" customHeight="1" x14ac:dyDescent="0.4">
      <c r="A154" s="154" t="s">
        <v>463</v>
      </c>
      <c r="F154" s="155"/>
      <c r="AK154" s="285"/>
      <c r="AL154" s="286"/>
      <c r="AM154" s="286"/>
      <c r="AN154" s="286"/>
    </row>
    <row r="155" spans="1:40" ht="24.95" customHeight="1" x14ac:dyDescent="0.4">
      <c r="A155" s="252"/>
    </row>
    <row r="156" spans="1:40" ht="24.95" customHeight="1" x14ac:dyDescent="0.4">
      <c r="A156" s="36"/>
    </row>
    <row r="157" spans="1:40" ht="24.95" customHeight="1" x14ac:dyDescent="0.4">
      <c r="F157" s="55"/>
      <c r="AK157" s="284"/>
    </row>
    <row r="158" spans="1:40" ht="24.95" customHeight="1" x14ac:dyDescent="0.4">
      <c r="F158" s="55"/>
      <c r="AK158" s="284"/>
    </row>
    <row r="159" spans="1:40" ht="24.95" customHeight="1" x14ac:dyDescent="0.4">
      <c r="F159" s="55"/>
      <c r="AK159" s="284"/>
    </row>
    <row r="160" spans="1:40" ht="24.95" customHeight="1" x14ac:dyDescent="0.4">
      <c r="F160" s="55"/>
      <c r="AK160" s="284"/>
    </row>
    <row r="161" spans="6:37" ht="24.95" customHeight="1" x14ac:dyDescent="0.4">
      <c r="F161" s="55"/>
      <c r="AK161" s="284"/>
    </row>
    <row r="162" spans="6:37" ht="24.95" customHeight="1" x14ac:dyDescent="0.4">
      <c r="F162" s="55"/>
      <c r="AK162" s="284"/>
    </row>
    <row r="163" spans="6:37" ht="24.95" customHeight="1" x14ac:dyDescent="0.4">
      <c r="F163" s="55"/>
      <c r="AK163" s="284"/>
    </row>
    <row r="164" spans="6:37" ht="24.95" customHeight="1" x14ac:dyDescent="0.4">
      <c r="F164" s="55"/>
      <c r="AK164" s="284"/>
    </row>
    <row r="165" spans="6:37" ht="24.95" customHeight="1" x14ac:dyDescent="0.4">
      <c r="F165" s="55"/>
      <c r="AK165" s="284"/>
    </row>
    <row r="166" spans="6:37" ht="24.95" customHeight="1" x14ac:dyDescent="0.4">
      <c r="F166" s="55"/>
      <c r="AK166" s="284"/>
    </row>
    <row r="167" spans="6:37" ht="24.95" customHeight="1" x14ac:dyDescent="0.4">
      <c r="F167" s="55"/>
      <c r="AK167" s="284"/>
    </row>
    <row r="168" spans="6:37" ht="24.95" customHeight="1" x14ac:dyDescent="0.4">
      <c r="F168" s="55"/>
      <c r="AK168" s="284"/>
    </row>
    <row r="169" spans="6:37" ht="24.95" customHeight="1" x14ac:dyDescent="0.4">
      <c r="F169" s="55"/>
      <c r="AK169" s="284"/>
    </row>
    <row r="170" spans="6:37" ht="24.95" customHeight="1" x14ac:dyDescent="0.4">
      <c r="F170" s="55"/>
      <c r="AK170" s="284"/>
    </row>
    <row r="171" spans="6:37" ht="24.95" customHeight="1" x14ac:dyDescent="0.4">
      <c r="F171" s="55"/>
      <c r="AK171" s="284"/>
    </row>
    <row r="172" spans="6:37" ht="24.95" customHeight="1" x14ac:dyDescent="0.4">
      <c r="F172" s="55"/>
      <c r="AK172" s="284"/>
    </row>
    <row r="173" spans="6:37" ht="24.95" customHeight="1" x14ac:dyDescent="0.4">
      <c r="F173" s="55"/>
      <c r="AK173" s="284"/>
    </row>
    <row r="174" spans="6:37" ht="24.95" customHeight="1" x14ac:dyDescent="0.4">
      <c r="F174" s="55"/>
      <c r="AK174" s="284"/>
    </row>
    <row r="175" spans="6:37" ht="24.95" customHeight="1" x14ac:dyDescent="0.4">
      <c r="F175" s="55"/>
      <c r="AK175" s="284"/>
    </row>
    <row r="176" spans="6:37" ht="24.95" customHeight="1" x14ac:dyDescent="0.4">
      <c r="F176" s="55"/>
      <c r="AK176" s="284"/>
    </row>
    <row r="177" spans="6:37" ht="24.95" customHeight="1" x14ac:dyDescent="0.4">
      <c r="F177" s="55"/>
      <c r="AK177" s="284"/>
    </row>
    <row r="178" spans="6:37" ht="24.95" customHeight="1" x14ac:dyDescent="0.4">
      <c r="F178" s="55"/>
      <c r="AK178" s="284"/>
    </row>
    <row r="179" spans="6:37" ht="24.95" customHeight="1" x14ac:dyDescent="0.4">
      <c r="F179" s="55"/>
      <c r="AK179" s="284"/>
    </row>
    <row r="180" spans="6:37" ht="24.95" customHeight="1" x14ac:dyDescent="0.4">
      <c r="F180" s="55"/>
      <c r="AK180" s="284"/>
    </row>
    <row r="181" spans="6:37" ht="24.95" customHeight="1" x14ac:dyDescent="0.4">
      <c r="F181" s="55"/>
      <c r="AK181" s="284"/>
    </row>
    <row r="182" spans="6:37" ht="24.95" customHeight="1" x14ac:dyDescent="0.4">
      <c r="F182" s="55"/>
      <c r="AK182" s="284"/>
    </row>
    <row r="183" spans="6:37" ht="24.95" customHeight="1" x14ac:dyDescent="0.4">
      <c r="F183" s="55"/>
      <c r="AK183" s="284"/>
    </row>
  </sheetData>
  <sheetProtection algorithmName="SHA-512" hashValue="Zi9BXLb7UrhCsERCWeRxtPI6/e+5WowWowNJ6Xz7XfG72QeNt5OL9LESUmZUMWv0+98+tznL1rcPTCUVINjWWw==" saltValue="4QwwsEQCBNTF5NapcJgxAg==" spinCount="100000" sheet="1" objects="1" scenarios="1"/>
  <mergeCells count="91">
    <mergeCell ref="F102:P102"/>
    <mergeCell ref="F103:P103"/>
    <mergeCell ref="T102:AD102"/>
    <mergeCell ref="T103:AD103"/>
    <mergeCell ref="D102:E102"/>
    <mergeCell ref="D103:E103"/>
    <mergeCell ref="R102:S102"/>
    <mergeCell ref="R103:S103"/>
    <mergeCell ref="A3:AJ3"/>
    <mergeCell ref="B5:G5"/>
    <mergeCell ref="H5:T5"/>
    <mergeCell ref="B6:G6"/>
    <mergeCell ref="H6:T6"/>
    <mergeCell ref="T15:T16"/>
    <mergeCell ref="U15:V16"/>
    <mergeCell ref="W15:W16"/>
    <mergeCell ref="M66:S66"/>
    <mergeCell ref="Z66:AF66"/>
    <mergeCell ref="J21:P21"/>
    <mergeCell ref="M34:S34"/>
    <mergeCell ref="Z34:AF34"/>
    <mergeCell ref="J15:J16"/>
    <mergeCell ref="K15:K16"/>
    <mergeCell ref="L15:M16"/>
    <mergeCell ref="N15:N16"/>
    <mergeCell ref="O15:P16"/>
    <mergeCell ref="Q15:Q16"/>
    <mergeCell ref="R15:S16"/>
    <mergeCell ref="M45:S45"/>
    <mergeCell ref="Z45:AF45"/>
    <mergeCell ref="M47:S47"/>
    <mergeCell ref="Z47:AF47"/>
    <mergeCell ref="M68:S68"/>
    <mergeCell ref="Z68:AF68"/>
    <mergeCell ref="M49:S49"/>
    <mergeCell ref="Z49:AF49"/>
    <mergeCell ref="M51:S51"/>
    <mergeCell ref="Z51:AF51"/>
    <mergeCell ref="M53:S53"/>
    <mergeCell ref="Z53:AF53"/>
    <mergeCell ref="M55:S55"/>
    <mergeCell ref="Z55:AF55"/>
    <mergeCell ref="M57:S57"/>
    <mergeCell ref="Z57:AF57"/>
    <mergeCell ref="M59:S59"/>
    <mergeCell ref="F76:AH76"/>
    <mergeCell ref="J85:K85"/>
    <mergeCell ref="F77:AH77"/>
    <mergeCell ref="J78:AD78"/>
    <mergeCell ref="J79:AD79"/>
    <mergeCell ref="J80:AD80"/>
    <mergeCell ref="Z59:AF59"/>
    <mergeCell ref="M71:S71"/>
    <mergeCell ref="D95:E95"/>
    <mergeCell ref="F95:P95"/>
    <mergeCell ref="R95:S95"/>
    <mergeCell ref="T95:AD95"/>
    <mergeCell ref="B76:E81"/>
    <mergeCell ref="J87:K87"/>
    <mergeCell ref="J86:K86"/>
    <mergeCell ref="J81:AD81"/>
    <mergeCell ref="J88:K88"/>
    <mergeCell ref="D93:P93"/>
    <mergeCell ref="R93:AD93"/>
    <mergeCell ref="M74:S74"/>
    <mergeCell ref="Z74:AF74"/>
    <mergeCell ref="Z71:AF71"/>
    <mergeCell ref="D101:E101"/>
    <mergeCell ref="F101:P101"/>
    <mergeCell ref="R101:S101"/>
    <mergeCell ref="T101:AD101"/>
    <mergeCell ref="D98:E98"/>
    <mergeCell ref="F98:P98"/>
    <mergeCell ref="R98:S98"/>
    <mergeCell ref="T98:AD98"/>
    <mergeCell ref="D99:E99"/>
    <mergeCell ref="F99:P99"/>
    <mergeCell ref="R99:S99"/>
    <mergeCell ref="T99:AD99"/>
    <mergeCell ref="D100:E100"/>
    <mergeCell ref="F100:P100"/>
    <mergeCell ref="R100:S100"/>
    <mergeCell ref="T100:AD100"/>
    <mergeCell ref="D96:E96"/>
    <mergeCell ref="F96:P96"/>
    <mergeCell ref="R96:S96"/>
    <mergeCell ref="T96:AD96"/>
    <mergeCell ref="D97:E97"/>
    <mergeCell ref="F97:P97"/>
    <mergeCell ref="R97:S97"/>
    <mergeCell ref="T97:AD97"/>
  </mergeCells>
  <phoneticPr fontId="1"/>
  <conditionalFormatting sqref="D96:P103 R96:AD103">
    <cfRule type="expression" dxfId="15" priority="4">
      <formula>$AL96=0</formula>
    </cfRule>
  </conditionalFormatting>
  <conditionalFormatting sqref="F95:P95">
    <cfRule type="expression" dxfId="14" priority="2">
      <formula>$AL95=0</formula>
    </cfRule>
  </conditionalFormatting>
  <conditionalFormatting sqref="T95:AD95">
    <cfRule type="expression" dxfId="13" priority="1">
      <formula>$AL95=0</formula>
    </cfRule>
  </conditionalFormatting>
  <printOptions horizontalCentered="1"/>
  <pageMargins left="0.23622047244094491" right="0.23622047244094491" top="0.55118110236220474" bottom="0.55118110236220474" header="0.31496062992125984" footer="0.31496062992125984"/>
  <pageSetup paperSize="9" scale="69" fitToHeight="0" orientation="portrait" r:id="rId1"/>
  <headerFooter alignWithMargins="0"/>
  <rowBreaks count="2" manualBreakCount="2">
    <brk id="51" max="35" man="1"/>
    <brk id="90" max="35"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5</xdr:col>
                    <xdr:colOff>28575</xdr:colOff>
                    <xdr:row>14</xdr:row>
                    <xdr:rowOff>38100</xdr:rowOff>
                  </from>
                  <to>
                    <xdr:col>5</xdr:col>
                    <xdr:colOff>266700</xdr:colOff>
                    <xdr:row>14</xdr:row>
                    <xdr:rowOff>295275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5</xdr:col>
                    <xdr:colOff>28575</xdr:colOff>
                    <xdr:row>15</xdr:row>
                    <xdr:rowOff>38100</xdr:rowOff>
                  </from>
                  <to>
                    <xdr:col>5</xdr:col>
                    <xdr:colOff>266700</xdr:colOff>
                    <xdr:row>15</xdr:row>
                    <xdr:rowOff>295275</xdr:rowOff>
                  </to>
                </anchor>
              </controlPr>
            </control>
          </mc:Choice>
        </mc:AlternateContent>
        <mc:AlternateContent xmlns:mc="http://schemas.openxmlformats.org/markup-compatibility/2006">
          <mc:Choice Requires="x14">
            <control shapeId="8195" r:id="rId6" name="Option Button 3">
              <controlPr defaultSize="0" autoFill="0" autoLine="0" autoPict="0">
                <anchor moveWithCells="1">
                  <from>
                    <xdr:col>10</xdr:col>
                    <xdr:colOff>57150</xdr:colOff>
                    <xdr:row>14</xdr:row>
                    <xdr:rowOff>180975</xdr:rowOff>
                  </from>
                  <to>
                    <xdr:col>11</xdr:col>
                    <xdr:colOff>123825</xdr:colOff>
                    <xdr:row>15</xdr:row>
                    <xdr:rowOff>114300</xdr:rowOff>
                  </to>
                </anchor>
              </controlPr>
            </control>
          </mc:Choice>
        </mc:AlternateContent>
        <mc:AlternateContent xmlns:mc="http://schemas.openxmlformats.org/markup-compatibility/2006">
          <mc:Choice Requires="x14">
            <control shapeId="8196" r:id="rId7" name="Option Button 4">
              <controlPr defaultSize="0" autoFill="0" autoLine="0" autoPict="0">
                <anchor moveWithCells="1">
                  <from>
                    <xdr:col>13</xdr:col>
                    <xdr:colOff>57150</xdr:colOff>
                    <xdr:row>14</xdr:row>
                    <xdr:rowOff>180975</xdr:rowOff>
                  </from>
                  <to>
                    <xdr:col>14</xdr:col>
                    <xdr:colOff>123825</xdr:colOff>
                    <xdr:row>15</xdr:row>
                    <xdr:rowOff>114300</xdr:rowOff>
                  </to>
                </anchor>
              </controlPr>
            </control>
          </mc:Choice>
        </mc:AlternateContent>
        <mc:AlternateContent xmlns:mc="http://schemas.openxmlformats.org/markup-compatibility/2006">
          <mc:Choice Requires="x14">
            <control shapeId="8197" r:id="rId8" name="Option Button 5">
              <controlPr defaultSize="0" autoFill="0" autoLine="0" autoPict="0">
                <anchor moveWithCells="1">
                  <from>
                    <xdr:col>16</xdr:col>
                    <xdr:colOff>57150</xdr:colOff>
                    <xdr:row>14</xdr:row>
                    <xdr:rowOff>180975</xdr:rowOff>
                  </from>
                  <to>
                    <xdr:col>17</xdr:col>
                    <xdr:colOff>123825</xdr:colOff>
                    <xdr:row>15</xdr:row>
                    <xdr:rowOff>114300</xdr:rowOff>
                  </to>
                </anchor>
              </controlPr>
            </control>
          </mc:Choice>
        </mc:AlternateContent>
        <mc:AlternateContent xmlns:mc="http://schemas.openxmlformats.org/markup-compatibility/2006">
          <mc:Choice Requires="x14">
            <control shapeId="8198" r:id="rId9" name="Option Button 6">
              <controlPr defaultSize="0" autoFill="0" autoLine="0" autoPict="0">
                <anchor moveWithCells="1">
                  <from>
                    <xdr:col>19</xdr:col>
                    <xdr:colOff>57150</xdr:colOff>
                    <xdr:row>14</xdr:row>
                    <xdr:rowOff>180975</xdr:rowOff>
                  </from>
                  <to>
                    <xdr:col>20</xdr:col>
                    <xdr:colOff>123825</xdr:colOff>
                    <xdr:row>15</xdr:row>
                    <xdr:rowOff>114300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30</xdr:col>
                    <xdr:colOff>28575</xdr:colOff>
                    <xdr:row>22</xdr:row>
                    <xdr:rowOff>38100</xdr:rowOff>
                  </from>
                  <to>
                    <xdr:col>30</xdr:col>
                    <xdr:colOff>266700</xdr:colOff>
                    <xdr:row>22</xdr:row>
                    <xdr:rowOff>295275</xdr:rowOff>
                  </to>
                </anchor>
              </controlPr>
            </control>
          </mc:Choice>
        </mc:AlternateContent>
        <mc:AlternateContent xmlns:mc="http://schemas.openxmlformats.org/markup-compatibility/2006">
          <mc:Choice Requires="x14">
            <control shapeId="8200" r:id="rId11" name="Option Button 8">
              <controlPr defaultSize="0" autoFill="0" autoLine="0" autoPict="0">
                <anchor moveWithCells="1">
                  <from>
                    <xdr:col>3</xdr:col>
                    <xdr:colOff>171450</xdr:colOff>
                    <xdr:row>95</xdr:row>
                    <xdr:rowOff>38100</xdr:rowOff>
                  </from>
                  <to>
                    <xdr:col>4</xdr:col>
                    <xdr:colOff>247650</xdr:colOff>
                    <xdr:row>95</xdr:row>
                    <xdr:rowOff>285750</xdr:rowOff>
                  </to>
                </anchor>
              </controlPr>
            </control>
          </mc:Choice>
        </mc:AlternateContent>
        <mc:AlternateContent xmlns:mc="http://schemas.openxmlformats.org/markup-compatibility/2006">
          <mc:Choice Requires="x14">
            <control shapeId="8201" r:id="rId12" name="Option Button 9">
              <controlPr defaultSize="0" autoFill="0" autoLine="0" autoPict="0">
                <anchor moveWithCells="1">
                  <from>
                    <xdr:col>3</xdr:col>
                    <xdr:colOff>171450</xdr:colOff>
                    <xdr:row>96</xdr:row>
                    <xdr:rowOff>38100</xdr:rowOff>
                  </from>
                  <to>
                    <xdr:col>4</xdr:col>
                    <xdr:colOff>247650</xdr:colOff>
                    <xdr:row>96</xdr:row>
                    <xdr:rowOff>285750</xdr:rowOff>
                  </to>
                </anchor>
              </controlPr>
            </control>
          </mc:Choice>
        </mc:AlternateContent>
        <mc:AlternateContent xmlns:mc="http://schemas.openxmlformats.org/markup-compatibility/2006">
          <mc:Choice Requires="x14">
            <control shapeId="8202" r:id="rId13" name="Option Button 10">
              <controlPr defaultSize="0" autoFill="0" autoLine="0" autoPict="0">
                <anchor moveWithCells="1">
                  <from>
                    <xdr:col>3</xdr:col>
                    <xdr:colOff>171450</xdr:colOff>
                    <xdr:row>97</xdr:row>
                    <xdr:rowOff>38100</xdr:rowOff>
                  </from>
                  <to>
                    <xdr:col>4</xdr:col>
                    <xdr:colOff>247650</xdr:colOff>
                    <xdr:row>97</xdr:row>
                    <xdr:rowOff>285750</xdr:rowOff>
                  </to>
                </anchor>
              </controlPr>
            </control>
          </mc:Choice>
        </mc:AlternateContent>
        <mc:AlternateContent xmlns:mc="http://schemas.openxmlformats.org/markup-compatibility/2006">
          <mc:Choice Requires="x14">
            <control shapeId="8203" r:id="rId14" name="Option Button 11">
              <controlPr defaultSize="0" autoFill="0" autoLine="0" autoPict="0">
                <anchor moveWithCells="1">
                  <from>
                    <xdr:col>3</xdr:col>
                    <xdr:colOff>171450</xdr:colOff>
                    <xdr:row>98</xdr:row>
                    <xdr:rowOff>38100</xdr:rowOff>
                  </from>
                  <to>
                    <xdr:col>4</xdr:col>
                    <xdr:colOff>247650</xdr:colOff>
                    <xdr:row>98</xdr:row>
                    <xdr:rowOff>285750</xdr:rowOff>
                  </to>
                </anchor>
              </controlPr>
            </control>
          </mc:Choice>
        </mc:AlternateContent>
        <mc:AlternateContent xmlns:mc="http://schemas.openxmlformats.org/markup-compatibility/2006">
          <mc:Choice Requires="x14">
            <control shapeId="8204" r:id="rId15" name="Option Button 12">
              <controlPr defaultSize="0" autoFill="0" autoLine="0" autoPict="0">
                <anchor moveWithCells="1">
                  <from>
                    <xdr:col>3</xdr:col>
                    <xdr:colOff>171450</xdr:colOff>
                    <xdr:row>99</xdr:row>
                    <xdr:rowOff>38100</xdr:rowOff>
                  </from>
                  <to>
                    <xdr:col>4</xdr:col>
                    <xdr:colOff>247650</xdr:colOff>
                    <xdr:row>99</xdr:row>
                    <xdr:rowOff>285750</xdr:rowOff>
                  </to>
                </anchor>
              </controlPr>
            </control>
          </mc:Choice>
        </mc:AlternateContent>
        <mc:AlternateContent xmlns:mc="http://schemas.openxmlformats.org/markup-compatibility/2006">
          <mc:Choice Requires="x14">
            <control shapeId="8205" r:id="rId16" name="Option Button 13">
              <controlPr defaultSize="0" autoFill="0" autoLine="0" autoPict="0">
                <anchor moveWithCells="1">
                  <from>
                    <xdr:col>3</xdr:col>
                    <xdr:colOff>171450</xdr:colOff>
                    <xdr:row>100</xdr:row>
                    <xdr:rowOff>38100</xdr:rowOff>
                  </from>
                  <to>
                    <xdr:col>4</xdr:col>
                    <xdr:colOff>247650</xdr:colOff>
                    <xdr:row>100</xdr:row>
                    <xdr:rowOff>285750</xdr:rowOff>
                  </to>
                </anchor>
              </controlPr>
            </control>
          </mc:Choice>
        </mc:AlternateContent>
        <mc:AlternateContent xmlns:mc="http://schemas.openxmlformats.org/markup-compatibility/2006">
          <mc:Choice Requires="x14">
            <control shapeId="8208" r:id="rId17" name="Group Box 16">
              <controlPr defaultSize="0" autoFill="0" autoPict="0">
                <anchor moveWithCells="1">
                  <from>
                    <xdr:col>3</xdr:col>
                    <xdr:colOff>0</xdr:colOff>
                    <xdr:row>93</xdr:row>
                    <xdr:rowOff>304800</xdr:rowOff>
                  </from>
                  <to>
                    <xdr:col>5</xdr:col>
                    <xdr:colOff>0</xdr:colOff>
                    <xdr:row>103</xdr:row>
                    <xdr:rowOff>0</xdr:rowOff>
                  </to>
                </anchor>
              </controlPr>
            </control>
          </mc:Choice>
        </mc:AlternateContent>
        <mc:AlternateContent xmlns:mc="http://schemas.openxmlformats.org/markup-compatibility/2006">
          <mc:Choice Requires="x14">
            <control shapeId="8210" r:id="rId18" name="Check Box 18">
              <controlPr defaultSize="0" autoFill="0" autoLine="0" autoPict="0">
                <anchor moveWithCells="1">
                  <from>
                    <xdr:col>5</xdr:col>
                    <xdr:colOff>28575</xdr:colOff>
                    <xdr:row>9</xdr:row>
                    <xdr:rowOff>38100</xdr:rowOff>
                  </from>
                  <to>
                    <xdr:col>5</xdr:col>
                    <xdr:colOff>266700</xdr:colOff>
                    <xdr:row>9</xdr:row>
                    <xdr:rowOff>295275</xdr:rowOff>
                  </to>
                </anchor>
              </controlPr>
            </control>
          </mc:Choice>
        </mc:AlternateContent>
        <mc:AlternateContent xmlns:mc="http://schemas.openxmlformats.org/markup-compatibility/2006">
          <mc:Choice Requires="x14">
            <control shapeId="8211" r:id="rId19" name="Check Box 19">
              <controlPr defaultSize="0" autoFill="0" autoLine="0" autoPict="0">
                <anchor moveWithCells="1">
                  <from>
                    <xdr:col>5</xdr:col>
                    <xdr:colOff>28575</xdr:colOff>
                    <xdr:row>10</xdr:row>
                    <xdr:rowOff>38100</xdr:rowOff>
                  </from>
                  <to>
                    <xdr:col>5</xdr:col>
                    <xdr:colOff>266700</xdr:colOff>
                    <xdr:row>10</xdr:row>
                    <xdr:rowOff>295275</xdr:rowOff>
                  </to>
                </anchor>
              </controlPr>
            </control>
          </mc:Choice>
        </mc:AlternateContent>
        <mc:AlternateContent xmlns:mc="http://schemas.openxmlformats.org/markup-compatibility/2006">
          <mc:Choice Requires="x14">
            <control shapeId="8212" r:id="rId20" name="Option Button 20">
              <controlPr defaultSize="0" autoFill="0" autoLine="0" autoPict="0">
                <anchor moveWithCells="1">
                  <from>
                    <xdr:col>17</xdr:col>
                    <xdr:colOff>171450</xdr:colOff>
                    <xdr:row>95</xdr:row>
                    <xdr:rowOff>38100</xdr:rowOff>
                  </from>
                  <to>
                    <xdr:col>18</xdr:col>
                    <xdr:colOff>247650</xdr:colOff>
                    <xdr:row>95</xdr:row>
                    <xdr:rowOff>285750</xdr:rowOff>
                  </to>
                </anchor>
              </controlPr>
            </control>
          </mc:Choice>
        </mc:AlternateContent>
        <mc:AlternateContent xmlns:mc="http://schemas.openxmlformats.org/markup-compatibility/2006">
          <mc:Choice Requires="x14">
            <control shapeId="8213" r:id="rId21" name="Option Button 21">
              <controlPr defaultSize="0" autoFill="0" autoLine="0" autoPict="0">
                <anchor moveWithCells="1">
                  <from>
                    <xdr:col>17</xdr:col>
                    <xdr:colOff>171450</xdr:colOff>
                    <xdr:row>96</xdr:row>
                    <xdr:rowOff>38100</xdr:rowOff>
                  </from>
                  <to>
                    <xdr:col>18</xdr:col>
                    <xdr:colOff>247650</xdr:colOff>
                    <xdr:row>96</xdr:row>
                    <xdr:rowOff>285750</xdr:rowOff>
                  </to>
                </anchor>
              </controlPr>
            </control>
          </mc:Choice>
        </mc:AlternateContent>
        <mc:AlternateContent xmlns:mc="http://schemas.openxmlformats.org/markup-compatibility/2006">
          <mc:Choice Requires="x14">
            <control shapeId="8214" r:id="rId22" name="Option Button 22">
              <controlPr defaultSize="0" autoFill="0" autoLine="0" autoPict="0">
                <anchor moveWithCells="1">
                  <from>
                    <xdr:col>17</xdr:col>
                    <xdr:colOff>171450</xdr:colOff>
                    <xdr:row>97</xdr:row>
                    <xdr:rowOff>38100</xdr:rowOff>
                  </from>
                  <to>
                    <xdr:col>18</xdr:col>
                    <xdr:colOff>247650</xdr:colOff>
                    <xdr:row>97</xdr:row>
                    <xdr:rowOff>285750</xdr:rowOff>
                  </to>
                </anchor>
              </controlPr>
            </control>
          </mc:Choice>
        </mc:AlternateContent>
        <mc:AlternateContent xmlns:mc="http://schemas.openxmlformats.org/markup-compatibility/2006">
          <mc:Choice Requires="x14">
            <control shapeId="8215" r:id="rId23" name="Option Button 23">
              <controlPr defaultSize="0" autoFill="0" autoLine="0" autoPict="0">
                <anchor moveWithCells="1">
                  <from>
                    <xdr:col>17</xdr:col>
                    <xdr:colOff>171450</xdr:colOff>
                    <xdr:row>98</xdr:row>
                    <xdr:rowOff>38100</xdr:rowOff>
                  </from>
                  <to>
                    <xdr:col>18</xdr:col>
                    <xdr:colOff>247650</xdr:colOff>
                    <xdr:row>98</xdr:row>
                    <xdr:rowOff>285750</xdr:rowOff>
                  </to>
                </anchor>
              </controlPr>
            </control>
          </mc:Choice>
        </mc:AlternateContent>
        <mc:AlternateContent xmlns:mc="http://schemas.openxmlformats.org/markup-compatibility/2006">
          <mc:Choice Requires="x14">
            <control shapeId="8216" r:id="rId24" name="Option Button 24">
              <controlPr defaultSize="0" autoFill="0" autoLine="0" autoPict="0">
                <anchor moveWithCells="1">
                  <from>
                    <xdr:col>17</xdr:col>
                    <xdr:colOff>171450</xdr:colOff>
                    <xdr:row>99</xdr:row>
                    <xdr:rowOff>38100</xdr:rowOff>
                  </from>
                  <to>
                    <xdr:col>18</xdr:col>
                    <xdr:colOff>247650</xdr:colOff>
                    <xdr:row>99</xdr:row>
                    <xdr:rowOff>285750</xdr:rowOff>
                  </to>
                </anchor>
              </controlPr>
            </control>
          </mc:Choice>
        </mc:AlternateContent>
        <mc:AlternateContent xmlns:mc="http://schemas.openxmlformats.org/markup-compatibility/2006">
          <mc:Choice Requires="x14">
            <control shapeId="8217" r:id="rId25" name="Option Button 25">
              <controlPr defaultSize="0" autoFill="0" autoLine="0" autoPict="0">
                <anchor moveWithCells="1">
                  <from>
                    <xdr:col>17</xdr:col>
                    <xdr:colOff>171450</xdr:colOff>
                    <xdr:row>100</xdr:row>
                    <xdr:rowOff>38100</xdr:rowOff>
                  </from>
                  <to>
                    <xdr:col>18</xdr:col>
                    <xdr:colOff>247650</xdr:colOff>
                    <xdr:row>100</xdr:row>
                    <xdr:rowOff>285750</xdr:rowOff>
                  </to>
                </anchor>
              </controlPr>
            </control>
          </mc:Choice>
        </mc:AlternateContent>
        <mc:AlternateContent xmlns:mc="http://schemas.openxmlformats.org/markup-compatibility/2006">
          <mc:Choice Requires="x14">
            <control shapeId="8220" r:id="rId26" name="Group Box 28">
              <controlPr defaultSize="0" autoFill="0" autoPict="0">
                <anchor moveWithCells="1">
                  <from>
                    <xdr:col>17</xdr:col>
                    <xdr:colOff>0</xdr:colOff>
                    <xdr:row>93</xdr:row>
                    <xdr:rowOff>304800</xdr:rowOff>
                  </from>
                  <to>
                    <xdr:col>19</xdr:col>
                    <xdr:colOff>0</xdr:colOff>
                    <xdr:row>103</xdr:row>
                    <xdr:rowOff>0</xdr:rowOff>
                  </to>
                </anchor>
              </controlPr>
            </control>
          </mc:Choice>
        </mc:AlternateContent>
        <mc:AlternateContent xmlns:mc="http://schemas.openxmlformats.org/markup-compatibility/2006">
          <mc:Choice Requires="x14">
            <control shapeId="8221" r:id="rId27" name="Option Button 29">
              <controlPr defaultSize="0" autoFill="0" autoLine="0" autoPict="0">
                <anchor moveWithCells="1">
                  <from>
                    <xdr:col>3</xdr:col>
                    <xdr:colOff>171450</xdr:colOff>
                    <xdr:row>94</xdr:row>
                    <xdr:rowOff>38100</xdr:rowOff>
                  </from>
                  <to>
                    <xdr:col>4</xdr:col>
                    <xdr:colOff>247650</xdr:colOff>
                    <xdr:row>94</xdr:row>
                    <xdr:rowOff>285750</xdr:rowOff>
                  </to>
                </anchor>
              </controlPr>
            </control>
          </mc:Choice>
        </mc:AlternateContent>
        <mc:AlternateContent xmlns:mc="http://schemas.openxmlformats.org/markup-compatibility/2006">
          <mc:Choice Requires="x14">
            <control shapeId="8222" r:id="rId28" name="Option Button 30">
              <controlPr defaultSize="0" autoFill="0" autoLine="0" autoPict="0">
                <anchor moveWithCells="1">
                  <from>
                    <xdr:col>17</xdr:col>
                    <xdr:colOff>171450</xdr:colOff>
                    <xdr:row>94</xdr:row>
                    <xdr:rowOff>38100</xdr:rowOff>
                  </from>
                  <to>
                    <xdr:col>18</xdr:col>
                    <xdr:colOff>247650</xdr:colOff>
                    <xdr:row>94</xdr:row>
                    <xdr:rowOff>285750</xdr:rowOff>
                  </to>
                </anchor>
              </controlPr>
            </control>
          </mc:Choice>
        </mc:AlternateContent>
        <mc:AlternateContent xmlns:mc="http://schemas.openxmlformats.org/markup-compatibility/2006">
          <mc:Choice Requires="x14">
            <control shapeId="8209" r:id="rId29" name="Check Box 17">
              <controlPr defaultSize="0" autoFill="0" autoLine="0" autoPict="0">
                <anchor moveWithCells="1">
                  <from>
                    <xdr:col>30</xdr:col>
                    <xdr:colOff>28575</xdr:colOff>
                    <xdr:row>24</xdr:row>
                    <xdr:rowOff>38100</xdr:rowOff>
                  </from>
                  <to>
                    <xdr:col>30</xdr:col>
                    <xdr:colOff>266700</xdr:colOff>
                    <xdr:row>24</xdr:row>
                    <xdr:rowOff>295275</xdr:rowOff>
                  </to>
                </anchor>
              </controlPr>
            </control>
          </mc:Choice>
        </mc:AlternateContent>
        <mc:AlternateContent xmlns:mc="http://schemas.openxmlformats.org/markup-compatibility/2006">
          <mc:Choice Requires="x14">
            <control shapeId="8224" r:id="rId30" name="Option Button 32">
              <controlPr defaultSize="0" autoFill="0" autoLine="0" autoPict="0">
                <anchor moveWithCells="1">
                  <from>
                    <xdr:col>3</xdr:col>
                    <xdr:colOff>171450</xdr:colOff>
                    <xdr:row>101</xdr:row>
                    <xdr:rowOff>38100</xdr:rowOff>
                  </from>
                  <to>
                    <xdr:col>4</xdr:col>
                    <xdr:colOff>247650</xdr:colOff>
                    <xdr:row>101</xdr:row>
                    <xdr:rowOff>285750</xdr:rowOff>
                  </to>
                </anchor>
              </controlPr>
            </control>
          </mc:Choice>
        </mc:AlternateContent>
        <mc:AlternateContent xmlns:mc="http://schemas.openxmlformats.org/markup-compatibility/2006">
          <mc:Choice Requires="x14">
            <control shapeId="8225" r:id="rId31" name="Option Button 33">
              <controlPr defaultSize="0" autoFill="0" autoLine="0" autoPict="0">
                <anchor moveWithCells="1">
                  <from>
                    <xdr:col>3</xdr:col>
                    <xdr:colOff>171450</xdr:colOff>
                    <xdr:row>102</xdr:row>
                    <xdr:rowOff>38100</xdr:rowOff>
                  </from>
                  <to>
                    <xdr:col>4</xdr:col>
                    <xdr:colOff>247650</xdr:colOff>
                    <xdr:row>102</xdr:row>
                    <xdr:rowOff>285750</xdr:rowOff>
                  </to>
                </anchor>
              </controlPr>
            </control>
          </mc:Choice>
        </mc:AlternateContent>
        <mc:AlternateContent xmlns:mc="http://schemas.openxmlformats.org/markup-compatibility/2006">
          <mc:Choice Requires="x14">
            <control shapeId="8226" r:id="rId32" name="Option Button 34">
              <controlPr defaultSize="0" autoFill="0" autoLine="0" autoPict="0">
                <anchor moveWithCells="1">
                  <from>
                    <xdr:col>17</xdr:col>
                    <xdr:colOff>171450</xdr:colOff>
                    <xdr:row>101</xdr:row>
                    <xdr:rowOff>38100</xdr:rowOff>
                  </from>
                  <to>
                    <xdr:col>18</xdr:col>
                    <xdr:colOff>247650</xdr:colOff>
                    <xdr:row>101</xdr:row>
                    <xdr:rowOff>285750</xdr:rowOff>
                  </to>
                </anchor>
              </controlPr>
            </control>
          </mc:Choice>
        </mc:AlternateContent>
        <mc:AlternateContent xmlns:mc="http://schemas.openxmlformats.org/markup-compatibility/2006">
          <mc:Choice Requires="x14">
            <control shapeId="8227" r:id="rId33" name="Option Button 35">
              <controlPr defaultSize="0" autoFill="0" autoLine="0" autoPict="0">
                <anchor moveWithCells="1">
                  <from>
                    <xdr:col>17</xdr:col>
                    <xdr:colOff>171450</xdr:colOff>
                    <xdr:row>102</xdr:row>
                    <xdr:rowOff>38100</xdr:rowOff>
                  </from>
                  <to>
                    <xdr:col>18</xdr:col>
                    <xdr:colOff>247650</xdr:colOff>
                    <xdr:row>102</xdr:row>
                    <xdr:rowOff>285750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8" tint="0.79998168889431442"/>
  </sheetPr>
  <dimension ref="A1:AK129"/>
  <sheetViews>
    <sheetView showGridLines="0" view="pageBreakPreview" zoomScale="70" zoomScaleNormal="100" zoomScaleSheetLayoutView="70" workbookViewId="0"/>
  </sheetViews>
  <sheetFormatPr defaultRowHeight="17.25" x14ac:dyDescent="0.4"/>
  <cols>
    <col min="1" max="5" width="3.625" style="55" customWidth="1"/>
    <col min="6" max="6" width="3.625" style="275" customWidth="1"/>
    <col min="7" max="36" width="3.625" style="55" customWidth="1"/>
    <col min="37" max="37" width="8.625" style="283" hidden="1" customWidth="1"/>
    <col min="38" max="49" width="3.625" style="55" customWidth="1"/>
    <col min="50" max="16384" width="9" style="55"/>
  </cols>
  <sheetData>
    <row r="1" spans="1:37" ht="24.95" customHeight="1" x14ac:dyDescent="0.4">
      <c r="A1" s="55" t="s">
        <v>712</v>
      </c>
    </row>
    <row r="2" spans="1:37" ht="15" customHeight="1" x14ac:dyDescent="0.4"/>
    <row r="3" spans="1:37" ht="24.95" customHeight="1" x14ac:dyDescent="0.4">
      <c r="A3" s="319" t="s">
        <v>109</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row>
    <row r="4" spans="1:37" ht="15" customHeight="1" x14ac:dyDescent="0.4">
      <c r="A4" s="276"/>
      <c r="B4" s="276"/>
      <c r="C4" s="276"/>
      <c r="D4" s="276"/>
      <c r="E4" s="276"/>
      <c r="G4" s="276"/>
      <c r="H4" s="276"/>
      <c r="I4" s="276"/>
    </row>
    <row r="5" spans="1:37" ht="24.95" customHeight="1" x14ac:dyDescent="0.4">
      <c r="A5" s="37" t="s">
        <v>1</v>
      </c>
      <c r="B5" s="300" t="s">
        <v>2</v>
      </c>
      <c r="C5" s="300"/>
      <c r="D5" s="300"/>
      <c r="E5" s="300"/>
      <c r="F5" s="300"/>
      <c r="G5" s="300"/>
      <c r="H5" s="320">
        <f>'様式95_外来・在宅ベースアップ評価料（Ⅰ）'!H5</f>
        <v>0</v>
      </c>
      <c r="I5" s="320"/>
      <c r="J5" s="320"/>
      <c r="K5" s="320"/>
      <c r="L5" s="320"/>
      <c r="M5" s="320"/>
      <c r="N5" s="320"/>
      <c r="O5" s="320"/>
      <c r="P5" s="320"/>
      <c r="Q5" s="320"/>
      <c r="R5" s="320"/>
      <c r="S5" s="320"/>
      <c r="T5" s="320"/>
    </row>
    <row r="6" spans="1:37" ht="24.95" customHeight="1" x14ac:dyDescent="0.4">
      <c r="B6" s="300" t="s">
        <v>3</v>
      </c>
      <c r="C6" s="300"/>
      <c r="D6" s="300"/>
      <c r="E6" s="300"/>
      <c r="F6" s="300"/>
      <c r="G6" s="300"/>
      <c r="H6" s="320">
        <f>'様式95_外来・在宅ベースアップ評価料（Ⅰ）'!H6</f>
        <v>0</v>
      </c>
      <c r="I6" s="320"/>
      <c r="J6" s="320"/>
      <c r="K6" s="320"/>
      <c r="L6" s="320"/>
      <c r="M6" s="320"/>
      <c r="N6" s="320"/>
      <c r="O6" s="320"/>
      <c r="P6" s="320"/>
      <c r="Q6" s="320"/>
      <c r="R6" s="320"/>
      <c r="S6" s="320"/>
      <c r="T6" s="320"/>
    </row>
    <row r="7" spans="1:37" ht="15" customHeight="1" x14ac:dyDescent="0.4">
      <c r="A7" s="37"/>
      <c r="B7" s="275"/>
      <c r="D7" s="276"/>
      <c r="E7" s="276"/>
      <c r="G7" s="276"/>
      <c r="H7" s="276"/>
      <c r="I7" s="276"/>
      <c r="J7" s="276"/>
      <c r="K7" s="276"/>
      <c r="L7" s="276"/>
      <c r="M7" s="276"/>
      <c r="N7" s="276"/>
      <c r="O7" s="276"/>
      <c r="P7" s="276"/>
      <c r="Q7" s="276"/>
      <c r="R7" s="276"/>
      <c r="S7" s="276"/>
    </row>
    <row r="8" spans="1:37" ht="24.95" customHeight="1" x14ac:dyDescent="0.4">
      <c r="A8" s="37" t="s">
        <v>4</v>
      </c>
      <c r="B8" s="275" t="s">
        <v>27</v>
      </c>
      <c r="C8" s="276"/>
      <c r="D8" s="276"/>
      <c r="E8" s="276"/>
      <c r="H8" s="276"/>
      <c r="I8" s="276"/>
      <c r="J8" s="276"/>
      <c r="K8" s="276"/>
      <c r="L8" s="276"/>
      <c r="M8" s="276"/>
      <c r="N8" s="276"/>
      <c r="O8" s="276"/>
      <c r="P8" s="276"/>
      <c r="Q8" s="276"/>
      <c r="R8" s="276"/>
      <c r="S8" s="276"/>
    </row>
    <row r="9" spans="1:37" ht="24.95" customHeight="1" x14ac:dyDescent="0.4">
      <c r="A9" s="37"/>
      <c r="B9" s="275"/>
      <c r="C9" s="276"/>
      <c r="D9" s="276"/>
      <c r="E9" s="276"/>
      <c r="H9" s="276"/>
      <c r="I9" s="276"/>
      <c r="J9" s="276"/>
      <c r="K9" s="275" t="s">
        <v>703</v>
      </c>
      <c r="L9" s="276"/>
      <c r="M9" s="276"/>
      <c r="N9" s="276"/>
      <c r="O9" s="276"/>
      <c r="P9" s="276"/>
      <c r="Q9" s="276"/>
      <c r="R9" s="276"/>
      <c r="S9" s="276"/>
    </row>
    <row r="10" spans="1:37" ht="24.95" customHeight="1" x14ac:dyDescent="0.4">
      <c r="A10" s="37"/>
      <c r="B10" s="276"/>
      <c r="C10" s="276"/>
      <c r="D10" s="276"/>
      <c r="E10" s="276"/>
      <c r="F10" s="282"/>
      <c r="G10" s="275" t="s">
        <v>28</v>
      </c>
      <c r="H10" s="276"/>
      <c r="I10" s="276"/>
      <c r="J10" s="308"/>
      <c r="K10" s="317"/>
      <c r="L10" s="308" t="s">
        <v>29</v>
      </c>
      <c r="M10" s="308"/>
      <c r="N10" s="317"/>
      <c r="O10" s="308" t="s">
        <v>30</v>
      </c>
      <c r="P10" s="308"/>
      <c r="Q10" s="317"/>
      <c r="R10" s="308" t="s">
        <v>31</v>
      </c>
      <c r="S10" s="308"/>
      <c r="T10" s="317"/>
      <c r="U10" s="308" t="s">
        <v>32</v>
      </c>
      <c r="V10" s="308"/>
      <c r="W10" s="308"/>
      <c r="AK10" s="283">
        <v>3</v>
      </c>
    </row>
    <row r="11" spans="1:37" ht="24.95" customHeight="1" x14ac:dyDescent="0.4">
      <c r="A11" s="37"/>
      <c r="B11" s="276"/>
      <c r="C11" s="276"/>
      <c r="D11" s="276"/>
      <c r="E11" s="276"/>
      <c r="F11" s="282"/>
      <c r="G11" s="275" t="s">
        <v>33</v>
      </c>
      <c r="H11" s="276"/>
      <c r="I11" s="276"/>
      <c r="J11" s="308"/>
      <c r="K11" s="317"/>
      <c r="L11" s="308"/>
      <c r="M11" s="308"/>
      <c r="N11" s="317"/>
      <c r="O11" s="308"/>
      <c r="P11" s="308"/>
      <c r="Q11" s="317"/>
      <c r="R11" s="308"/>
      <c r="S11" s="308"/>
      <c r="T11" s="317"/>
      <c r="U11" s="308"/>
      <c r="V11" s="308"/>
      <c r="W11" s="308"/>
      <c r="X11" s="275"/>
      <c r="Y11" s="275"/>
    </row>
    <row r="12" spans="1:37" ht="24.95" customHeight="1" x14ac:dyDescent="0.4">
      <c r="A12" s="37"/>
      <c r="B12" s="276"/>
      <c r="C12" s="276"/>
      <c r="D12" s="276"/>
      <c r="E12" s="276"/>
      <c r="F12" s="49" t="s">
        <v>34</v>
      </c>
      <c r="G12" s="275"/>
      <c r="H12" s="276"/>
      <c r="I12" s="276"/>
      <c r="J12" s="275"/>
      <c r="K12" s="275"/>
      <c r="L12" s="276"/>
      <c r="M12" s="276"/>
      <c r="N12" s="275"/>
      <c r="O12" s="275"/>
      <c r="P12" s="275"/>
      <c r="Q12" s="276"/>
      <c r="R12" s="275"/>
      <c r="S12" s="275"/>
      <c r="U12" s="275"/>
      <c r="V12" s="275"/>
      <c r="X12" s="275"/>
      <c r="Y12" s="275"/>
    </row>
    <row r="13" spans="1:37" ht="24.75" customHeight="1" x14ac:dyDescent="0.4">
      <c r="A13" s="37"/>
      <c r="B13" s="275"/>
      <c r="D13" s="276"/>
      <c r="E13" s="276"/>
      <c r="F13" s="86" t="s">
        <v>570</v>
      </c>
      <c r="H13" s="276"/>
      <c r="I13" s="276"/>
      <c r="J13" s="276"/>
      <c r="K13" s="276"/>
      <c r="L13" s="276"/>
      <c r="M13" s="276"/>
      <c r="N13" s="276"/>
      <c r="O13" s="276"/>
      <c r="P13" s="276"/>
      <c r="Q13" s="276"/>
      <c r="R13" s="276"/>
      <c r="S13" s="276"/>
      <c r="AK13" s="283">
        <f>IF(AK14=TRUE,1,0)</f>
        <v>0</v>
      </c>
    </row>
    <row r="14" spans="1:37" ht="24.95" customHeight="1" x14ac:dyDescent="0.4">
      <c r="A14" s="37" t="s">
        <v>8</v>
      </c>
      <c r="B14" s="275" t="s">
        <v>705</v>
      </c>
      <c r="D14" s="276"/>
      <c r="E14" s="276"/>
      <c r="H14" s="276"/>
      <c r="I14" s="276"/>
      <c r="J14" s="276"/>
      <c r="K14" s="276"/>
      <c r="L14" s="276"/>
      <c r="M14" s="276"/>
      <c r="N14" s="276"/>
      <c r="O14" s="276"/>
      <c r="P14" s="276"/>
      <c r="Q14" s="276"/>
      <c r="R14" s="276"/>
      <c r="S14" s="276"/>
      <c r="AE14" s="282"/>
      <c r="AK14" s="283" t="b">
        <v>0</v>
      </c>
    </row>
    <row r="15" spans="1:37" ht="24.75" customHeight="1" x14ac:dyDescent="0.4">
      <c r="A15" s="37"/>
      <c r="B15" s="275"/>
      <c r="C15" s="49" t="s">
        <v>606</v>
      </c>
      <c r="D15" s="276"/>
      <c r="E15" s="276"/>
      <c r="H15" s="276"/>
      <c r="I15" s="276"/>
      <c r="J15" s="276"/>
      <c r="K15" s="276"/>
      <c r="L15" s="276"/>
      <c r="M15" s="276"/>
      <c r="N15" s="276"/>
      <c r="O15" s="276"/>
      <c r="P15" s="276"/>
      <c r="Q15" s="276"/>
      <c r="R15" s="276"/>
      <c r="S15" s="276"/>
    </row>
    <row r="16" spans="1:37" ht="24.95" customHeight="1" x14ac:dyDescent="0.4">
      <c r="A16" s="37" t="s">
        <v>12</v>
      </c>
      <c r="B16" s="55" t="s">
        <v>713</v>
      </c>
      <c r="E16" s="276"/>
      <c r="G16" s="276"/>
      <c r="H16" s="276"/>
      <c r="I16" s="276"/>
      <c r="J16" s="276"/>
      <c r="K16" s="276"/>
      <c r="L16" s="249"/>
      <c r="M16" s="276"/>
      <c r="N16" s="276"/>
      <c r="O16" s="276"/>
      <c r="P16" s="276"/>
      <c r="Q16" s="276"/>
      <c r="R16" s="276"/>
      <c r="S16" s="276"/>
    </row>
    <row r="17" spans="1:37" ht="24.95" customHeight="1" x14ac:dyDescent="0.4">
      <c r="A17" s="37"/>
      <c r="B17" s="36" t="s">
        <v>590</v>
      </c>
      <c r="E17" s="276"/>
      <c r="G17" s="276"/>
      <c r="H17" s="276"/>
      <c r="I17" s="276"/>
      <c r="J17" s="276"/>
      <c r="K17" s="276"/>
      <c r="L17" s="249"/>
      <c r="M17" s="276"/>
      <c r="N17" s="276"/>
      <c r="O17" s="276"/>
      <c r="P17" s="276"/>
      <c r="Q17" s="276"/>
      <c r="R17" s="276"/>
      <c r="S17" s="276"/>
    </row>
    <row r="18" spans="1:37" ht="24.75" customHeight="1" x14ac:dyDescent="0.4">
      <c r="A18" s="37"/>
      <c r="B18" s="36" t="s">
        <v>366</v>
      </c>
      <c r="E18" s="276"/>
      <c r="G18" s="276"/>
      <c r="H18" s="276"/>
      <c r="I18" s="276"/>
      <c r="J18" s="276"/>
      <c r="K18" s="276"/>
      <c r="L18" s="276"/>
      <c r="M18" s="276"/>
      <c r="N18" s="276"/>
      <c r="O18" s="276"/>
      <c r="P18" s="276"/>
      <c r="Q18" s="276"/>
      <c r="R18" s="276"/>
      <c r="S18" s="276"/>
    </row>
    <row r="19" spans="1:37" ht="24.95" customHeight="1" x14ac:dyDescent="0.4">
      <c r="A19" s="37"/>
      <c r="B19" s="55" t="s">
        <v>714</v>
      </c>
      <c r="E19" s="276"/>
      <c r="G19" s="276"/>
      <c r="H19" s="276"/>
      <c r="I19" s="276"/>
      <c r="J19" s="276"/>
      <c r="K19" s="276"/>
      <c r="L19" s="276"/>
      <c r="M19" s="276"/>
      <c r="N19" s="276"/>
      <c r="O19" s="276"/>
      <c r="P19" s="276"/>
      <c r="Q19" s="276"/>
      <c r="R19" s="276"/>
      <c r="S19" s="276"/>
    </row>
    <row r="20" spans="1:37" ht="24.95" customHeight="1" x14ac:dyDescent="0.4">
      <c r="A20" s="37"/>
      <c r="C20" s="115" t="str">
        <f>IF($AK$10=1,"☑","□")</f>
        <v>□</v>
      </c>
      <c r="D20" s="275" t="s">
        <v>368</v>
      </c>
      <c r="E20" s="276"/>
      <c r="F20" s="276"/>
      <c r="G20" s="276"/>
      <c r="H20" s="276"/>
      <c r="I20" s="276"/>
      <c r="J20" s="115" t="str">
        <f>IF($AK$10=2,"☑","□")</f>
        <v>□</v>
      </c>
      <c r="K20" s="275" t="s">
        <v>369</v>
      </c>
      <c r="L20" s="276"/>
      <c r="M20" s="276"/>
      <c r="N20" s="276"/>
      <c r="O20" s="276"/>
      <c r="P20" s="276"/>
      <c r="Q20" s="115" t="str">
        <f>IF($AK$10=3,"☑","□")</f>
        <v>☑</v>
      </c>
      <c r="R20" s="275" t="s">
        <v>370</v>
      </c>
      <c r="S20" s="276"/>
      <c r="T20" s="276"/>
      <c r="U20" s="276"/>
      <c r="V20" s="276"/>
      <c r="X20" s="115" t="str">
        <f>IF($AK$10=4,"☑","□")</f>
        <v>□</v>
      </c>
      <c r="Y20" s="275" t="s">
        <v>371</v>
      </c>
      <c r="Z20" s="276"/>
      <c r="AA20" s="276"/>
      <c r="AB20" s="276"/>
      <c r="AC20" s="276"/>
    </row>
    <row r="21" spans="1:37" s="259" customFormat="1" ht="24.95" customHeight="1" x14ac:dyDescent="0.4">
      <c r="A21" s="258"/>
      <c r="B21" s="154"/>
      <c r="C21" s="156"/>
      <c r="D21" s="155"/>
      <c r="E21" s="156"/>
      <c r="F21" s="156"/>
      <c r="G21" s="156"/>
      <c r="H21" s="156"/>
      <c r="I21" s="156"/>
      <c r="J21" s="156"/>
      <c r="K21" s="155"/>
      <c r="L21" s="156"/>
      <c r="M21" s="156"/>
      <c r="N21" s="156"/>
      <c r="O21" s="156"/>
      <c r="P21" s="156"/>
      <c r="Q21" s="156"/>
      <c r="R21" s="155"/>
      <c r="S21" s="156"/>
      <c r="T21" s="156"/>
      <c r="U21" s="156"/>
      <c r="V21" s="156"/>
      <c r="W21" s="154"/>
      <c r="X21" s="156"/>
      <c r="Y21" s="155"/>
      <c r="Z21" s="156"/>
      <c r="AA21" s="156"/>
      <c r="AB21" s="156"/>
      <c r="AC21" s="156"/>
      <c r="AD21" s="154"/>
      <c r="AE21" s="154"/>
      <c r="AF21" s="154"/>
      <c r="AG21" s="154"/>
      <c r="AH21" s="154"/>
      <c r="AI21" s="154"/>
      <c r="AJ21" s="154"/>
      <c r="AK21" s="285"/>
    </row>
    <row r="22" spans="1:37" ht="24.95" customHeight="1" x14ac:dyDescent="0.4">
      <c r="A22" s="37"/>
      <c r="B22" s="36" t="s">
        <v>571</v>
      </c>
      <c r="D22" s="276"/>
      <c r="E22" s="276"/>
      <c r="I22" s="276"/>
      <c r="J22" s="276"/>
      <c r="K22" s="276"/>
      <c r="L22" s="276"/>
    </row>
    <row r="23" spans="1:37" ht="24.95" customHeight="1" x14ac:dyDescent="0.4">
      <c r="A23" s="37"/>
      <c r="C23" s="275"/>
      <c r="D23" s="276"/>
      <c r="E23" s="276"/>
      <c r="G23" s="276"/>
      <c r="H23" s="276"/>
      <c r="I23" s="276"/>
      <c r="J23" s="276"/>
      <c r="K23" s="276"/>
      <c r="L23" s="276"/>
      <c r="M23" s="298"/>
      <c r="N23" s="298"/>
      <c r="O23" s="298"/>
      <c r="P23" s="298"/>
      <c r="Q23" s="298"/>
      <c r="R23" s="298"/>
      <c r="S23" s="298"/>
      <c r="T23" s="276" t="s">
        <v>37</v>
      </c>
      <c r="V23" s="275" t="s">
        <v>38</v>
      </c>
      <c r="W23" s="36"/>
      <c r="X23" s="276"/>
      <c r="Y23" s="36"/>
      <c r="Z23" s="298"/>
      <c r="AA23" s="298"/>
      <c r="AB23" s="298"/>
      <c r="AC23" s="298"/>
      <c r="AD23" s="298"/>
      <c r="AE23" s="298"/>
      <c r="AF23" s="298"/>
      <c r="AG23" s="276" t="s">
        <v>37</v>
      </c>
    </row>
    <row r="24" spans="1:37" ht="24" customHeight="1" x14ac:dyDescent="0.4">
      <c r="A24" s="37"/>
      <c r="C24" s="49" t="s">
        <v>408</v>
      </c>
      <c r="D24" s="276"/>
      <c r="E24" s="276"/>
      <c r="G24" s="276"/>
      <c r="H24" s="276"/>
      <c r="I24" s="276"/>
      <c r="J24" s="276"/>
      <c r="K24" s="276"/>
      <c r="L24" s="276"/>
      <c r="M24" s="276"/>
      <c r="N24" s="276"/>
      <c r="O24" s="276"/>
      <c r="P24" s="276"/>
      <c r="Q24" s="276"/>
      <c r="R24" s="276"/>
      <c r="S24" s="276"/>
      <c r="T24" s="276"/>
      <c r="U24" s="276"/>
      <c r="V24" s="276"/>
      <c r="W24" s="276"/>
      <c r="X24" s="276"/>
      <c r="Y24" s="276"/>
      <c r="Z24" s="276"/>
      <c r="AA24" s="276"/>
      <c r="AB24" s="276"/>
      <c r="AC24" s="276"/>
      <c r="AD24" s="276"/>
      <c r="AE24" s="276"/>
      <c r="AF24" s="276"/>
      <c r="AG24" s="276"/>
    </row>
    <row r="25" spans="1:37" ht="19.5" customHeight="1" x14ac:dyDescent="0.4">
      <c r="A25" s="37"/>
      <c r="C25" s="49"/>
      <c r="D25" s="49" t="s">
        <v>409</v>
      </c>
      <c r="E25" s="276"/>
      <c r="G25" s="276"/>
      <c r="H25" s="276"/>
      <c r="I25" s="276"/>
      <c r="J25" s="276"/>
      <c r="K25" s="276"/>
      <c r="L25" s="276"/>
      <c r="M25" s="276"/>
      <c r="N25" s="276"/>
      <c r="O25" s="276"/>
      <c r="P25" s="276"/>
      <c r="Q25" s="276"/>
      <c r="R25" s="276"/>
      <c r="S25" s="276"/>
      <c r="T25" s="276"/>
      <c r="U25" s="276"/>
      <c r="V25" s="276"/>
      <c r="W25" s="276"/>
      <c r="X25" s="276"/>
      <c r="Y25" s="276"/>
      <c r="Z25" s="276"/>
      <c r="AA25" s="276"/>
      <c r="AB25" s="276"/>
      <c r="AC25" s="276"/>
      <c r="AD25" s="276"/>
      <c r="AE25" s="276"/>
      <c r="AF25" s="276"/>
      <c r="AG25" s="276"/>
    </row>
    <row r="26" spans="1:37" ht="19.5" customHeight="1" x14ac:dyDescent="0.4">
      <c r="A26" s="37"/>
      <c r="C26" s="49"/>
      <c r="D26" s="49"/>
      <c r="E26" s="276"/>
      <c r="G26" s="276"/>
      <c r="H26" s="276"/>
      <c r="I26" s="276"/>
      <c r="J26" s="276"/>
      <c r="K26" s="276"/>
      <c r="L26" s="276"/>
      <c r="M26" s="276"/>
      <c r="N26" s="276"/>
      <c r="O26" s="276"/>
      <c r="P26" s="276"/>
      <c r="Q26" s="276"/>
      <c r="R26" s="276"/>
      <c r="S26" s="276"/>
      <c r="T26" s="276"/>
      <c r="U26" s="276"/>
      <c r="V26" s="276"/>
      <c r="W26" s="276"/>
      <c r="X26" s="276"/>
      <c r="Y26" s="276"/>
      <c r="Z26" s="276"/>
      <c r="AA26" s="276"/>
      <c r="AB26" s="276"/>
      <c r="AC26" s="276"/>
      <c r="AD26" s="276"/>
      <c r="AE26" s="276"/>
      <c r="AF26" s="276"/>
      <c r="AG26" s="276"/>
    </row>
    <row r="27" spans="1:37" ht="24.95" customHeight="1" x14ac:dyDescent="0.4">
      <c r="A27" s="37"/>
      <c r="B27" s="275" t="s">
        <v>591</v>
      </c>
      <c r="C27" s="36"/>
      <c r="D27" s="276"/>
      <c r="E27" s="276"/>
      <c r="G27" s="276"/>
      <c r="H27" s="276"/>
      <c r="I27" s="276"/>
      <c r="J27" s="276"/>
      <c r="K27" s="276"/>
      <c r="L27" s="276"/>
      <c r="M27" s="276"/>
      <c r="N27" s="276"/>
      <c r="O27" s="276"/>
      <c r="P27" s="276"/>
      <c r="Q27" s="276"/>
      <c r="R27" s="276"/>
      <c r="S27" s="276"/>
      <c r="T27" s="276"/>
      <c r="U27" s="276"/>
      <c r="V27" s="276"/>
      <c r="W27" s="276"/>
      <c r="X27" s="276"/>
      <c r="Y27" s="276"/>
      <c r="Z27" s="276"/>
      <c r="AA27" s="276"/>
      <c r="AB27" s="276"/>
      <c r="AC27" s="276"/>
      <c r="AD27" s="276"/>
      <c r="AE27" s="276"/>
      <c r="AF27" s="276"/>
      <c r="AG27" s="276"/>
    </row>
    <row r="28" spans="1:37" ht="24.95" customHeight="1" x14ac:dyDescent="0.4">
      <c r="A28" s="37"/>
      <c r="B28" s="36" t="s">
        <v>715</v>
      </c>
      <c r="H28" s="276"/>
      <c r="I28" s="276"/>
      <c r="J28" s="276"/>
      <c r="K28" s="276"/>
      <c r="L28" s="276"/>
      <c r="M28" s="276"/>
      <c r="N28" s="276"/>
      <c r="O28" s="276"/>
      <c r="P28" s="276"/>
      <c r="Q28" s="276"/>
      <c r="R28" s="276"/>
      <c r="S28" s="276"/>
    </row>
    <row r="29" spans="1:37" ht="24.95" customHeight="1" x14ac:dyDescent="0.4">
      <c r="A29" s="37"/>
      <c r="C29" s="115" t="str">
        <f>IF($AK$10=1,"☑","□")</f>
        <v>□</v>
      </c>
      <c r="D29" s="275" t="s">
        <v>367</v>
      </c>
      <c r="E29" s="276"/>
      <c r="F29" s="276"/>
      <c r="G29" s="276"/>
      <c r="H29" s="276"/>
      <c r="I29" s="276"/>
      <c r="J29" s="115" t="str">
        <f>IF($AK$10=2,"☑","□")</f>
        <v>□</v>
      </c>
      <c r="K29" s="275" t="s">
        <v>372</v>
      </c>
      <c r="L29" s="276"/>
      <c r="M29" s="276"/>
      <c r="N29" s="276"/>
      <c r="O29" s="276"/>
      <c r="P29" s="276"/>
      <c r="Q29" s="115" t="str">
        <f>IF($AK$10=3,"☑","□")</f>
        <v>☑</v>
      </c>
      <c r="R29" s="275" t="s">
        <v>373</v>
      </c>
      <c r="S29" s="276"/>
      <c r="T29" s="276"/>
      <c r="U29" s="276"/>
      <c r="V29" s="276"/>
      <c r="X29" s="115" t="str">
        <f>IF($AK$10=4,"☑","□")</f>
        <v>□</v>
      </c>
      <c r="Y29" s="275" t="s">
        <v>374</v>
      </c>
      <c r="Z29" s="276"/>
      <c r="AA29" s="276"/>
      <c r="AB29" s="276"/>
      <c r="AC29" s="276"/>
    </row>
    <row r="30" spans="1:37" s="259" customFormat="1" ht="24.95" customHeight="1" x14ac:dyDescent="0.4">
      <c r="A30" s="258"/>
      <c r="B30" s="154"/>
      <c r="C30" s="156"/>
      <c r="D30" s="155"/>
      <c r="E30" s="156"/>
      <c r="F30" s="156"/>
      <c r="G30" s="156"/>
      <c r="H30" s="156"/>
      <c r="I30" s="156"/>
      <c r="J30" s="156"/>
      <c r="K30" s="155"/>
      <c r="L30" s="156"/>
      <c r="M30" s="156"/>
      <c r="N30" s="156"/>
      <c r="O30" s="156"/>
      <c r="P30" s="156"/>
      <c r="Q30" s="156"/>
      <c r="R30" s="155"/>
      <c r="S30" s="156"/>
      <c r="T30" s="156"/>
      <c r="U30" s="156"/>
      <c r="V30" s="156"/>
      <c r="W30" s="154"/>
      <c r="X30" s="156"/>
      <c r="Y30" s="155"/>
      <c r="Z30" s="156"/>
      <c r="AA30" s="156"/>
      <c r="AB30" s="156"/>
      <c r="AC30" s="156"/>
      <c r="AD30" s="154"/>
      <c r="AE30" s="154"/>
      <c r="AF30" s="154"/>
      <c r="AG30" s="154"/>
      <c r="AH30" s="154"/>
      <c r="AI30" s="154"/>
      <c r="AJ30" s="154"/>
      <c r="AK30" s="285"/>
    </row>
    <row r="31" spans="1:37" ht="24.95" customHeight="1" x14ac:dyDescent="0.4">
      <c r="A31" s="37"/>
      <c r="B31" s="275" t="s">
        <v>708</v>
      </c>
      <c r="C31" s="36"/>
      <c r="D31" s="276"/>
      <c r="E31" s="276"/>
      <c r="G31" s="276"/>
      <c r="H31" s="276"/>
      <c r="I31" s="276"/>
      <c r="J31" s="276"/>
      <c r="K31" s="276"/>
      <c r="L31" s="276"/>
      <c r="M31" s="276"/>
      <c r="N31" s="276"/>
      <c r="O31" s="276"/>
      <c r="P31" s="276"/>
      <c r="Q31" s="276"/>
      <c r="R31" s="276"/>
      <c r="S31" s="276"/>
      <c r="T31" s="276"/>
      <c r="U31" s="276"/>
      <c r="V31" s="276"/>
      <c r="W31" s="276"/>
      <c r="X31" s="276"/>
      <c r="Y31" s="276"/>
      <c r="Z31" s="276"/>
      <c r="AA31" s="276"/>
      <c r="AB31" s="276"/>
      <c r="AC31" s="276"/>
      <c r="AD31" s="276"/>
      <c r="AE31" s="276"/>
      <c r="AF31" s="276"/>
      <c r="AG31" s="276"/>
    </row>
    <row r="32" spans="1:37" ht="24.95" customHeight="1" x14ac:dyDescent="0.4">
      <c r="A32" s="37"/>
      <c r="B32" s="275" t="s">
        <v>578</v>
      </c>
      <c r="C32" s="36"/>
      <c r="D32" s="276"/>
      <c r="E32" s="276"/>
      <c r="G32" s="276"/>
      <c r="H32" s="276"/>
      <c r="I32" s="276"/>
      <c r="J32" s="276"/>
      <c r="K32" s="276"/>
      <c r="L32" s="276"/>
      <c r="AK32" s="283" t="s">
        <v>40</v>
      </c>
    </row>
    <row r="33" spans="1:37" ht="24.95" customHeight="1" x14ac:dyDescent="0.4">
      <c r="A33" s="37"/>
      <c r="B33" s="275"/>
      <c r="C33" s="36"/>
      <c r="D33" s="276"/>
      <c r="E33" s="276"/>
      <c r="G33" s="276"/>
      <c r="H33" s="276"/>
      <c r="I33" s="276"/>
      <c r="J33" s="276"/>
      <c r="K33" s="276"/>
      <c r="L33" s="276"/>
      <c r="M33" s="298"/>
      <c r="N33" s="298"/>
      <c r="O33" s="298"/>
      <c r="P33" s="298"/>
      <c r="Q33" s="298"/>
      <c r="R33" s="298"/>
      <c r="S33" s="298"/>
      <c r="T33" s="276" t="s">
        <v>41</v>
      </c>
      <c r="V33" s="275" t="s">
        <v>38</v>
      </c>
      <c r="X33" s="276"/>
      <c r="Z33" s="298"/>
      <c r="AA33" s="298"/>
      <c r="AB33" s="298"/>
      <c r="AC33" s="298"/>
      <c r="AD33" s="298"/>
      <c r="AE33" s="298"/>
      <c r="AF33" s="298"/>
      <c r="AG33" s="276" t="s">
        <v>42</v>
      </c>
      <c r="AK33" s="283">
        <v>6</v>
      </c>
    </row>
    <row r="34" spans="1:37" ht="24.95" customHeight="1" x14ac:dyDescent="0.4">
      <c r="A34" s="37"/>
      <c r="B34" s="275" t="s">
        <v>579</v>
      </c>
      <c r="C34" s="36"/>
      <c r="D34" s="276"/>
      <c r="E34" s="276"/>
      <c r="G34" s="276"/>
      <c r="H34" s="276"/>
      <c r="I34" s="276"/>
      <c r="J34" s="276"/>
      <c r="K34" s="276"/>
      <c r="L34" s="276"/>
      <c r="M34" s="64"/>
      <c r="N34" s="64"/>
      <c r="O34" s="64"/>
      <c r="P34" s="64"/>
      <c r="Q34" s="64"/>
      <c r="R34" s="64"/>
      <c r="S34" s="64"/>
      <c r="Z34" s="64"/>
      <c r="AA34" s="64"/>
      <c r="AB34" s="64"/>
      <c r="AC34" s="64"/>
      <c r="AD34" s="64"/>
      <c r="AE34" s="64"/>
      <c r="AF34" s="64"/>
    </row>
    <row r="35" spans="1:37" ht="24.95" customHeight="1" x14ac:dyDescent="0.4">
      <c r="A35" s="37"/>
      <c r="B35" s="275"/>
      <c r="C35" s="36"/>
      <c r="D35" s="276"/>
      <c r="E35" s="276"/>
      <c r="G35" s="276"/>
      <c r="H35" s="276"/>
      <c r="I35" s="276"/>
      <c r="J35" s="276"/>
      <c r="K35" s="276"/>
      <c r="L35" s="276"/>
      <c r="M35" s="298"/>
      <c r="N35" s="298"/>
      <c r="O35" s="298"/>
      <c r="P35" s="298"/>
      <c r="Q35" s="298"/>
      <c r="R35" s="298"/>
      <c r="S35" s="298"/>
      <c r="T35" s="276" t="s">
        <v>41</v>
      </c>
      <c r="V35" s="275" t="s">
        <v>38</v>
      </c>
      <c r="X35" s="276"/>
      <c r="Z35" s="298"/>
      <c r="AA35" s="298"/>
      <c r="AB35" s="298"/>
      <c r="AC35" s="298"/>
      <c r="AD35" s="298"/>
      <c r="AE35" s="298"/>
      <c r="AF35" s="298"/>
      <c r="AG35" s="276" t="s">
        <v>42</v>
      </c>
      <c r="AK35" s="283">
        <v>2</v>
      </c>
    </row>
    <row r="36" spans="1:37" ht="24.95" customHeight="1" x14ac:dyDescent="0.4">
      <c r="A36" s="37"/>
      <c r="B36" s="275" t="s">
        <v>580</v>
      </c>
      <c r="C36" s="275"/>
      <c r="D36" s="276"/>
      <c r="E36" s="276"/>
      <c r="G36" s="276"/>
      <c r="H36" s="276"/>
      <c r="I36" s="276"/>
      <c r="J36" s="276"/>
      <c r="K36" s="276"/>
      <c r="L36" s="276"/>
      <c r="M36" s="64"/>
      <c r="N36" s="64"/>
      <c r="O36" s="64"/>
      <c r="P36" s="64"/>
      <c r="Q36" s="64"/>
      <c r="R36" s="64"/>
      <c r="S36" s="64"/>
      <c r="Z36" s="64"/>
      <c r="AA36" s="64"/>
      <c r="AB36" s="64"/>
      <c r="AC36" s="64"/>
      <c r="AD36" s="64"/>
      <c r="AE36" s="64"/>
      <c r="AF36" s="64"/>
    </row>
    <row r="37" spans="1:37" ht="24.95" customHeight="1" x14ac:dyDescent="0.4">
      <c r="A37" s="37"/>
      <c r="C37" s="275"/>
      <c r="D37" s="276"/>
      <c r="E37" s="276"/>
      <c r="G37" s="276"/>
      <c r="H37" s="276"/>
      <c r="I37" s="276"/>
      <c r="J37" s="276"/>
      <c r="K37" s="276"/>
      <c r="L37" s="276"/>
      <c r="M37" s="298"/>
      <c r="N37" s="298"/>
      <c r="O37" s="298"/>
      <c r="P37" s="298"/>
      <c r="Q37" s="298"/>
      <c r="R37" s="298"/>
      <c r="S37" s="298"/>
      <c r="T37" s="276" t="s">
        <v>41</v>
      </c>
      <c r="V37" s="275" t="s">
        <v>38</v>
      </c>
      <c r="X37" s="276"/>
      <c r="Z37" s="298"/>
      <c r="AA37" s="298"/>
      <c r="AB37" s="298"/>
      <c r="AC37" s="298"/>
      <c r="AD37" s="298"/>
      <c r="AE37" s="298"/>
      <c r="AF37" s="298"/>
      <c r="AG37" s="276" t="s">
        <v>42</v>
      </c>
      <c r="AK37" s="283">
        <v>28</v>
      </c>
    </row>
    <row r="38" spans="1:37" ht="24.95" customHeight="1" x14ac:dyDescent="0.4">
      <c r="A38" s="37"/>
      <c r="B38" s="275" t="s">
        <v>585</v>
      </c>
      <c r="C38" s="275"/>
      <c r="D38" s="276"/>
      <c r="E38" s="276"/>
      <c r="G38" s="276"/>
      <c r="H38" s="276"/>
      <c r="I38" s="276"/>
      <c r="J38" s="276"/>
      <c r="K38" s="276"/>
      <c r="L38" s="276"/>
      <c r="M38" s="250"/>
      <c r="N38" s="250"/>
      <c r="O38" s="250"/>
      <c r="P38" s="250"/>
      <c r="Q38" s="250"/>
      <c r="R38" s="250"/>
      <c r="S38" s="250"/>
      <c r="T38" s="276"/>
      <c r="U38" s="276"/>
      <c r="V38" s="276"/>
      <c r="W38" s="276"/>
      <c r="X38" s="276"/>
      <c r="Y38" s="276"/>
      <c r="Z38" s="250"/>
      <c r="AA38" s="250"/>
      <c r="AB38" s="250"/>
      <c r="AC38" s="250"/>
      <c r="AD38" s="250"/>
      <c r="AE38" s="250"/>
      <c r="AF38" s="250"/>
      <c r="AG38" s="276"/>
    </row>
    <row r="39" spans="1:37" ht="24.95" customHeight="1" x14ac:dyDescent="0.4">
      <c r="A39" s="37"/>
      <c r="C39" s="275"/>
      <c r="D39" s="276"/>
      <c r="E39" s="276"/>
      <c r="G39" s="276"/>
      <c r="H39" s="276"/>
      <c r="I39" s="276"/>
      <c r="J39" s="276"/>
      <c r="K39" s="276"/>
      <c r="L39" s="276"/>
      <c r="M39" s="298"/>
      <c r="N39" s="298"/>
      <c r="O39" s="298"/>
      <c r="P39" s="298"/>
      <c r="Q39" s="298"/>
      <c r="R39" s="298"/>
      <c r="S39" s="298"/>
      <c r="T39" s="276" t="s">
        <v>41</v>
      </c>
      <c r="U39" s="36"/>
      <c r="V39" s="275" t="s">
        <v>38</v>
      </c>
      <c r="W39" s="36"/>
      <c r="X39" s="276"/>
      <c r="Y39" s="36"/>
      <c r="Z39" s="298"/>
      <c r="AA39" s="298"/>
      <c r="AB39" s="298"/>
      <c r="AC39" s="298"/>
      <c r="AD39" s="298"/>
      <c r="AE39" s="298"/>
      <c r="AF39" s="298"/>
      <c r="AG39" s="276" t="s">
        <v>42</v>
      </c>
      <c r="AK39" s="283">
        <v>7</v>
      </c>
    </row>
    <row r="40" spans="1:37" ht="24.95" customHeight="1" x14ac:dyDescent="0.4">
      <c r="A40" s="37"/>
      <c r="B40" s="275" t="s">
        <v>581</v>
      </c>
      <c r="C40" s="36"/>
      <c r="D40" s="276"/>
      <c r="E40" s="276"/>
      <c r="G40" s="276"/>
      <c r="H40" s="276"/>
      <c r="I40" s="276"/>
      <c r="J40" s="276"/>
      <c r="K40" s="276"/>
      <c r="L40" s="276"/>
      <c r="M40" s="250"/>
      <c r="N40" s="250"/>
      <c r="O40" s="250"/>
      <c r="P40" s="250"/>
      <c r="Q40" s="250"/>
      <c r="R40" s="250"/>
      <c r="S40" s="250"/>
      <c r="T40" s="276"/>
      <c r="U40" s="276"/>
      <c r="V40" s="276"/>
      <c r="W40" s="276"/>
      <c r="X40" s="276"/>
      <c r="Y40" s="276"/>
      <c r="Z40" s="250"/>
      <c r="AA40" s="250"/>
      <c r="AB40" s="250"/>
      <c r="AC40" s="250"/>
      <c r="AD40" s="250"/>
      <c r="AE40" s="250"/>
      <c r="AF40" s="250"/>
      <c r="AG40" s="276"/>
    </row>
    <row r="41" spans="1:37" ht="24.95" customHeight="1" x14ac:dyDescent="0.4">
      <c r="A41" s="37"/>
      <c r="B41" s="275"/>
      <c r="C41" s="36"/>
      <c r="D41" s="276"/>
      <c r="E41" s="276"/>
      <c r="G41" s="276"/>
      <c r="H41" s="276"/>
      <c r="I41" s="276"/>
      <c r="J41" s="276"/>
      <c r="K41" s="276"/>
      <c r="L41" s="276"/>
      <c r="M41" s="298"/>
      <c r="N41" s="298"/>
      <c r="O41" s="298"/>
      <c r="P41" s="298"/>
      <c r="Q41" s="298"/>
      <c r="R41" s="298"/>
      <c r="S41" s="298"/>
      <c r="T41" s="276" t="s">
        <v>41</v>
      </c>
      <c r="U41" s="36"/>
      <c r="V41" s="275" t="s">
        <v>38</v>
      </c>
      <c r="W41" s="36"/>
      <c r="X41" s="276"/>
      <c r="Y41" s="36"/>
      <c r="Z41" s="298"/>
      <c r="AA41" s="298"/>
      <c r="AB41" s="298"/>
      <c r="AC41" s="298"/>
      <c r="AD41" s="298"/>
      <c r="AE41" s="298"/>
      <c r="AF41" s="298"/>
      <c r="AG41" s="276" t="s">
        <v>42</v>
      </c>
      <c r="AK41" s="283">
        <v>10</v>
      </c>
    </row>
    <row r="42" spans="1:37" ht="24.95" customHeight="1" x14ac:dyDescent="0.4">
      <c r="A42" s="37"/>
      <c r="B42" s="275" t="s">
        <v>582</v>
      </c>
      <c r="C42" s="36"/>
      <c r="D42" s="276"/>
      <c r="E42" s="276"/>
      <c r="G42" s="276"/>
      <c r="H42" s="276"/>
      <c r="I42" s="276"/>
      <c r="J42" s="276"/>
      <c r="K42" s="276"/>
      <c r="L42" s="276"/>
      <c r="M42" s="64"/>
      <c r="N42" s="64"/>
      <c r="O42" s="64"/>
      <c r="P42" s="64"/>
      <c r="Q42" s="64"/>
      <c r="R42" s="64"/>
      <c r="S42" s="64"/>
      <c r="Z42" s="64"/>
      <c r="AA42" s="64"/>
      <c r="AB42" s="64"/>
      <c r="AC42" s="64"/>
      <c r="AD42" s="64"/>
      <c r="AE42" s="64"/>
      <c r="AF42" s="64"/>
    </row>
    <row r="43" spans="1:37" ht="24.95" customHeight="1" x14ac:dyDescent="0.4">
      <c r="A43" s="37"/>
      <c r="C43" s="275"/>
      <c r="D43" s="276"/>
      <c r="E43" s="276"/>
      <c r="G43" s="276"/>
      <c r="H43" s="276"/>
      <c r="I43" s="276"/>
      <c r="J43" s="276"/>
      <c r="K43" s="276"/>
      <c r="L43" s="276"/>
      <c r="M43" s="298"/>
      <c r="N43" s="298"/>
      <c r="O43" s="298"/>
      <c r="P43" s="298"/>
      <c r="Q43" s="298"/>
      <c r="R43" s="298"/>
      <c r="S43" s="298"/>
      <c r="T43" s="276" t="s">
        <v>41</v>
      </c>
      <c r="V43" s="275" t="s">
        <v>38</v>
      </c>
      <c r="X43" s="276"/>
      <c r="Z43" s="298"/>
      <c r="AA43" s="298"/>
      <c r="AB43" s="298"/>
      <c r="AC43" s="298"/>
      <c r="AD43" s="298"/>
      <c r="AE43" s="298"/>
      <c r="AF43" s="298"/>
      <c r="AG43" s="276" t="s">
        <v>42</v>
      </c>
      <c r="AK43" s="283">
        <v>2</v>
      </c>
    </row>
    <row r="44" spans="1:37" ht="24.75" customHeight="1" x14ac:dyDescent="0.4">
      <c r="A44" s="37"/>
      <c r="B44" s="275" t="s">
        <v>583</v>
      </c>
      <c r="C44" s="275"/>
      <c r="D44" s="276"/>
      <c r="E44" s="276"/>
      <c r="G44" s="276"/>
      <c r="H44" s="276"/>
      <c r="I44" s="276"/>
      <c r="J44" s="276"/>
      <c r="K44" s="276"/>
      <c r="L44" s="276"/>
      <c r="M44" s="64"/>
      <c r="N44" s="64"/>
      <c r="O44" s="64"/>
      <c r="P44" s="64"/>
      <c r="Q44" s="64"/>
      <c r="R44" s="64"/>
      <c r="S44" s="64"/>
      <c r="Z44" s="64"/>
      <c r="AA44" s="64"/>
      <c r="AB44" s="64"/>
      <c r="AC44" s="64"/>
      <c r="AD44" s="64"/>
      <c r="AE44" s="64"/>
      <c r="AF44" s="64"/>
    </row>
    <row r="45" spans="1:37" ht="24.95" customHeight="1" x14ac:dyDescent="0.4">
      <c r="A45" s="37"/>
      <c r="C45" s="275"/>
      <c r="D45" s="276"/>
      <c r="E45" s="276"/>
      <c r="G45" s="276"/>
      <c r="H45" s="276"/>
      <c r="I45" s="276"/>
      <c r="J45" s="276"/>
      <c r="K45" s="276"/>
      <c r="L45" s="276"/>
      <c r="M45" s="298"/>
      <c r="N45" s="298"/>
      <c r="O45" s="298"/>
      <c r="P45" s="298"/>
      <c r="Q45" s="298"/>
      <c r="R45" s="298"/>
      <c r="S45" s="298"/>
      <c r="T45" s="276" t="s">
        <v>41</v>
      </c>
      <c r="V45" s="275" t="s">
        <v>38</v>
      </c>
      <c r="X45" s="276"/>
      <c r="Z45" s="298"/>
      <c r="AA45" s="298"/>
      <c r="AB45" s="298"/>
      <c r="AC45" s="298"/>
      <c r="AD45" s="298"/>
      <c r="AE45" s="298"/>
      <c r="AF45" s="298"/>
      <c r="AG45" s="276" t="s">
        <v>42</v>
      </c>
      <c r="AK45" s="283">
        <v>41</v>
      </c>
    </row>
    <row r="46" spans="1:37" ht="24.95" customHeight="1" x14ac:dyDescent="0.4">
      <c r="A46" s="37"/>
      <c r="B46" s="275" t="s">
        <v>584</v>
      </c>
      <c r="C46" s="275"/>
      <c r="D46" s="276"/>
      <c r="E46" s="276"/>
      <c r="G46" s="276"/>
      <c r="H46" s="276"/>
      <c r="I46" s="276"/>
      <c r="J46" s="276"/>
      <c r="K46" s="276"/>
      <c r="L46" s="276"/>
      <c r="M46" s="250"/>
      <c r="N46" s="250"/>
      <c r="O46" s="250"/>
      <c r="P46" s="250"/>
      <c r="Q46" s="250"/>
      <c r="R46" s="250"/>
      <c r="S46" s="250"/>
      <c r="T46" s="276"/>
      <c r="U46" s="276"/>
      <c r="V46" s="276"/>
      <c r="W46" s="276"/>
      <c r="X46" s="276"/>
      <c r="Y46" s="276"/>
      <c r="Z46" s="250"/>
      <c r="AA46" s="250"/>
      <c r="AB46" s="250"/>
      <c r="AC46" s="250"/>
      <c r="AD46" s="250"/>
      <c r="AE46" s="250"/>
      <c r="AF46" s="250"/>
      <c r="AG46" s="276"/>
    </row>
    <row r="47" spans="1:37" ht="24.95" customHeight="1" x14ac:dyDescent="0.4">
      <c r="A47" s="37"/>
      <c r="C47" s="275"/>
      <c r="D47" s="276"/>
      <c r="E47" s="276"/>
      <c r="G47" s="276"/>
      <c r="H47" s="276"/>
      <c r="I47" s="276"/>
      <c r="J47" s="276"/>
      <c r="K47" s="276"/>
      <c r="L47" s="276"/>
      <c r="M47" s="298"/>
      <c r="N47" s="298"/>
      <c r="O47" s="298"/>
      <c r="P47" s="298"/>
      <c r="Q47" s="298"/>
      <c r="R47" s="298"/>
      <c r="S47" s="298"/>
      <c r="T47" s="276" t="s">
        <v>41</v>
      </c>
      <c r="U47" s="36"/>
      <c r="V47" s="275" t="s">
        <v>38</v>
      </c>
      <c r="W47" s="36"/>
      <c r="X47" s="276"/>
      <c r="Y47" s="36"/>
      <c r="Z47" s="298"/>
      <c r="AA47" s="298"/>
      <c r="AB47" s="298"/>
      <c r="AC47" s="298"/>
      <c r="AD47" s="298"/>
      <c r="AE47" s="298"/>
      <c r="AF47" s="298"/>
      <c r="AG47" s="276" t="s">
        <v>42</v>
      </c>
      <c r="AK47" s="283">
        <v>10</v>
      </c>
    </row>
    <row r="48" spans="1:37" ht="24.95" customHeight="1" x14ac:dyDescent="0.4">
      <c r="A48" s="37"/>
      <c r="C48" s="49" t="s">
        <v>597</v>
      </c>
      <c r="D48" s="276"/>
      <c r="E48" s="276"/>
      <c r="F48" s="55"/>
      <c r="G48" s="276"/>
      <c r="H48" s="276"/>
      <c r="I48" s="276"/>
      <c r="J48" s="276"/>
      <c r="K48" s="276"/>
      <c r="L48" s="276"/>
      <c r="M48" s="276"/>
      <c r="N48" s="276"/>
      <c r="O48" s="276"/>
      <c r="P48" s="276"/>
      <c r="Q48" s="276"/>
      <c r="R48" s="276"/>
      <c r="S48" s="276"/>
      <c r="T48" s="276"/>
      <c r="U48" s="276"/>
      <c r="V48" s="276"/>
      <c r="W48" s="276"/>
      <c r="X48" s="276"/>
      <c r="Y48" s="276"/>
      <c r="Z48" s="276"/>
      <c r="AA48" s="276"/>
      <c r="AB48" s="276"/>
      <c r="AC48" s="276"/>
      <c r="AD48" s="276"/>
      <c r="AE48" s="276"/>
      <c r="AF48" s="276"/>
      <c r="AG48" s="276"/>
      <c r="AH48" s="276"/>
    </row>
    <row r="49" spans="1:37" ht="24.95" customHeight="1" x14ac:dyDescent="0.4">
      <c r="A49" s="37"/>
      <c r="C49" s="49" t="s">
        <v>43</v>
      </c>
      <c r="D49" s="276"/>
      <c r="E49" s="276"/>
      <c r="F49" s="55"/>
      <c r="G49" s="276"/>
      <c r="H49" s="276"/>
      <c r="I49" s="276"/>
      <c r="J49" s="276"/>
      <c r="K49" s="276"/>
      <c r="L49" s="276"/>
      <c r="M49" s="276"/>
      <c r="N49" s="276"/>
      <c r="O49" s="276"/>
      <c r="P49" s="276"/>
      <c r="Q49" s="276"/>
      <c r="R49" s="276"/>
      <c r="S49" s="276"/>
      <c r="T49" s="276"/>
      <c r="U49" s="276"/>
      <c r="V49" s="276"/>
      <c r="W49" s="276"/>
      <c r="X49" s="276"/>
      <c r="Y49" s="276"/>
      <c r="Z49" s="276"/>
      <c r="AA49" s="276"/>
      <c r="AB49" s="276"/>
      <c r="AC49" s="276"/>
      <c r="AD49" s="276"/>
      <c r="AE49" s="276"/>
      <c r="AF49" s="276"/>
      <c r="AG49" s="276"/>
      <c r="AH49" s="276"/>
    </row>
    <row r="50" spans="1:37" ht="24.95" customHeight="1" x14ac:dyDescent="0.4">
      <c r="A50" s="37"/>
      <c r="C50" s="49" t="s">
        <v>110</v>
      </c>
      <c r="D50" s="276"/>
      <c r="E50" s="276"/>
      <c r="F50" s="55"/>
      <c r="G50" s="276"/>
      <c r="H50" s="276"/>
      <c r="I50" s="276"/>
      <c r="J50" s="276"/>
      <c r="K50" s="276"/>
      <c r="L50" s="276"/>
      <c r="M50" s="276"/>
      <c r="N50" s="276"/>
      <c r="O50" s="276"/>
      <c r="P50" s="276"/>
      <c r="Q50" s="276"/>
      <c r="R50" s="276"/>
      <c r="S50" s="276"/>
      <c r="T50" s="276"/>
      <c r="U50" s="276"/>
      <c r="V50" s="276"/>
      <c r="W50" s="276"/>
      <c r="X50" s="276"/>
      <c r="Y50" s="276"/>
      <c r="Z50" s="276"/>
      <c r="AA50" s="276"/>
      <c r="AB50" s="276"/>
      <c r="AC50" s="276"/>
      <c r="AD50" s="276"/>
      <c r="AE50" s="276"/>
      <c r="AF50" s="276"/>
      <c r="AG50" s="276"/>
      <c r="AH50" s="276"/>
    </row>
    <row r="51" spans="1:37" ht="24.95" customHeight="1" x14ac:dyDescent="0.4">
      <c r="A51" s="37"/>
      <c r="C51" s="49" t="s">
        <v>39</v>
      </c>
      <c r="D51" s="276"/>
      <c r="E51" s="276"/>
      <c r="F51" s="55"/>
      <c r="G51" s="276"/>
      <c r="H51" s="276"/>
      <c r="I51" s="276"/>
      <c r="J51" s="276"/>
      <c r="K51" s="276"/>
      <c r="L51" s="276"/>
      <c r="M51" s="276"/>
      <c r="N51" s="276"/>
      <c r="O51" s="276"/>
      <c r="P51" s="276"/>
      <c r="Q51" s="276"/>
      <c r="R51" s="276"/>
      <c r="S51" s="276"/>
      <c r="T51" s="276"/>
      <c r="U51" s="276"/>
      <c r="V51" s="276"/>
      <c r="W51" s="276"/>
      <c r="X51" s="276"/>
      <c r="Y51" s="276"/>
      <c r="Z51" s="276"/>
      <c r="AA51" s="276"/>
      <c r="AB51" s="276"/>
      <c r="AC51" s="276"/>
      <c r="AD51" s="276"/>
      <c r="AE51" s="276"/>
      <c r="AF51" s="276"/>
      <c r="AG51" s="276"/>
      <c r="AH51" s="276"/>
    </row>
    <row r="52" spans="1:37" ht="24.95" customHeight="1" x14ac:dyDescent="0.4">
      <c r="A52" s="37"/>
      <c r="B52" s="275" t="s">
        <v>45</v>
      </c>
      <c r="C52" s="49"/>
      <c r="D52" s="276"/>
      <c r="E52" s="276"/>
      <c r="F52" s="55"/>
      <c r="G52" s="276"/>
      <c r="H52" s="276"/>
      <c r="I52" s="276"/>
      <c r="J52" s="276"/>
      <c r="K52" s="276"/>
      <c r="L52" s="276"/>
      <c r="M52" s="276"/>
      <c r="N52" s="276"/>
      <c r="O52" s="276"/>
      <c r="P52" s="276"/>
      <c r="Q52" s="276"/>
      <c r="R52" s="276"/>
      <c r="S52" s="276"/>
      <c r="T52" s="276"/>
      <c r="U52" s="276"/>
      <c r="V52" s="276"/>
      <c r="W52" s="276"/>
      <c r="X52" s="276"/>
      <c r="Y52" s="276"/>
      <c r="Z52" s="276"/>
      <c r="AA52" s="276"/>
      <c r="AB52" s="276"/>
      <c r="AC52" s="276"/>
      <c r="AD52" s="276"/>
      <c r="AE52" s="276"/>
      <c r="AF52" s="276"/>
      <c r="AG52" s="276"/>
      <c r="AH52" s="276"/>
    </row>
    <row r="53" spans="1:37" ht="24.95" customHeight="1" x14ac:dyDescent="0.4">
      <c r="A53" s="37"/>
      <c r="B53" s="275" t="s">
        <v>46</v>
      </c>
      <c r="C53" s="275"/>
      <c r="D53" s="276"/>
      <c r="E53" s="276"/>
      <c r="G53" s="276"/>
      <c r="H53" s="276"/>
      <c r="I53" s="276"/>
      <c r="J53" s="276"/>
      <c r="K53" s="276"/>
      <c r="L53" s="276"/>
      <c r="M53" s="276"/>
      <c r="N53" s="276"/>
      <c r="O53" s="276"/>
      <c r="P53" s="276"/>
      <c r="Q53" s="276"/>
      <c r="R53" s="276"/>
      <c r="S53" s="276"/>
      <c r="T53" s="276"/>
      <c r="U53" s="276"/>
      <c r="V53" s="276"/>
      <c r="W53" s="276"/>
      <c r="X53" s="276"/>
      <c r="Y53" s="276"/>
      <c r="Z53" s="276"/>
      <c r="AA53" s="276"/>
      <c r="AB53" s="276"/>
      <c r="AC53" s="276"/>
      <c r="AD53" s="276"/>
      <c r="AE53" s="276"/>
      <c r="AF53" s="276"/>
      <c r="AG53" s="276"/>
    </row>
    <row r="54" spans="1:37" ht="24.95" customHeight="1" x14ac:dyDescent="0.4">
      <c r="A54" s="37"/>
      <c r="C54" s="275"/>
      <c r="D54" s="276"/>
      <c r="E54" s="276"/>
      <c r="G54" s="276"/>
      <c r="H54" s="276"/>
      <c r="I54" s="276"/>
      <c r="J54" s="276"/>
      <c r="K54" s="276"/>
      <c r="L54" s="276"/>
      <c r="M54" s="312">
        <f>SUM(M32:S47)</f>
        <v>0</v>
      </c>
      <c r="N54" s="312"/>
      <c r="O54" s="312"/>
      <c r="P54" s="312"/>
      <c r="Q54" s="312"/>
      <c r="R54" s="312"/>
      <c r="S54" s="312"/>
      <c r="T54" s="276" t="s">
        <v>41</v>
      </c>
      <c r="U54" s="36"/>
      <c r="V54" s="275" t="s">
        <v>38</v>
      </c>
      <c r="W54" s="36"/>
      <c r="X54" s="276"/>
      <c r="Y54" s="36"/>
      <c r="Z54" s="312">
        <f>SUM(Z32:AF47)</f>
        <v>0</v>
      </c>
      <c r="AA54" s="312"/>
      <c r="AB54" s="312"/>
      <c r="AC54" s="312"/>
      <c r="AD54" s="312"/>
      <c r="AE54" s="312"/>
      <c r="AF54" s="312"/>
      <c r="AG54" s="276" t="s">
        <v>42</v>
      </c>
    </row>
    <row r="55" spans="1:37" ht="24.95" customHeight="1" x14ac:dyDescent="0.4">
      <c r="A55" s="37"/>
      <c r="B55" s="275" t="s">
        <v>47</v>
      </c>
      <c r="C55" s="275"/>
      <c r="D55" s="276"/>
      <c r="E55" s="276"/>
      <c r="G55" s="276"/>
      <c r="H55" s="276"/>
      <c r="I55" s="276"/>
      <c r="J55" s="276"/>
      <c r="K55" s="276"/>
      <c r="L55" s="276"/>
      <c r="M55" s="276"/>
      <c r="N55" s="276"/>
      <c r="O55" s="276"/>
      <c r="P55" s="276"/>
      <c r="Q55" s="276"/>
      <c r="R55" s="276"/>
      <c r="S55" s="276"/>
      <c r="T55" s="276"/>
      <c r="U55" s="276"/>
      <c r="V55" s="276"/>
      <c r="W55" s="276"/>
      <c r="X55" s="276"/>
      <c r="Y55" s="276"/>
      <c r="Z55" s="276"/>
      <c r="AA55" s="276"/>
      <c r="AB55" s="276"/>
      <c r="AC55" s="276"/>
      <c r="AD55" s="276"/>
      <c r="AE55" s="276"/>
      <c r="AF55" s="276"/>
      <c r="AG55" s="276"/>
    </row>
    <row r="56" spans="1:37" ht="24.95" customHeight="1" x14ac:dyDescent="0.4">
      <c r="A56" s="37"/>
      <c r="C56" s="275"/>
      <c r="D56" s="276"/>
      <c r="E56" s="276"/>
      <c r="G56" s="276"/>
      <c r="H56" s="276"/>
      <c r="I56" s="276"/>
      <c r="J56" s="276"/>
      <c r="K56" s="276"/>
      <c r="L56" s="276"/>
      <c r="M56" s="312">
        <f>M33*AK33+M35*AK35+M37*AK37+M39*AK39+M41*AK41+M43*AK43+M45*AK45+M47*AK47</f>
        <v>0</v>
      </c>
      <c r="N56" s="312"/>
      <c r="O56" s="312"/>
      <c r="P56" s="312"/>
      <c r="Q56" s="312"/>
      <c r="R56" s="312"/>
      <c r="S56" s="312"/>
      <c r="T56" s="276" t="s">
        <v>419</v>
      </c>
      <c r="U56" s="36"/>
      <c r="V56" s="275" t="s">
        <v>38</v>
      </c>
      <c r="W56" s="36"/>
      <c r="X56" s="276"/>
      <c r="Y56" s="36"/>
      <c r="Z56" s="312">
        <f>Z33*AK33+Z35*AK35+Z37*AK37+Z39*AK39+Z41*AK41+Z43*AK43+Z45*AK45+Z47*AK47</f>
        <v>0</v>
      </c>
      <c r="AA56" s="312"/>
      <c r="AB56" s="312"/>
      <c r="AC56" s="312"/>
      <c r="AD56" s="312"/>
      <c r="AE56" s="312"/>
      <c r="AF56" s="312"/>
      <c r="AG56" s="276" t="s">
        <v>419</v>
      </c>
    </row>
    <row r="57" spans="1:37" ht="24.95" customHeight="1" x14ac:dyDescent="0.4">
      <c r="A57" s="37"/>
      <c r="B57" s="275" t="s">
        <v>592</v>
      </c>
      <c r="C57" s="275"/>
      <c r="D57" s="276"/>
      <c r="E57" s="276"/>
      <c r="G57" s="276"/>
      <c r="H57" s="276"/>
      <c r="I57" s="276"/>
      <c r="J57" s="276"/>
      <c r="K57" s="276"/>
      <c r="L57" s="276"/>
      <c r="M57" s="276"/>
      <c r="N57" s="276"/>
      <c r="O57" s="276"/>
      <c r="P57" s="276"/>
      <c r="Q57" s="276"/>
      <c r="R57" s="276"/>
      <c r="S57" s="276"/>
      <c r="T57" s="276"/>
      <c r="U57" s="276"/>
      <c r="V57" s="276"/>
      <c r="W57" s="276"/>
      <c r="X57" s="276"/>
      <c r="Y57" s="276"/>
      <c r="Z57" s="276"/>
      <c r="AA57" s="276"/>
      <c r="AB57" s="276"/>
      <c r="AC57" s="276"/>
      <c r="AD57" s="276"/>
      <c r="AE57" s="276"/>
      <c r="AF57" s="276"/>
      <c r="AG57" s="276"/>
      <c r="AH57" s="276"/>
    </row>
    <row r="58" spans="1:37" ht="24.95" customHeight="1" x14ac:dyDescent="0.4">
      <c r="A58" s="37"/>
      <c r="C58" s="49"/>
      <c r="D58" s="276"/>
      <c r="E58" s="276"/>
      <c r="F58" s="55"/>
      <c r="G58" s="276"/>
      <c r="H58" s="276"/>
      <c r="I58" s="276"/>
      <c r="J58" s="276"/>
      <c r="K58" s="276"/>
      <c r="L58" s="276"/>
      <c r="M58" s="307" t="e">
        <f>ROUNDDOWN(M56*10/M23,4)</f>
        <v>#DIV/0!</v>
      </c>
      <c r="N58" s="307"/>
      <c r="O58" s="307"/>
      <c r="P58" s="307"/>
      <c r="Q58" s="307"/>
      <c r="R58" s="307"/>
      <c r="S58" s="307"/>
      <c r="T58" s="276"/>
      <c r="U58" s="276"/>
      <c r="V58" s="276"/>
      <c r="W58" s="276"/>
      <c r="X58" s="276"/>
      <c r="Y58" s="276"/>
      <c r="Z58" s="276"/>
      <c r="AA58" s="276"/>
      <c r="AB58" s="276"/>
      <c r="AC58" s="276"/>
      <c r="AD58" s="276"/>
      <c r="AE58" s="276"/>
      <c r="AF58" s="276"/>
      <c r="AG58" s="276"/>
      <c r="AH58" s="276"/>
      <c r="AK58" s="283" t="e">
        <f>IF(M58&lt;0.023,1,0)</f>
        <v>#DIV/0!</v>
      </c>
    </row>
    <row r="59" spans="1:37" ht="24.95" customHeight="1" x14ac:dyDescent="0.4">
      <c r="A59" s="37"/>
      <c r="B59" s="275" t="s">
        <v>593</v>
      </c>
      <c r="C59" s="275"/>
      <c r="D59" s="276"/>
      <c r="E59" s="276"/>
      <c r="G59" s="276"/>
      <c r="H59" s="276"/>
      <c r="I59" s="276"/>
      <c r="J59" s="276"/>
      <c r="K59" s="276"/>
      <c r="L59" s="276"/>
      <c r="M59" s="276"/>
      <c r="N59" s="276"/>
      <c r="O59" s="276"/>
      <c r="P59" s="276"/>
      <c r="Q59" s="276"/>
      <c r="R59" s="276"/>
      <c r="S59" s="276"/>
      <c r="T59" s="276"/>
      <c r="U59" s="276"/>
      <c r="V59" s="276"/>
      <c r="W59" s="276"/>
      <c r="X59" s="276"/>
      <c r="Y59" s="276"/>
      <c r="Z59" s="276"/>
      <c r="AA59" s="276"/>
      <c r="AB59" s="276"/>
      <c r="AC59" s="276"/>
      <c r="AD59" s="276"/>
      <c r="AE59" s="276"/>
      <c r="AF59" s="276"/>
      <c r="AG59" s="276"/>
      <c r="AH59" s="276"/>
    </row>
    <row r="60" spans="1:37" ht="24.95" customHeight="1" x14ac:dyDescent="0.4">
      <c r="A60" s="37"/>
      <c r="B60" s="275" t="s">
        <v>375</v>
      </c>
      <c r="C60" s="275"/>
      <c r="D60" s="276"/>
      <c r="E60" s="276"/>
      <c r="G60" s="276"/>
      <c r="H60" s="276"/>
      <c r="I60" s="276"/>
      <c r="J60" s="276"/>
      <c r="K60" s="276"/>
      <c r="L60" s="276"/>
      <c r="M60" s="276"/>
      <c r="N60" s="276"/>
      <c r="O60" s="276"/>
      <c r="P60" s="276"/>
      <c r="Q60" s="276"/>
      <c r="R60" s="276"/>
      <c r="S60" s="276"/>
      <c r="T60" s="276"/>
      <c r="U60" s="276"/>
      <c r="V60" s="276"/>
      <c r="W60" s="276"/>
      <c r="X60" s="276"/>
      <c r="Y60" s="276"/>
      <c r="Z60" s="276"/>
      <c r="AA60" s="276"/>
      <c r="AB60" s="276"/>
      <c r="AC60" s="276"/>
      <c r="AD60" s="276"/>
      <c r="AE60" s="276"/>
      <c r="AF60" s="276"/>
      <c r="AG60" s="276"/>
      <c r="AH60" s="276"/>
    </row>
    <row r="61" spans="1:37" ht="24.95" customHeight="1" x14ac:dyDescent="0.4">
      <c r="A61" s="37"/>
      <c r="B61" s="275"/>
      <c r="D61" s="276"/>
      <c r="E61" s="276"/>
      <c r="G61" s="276"/>
      <c r="H61" s="276"/>
      <c r="I61" s="276"/>
      <c r="J61" s="276"/>
      <c r="K61" s="276"/>
      <c r="L61" s="276"/>
      <c r="M61" s="298"/>
      <c r="N61" s="298"/>
      <c r="O61" s="298"/>
      <c r="P61" s="298"/>
      <c r="Q61" s="298"/>
      <c r="R61" s="298"/>
      <c r="S61" s="298"/>
      <c r="T61" s="275" t="s">
        <v>111</v>
      </c>
      <c r="V61" s="275" t="s">
        <v>38</v>
      </c>
      <c r="X61" s="276"/>
      <c r="Z61" s="298"/>
      <c r="AA61" s="298"/>
      <c r="AB61" s="298"/>
      <c r="AC61" s="298"/>
      <c r="AD61" s="298"/>
      <c r="AE61" s="298"/>
      <c r="AF61" s="298"/>
      <c r="AG61" s="275" t="s">
        <v>111</v>
      </c>
    </row>
    <row r="62" spans="1:37" ht="24.95" customHeight="1" x14ac:dyDescent="0.4">
      <c r="A62" s="37"/>
      <c r="B62" s="36"/>
      <c r="C62" s="49" t="s">
        <v>112</v>
      </c>
      <c r="D62" s="276"/>
      <c r="E62" s="276"/>
      <c r="F62" s="55"/>
      <c r="G62" s="276"/>
      <c r="H62" s="276"/>
      <c r="I62" s="276"/>
      <c r="J62" s="276"/>
      <c r="K62" s="276"/>
      <c r="L62" s="276"/>
      <c r="M62" s="276"/>
      <c r="N62" s="276"/>
      <c r="O62" s="276"/>
      <c r="P62" s="276"/>
      <c r="Q62" s="276"/>
      <c r="R62" s="276"/>
      <c r="S62" s="276"/>
      <c r="T62" s="276"/>
      <c r="U62" s="276"/>
      <c r="V62" s="276"/>
      <c r="W62" s="276"/>
      <c r="X62" s="276"/>
      <c r="Y62" s="276"/>
      <c r="Z62" s="276"/>
      <c r="AA62" s="276"/>
      <c r="AB62" s="276"/>
      <c r="AC62" s="276"/>
      <c r="AD62" s="276"/>
      <c r="AE62" s="276"/>
      <c r="AF62" s="276"/>
      <c r="AG62" s="276"/>
      <c r="AH62" s="276"/>
      <c r="AI62" s="36"/>
      <c r="AJ62" s="36"/>
    </row>
    <row r="63" spans="1:37" ht="24.95" customHeight="1" x14ac:dyDescent="0.4">
      <c r="A63" s="37"/>
      <c r="B63" s="36"/>
      <c r="C63" s="49" t="s">
        <v>43</v>
      </c>
      <c r="D63" s="276"/>
      <c r="E63" s="276"/>
      <c r="F63" s="49"/>
      <c r="G63" s="276"/>
      <c r="H63" s="276"/>
      <c r="I63" s="276"/>
      <c r="J63" s="276"/>
      <c r="K63" s="276"/>
      <c r="L63" s="276"/>
      <c r="M63" s="276"/>
      <c r="N63" s="276"/>
      <c r="O63" s="276"/>
      <c r="P63" s="276"/>
      <c r="Q63" s="276"/>
      <c r="R63" s="276"/>
      <c r="S63" s="276"/>
      <c r="T63" s="276"/>
      <c r="U63" s="276"/>
      <c r="V63" s="276"/>
      <c r="W63" s="276"/>
      <c r="X63" s="276"/>
      <c r="Y63" s="276"/>
      <c r="Z63" s="276"/>
      <c r="AA63" s="276"/>
      <c r="AB63" s="276"/>
      <c r="AC63" s="276"/>
      <c r="AD63" s="276"/>
      <c r="AE63" s="276"/>
      <c r="AF63" s="276"/>
      <c r="AG63" s="276"/>
      <c r="AH63" s="276"/>
      <c r="AI63" s="36"/>
      <c r="AJ63" s="36"/>
    </row>
    <row r="64" spans="1:37" ht="24.95" customHeight="1" x14ac:dyDescent="0.4">
      <c r="A64" s="37"/>
      <c r="B64" s="275"/>
      <c r="C64" s="49" t="s">
        <v>110</v>
      </c>
      <c r="D64" s="276"/>
      <c r="E64" s="276"/>
      <c r="F64" s="49"/>
      <c r="G64" s="276"/>
      <c r="H64" s="276"/>
      <c r="I64" s="276"/>
      <c r="J64" s="276"/>
      <c r="K64" s="276"/>
      <c r="L64" s="276"/>
      <c r="M64" s="276"/>
      <c r="N64" s="276"/>
      <c r="O64" s="276"/>
      <c r="P64" s="276"/>
      <c r="Q64" s="276"/>
      <c r="R64" s="276"/>
      <c r="S64" s="276"/>
      <c r="AE64" s="251"/>
      <c r="AF64" s="251"/>
    </row>
    <row r="65" spans="1:37" ht="24.95" customHeight="1" x14ac:dyDescent="0.4">
      <c r="A65" s="37"/>
      <c r="B65" s="275"/>
      <c r="C65" s="49" t="s">
        <v>39</v>
      </c>
      <c r="D65" s="276"/>
      <c r="E65" s="276"/>
      <c r="F65" s="49"/>
      <c r="G65" s="276"/>
      <c r="H65" s="276"/>
      <c r="I65" s="276"/>
      <c r="J65" s="276"/>
      <c r="K65" s="276"/>
      <c r="L65" s="276"/>
      <c r="M65" s="276"/>
      <c r="N65" s="276"/>
      <c r="O65" s="276"/>
      <c r="P65" s="276"/>
      <c r="Q65" s="276"/>
      <c r="R65" s="276"/>
      <c r="S65" s="276"/>
      <c r="AE65" s="251"/>
      <c r="AF65" s="251"/>
    </row>
    <row r="66" spans="1:37" ht="24.95" customHeight="1" x14ac:dyDescent="0.4">
      <c r="A66" s="37"/>
      <c r="B66" s="275"/>
      <c r="C66" s="86" t="s">
        <v>546</v>
      </c>
      <c r="D66" s="276"/>
      <c r="E66" s="276"/>
      <c r="F66" s="49"/>
      <c r="G66" s="276"/>
      <c r="H66" s="276"/>
      <c r="I66" s="276"/>
      <c r="J66" s="276"/>
      <c r="K66" s="276"/>
      <c r="L66" s="276"/>
      <c r="M66" s="276"/>
      <c r="N66" s="276"/>
      <c r="O66" s="276"/>
      <c r="P66" s="276"/>
      <c r="Q66" s="276"/>
      <c r="R66" s="276"/>
      <c r="S66" s="276"/>
      <c r="AE66" s="251"/>
      <c r="AF66" s="251"/>
    </row>
    <row r="67" spans="1:37" ht="15" customHeight="1" x14ac:dyDescent="0.4">
      <c r="A67" s="37"/>
      <c r="B67" s="275"/>
      <c r="C67" s="86" t="s">
        <v>547</v>
      </c>
      <c r="D67" s="276"/>
      <c r="E67" s="276"/>
      <c r="F67" s="49"/>
      <c r="G67" s="276"/>
      <c r="H67" s="276"/>
      <c r="I67" s="276"/>
      <c r="J67" s="276"/>
      <c r="K67" s="276"/>
      <c r="L67" s="276"/>
      <c r="M67" s="276"/>
      <c r="N67" s="276"/>
      <c r="O67" s="276"/>
      <c r="P67" s="276"/>
      <c r="Q67" s="276"/>
      <c r="R67" s="276"/>
      <c r="S67" s="276"/>
      <c r="Z67" s="253"/>
      <c r="AA67" s="154"/>
      <c r="AB67" s="154"/>
      <c r="AC67" s="154"/>
      <c r="AD67" s="154"/>
      <c r="AE67" s="254"/>
      <c r="AF67" s="254"/>
      <c r="AG67" s="154"/>
      <c r="AH67" s="154"/>
      <c r="AI67" s="154"/>
      <c r="AJ67" s="154"/>
    </row>
    <row r="68" spans="1:37" ht="24.95" customHeight="1" x14ac:dyDescent="0.4">
      <c r="A68" s="37"/>
      <c r="B68" s="275" t="s">
        <v>594</v>
      </c>
      <c r="D68" s="276"/>
      <c r="E68" s="276"/>
      <c r="G68" s="276"/>
      <c r="H68" s="276"/>
      <c r="I68" s="276"/>
      <c r="J68" s="276"/>
      <c r="K68" s="276"/>
      <c r="L68" s="276"/>
      <c r="M68" s="276"/>
      <c r="N68" s="276"/>
      <c r="O68" s="276"/>
      <c r="P68" s="276"/>
      <c r="Q68" s="276"/>
      <c r="R68" s="276"/>
      <c r="S68" s="276"/>
    </row>
    <row r="69" spans="1:37" ht="24.95" customHeight="1" x14ac:dyDescent="0.4">
      <c r="A69" s="37"/>
      <c r="C69" s="275"/>
      <c r="D69" s="276"/>
      <c r="E69" s="276"/>
      <c r="I69" s="312" t="str">
        <f>IFERROR(IF(ROUNDDOWN((M23*2.3%-M56*10)/(M61*10),1)&lt;0,0,ROUNDDOWN((M23*2.3%-M56*10)/(M61*10),1)),"")</f>
        <v/>
      </c>
      <c r="J69" s="312"/>
      <c r="K69" s="312"/>
      <c r="L69" s="312"/>
      <c r="M69" s="312"/>
      <c r="N69" s="312"/>
      <c r="O69" s="312"/>
      <c r="P69" s="276"/>
      <c r="Q69" s="276"/>
      <c r="R69" s="275" t="s">
        <v>38</v>
      </c>
      <c r="T69" s="276"/>
      <c r="V69" s="312" t="str">
        <f>IFERROR(IF(ROUNDDOWN((#REF!*2.3%-Z56*10)/(Z61*10),1)&lt;0,0,ROUNDDOWN((#REF!*2.3%-Z56*10)/(Z61*10),1)),"")</f>
        <v/>
      </c>
      <c r="W69" s="312"/>
      <c r="X69" s="312"/>
      <c r="Y69" s="312"/>
      <c r="Z69" s="312"/>
      <c r="AA69" s="312"/>
      <c r="AB69" s="312"/>
      <c r="AC69" s="276" t="s">
        <v>51</v>
      </c>
    </row>
    <row r="70" spans="1:37" ht="24.95" customHeight="1" x14ac:dyDescent="0.4">
      <c r="A70" s="37"/>
      <c r="C70" s="275"/>
      <c r="D70" s="276"/>
      <c r="E70" s="276"/>
      <c r="G70" s="276"/>
      <c r="H70" s="276"/>
      <c r="I70" s="276"/>
      <c r="J70" s="276"/>
      <c r="K70" s="276"/>
      <c r="L70" s="276"/>
      <c r="M70" s="276"/>
      <c r="N70" s="276"/>
      <c r="O70" s="276"/>
      <c r="P70" s="276"/>
      <c r="Q70" s="276"/>
      <c r="R70" s="276"/>
      <c r="S70" s="276"/>
    </row>
    <row r="71" spans="1:37" ht="24.95" customHeight="1" x14ac:dyDescent="0.4">
      <c r="A71" s="37"/>
      <c r="B71" s="308" t="s">
        <v>113</v>
      </c>
      <c r="C71" s="308"/>
      <c r="D71" s="308"/>
      <c r="E71" s="308"/>
      <c r="F71" s="308" t="s">
        <v>114</v>
      </c>
      <c r="G71" s="308"/>
      <c r="H71" s="308"/>
      <c r="I71" s="308"/>
      <c r="J71" s="308"/>
      <c r="K71" s="308"/>
      <c r="L71" s="308"/>
      <c r="M71" s="308"/>
      <c r="N71" s="308"/>
      <c r="O71" s="308"/>
      <c r="P71" s="308"/>
      <c r="Q71" s="308"/>
      <c r="R71" s="308"/>
      <c r="S71" s="308"/>
      <c r="T71" s="308"/>
      <c r="U71" s="308"/>
      <c r="V71" s="308"/>
      <c r="W71" s="308"/>
      <c r="X71" s="308"/>
      <c r="Y71" s="308"/>
      <c r="Z71" s="308"/>
      <c r="AA71" s="308"/>
      <c r="AB71" s="308"/>
      <c r="AC71" s="308"/>
      <c r="AD71" s="308"/>
      <c r="AE71" s="308"/>
      <c r="AF71" s="308"/>
      <c r="AG71" s="308"/>
      <c r="AH71" s="308"/>
    </row>
    <row r="72" spans="1:37" ht="24.95" customHeight="1" x14ac:dyDescent="0.4">
      <c r="A72" s="37"/>
      <c r="B72" s="308"/>
      <c r="C72" s="308"/>
      <c r="D72" s="308"/>
      <c r="E72" s="308"/>
      <c r="F72" s="321" t="s">
        <v>115</v>
      </c>
      <c r="G72" s="321"/>
      <c r="H72" s="321"/>
      <c r="I72" s="321"/>
      <c r="J72" s="321"/>
      <c r="K72" s="321"/>
      <c r="L72" s="321"/>
      <c r="M72" s="321"/>
      <c r="N72" s="321"/>
      <c r="O72" s="321"/>
      <c r="P72" s="321"/>
      <c r="Q72" s="321"/>
      <c r="R72" s="321"/>
      <c r="S72" s="321"/>
      <c r="T72" s="321"/>
      <c r="U72" s="321"/>
      <c r="V72" s="321"/>
      <c r="W72" s="321"/>
      <c r="X72" s="321"/>
      <c r="Y72" s="321"/>
      <c r="Z72" s="321"/>
      <c r="AA72" s="321"/>
      <c r="AB72" s="321"/>
      <c r="AC72" s="321"/>
      <c r="AD72" s="321"/>
      <c r="AE72" s="321"/>
      <c r="AF72" s="321"/>
      <c r="AG72" s="321"/>
      <c r="AH72" s="321"/>
    </row>
    <row r="73" spans="1:37" ht="24.95" customHeight="1" x14ac:dyDescent="0.4">
      <c r="A73" s="37"/>
      <c r="B73" s="308"/>
      <c r="C73" s="308"/>
      <c r="D73" s="308"/>
      <c r="E73" s="308"/>
      <c r="F73" s="322" t="s">
        <v>116</v>
      </c>
      <c r="G73" s="322"/>
      <c r="H73" s="322"/>
      <c r="I73" s="322"/>
      <c r="J73" s="322"/>
      <c r="K73" s="322"/>
      <c r="L73" s="322"/>
      <c r="M73" s="322"/>
      <c r="N73" s="322"/>
      <c r="O73" s="322"/>
      <c r="P73" s="322"/>
      <c r="Q73" s="322"/>
      <c r="R73" s="322"/>
      <c r="S73" s="322"/>
      <c r="T73" s="322"/>
      <c r="U73" s="322"/>
      <c r="V73" s="322"/>
      <c r="W73" s="322"/>
      <c r="X73" s="322"/>
      <c r="Y73" s="322"/>
      <c r="Z73" s="322"/>
      <c r="AA73" s="322"/>
      <c r="AB73" s="322"/>
      <c r="AC73" s="322"/>
      <c r="AD73" s="322"/>
      <c r="AE73" s="322"/>
      <c r="AF73" s="322"/>
      <c r="AG73" s="322"/>
      <c r="AH73" s="322"/>
    </row>
    <row r="74" spans="1:37" ht="24.95" customHeight="1" x14ac:dyDescent="0.4">
      <c r="A74" s="37" t="s">
        <v>117</v>
      </c>
      <c r="B74" s="275" t="s">
        <v>61</v>
      </c>
      <c r="D74" s="276"/>
      <c r="E74" s="276"/>
      <c r="G74" s="276"/>
      <c r="H74" s="276"/>
      <c r="I74" s="276"/>
      <c r="J74" s="276"/>
      <c r="K74" s="276"/>
      <c r="L74" s="276"/>
      <c r="M74" s="276"/>
      <c r="N74" s="276"/>
      <c r="O74" s="276"/>
      <c r="P74" s="276"/>
      <c r="Q74" s="276"/>
      <c r="R74" s="276"/>
      <c r="S74" s="276"/>
    </row>
    <row r="75" spans="1:37" ht="15" customHeight="1" x14ac:dyDescent="0.4">
      <c r="A75" s="37"/>
      <c r="B75" s="275"/>
      <c r="D75" s="276"/>
      <c r="E75" s="276"/>
      <c r="G75" s="276"/>
      <c r="H75" s="276"/>
      <c r="I75" s="276"/>
      <c r="J75" s="276"/>
      <c r="K75" s="276"/>
      <c r="L75" s="276"/>
      <c r="M75" s="276"/>
      <c r="N75" s="276"/>
      <c r="O75" s="276"/>
      <c r="P75" s="276"/>
      <c r="Q75" s="276"/>
      <c r="R75" s="276"/>
      <c r="S75" s="276"/>
    </row>
    <row r="76" spans="1:37" ht="24.95" customHeight="1" x14ac:dyDescent="0.4">
      <c r="A76" s="37"/>
      <c r="B76" s="275"/>
      <c r="D76" s="276"/>
      <c r="E76" s="276"/>
      <c r="G76" s="276"/>
      <c r="J76" s="309" t="str">
        <f>IF(AK76&lt;=1.1,IF(AK76&gt;=0.9,"☑","□"),"□")</f>
        <v>□</v>
      </c>
      <c r="K76" s="309"/>
      <c r="L76" s="275" t="s">
        <v>383</v>
      </c>
      <c r="M76" s="276"/>
      <c r="N76" s="276"/>
      <c r="O76" s="276"/>
      <c r="P76" s="276"/>
      <c r="Q76" s="276"/>
      <c r="R76" s="276"/>
      <c r="S76" s="276"/>
      <c r="T76" s="276"/>
      <c r="U76" s="276"/>
      <c r="V76" s="276"/>
      <c r="AK76" s="288" t="str">
        <f>IFERROR(#REF!/#REF!,"")</f>
        <v/>
      </c>
    </row>
    <row r="77" spans="1:37" ht="24.95" customHeight="1" x14ac:dyDescent="0.4">
      <c r="A77" s="37"/>
      <c r="B77" s="275"/>
      <c r="C77" s="55" t="s">
        <v>62</v>
      </c>
      <c r="D77" s="276"/>
      <c r="E77" s="276"/>
      <c r="G77" s="276"/>
      <c r="J77" s="309" t="str">
        <f>IF(AK77&lt;=1.1,IF(AK77&gt;=0.9,"☑","□"),"□")</f>
        <v>□</v>
      </c>
      <c r="K77" s="309"/>
      <c r="L77" s="49" t="s">
        <v>384</v>
      </c>
      <c r="M77" s="276"/>
      <c r="N77" s="276"/>
      <c r="O77" s="276"/>
      <c r="P77" s="276"/>
      <c r="Q77" s="276"/>
      <c r="R77" s="276"/>
      <c r="S77" s="276"/>
      <c r="T77" s="276"/>
      <c r="U77" s="276"/>
      <c r="V77" s="276"/>
      <c r="AK77" s="288" t="str">
        <f>IFERROR(M56/Z56,"")</f>
        <v/>
      </c>
    </row>
    <row r="78" spans="1:37" ht="24.95" customHeight="1" x14ac:dyDescent="0.4">
      <c r="A78" s="37"/>
      <c r="B78" s="275"/>
      <c r="D78" s="276"/>
      <c r="E78" s="276"/>
      <c r="G78" s="276"/>
      <c r="J78" s="309" t="str">
        <f>IF(AK78&lt;=1.1,IF(AK78&gt;=0.9,"☑","□"),"□")</f>
        <v>□</v>
      </c>
      <c r="K78" s="309"/>
      <c r="L78" s="275" t="s">
        <v>385</v>
      </c>
      <c r="M78" s="276"/>
      <c r="N78" s="276"/>
      <c r="O78" s="276"/>
      <c r="P78" s="276"/>
      <c r="Q78" s="276"/>
      <c r="R78" s="276"/>
      <c r="S78" s="276"/>
      <c r="T78" s="276"/>
      <c r="U78" s="276"/>
      <c r="V78" s="276"/>
      <c r="AK78" s="288" t="str">
        <f>IFERROR(M61/Z61,"")</f>
        <v/>
      </c>
    </row>
    <row r="79" spans="1:37" ht="24.95" customHeight="1" x14ac:dyDescent="0.4">
      <c r="A79" s="37"/>
      <c r="B79" s="275"/>
      <c r="D79" s="276"/>
      <c r="E79" s="276"/>
      <c r="G79" s="276"/>
      <c r="J79" s="309" t="str">
        <f>IF(AK79&lt;=1.1,IF(AK79&gt;=0.9,"☑","□"),"□")</f>
        <v>□</v>
      </c>
      <c r="K79" s="309"/>
      <c r="L79" s="275" t="s">
        <v>386</v>
      </c>
      <c r="M79" s="276"/>
      <c r="N79" s="276"/>
      <c r="O79" s="276"/>
      <c r="P79" s="276"/>
      <c r="Q79" s="276"/>
      <c r="R79" s="276"/>
      <c r="S79" s="276"/>
      <c r="T79" s="276"/>
      <c r="U79" s="276"/>
      <c r="V79" s="276"/>
      <c r="AK79" s="288" t="str">
        <f>IFERROR(I69/V69,"")</f>
        <v/>
      </c>
    </row>
    <row r="80" spans="1:37" ht="27" customHeight="1" x14ac:dyDescent="0.4">
      <c r="A80" s="37"/>
      <c r="B80" s="275"/>
      <c r="D80" s="276"/>
      <c r="E80" s="276"/>
      <c r="G80" s="276"/>
      <c r="H80" s="276"/>
      <c r="I80" s="276"/>
      <c r="J80" s="49" t="s">
        <v>587</v>
      </c>
      <c r="K80" s="276"/>
      <c r="L80" s="276"/>
      <c r="M80" s="276"/>
      <c r="N80" s="276"/>
      <c r="O80" s="276"/>
      <c r="P80" s="276"/>
      <c r="Q80" s="276"/>
      <c r="R80" s="276"/>
      <c r="S80" s="276"/>
    </row>
    <row r="81" spans="1:37" ht="24.95" customHeight="1" x14ac:dyDescent="0.4">
      <c r="A81" s="37" t="s">
        <v>118</v>
      </c>
      <c r="B81" s="275" t="s">
        <v>119</v>
      </c>
      <c r="D81" s="276"/>
      <c r="E81" s="276"/>
      <c r="G81" s="276"/>
      <c r="H81" s="276"/>
      <c r="I81" s="276"/>
      <c r="J81" s="276"/>
      <c r="K81" s="276"/>
      <c r="L81" s="276"/>
      <c r="M81" s="276"/>
      <c r="N81" s="276"/>
      <c r="O81" s="276"/>
      <c r="P81" s="276"/>
      <c r="Q81" s="276"/>
      <c r="R81" s="276"/>
      <c r="S81" s="276"/>
    </row>
    <row r="82" spans="1:37" ht="24.95" customHeight="1" x14ac:dyDescent="0.4">
      <c r="A82" s="37"/>
      <c r="B82" s="275"/>
      <c r="D82" s="276"/>
      <c r="E82" s="276"/>
      <c r="F82" s="276"/>
      <c r="G82" s="276"/>
      <c r="H82" s="276"/>
      <c r="I82" s="276"/>
      <c r="J82" s="276"/>
      <c r="K82" s="276"/>
      <c r="L82" s="276"/>
      <c r="M82" s="276"/>
      <c r="N82" s="276"/>
      <c r="O82" s="276"/>
      <c r="P82" s="311" t="str">
        <f>IFERROR(IF(OR(AK13=0,AK58=0,I69&lt;=0),"算定不可",(VLOOKUP("該当",'リスト（入院）'!I:K,3,FALSE))),"")</f>
        <v/>
      </c>
      <c r="Q82" s="311"/>
      <c r="R82" s="311"/>
      <c r="S82" s="311"/>
      <c r="T82" s="311"/>
      <c r="U82" s="311"/>
      <c r="V82" s="311"/>
      <c r="W82" s="311"/>
      <c r="X82" s="311"/>
      <c r="Y82" s="311"/>
      <c r="Z82" s="311"/>
    </row>
    <row r="83" spans="1:37" ht="24.95" customHeight="1" x14ac:dyDescent="0.4">
      <c r="A83" s="37"/>
    </row>
    <row r="84" spans="1:37" ht="24.95" customHeight="1" x14ac:dyDescent="0.4">
      <c r="A84" s="55" t="s">
        <v>16</v>
      </c>
    </row>
    <row r="85" spans="1:37" ht="24.95" customHeight="1" x14ac:dyDescent="0.4">
      <c r="A85" s="55" t="s">
        <v>120</v>
      </c>
    </row>
    <row r="86" spans="1:37" ht="24.95" customHeight="1" x14ac:dyDescent="0.4">
      <c r="A86" s="55" t="s">
        <v>737</v>
      </c>
    </row>
    <row r="87" spans="1:37" ht="24.95" customHeight="1" x14ac:dyDescent="0.4">
      <c r="A87" s="55" t="s">
        <v>607</v>
      </c>
      <c r="AK87" s="284"/>
    </row>
    <row r="88" spans="1:37" ht="24.95" customHeight="1" x14ac:dyDescent="0.4">
      <c r="A88" s="55" t="s">
        <v>121</v>
      </c>
      <c r="AK88" s="284"/>
    </row>
    <row r="89" spans="1:37" ht="24.95" customHeight="1" x14ac:dyDescent="0.4">
      <c r="B89" s="55" t="s">
        <v>381</v>
      </c>
      <c r="AK89" s="284"/>
    </row>
    <row r="90" spans="1:37" ht="24.95" customHeight="1" x14ac:dyDescent="0.4">
      <c r="A90" s="55" t="s">
        <v>608</v>
      </c>
      <c r="AK90" s="284"/>
    </row>
    <row r="91" spans="1:37" ht="24.95" customHeight="1" x14ac:dyDescent="0.4">
      <c r="A91" s="55" t="s">
        <v>122</v>
      </c>
      <c r="AK91" s="284"/>
    </row>
    <row r="92" spans="1:37" ht="24.95" customHeight="1" x14ac:dyDescent="0.4">
      <c r="A92" s="55" t="s">
        <v>90</v>
      </c>
      <c r="AK92" s="284"/>
    </row>
    <row r="93" spans="1:37" ht="24.95" customHeight="1" x14ac:dyDescent="0.4">
      <c r="A93" s="55" t="s">
        <v>91</v>
      </c>
      <c r="AK93" s="284"/>
    </row>
    <row r="94" spans="1:37" ht="24.95" customHeight="1" x14ac:dyDescent="0.4">
      <c r="A94" s="55" t="s">
        <v>609</v>
      </c>
      <c r="AK94" s="284"/>
    </row>
    <row r="95" spans="1:37" ht="24.95" customHeight="1" x14ac:dyDescent="0.4">
      <c r="A95" s="55" t="s">
        <v>92</v>
      </c>
      <c r="AK95" s="284"/>
    </row>
    <row r="96" spans="1:37" ht="24.95" customHeight="1" x14ac:dyDescent="0.4">
      <c r="A96" s="55" t="s">
        <v>93</v>
      </c>
      <c r="AK96" s="284"/>
    </row>
    <row r="97" spans="1:37" ht="24.95" customHeight="1" x14ac:dyDescent="0.4">
      <c r="A97" s="55" t="s">
        <v>94</v>
      </c>
    </row>
    <row r="98" spans="1:37" ht="24.95" customHeight="1" x14ac:dyDescent="0.4">
      <c r="A98" s="55" t="s">
        <v>95</v>
      </c>
      <c r="AK98" s="284"/>
    </row>
    <row r="99" spans="1:37" ht="24.95" customHeight="1" x14ac:dyDescent="0.4">
      <c r="A99" s="55" t="s">
        <v>96</v>
      </c>
      <c r="AK99" s="284"/>
    </row>
    <row r="100" spans="1:37" ht="24.95" customHeight="1" x14ac:dyDescent="0.4">
      <c r="A100" s="55" t="s">
        <v>97</v>
      </c>
      <c r="AK100" s="284"/>
    </row>
    <row r="101" spans="1:37" ht="24.95" customHeight="1" x14ac:dyDescent="0.4">
      <c r="A101" s="55" t="s">
        <v>98</v>
      </c>
      <c r="AK101" s="284"/>
    </row>
    <row r="102" spans="1:37" ht="24.95" customHeight="1" x14ac:dyDescent="0.4">
      <c r="A102" s="55" t="s">
        <v>99</v>
      </c>
      <c r="AK102" s="284"/>
    </row>
    <row r="103" spans="1:37" ht="24.95" customHeight="1" x14ac:dyDescent="0.4">
      <c r="A103" s="55" t="s">
        <v>100</v>
      </c>
      <c r="AK103" s="284"/>
    </row>
    <row r="104" spans="1:37" ht="24.95" customHeight="1" x14ac:dyDescent="0.4">
      <c r="A104" s="55" t="s">
        <v>101</v>
      </c>
      <c r="AK104" s="284"/>
    </row>
    <row r="105" spans="1:37" ht="24.95" customHeight="1" x14ac:dyDescent="0.4">
      <c r="A105" s="55" t="s">
        <v>610</v>
      </c>
      <c r="AK105" s="284"/>
    </row>
    <row r="106" spans="1:37" ht="24.95" customHeight="1" x14ac:dyDescent="0.4">
      <c r="A106" s="55" t="s">
        <v>102</v>
      </c>
      <c r="AK106" s="284"/>
    </row>
    <row r="107" spans="1:37" ht="24.95" customHeight="1" x14ac:dyDescent="0.4">
      <c r="A107" s="55" t="s">
        <v>103</v>
      </c>
      <c r="AK107" s="284"/>
    </row>
    <row r="108" spans="1:37" ht="24.95" customHeight="1" x14ac:dyDescent="0.4">
      <c r="A108" s="55" t="s">
        <v>611</v>
      </c>
      <c r="AK108" s="284"/>
    </row>
    <row r="109" spans="1:37" ht="24.95" customHeight="1" x14ac:dyDescent="0.4">
      <c r="A109" s="55" t="s">
        <v>104</v>
      </c>
      <c r="AK109" s="284"/>
    </row>
    <row r="110" spans="1:37" ht="24.95" customHeight="1" x14ac:dyDescent="0.4">
      <c r="A110" s="55" t="s">
        <v>105</v>
      </c>
      <c r="AK110" s="284"/>
    </row>
    <row r="111" spans="1:37" ht="24.95" customHeight="1" x14ac:dyDescent="0.4">
      <c r="A111" s="55" t="s">
        <v>612</v>
      </c>
    </row>
    <row r="112" spans="1:37" ht="24.95" customHeight="1" x14ac:dyDescent="0.4">
      <c r="A112" s="55" t="s">
        <v>106</v>
      </c>
    </row>
    <row r="113" spans="1:37" ht="24.95" customHeight="1" x14ac:dyDescent="0.4">
      <c r="A113" s="55" t="s">
        <v>613</v>
      </c>
    </row>
    <row r="114" spans="1:37" s="154" customFormat="1" ht="24.95" customHeight="1" x14ac:dyDescent="0.4">
      <c r="A114" s="154" t="s">
        <v>458</v>
      </c>
      <c r="F114" s="155"/>
      <c r="AK114" s="285"/>
    </row>
    <row r="115" spans="1:37" ht="24.95" customHeight="1" x14ac:dyDescent="0.4">
      <c r="A115" s="55" t="s">
        <v>524</v>
      </c>
    </row>
    <row r="116" spans="1:37" ht="24.95" customHeight="1" x14ac:dyDescent="0.4">
      <c r="A116" s="55" t="s">
        <v>525</v>
      </c>
    </row>
    <row r="117" spans="1:37" ht="24.95" customHeight="1" x14ac:dyDescent="0.4">
      <c r="A117" s="55" t="s">
        <v>526</v>
      </c>
    </row>
    <row r="118" spans="1:37" ht="24.95" customHeight="1" x14ac:dyDescent="0.4">
      <c r="A118" s="55" t="s">
        <v>614</v>
      </c>
    </row>
    <row r="119" spans="1:37" ht="24.95" customHeight="1" x14ac:dyDescent="0.4">
      <c r="A119" s="55" t="s">
        <v>532</v>
      </c>
    </row>
    <row r="120" spans="1:37" ht="24.95" customHeight="1" x14ac:dyDescent="0.4">
      <c r="A120" s="55" t="s">
        <v>596</v>
      </c>
    </row>
    <row r="121" spans="1:37" s="154" customFormat="1" ht="24.95" customHeight="1" x14ac:dyDescent="0.4">
      <c r="A121" s="154" t="s">
        <v>459</v>
      </c>
      <c r="F121" s="155"/>
      <c r="AK121" s="285"/>
    </row>
    <row r="122" spans="1:37" ht="24.95" customHeight="1" x14ac:dyDescent="0.4">
      <c r="A122" s="55" t="s">
        <v>107</v>
      </c>
    </row>
    <row r="123" spans="1:37" ht="24.95" customHeight="1" x14ac:dyDescent="0.4">
      <c r="A123" s="55" t="s">
        <v>108</v>
      </c>
    </row>
    <row r="124" spans="1:37" s="154" customFormat="1" ht="24.95" customHeight="1" x14ac:dyDescent="0.4">
      <c r="A124" s="154" t="s">
        <v>460</v>
      </c>
      <c r="F124" s="155"/>
      <c r="AK124" s="285"/>
    </row>
    <row r="125" spans="1:37" s="154" customFormat="1" ht="24.95" customHeight="1" x14ac:dyDescent="0.4">
      <c r="A125" s="154" t="s">
        <v>461</v>
      </c>
      <c r="F125" s="155"/>
      <c r="AK125" s="285"/>
    </row>
    <row r="126" spans="1:37" s="154" customFormat="1" ht="24.95" customHeight="1" x14ac:dyDescent="0.4">
      <c r="A126" s="154" t="s">
        <v>462</v>
      </c>
      <c r="F126" s="155"/>
      <c r="AK126" s="285"/>
    </row>
    <row r="127" spans="1:37" s="154" customFormat="1" ht="24.95" customHeight="1" x14ac:dyDescent="0.4">
      <c r="A127" s="154" t="s">
        <v>463</v>
      </c>
      <c r="F127" s="155"/>
      <c r="AK127" s="285"/>
    </row>
    <row r="128" spans="1:37" ht="24.95" customHeight="1" x14ac:dyDescent="0.4">
      <c r="A128" s="36"/>
    </row>
    <row r="129" spans="1:1" x14ac:dyDescent="0.4">
      <c r="A129" s="36"/>
    </row>
  </sheetData>
  <sheetProtection algorithmName="SHA-512" hashValue="Q7u4ZtEnwnswhMCmd2MiDrRuM0A455+dNXMZRKPN6SeW+9SUFDavfWgstH6wtbwWDxNDz8bu/q9GPfo1M1otYw==" saltValue="Po40O8LSBjQhPf7KVa9+gg==" spinCount="100000" sheet="1" objects="1" scenarios="1"/>
  <mergeCells count="51">
    <mergeCell ref="J76:K76"/>
    <mergeCell ref="J77:K77"/>
    <mergeCell ref="P82:Z82"/>
    <mergeCell ref="J79:K79"/>
    <mergeCell ref="F72:AH72"/>
    <mergeCell ref="J78:K78"/>
    <mergeCell ref="F73:AH73"/>
    <mergeCell ref="M33:S33"/>
    <mergeCell ref="Z61:AF61"/>
    <mergeCell ref="M61:S61"/>
    <mergeCell ref="M35:S35"/>
    <mergeCell ref="Z35:AF35"/>
    <mergeCell ref="M43:S43"/>
    <mergeCell ref="Z43:AF43"/>
    <mergeCell ref="M58:S58"/>
    <mergeCell ref="Z33:AF33"/>
    <mergeCell ref="Z56:AF56"/>
    <mergeCell ref="Z54:AF54"/>
    <mergeCell ref="M56:S56"/>
    <mergeCell ref="M47:S47"/>
    <mergeCell ref="Z47:AF47"/>
    <mergeCell ref="M54:S54"/>
    <mergeCell ref="Z37:AF37"/>
    <mergeCell ref="M45:S45"/>
    <mergeCell ref="Z45:AF45"/>
    <mergeCell ref="M37:S37"/>
    <mergeCell ref="M41:S41"/>
    <mergeCell ref="Z41:AF41"/>
    <mergeCell ref="M39:S39"/>
    <mergeCell ref="Z39:AF39"/>
    <mergeCell ref="A3:AH3"/>
    <mergeCell ref="H6:T6"/>
    <mergeCell ref="B6:G6"/>
    <mergeCell ref="B5:G5"/>
    <mergeCell ref="H5:T5"/>
    <mergeCell ref="M23:S23"/>
    <mergeCell ref="Z23:AF23"/>
    <mergeCell ref="B71:E73"/>
    <mergeCell ref="F71:AH71"/>
    <mergeCell ref="K10:K11"/>
    <mergeCell ref="J10:J11"/>
    <mergeCell ref="W10:W11"/>
    <mergeCell ref="L10:M11"/>
    <mergeCell ref="O10:P11"/>
    <mergeCell ref="R10:S11"/>
    <mergeCell ref="U10:V11"/>
    <mergeCell ref="N10:N11"/>
    <mergeCell ref="Q10:Q11"/>
    <mergeCell ref="T10:T11"/>
    <mergeCell ref="V69:AB69"/>
    <mergeCell ref="I69:O69"/>
  </mergeCells>
  <phoneticPr fontId="1"/>
  <printOptions horizontalCentered="1"/>
  <pageMargins left="0.23622047244094491" right="0.23622047244094491" top="0.55118110236220474" bottom="0.55118110236220474" header="0.31496062992125984" footer="0.31496062992125984"/>
  <pageSetup paperSize="9" scale="51" fitToHeight="2" orientation="portrait" r:id="rId1"/>
  <headerFooter alignWithMargins="0"/>
  <rowBreaks count="2" manualBreakCount="2">
    <brk id="51" max="35" man="1"/>
    <brk id="93" max="35" man="1"/>
  </rowBreaks>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defaultSize="0" autoFill="0" autoLine="0" autoPict="0">
                <anchor moveWithCells="1">
                  <from>
                    <xdr:col>5</xdr:col>
                    <xdr:colOff>28575</xdr:colOff>
                    <xdr:row>9</xdr:row>
                    <xdr:rowOff>38100</xdr:rowOff>
                  </from>
                  <to>
                    <xdr:col>5</xdr:col>
                    <xdr:colOff>266700</xdr:colOff>
                    <xdr:row>9</xdr:row>
                    <xdr:rowOff>295275</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28575</xdr:colOff>
                    <xdr:row>10</xdr:row>
                    <xdr:rowOff>38100</xdr:rowOff>
                  </from>
                  <to>
                    <xdr:col>5</xdr:col>
                    <xdr:colOff>266700</xdr:colOff>
                    <xdr:row>10</xdr:row>
                    <xdr:rowOff>295275</xdr:rowOff>
                  </to>
                </anchor>
              </controlPr>
            </control>
          </mc:Choice>
        </mc:AlternateContent>
        <mc:AlternateContent xmlns:mc="http://schemas.openxmlformats.org/markup-compatibility/2006">
          <mc:Choice Requires="x14">
            <control shapeId="4105" r:id="rId6" name="Option Button 9">
              <controlPr defaultSize="0" autoFill="0" autoLine="0" autoPict="0">
                <anchor moveWithCells="1">
                  <from>
                    <xdr:col>10</xdr:col>
                    <xdr:colOff>57150</xdr:colOff>
                    <xdr:row>9</xdr:row>
                    <xdr:rowOff>180975</xdr:rowOff>
                  </from>
                  <to>
                    <xdr:col>11</xdr:col>
                    <xdr:colOff>123825</xdr:colOff>
                    <xdr:row>10</xdr:row>
                    <xdr:rowOff>114300</xdr:rowOff>
                  </to>
                </anchor>
              </controlPr>
            </control>
          </mc:Choice>
        </mc:AlternateContent>
        <mc:AlternateContent xmlns:mc="http://schemas.openxmlformats.org/markup-compatibility/2006">
          <mc:Choice Requires="x14">
            <control shapeId="4106" r:id="rId7" name="Option Button 10">
              <controlPr defaultSize="0" autoFill="0" autoLine="0" autoPict="0">
                <anchor moveWithCells="1">
                  <from>
                    <xdr:col>13</xdr:col>
                    <xdr:colOff>57150</xdr:colOff>
                    <xdr:row>9</xdr:row>
                    <xdr:rowOff>180975</xdr:rowOff>
                  </from>
                  <to>
                    <xdr:col>14</xdr:col>
                    <xdr:colOff>123825</xdr:colOff>
                    <xdr:row>10</xdr:row>
                    <xdr:rowOff>114300</xdr:rowOff>
                  </to>
                </anchor>
              </controlPr>
            </control>
          </mc:Choice>
        </mc:AlternateContent>
        <mc:AlternateContent xmlns:mc="http://schemas.openxmlformats.org/markup-compatibility/2006">
          <mc:Choice Requires="x14">
            <control shapeId="4107" r:id="rId8" name="Option Button 11">
              <controlPr defaultSize="0" autoFill="0" autoLine="0" autoPict="0">
                <anchor moveWithCells="1">
                  <from>
                    <xdr:col>16</xdr:col>
                    <xdr:colOff>57150</xdr:colOff>
                    <xdr:row>9</xdr:row>
                    <xdr:rowOff>180975</xdr:rowOff>
                  </from>
                  <to>
                    <xdr:col>17</xdr:col>
                    <xdr:colOff>123825</xdr:colOff>
                    <xdr:row>10</xdr:row>
                    <xdr:rowOff>114300</xdr:rowOff>
                  </to>
                </anchor>
              </controlPr>
            </control>
          </mc:Choice>
        </mc:AlternateContent>
        <mc:AlternateContent xmlns:mc="http://schemas.openxmlformats.org/markup-compatibility/2006">
          <mc:Choice Requires="x14">
            <control shapeId="4108" r:id="rId9" name="Option Button 12">
              <controlPr defaultSize="0" autoFill="0" autoLine="0" autoPict="0">
                <anchor moveWithCells="1">
                  <from>
                    <xdr:col>19</xdr:col>
                    <xdr:colOff>57150</xdr:colOff>
                    <xdr:row>9</xdr:row>
                    <xdr:rowOff>180975</xdr:rowOff>
                  </from>
                  <to>
                    <xdr:col>20</xdr:col>
                    <xdr:colOff>123825</xdr:colOff>
                    <xdr:row>10</xdr:row>
                    <xdr:rowOff>114300</xdr:rowOff>
                  </to>
                </anchor>
              </controlPr>
            </control>
          </mc:Choice>
        </mc:AlternateContent>
        <mc:AlternateContent xmlns:mc="http://schemas.openxmlformats.org/markup-compatibility/2006">
          <mc:Choice Requires="x14">
            <control shapeId="4109" r:id="rId10" name="Check Box 13">
              <controlPr defaultSize="0" autoFill="0" autoLine="0" autoPict="0">
                <anchor moveWithCells="1">
                  <from>
                    <xdr:col>30</xdr:col>
                    <xdr:colOff>28575</xdr:colOff>
                    <xdr:row>13</xdr:row>
                    <xdr:rowOff>38100</xdr:rowOff>
                  </from>
                  <to>
                    <xdr:col>30</xdr:col>
                    <xdr:colOff>266700</xdr:colOff>
                    <xdr:row>13</xdr:row>
                    <xdr:rowOff>295275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D7F5C-4074-4D4B-A3D3-CE54AC83358B}">
  <sheetPr codeName="Sheet5">
    <tabColor theme="9" tint="0.79998168889431442"/>
    <pageSetUpPr fitToPage="1"/>
  </sheetPr>
  <dimension ref="A1:BR218"/>
  <sheetViews>
    <sheetView showGridLines="0" view="pageBreakPreview" zoomScale="115" zoomScaleNormal="100" zoomScaleSheetLayoutView="115" zoomScalePageLayoutView="85" workbookViewId="0"/>
  </sheetViews>
  <sheetFormatPr defaultColWidth="8.75" defaultRowHeight="13.5" x14ac:dyDescent="0.4"/>
  <cols>
    <col min="1" max="32" width="3.5" style="4" customWidth="1"/>
    <col min="33" max="33" width="3.5" style="30" customWidth="1"/>
    <col min="34" max="34" width="3.5" style="119" customWidth="1"/>
    <col min="35" max="35" width="2.75" style="119" customWidth="1"/>
    <col min="36" max="36" width="22.375" style="4" hidden="1" customWidth="1"/>
    <col min="37" max="42" width="2.75" style="4" customWidth="1"/>
    <col min="43" max="43" width="8.75" style="4"/>
    <col min="44" max="44" width="10.5" style="4" bestFit="1" customWidth="1"/>
    <col min="45" max="16384" width="8.75" style="4"/>
  </cols>
  <sheetData>
    <row r="1" spans="1:36" ht="16.149999999999999" customHeight="1" x14ac:dyDescent="0.4">
      <c r="A1" s="3" t="s">
        <v>722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21"/>
    </row>
    <row r="2" spans="1:36" ht="16.149999999999999" customHeight="1" x14ac:dyDescent="0.4">
      <c r="A2" s="344" t="s">
        <v>716</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c r="AH2" s="138"/>
      <c r="AI2" s="138"/>
    </row>
    <row r="3" spans="1:36" ht="14.25" customHeight="1" x14ac:dyDescent="0.4">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21"/>
    </row>
    <row r="4" spans="1:36" ht="16.350000000000001" customHeight="1" x14ac:dyDescent="0.4">
      <c r="A4" s="3"/>
      <c r="B4" s="3"/>
      <c r="C4" s="3"/>
      <c r="D4" s="3"/>
      <c r="E4" s="3"/>
      <c r="F4" s="3"/>
      <c r="G4" s="3"/>
      <c r="H4" s="3"/>
      <c r="I4" s="3"/>
      <c r="J4" s="3"/>
      <c r="K4" s="3"/>
      <c r="L4" s="3"/>
      <c r="M4" s="3"/>
      <c r="N4" s="3"/>
      <c r="O4" s="3"/>
      <c r="P4" s="3"/>
      <c r="Q4" s="345" t="s">
        <v>123</v>
      </c>
      <c r="R4" s="345"/>
      <c r="S4" s="345"/>
      <c r="T4" s="345"/>
      <c r="U4" s="345"/>
      <c r="V4" s="346">
        <f>IF(様式97_入院ベースアップ評価料!H5="","",様式97_入院ベースアップ評価料!H5)</f>
        <v>0</v>
      </c>
      <c r="W4" s="346"/>
      <c r="X4" s="346"/>
      <c r="Y4" s="346"/>
      <c r="Z4" s="346"/>
      <c r="AA4" s="346"/>
      <c r="AB4" s="346"/>
      <c r="AC4" s="346"/>
      <c r="AD4" s="346"/>
      <c r="AE4" s="346"/>
      <c r="AF4" s="346"/>
      <c r="AG4" s="346"/>
      <c r="AH4" s="139"/>
      <c r="AI4" s="139"/>
    </row>
    <row r="5" spans="1:36" ht="16.149999999999999" customHeight="1" x14ac:dyDescent="0.4">
      <c r="A5" s="3"/>
      <c r="B5" s="3"/>
      <c r="C5" s="3"/>
      <c r="D5" s="3"/>
      <c r="E5" s="3"/>
      <c r="F5" s="3"/>
      <c r="G5" s="3"/>
      <c r="H5" s="3"/>
      <c r="I5" s="3"/>
      <c r="J5" s="3"/>
      <c r="K5" s="3"/>
      <c r="L5" s="3"/>
      <c r="M5" s="3"/>
      <c r="N5" s="3"/>
      <c r="O5" s="3"/>
      <c r="P5" s="3"/>
      <c r="Q5" s="3" t="s">
        <v>124</v>
      </c>
      <c r="R5" s="3"/>
      <c r="S5" s="3"/>
      <c r="T5" s="3"/>
      <c r="U5" s="3"/>
      <c r="V5" s="346">
        <f>IF(様式97_入院ベースアップ評価料!H6="","",様式97_入院ベースアップ評価料!H6)</f>
        <v>0</v>
      </c>
      <c r="W5" s="346"/>
      <c r="X5" s="346"/>
      <c r="Y5" s="346"/>
      <c r="Z5" s="346"/>
      <c r="AA5" s="346"/>
      <c r="AB5" s="346"/>
      <c r="AC5" s="346"/>
      <c r="AD5" s="346"/>
      <c r="AE5" s="346"/>
      <c r="AF5" s="346"/>
      <c r="AG5" s="346"/>
      <c r="AH5" s="120"/>
      <c r="AI5" s="120"/>
    </row>
    <row r="6" spans="1:36" ht="15.75" customHeight="1" x14ac:dyDescent="0.4">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21"/>
    </row>
    <row r="7" spans="1:36" ht="16.149999999999999" customHeight="1" x14ac:dyDescent="0.4">
      <c r="A7" s="2" t="s">
        <v>125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21"/>
    </row>
    <row r="8" spans="1:36" ht="16.149999999999999" customHeight="1" thickBot="1" x14ac:dyDescent="0.45">
      <c r="A8" s="3" t="s">
        <v>126</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21"/>
    </row>
    <row r="9" spans="1:36" ht="16.149999999999999" customHeight="1" x14ac:dyDescent="0.4">
      <c r="A9" s="2"/>
      <c r="B9" s="347"/>
      <c r="C9" s="347"/>
      <c r="D9" s="348" t="s">
        <v>127</v>
      </c>
      <c r="E9" s="348"/>
      <c r="F9" s="348"/>
      <c r="G9" s="348"/>
      <c r="H9" s="348"/>
      <c r="I9" s="348"/>
      <c r="J9" s="348"/>
      <c r="K9" s="348"/>
      <c r="L9" s="348"/>
      <c r="M9" s="348"/>
      <c r="N9" s="348"/>
      <c r="O9" s="348"/>
      <c r="P9" s="348"/>
      <c r="Q9" s="348"/>
      <c r="R9" s="348"/>
      <c r="S9" s="348"/>
      <c r="T9" s="348"/>
      <c r="U9" s="348"/>
      <c r="V9" s="348"/>
      <c r="W9" s="348"/>
      <c r="X9" s="348"/>
      <c r="Y9" s="348"/>
      <c r="Z9" s="348"/>
      <c r="AA9" s="3"/>
      <c r="AB9" s="3"/>
      <c r="AC9" s="3"/>
      <c r="AD9" s="3"/>
      <c r="AE9" s="3"/>
      <c r="AF9" s="3"/>
      <c r="AG9" s="21"/>
      <c r="AJ9" s="290">
        <v>3</v>
      </c>
    </row>
    <row r="10" spans="1:36" ht="16.149999999999999" customHeight="1" thickBot="1" x14ac:dyDescent="0.45">
      <c r="A10" s="2"/>
      <c r="B10" s="335"/>
      <c r="C10" s="335"/>
      <c r="D10" s="336" t="s">
        <v>128</v>
      </c>
      <c r="E10" s="336"/>
      <c r="F10" s="336"/>
      <c r="G10" s="336"/>
      <c r="H10" s="336"/>
      <c r="I10" s="336"/>
      <c r="J10" s="336"/>
      <c r="K10" s="336"/>
      <c r="L10" s="336"/>
      <c r="M10" s="336"/>
      <c r="N10" s="336"/>
      <c r="O10" s="336"/>
      <c r="P10" s="336"/>
      <c r="Q10" s="336"/>
      <c r="R10" s="336"/>
      <c r="S10" s="336"/>
      <c r="T10" s="336"/>
      <c r="U10" s="336"/>
      <c r="V10" s="336"/>
      <c r="W10" s="336"/>
      <c r="X10" s="336"/>
      <c r="Y10" s="336"/>
      <c r="Z10" s="336"/>
      <c r="AA10" s="3"/>
      <c r="AB10" s="3"/>
      <c r="AC10" s="3"/>
      <c r="AD10" s="3"/>
      <c r="AE10" s="3"/>
      <c r="AF10" s="3"/>
      <c r="AG10" s="21"/>
    </row>
    <row r="11" spans="1:36" ht="16.149999999999999" customHeight="1" x14ac:dyDescent="0.4">
      <c r="A11" s="2"/>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21"/>
    </row>
    <row r="12" spans="1:36" ht="16.149999999999999" customHeight="1" thickBot="1" x14ac:dyDescent="0.45">
      <c r="A12" s="3" t="s">
        <v>129</v>
      </c>
      <c r="B12" s="3"/>
      <c r="C12" s="3"/>
      <c r="D12" s="3"/>
      <c r="E12" s="3"/>
      <c r="F12" s="3"/>
      <c r="L12" s="3"/>
      <c r="M12" s="3"/>
      <c r="N12" s="3"/>
      <c r="O12" s="3"/>
      <c r="P12" s="3"/>
      <c r="Q12" s="3"/>
      <c r="R12" s="3"/>
      <c r="S12" s="3"/>
      <c r="T12" s="3"/>
      <c r="U12" s="3"/>
      <c r="V12" s="3"/>
      <c r="AE12" s="3"/>
      <c r="AF12" s="3"/>
      <c r="AG12" s="21"/>
    </row>
    <row r="13" spans="1:36" ht="16.149999999999999" customHeight="1" thickBot="1" x14ac:dyDescent="0.45">
      <c r="B13" s="354" t="s">
        <v>130</v>
      </c>
      <c r="C13" s="354"/>
      <c r="D13" s="354"/>
      <c r="E13" s="334"/>
      <c r="F13" s="334"/>
      <c r="G13" s="22" t="s">
        <v>131</v>
      </c>
      <c r="H13" s="334"/>
      <c r="I13" s="334"/>
      <c r="J13" s="22" t="s">
        <v>132</v>
      </c>
      <c r="K13" s="22"/>
      <c r="L13" s="22" t="s">
        <v>133</v>
      </c>
      <c r="M13" s="22" t="s">
        <v>130</v>
      </c>
      <c r="N13" s="22"/>
      <c r="O13" s="334"/>
      <c r="P13" s="334"/>
      <c r="Q13" s="22" t="s">
        <v>131</v>
      </c>
      <c r="R13" s="334"/>
      <c r="S13" s="334"/>
      <c r="T13" s="23" t="s">
        <v>132</v>
      </c>
      <c r="V13" s="349">
        <f>IF(E13=O13,R13-H13+1,IF(O13-E13=1,12-H13+1+R13,IF(O13-E13=2,12-H13+1+R13+12,"エラー")))</f>
        <v>1</v>
      </c>
      <c r="W13" s="349"/>
      <c r="X13" s="349"/>
      <c r="Y13" s="350"/>
      <c r="Z13" s="3" t="s">
        <v>134</v>
      </c>
      <c r="AA13" s="3"/>
      <c r="AG13" s="21"/>
    </row>
    <row r="14" spans="1:36" s="119" customFormat="1" ht="16.149999999999999" customHeight="1" x14ac:dyDescent="0.4">
      <c r="B14" s="239" t="s">
        <v>456</v>
      </c>
      <c r="C14" s="120"/>
      <c r="D14" s="120"/>
      <c r="E14" s="120"/>
      <c r="F14" s="120"/>
      <c r="G14" s="140"/>
      <c r="H14" s="120"/>
      <c r="I14" s="120"/>
      <c r="J14" s="140"/>
      <c r="K14" s="140"/>
      <c r="L14" s="140"/>
      <c r="M14" s="140"/>
      <c r="N14" s="140"/>
      <c r="O14" s="120"/>
      <c r="P14" s="120"/>
      <c r="Q14" s="140"/>
      <c r="R14" s="120"/>
      <c r="S14" s="120"/>
      <c r="T14" s="140"/>
      <c r="V14" s="120"/>
      <c r="W14" s="120"/>
      <c r="X14" s="120"/>
      <c r="Y14" s="120"/>
      <c r="AG14" s="165"/>
    </row>
    <row r="15" spans="1:36" ht="16.149999999999999" customHeight="1" x14ac:dyDescent="0.4">
      <c r="A15" s="3"/>
      <c r="B15" s="240" t="s">
        <v>457</v>
      </c>
      <c r="C15" s="3"/>
      <c r="D15" s="3"/>
      <c r="E15" s="3"/>
      <c r="F15" s="3"/>
      <c r="G15" s="3"/>
      <c r="H15" s="3"/>
      <c r="I15" s="3"/>
      <c r="J15" s="3"/>
      <c r="K15" s="3"/>
      <c r="L15" s="3"/>
      <c r="M15" s="3"/>
      <c r="N15" s="3"/>
      <c r="O15" s="3"/>
      <c r="P15" s="3"/>
      <c r="Q15" s="3"/>
      <c r="R15" s="3"/>
      <c r="S15" s="3"/>
      <c r="T15" s="3"/>
      <c r="U15" s="3"/>
      <c r="AB15" s="3"/>
      <c r="AC15" s="3"/>
      <c r="AD15" s="3"/>
      <c r="AE15" s="3"/>
      <c r="AF15" s="3"/>
      <c r="AG15" s="21"/>
    </row>
    <row r="16" spans="1:36" ht="16.149999999999999" customHeight="1" x14ac:dyDescent="0.4">
      <c r="A16" s="3"/>
      <c r="B16" s="240"/>
      <c r="C16" s="3"/>
      <c r="D16" s="3"/>
      <c r="E16" s="3"/>
      <c r="F16" s="3"/>
      <c r="G16" s="3"/>
      <c r="H16" s="3"/>
      <c r="I16" s="3"/>
      <c r="J16" s="3"/>
      <c r="K16" s="3"/>
      <c r="L16" s="3"/>
      <c r="M16" s="3"/>
      <c r="N16" s="3"/>
      <c r="O16" s="3"/>
      <c r="P16" s="3"/>
      <c r="Q16" s="3"/>
      <c r="R16" s="3"/>
      <c r="S16" s="3"/>
      <c r="T16" s="3"/>
      <c r="U16" s="3"/>
      <c r="AB16" s="3"/>
      <c r="AC16" s="3"/>
      <c r="AD16" s="3"/>
      <c r="AE16" s="3"/>
      <c r="AF16" s="3"/>
      <c r="AG16" s="21"/>
    </row>
    <row r="17" spans="1:35" ht="16.149999999999999" customHeight="1" thickBot="1" x14ac:dyDescent="0.45">
      <c r="A17" s="3" t="s">
        <v>135</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21"/>
    </row>
    <row r="18" spans="1:35" ht="16.149999999999999" customHeight="1" thickBot="1" x14ac:dyDescent="0.45">
      <c r="A18" s="3"/>
      <c r="B18" s="354" t="s">
        <v>130</v>
      </c>
      <c r="C18" s="354"/>
      <c r="D18" s="354"/>
      <c r="E18" s="334"/>
      <c r="F18" s="334"/>
      <c r="G18" s="22" t="s">
        <v>131</v>
      </c>
      <c r="H18" s="334"/>
      <c r="I18" s="334"/>
      <c r="J18" s="22" t="s">
        <v>132</v>
      </c>
      <c r="K18" s="22"/>
      <c r="L18" s="22" t="s">
        <v>133</v>
      </c>
      <c r="M18" s="22" t="s">
        <v>130</v>
      </c>
      <c r="N18" s="22"/>
      <c r="O18" s="334"/>
      <c r="P18" s="334"/>
      <c r="Q18" s="22" t="s">
        <v>131</v>
      </c>
      <c r="R18" s="334"/>
      <c r="S18" s="334"/>
      <c r="T18" s="23" t="s">
        <v>132</v>
      </c>
      <c r="V18" s="349">
        <f>IF(E18=O18,R18-H18+1,IF(O18-E18=1,12-H18+1+R18,IF(O18-E18=2,12-H18+1+R18+12,"エラー")))</f>
        <v>1</v>
      </c>
      <c r="W18" s="349"/>
      <c r="X18" s="349"/>
      <c r="Y18" s="350"/>
      <c r="Z18" s="3" t="s">
        <v>134</v>
      </c>
      <c r="AA18" s="3"/>
      <c r="AG18" s="21"/>
    </row>
    <row r="19" spans="1:35" ht="16.149999999999999" customHeight="1" x14ac:dyDescent="0.4">
      <c r="A19" s="3"/>
      <c r="B19" s="241" t="s">
        <v>455</v>
      </c>
      <c r="D19" s="30"/>
      <c r="E19" s="30"/>
      <c r="G19" s="30"/>
      <c r="H19" s="30"/>
      <c r="N19" s="30"/>
      <c r="O19" s="30"/>
      <c r="Q19" s="30"/>
      <c r="R19" s="30"/>
      <c r="U19" s="3"/>
      <c r="AB19" s="3"/>
      <c r="AC19" s="3"/>
      <c r="AD19" s="3"/>
      <c r="AE19" s="3"/>
      <c r="AF19" s="3"/>
      <c r="AG19" s="21"/>
    </row>
    <row r="20" spans="1:35" ht="16.149999999999999" customHeight="1" x14ac:dyDescent="0.4">
      <c r="A20" s="3"/>
      <c r="B20" s="241" t="s">
        <v>451</v>
      </c>
      <c r="D20" s="30"/>
      <c r="E20" s="30"/>
      <c r="G20" s="30"/>
      <c r="H20" s="30"/>
      <c r="N20" s="30"/>
      <c r="O20" s="30"/>
      <c r="Q20" s="30"/>
      <c r="R20" s="30"/>
      <c r="U20" s="3"/>
      <c r="AB20" s="3"/>
      <c r="AC20" s="3"/>
      <c r="AD20" s="3"/>
      <c r="AE20" s="3"/>
      <c r="AF20" s="3"/>
      <c r="AG20" s="21"/>
    </row>
    <row r="21" spans="1:35" ht="16.149999999999999" customHeight="1" x14ac:dyDescent="0.4">
      <c r="A21" s="3"/>
      <c r="B21" s="241" t="s">
        <v>452</v>
      </c>
      <c r="D21" s="30"/>
      <c r="E21" s="30"/>
      <c r="G21" s="30"/>
      <c r="H21" s="30"/>
      <c r="N21" s="30"/>
      <c r="O21" s="30"/>
      <c r="Q21" s="30"/>
      <c r="R21" s="30"/>
      <c r="U21" s="3"/>
      <c r="AB21" s="3"/>
      <c r="AC21" s="3"/>
      <c r="AD21" s="3"/>
      <c r="AE21" s="3"/>
      <c r="AF21" s="3"/>
      <c r="AG21" s="21"/>
    </row>
    <row r="22" spans="1:35" ht="16.149999999999999" customHeight="1" x14ac:dyDescent="0.4">
      <c r="A22" s="3"/>
      <c r="B22" s="241" t="s">
        <v>454</v>
      </c>
      <c r="D22" s="30"/>
      <c r="E22" s="30"/>
      <c r="G22" s="30"/>
      <c r="H22" s="30"/>
      <c r="N22" s="30"/>
      <c r="O22" s="30"/>
      <c r="Q22" s="30"/>
      <c r="R22" s="30"/>
      <c r="U22" s="3"/>
      <c r="AB22" s="3"/>
      <c r="AC22" s="3"/>
      <c r="AD22" s="3"/>
      <c r="AE22" s="3"/>
      <c r="AF22" s="3"/>
      <c r="AG22" s="21"/>
    </row>
    <row r="23" spans="1:35" ht="16.149999999999999" customHeight="1" x14ac:dyDescent="0.4">
      <c r="A23" s="3"/>
      <c r="B23" s="241" t="s">
        <v>453</v>
      </c>
      <c r="D23" s="30"/>
      <c r="E23" s="30"/>
      <c r="G23" s="30"/>
      <c r="H23" s="30"/>
      <c r="N23" s="30"/>
      <c r="O23" s="30"/>
      <c r="Q23" s="30"/>
      <c r="R23" s="30"/>
      <c r="U23" s="3"/>
      <c r="AB23" s="3"/>
      <c r="AC23" s="3"/>
      <c r="AD23" s="3"/>
      <c r="AE23" s="3"/>
      <c r="AF23" s="3"/>
      <c r="AG23" s="21"/>
    </row>
    <row r="24" spans="1:35" ht="16.149999999999999" customHeight="1" x14ac:dyDescent="0.4">
      <c r="A24" s="3"/>
      <c r="B24" s="241"/>
      <c r="D24" s="30"/>
      <c r="E24" s="30"/>
      <c r="G24" s="30"/>
      <c r="H24" s="30"/>
      <c r="N24" s="30"/>
      <c r="O24" s="30"/>
      <c r="Q24" s="30"/>
      <c r="R24" s="30"/>
      <c r="U24" s="3"/>
      <c r="AB24" s="3"/>
      <c r="AC24" s="3"/>
      <c r="AD24" s="3"/>
      <c r="AE24" s="3"/>
      <c r="AF24" s="3"/>
      <c r="AG24" s="21"/>
    </row>
    <row r="25" spans="1:35" ht="16.149999999999999" customHeight="1" thickBot="1" x14ac:dyDescent="0.45">
      <c r="A25" s="2" t="s">
        <v>717</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21"/>
    </row>
    <row r="26" spans="1:35" ht="16.149999999999999" customHeight="1" x14ac:dyDescent="0.4">
      <c r="A26" s="29" t="s">
        <v>136</v>
      </c>
      <c r="B26" s="68"/>
      <c r="C26" s="68"/>
      <c r="D26" s="68"/>
      <c r="E26" s="68"/>
      <c r="F26" s="68"/>
      <c r="G26" s="68"/>
      <c r="H26" s="68"/>
      <c r="I26" s="68"/>
      <c r="J26" s="68"/>
      <c r="K26" s="68"/>
      <c r="L26" s="68"/>
      <c r="M26" s="69"/>
      <c r="N26" s="69"/>
      <c r="O26" s="69"/>
      <c r="P26" s="69"/>
      <c r="Q26" s="69"/>
      <c r="R26" s="69"/>
      <c r="S26" s="69"/>
      <c r="T26" s="69"/>
      <c r="U26" s="69"/>
      <c r="V26" s="69"/>
      <c r="W26" s="69"/>
      <c r="X26" s="69"/>
      <c r="Y26" s="69"/>
      <c r="Z26" s="69"/>
      <c r="AA26" s="69"/>
      <c r="AB26" s="351" t="e">
        <f>SUM(AB27:AF28)</f>
        <v>#VALUE!</v>
      </c>
      <c r="AC26" s="351"/>
      <c r="AD26" s="351"/>
      <c r="AE26" s="351"/>
      <c r="AF26" s="351"/>
      <c r="AG26" s="218" t="s">
        <v>137</v>
      </c>
      <c r="AH26" s="140"/>
      <c r="AI26" s="140"/>
    </row>
    <row r="27" spans="1:35" ht="16.149999999999999" customHeight="1" x14ac:dyDescent="0.4">
      <c r="A27" s="67"/>
      <c r="B27" s="352" t="s">
        <v>138</v>
      </c>
      <c r="C27" s="352"/>
      <c r="D27" s="352"/>
      <c r="E27" s="352"/>
      <c r="F27" s="352"/>
      <c r="G27" s="352"/>
      <c r="H27" s="352"/>
      <c r="I27" s="352"/>
      <c r="J27" s="352"/>
      <c r="K27" s="352"/>
      <c r="L27" s="352"/>
      <c r="M27" s="352"/>
      <c r="N27" s="352"/>
      <c r="O27" s="352"/>
      <c r="P27" s="352"/>
      <c r="Q27" s="352"/>
      <c r="R27" s="352"/>
      <c r="S27" s="352"/>
      <c r="T27" s="352"/>
      <c r="U27" s="352"/>
      <c r="V27" s="352"/>
      <c r="W27" s="352"/>
      <c r="X27" s="15"/>
      <c r="Y27" s="15" t="s">
        <v>139</v>
      </c>
      <c r="Z27" s="15"/>
      <c r="AA27" s="15"/>
      <c r="AB27" s="353">
        <f>様式97_入院ベースアップ評価料!M56*V18*10</f>
        <v>0</v>
      </c>
      <c r="AC27" s="353"/>
      <c r="AD27" s="353"/>
      <c r="AE27" s="353"/>
      <c r="AF27" s="353"/>
      <c r="AG27" s="169" t="s">
        <v>137</v>
      </c>
      <c r="AH27" s="140"/>
      <c r="AI27" s="140"/>
    </row>
    <row r="28" spans="1:35" ht="16.149999999999999" customHeight="1" x14ac:dyDescent="0.4">
      <c r="A28" s="66"/>
      <c r="B28" s="70" t="s">
        <v>140</v>
      </c>
      <c r="C28" s="6"/>
      <c r="D28" s="6"/>
      <c r="E28" s="6"/>
      <c r="F28" s="6"/>
      <c r="G28" s="6"/>
      <c r="H28" s="6"/>
      <c r="I28" s="6"/>
      <c r="J28" s="6"/>
      <c r="K28" s="6"/>
      <c r="L28" s="6"/>
      <c r="M28" s="72"/>
      <c r="N28" s="72"/>
      <c r="O28" s="72"/>
      <c r="P28" s="72"/>
      <c r="Q28" s="72"/>
      <c r="R28" s="72"/>
      <c r="S28" s="72"/>
      <c r="T28" s="72"/>
      <c r="U28" s="72"/>
      <c r="V28" s="72"/>
      <c r="W28" s="72"/>
      <c r="X28" s="72"/>
      <c r="Y28" s="72"/>
      <c r="Z28" s="72"/>
      <c r="AA28" s="72"/>
      <c r="AB28" s="325" t="e">
        <f>AB29*AB30*10</f>
        <v>#VALUE!</v>
      </c>
      <c r="AC28" s="325"/>
      <c r="AD28" s="325"/>
      <c r="AE28" s="325"/>
      <c r="AF28" s="325"/>
      <c r="AG28" s="280" t="s">
        <v>137</v>
      </c>
      <c r="AH28" s="140"/>
      <c r="AI28" s="140"/>
    </row>
    <row r="29" spans="1:35" ht="16.149999999999999" customHeight="1" x14ac:dyDescent="0.4">
      <c r="A29" s="66"/>
      <c r="B29" s="71"/>
      <c r="C29" s="73" t="s">
        <v>141</v>
      </c>
      <c r="D29" s="74"/>
      <c r="E29" s="74"/>
      <c r="F29" s="74"/>
      <c r="G29" s="74"/>
      <c r="H29" s="74"/>
      <c r="I29" s="74"/>
      <c r="J29" s="74"/>
      <c r="K29" s="74"/>
      <c r="L29" s="74"/>
      <c r="M29" s="72"/>
      <c r="N29" s="72"/>
      <c r="O29" s="6" t="s">
        <v>142</v>
      </c>
      <c r="P29" s="337" t="str">
        <f>様式97_入院ベースアップ評価料!P82</f>
        <v/>
      </c>
      <c r="Q29" s="337"/>
      <c r="R29" s="337"/>
      <c r="S29" s="337"/>
      <c r="T29" s="337"/>
      <c r="U29" s="337"/>
      <c r="V29" s="337"/>
      <c r="W29" s="337"/>
      <c r="X29" s="6" t="s">
        <v>50</v>
      </c>
      <c r="Y29" s="6" t="s">
        <v>139</v>
      </c>
      <c r="Z29" s="6" t="s">
        <v>40</v>
      </c>
      <c r="AA29" s="6"/>
      <c r="AB29" s="338" t="str">
        <f>IFERROR(VLOOKUP(P29,'リスト（入院）'!C:D,2,FALSE),"")</f>
        <v/>
      </c>
      <c r="AC29" s="338"/>
      <c r="AD29" s="338"/>
      <c r="AE29" s="338"/>
      <c r="AF29" s="338"/>
      <c r="AG29" s="280" t="s">
        <v>143</v>
      </c>
      <c r="AH29" s="140"/>
      <c r="AI29" s="140"/>
    </row>
    <row r="30" spans="1:35" ht="16.149999999999999" customHeight="1" x14ac:dyDescent="0.4">
      <c r="A30" s="17"/>
      <c r="B30" s="97"/>
      <c r="C30" s="3" t="s">
        <v>144</v>
      </c>
      <c r="D30" s="15"/>
      <c r="E30" s="15"/>
      <c r="F30" s="15"/>
      <c r="G30" s="15"/>
      <c r="H30" s="15"/>
      <c r="I30" s="15"/>
      <c r="J30" s="15"/>
      <c r="K30" s="15"/>
      <c r="L30" s="15"/>
      <c r="M30" s="15"/>
      <c r="N30" s="15"/>
      <c r="O30" s="15"/>
      <c r="P30" s="15"/>
      <c r="Q30" s="15"/>
      <c r="R30" s="15"/>
      <c r="S30" s="15"/>
      <c r="T30" s="15"/>
      <c r="U30" s="15"/>
      <c r="V30" s="15"/>
      <c r="W30" s="15"/>
      <c r="X30" s="15"/>
      <c r="Y30" s="15"/>
      <c r="Z30" s="15"/>
      <c r="AA30" s="15"/>
      <c r="AB30" s="339">
        <f>IF(様式97_入院ベースアップ評価料!H5="","",様式97_入院ベースアップ評価料!M61*V18)</f>
        <v>0</v>
      </c>
      <c r="AC30" s="339"/>
      <c r="AD30" s="339"/>
      <c r="AE30" s="339"/>
      <c r="AF30" s="339"/>
      <c r="AG30" s="169" t="s">
        <v>145</v>
      </c>
      <c r="AH30" s="140"/>
      <c r="AI30" s="140"/>
    </row>
    <row r="31" spans="1:35" ht="16.149999999999999" customHeight="1" x14ac:dyDescent="0.4">
      <c r="A31" s="96"/>
      <c r="B31" s="40" t="s">
        <v>146</v>
      </c>
      <c r="C31" s="6"/>
      <c r="D31" s="6"/>
      <c r="E31" s="6"/>
      <c r="F31" s="6"/>
      <c r="G31" s="6"/>
      <c r="H31" s="6"/>
      <c r="I31" s="6"/>
      <c r="J31" s="6"/>
      <c r="K31" s="6"/>
      <c r="L31" s="6"/>
      <c r="M31" s="6"/>
      <c r="N31" s="6"/>
      <c r="O31" s="6"/>
      <c r="P31" s="6"/>
      <c r="Q31" s="6"/>
      <c r="R31" s="6"/>
      <c r="S31" s="6"/>
      <c r="T31" s="6"/>
      <c r="U31" s="6"/>
      <c r="V31" s="6"/>
      <c r="W31" s="6"/>
      <c r="X31" s="6"/>
      <c r="Y31" s="6"/>
      <c r="Z31" s="6"/>
      <c r="AA31" s="6"/>
      <c r="AB31" s="329"/>
      <c r="AC31" s="329"/>
      <c r="AD31" s="329"/>
      <c r="AE31" s="329"/>
      <c r="AF31" s="329"/>
      <c r="AG31" s="280" t="s">
        <v>147</v>
      </c>
      <c r="AH31" s="140"/>
      <c r="AI31" s="140"/>
    </row>
    <row r="32" spans="1:35" ht="16.149999999999999" customHeight="1" thickBot="1" x14ac:dyDescent="0.45">
      <c r="A32" s="242" t="s">
        <v>148</v>
      </c>
      <c r="B32" s="243"/>
      <c r="C32" s="244"/>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324"/>
      <c r="AC32" s="324"/>
      <c r="AD32" s="324"/>
      <c r="AE32" s="324"/>
      <c r="AF32" s="324"/>
      <c r="AG32" s="219" t="s">
        <v>147</v>
      </c>
      <c r="AH32" s="140"/>
      <c r="AI32" s="140"/>
    </row>
    <row r="33" spans="1:35" ht="16.149999999999999" customHeight="1" thickTop="1" thickBot="1" x14ac:dyDescent="0.45">
      <c r="A33" s="8" t="s">
        <v>149</v>
      </c>
      <c r="B33" s="9"/>
      <c r="C33" s="9"/>
      <c r="D33" s="9"/>
      <c r="E33" s="9"/>
      <c r="F33" s="9"/>
      <c r="G33" s="9"/>
      <c r="H33" s="9"/>
      <c r="I33" s="9"/>
      <c r="J33" s="9"/>
      <c r="K33" s="9"/>
      <c r="L33" s="9"/>
      <c r="M33" s="9"/>
      <c r="N33" s="9"/>
      <c r="O33" s="9"/>
      <c r="P33" s="9"/>
      <c r="Q33" s="9"/>
      <c r="R33" s="9"/>
      <c r="S33" s="9"/>
      <c r="T33" s="9"/>
      <c r="U33" s="9"/>
      <c r="V33" s="9"/>
      <c r="W33" s="9"/>
      <c r="X33" s="9"/>
      <c r="Y33" s="9"/>
      <c r="Z33" s="9"/>
      <c r="AA33" s="9"/>
      <c r="AB33" s="323" t="str">
        <f>IFERROR(AB26-AB31+AB32,"")</f>
        <v/>
      </c>
      <c r="AC33" s="323"/>
      <c r="AD33" s="323"/>
      <c r="AE33" s="323"/>
      <c r="AF33" s="323"/>
      <c r="AG33" s="220" t="s">
        <v>137</v>
      </c>
      <c r="AH33" s="140"/>
      <c r="AI33" s="140"/>
    </row>
    <row r="34" spans="1:35" ht="16.149999999999999" customHeight="1" x14ac:dyDescent="0.4">
      <c r="A34" s="3"/>
      <c r="B34" s="145" t="s">
        <v>573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21"/>
    </row>
    <row r="35" spans="1:35" ht="16.149999999999999" customHeight="1" x14ac:dyDescent="0.4">
      <c r="A35" s="3"/>
      <c r="B35" s="145" t="s">
        <v>574</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21"/>
    </row>
    <row r="36" spans="1:35" ht="16.149999999999999" customHeight="1" x14ac:dyDescent="0.4"/>
    <row r="37" spans="1:35" ht="16.149999999999999" customHeight="1" thickBot="1" x14ac:dyDescent="0.45">
      <c r="A37" s="2" t="s">
        <v>718</v>
      </c>
    </row>
    <row r="38" spans="1:35" ht="16.149999999999999" customHeight="1" x14ac:dyDescent="0.4">
      <c r="A38" s="11" t="s">
        <v>150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331"/>
      <c r="AC38" s="331"/>
      <c r="AD38" s="331"/>
      <c r="AE38" s="331"/>
      <c r="AF38" s="331"/>
      <c r="AG38" s="171" t="s">
        <v>137</v>
      </c>
      <c r="AH38" s="140"/>
      <c r="AI38" s="140"/>
    </row>
    <row r="39" spans="1:35" ht="16.149999999999999" customHeight="1" x14ac:dyDescent="0.4">
      <c r="A39" s="17"/>
      <c r="B39" s="70" t="s">
        <v>151</v>
      </c>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332" t="str">
        <f>AB33</f>
        <v/>
      </c>
      <c r="AC39" s="332"/>
      <c r="AD39" s="332"/>
      <c r="AE39" s="332"/>
      <c r="AF39" s="332"/>
      <c r="AG39" s="172" t="s">
        <v>137</v>
      </c>
      <c r="AH39" s="140"/>
      <c r="AI39" s="140"/>
    </row>
    <row r="40" spans="1:35" ht="16.149999999999999" customHeight="1" x14ac:dyDescent="0.4">
      <c r="A40" s="17"/>
      <c r="B40" s="70" t="s">
        <v>152</v>
      </c>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327"/>
      <c r="AC40" s="327"/>
      <c r="AD40" s="327"/>
      <c r="AE40" s="327"/>
      <c r="AF40" s="327"/>
      <c r="AG40" s="172" t="s">
        <v>137</v>
      </c>
      <c r="AH40" s="140"/>
      <c r="AI40" s="140"/>
    </row>
    <row r="41" spans="1:35" ht="16.149999999999999" customHeight="1" x14ac:dyDescent="0.4">
      <c r="A41" s="17"/>
      <c r="B41" s="70" t="s">
        <v>153</v>
      </c>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327"/>
      <c r="AC41" s="327"/>
      <c r="AD41" s="327"/>
      <c r="AE41" s="327"/>
      <c r="AF41" s="327"/>
      <c r="AG41" s="172" t="s">
        <v>137</v>
      </c>
      <c r="AH41" s="140"/>
      <c r="AI41" s="140"/>
    </row>
    <row r="42" spans="1:35" ht="16.149999999999999" customHeight="1" thickBot="1" x14ac:dyDescent="0.45">
      <c r="A42" s="8"/>
      <c r="B42" s="91" t="s">
        <v>154</v>
      </c>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328">
        <f>AB38-SUM(AB39:AF41)</f>
        <v>0</v>
      </c>
      <c r="AC42" s="328"/>
      <c r="AD42" s="328"/>
      <c r="AE42" s="328"/>
      <c r="AF42" s="328"/>
      <c r="AG42" s="221" t="s">
        <v>137</v>
      </c>
      <c r="AH42" s="140"/>
      <c r="AI42" s="140"/>
    </row>
    <row r="43" spans="1:35" ht="16.149999999999999" customHeight="1" x14ac:dyDescent="0.4">
      <c r="A43" s="3"/>
      <c r="B43" s="145" t="s">
        <v>410</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21"/>
    </row>
    <row r="44" spans="1:35" ht="16.149999999999999" customHeight="1" x14ac:dyDescent="0.4">
      <c r="A44" s="3"/>
      <c r="B44" s="145" t="s">
        <v>411</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21"/>
    </row>
    <row r="45" spans="1:35" ht="16.149999999999999" customHeight="1" x14ac:dyDescent="0.4">
      <c r="A45" s="3"/>
      <c r="B45" s="145" t="s">
        <v>719</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21"/>
    </row>
    <row r="46" spans="1:35" ht="16.149999999999999" customHeight="1" x14ac:dyDescent="0.4">
      <c r="A46" s="3"/>
      <c r="B46" s="145" t="s">
        <v>572</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21"/>
    </row>
    <row r="47" spans="1:35" ht="16.149999999999999" customHeight="1" x14ac:dyDescent="0.4">
      <c r="A47" s="3"/>
      <c r="B47" s="145" t="s">
        <v>412</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21"/>
    </row>
    <row r="48" spans="1:35" ht="16.149999999999999" customHeight="1" x14ac:dyDescent="0.4">
      <c r="A48" s="3"/>
      <c r="B48" s="145" t="s">
        <v>413</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21"/>
    </row>
    <row r="49" spans="1:36" ht="16.149999999999999" customHeight="1" x14ac:dyDescent="0.4">
      <c r="A49" s="3"/>
      <c r="B49" s="145" t="s">
        <v>414</v>
      </c>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21"/>
    </row>
    <row r="50" spans="1:36" ht="16.149999999999999" customHeight="1" x14ac:dyDescent="0.4">
      <c r="A50" s="3"/>
      <c r="B50" s="145" t="s">
        <v>417</v>
      </c>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21"/>
    </row>
    <row r="51" spans="1:36" ht="16.149999999999999" customHeight="1" x14ac:dyDescent="0.4">
      <c r="A51" s="3"/>
      <c r="B51" s="145" t="s">
        <v>418</v>
      </c>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21"/>
    </row>
    <row r="52" spans="1:36" ht="16.149999999999999" customHeight="1" x14ac:dyDescent="0.4">
      <c r="A52" s="3"/>
      <c r="B52" s="145"/>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21"/>
    </row>
    <row r="53" spans="1:36" ht="16.149999999999999" customHeight="1" x14ac:dyDescent="0.4">
      <c r="A53" s="247" t="s">
        <v>566</v>
      </c>
      <c r="B53" s="3"/>
      <c r="C53" s="3"/>
      <c r="D53" s="3"/>
      <c r="E53" s="3"/>
      <c r="F53" s="3"/>
      <c r="G53" s="3"/>
      <c r="H53" s="3"/>
      <c r="I53" s="3"/>
      <c r="J53" s="3"/>
      <c r="K53" s="3"/>
      <c r="L53" s="3"/>
      <c r="M53" s="3"/>
      <c r="N53" s="3"/>
      <c r="O53" s="3"/>
      <c r="P53" s="3"/>
      <c r="Q53" s="3"/>
      <c r="R53" s="3"/>
      <c r="S53" s="3"/>
      <c r="T53" s="3"/>
      <c r="U53" s="3"/>
      <c r="V53" s="3"/>
      <c r="W53" s="3"/>
      <c r="X53" s="3"/>
      <c r="Y53" s="3"/>
      <c r="Z53" s="3"/>
      <c r="AA53" s="116"/>
      <c r="AB53" s="116"/>
      <c r="AC53" s="116"/>
      <c r="AD53" s="116"/>
      <c r="AE53" s="116"/>
      <c r="AF53" s="3"/>
      <c r="AH53" s="4"/>
      <c r="AI53" s="4"/>
    </row>
    <row r="54" spans="1:36" ht="16.149999999999999" customHeight="1" thickBot="1" x14ac:dyDescent="0.45">
      <c r="A54" s="2" t="s">
        <v>560</v>
      </c>
      <c r="B54" s="3"/>
      <c r="C54" s="3"/>
      <c r="D54" s="3"/>
      <c r="E54" s="3"/>
      <c r="F54" s="3"/>
      <c r="G54" s="3"/>
      <c r="H54" s="3"/>
      <c r="I54" s="3"/>
      <c r="J54" s="3"/>
      <c r="K54" s="3"/>
      <c r="L54" s="3"/>
      <c r="M54" s="3"/>
      <c r="N54" s="3"/>
      <c r="O54" s="3"/>
      <c r="P54" s="3"/>
      <c r="Q54" s="3"/>
      <c r="R54" s="3"/>
      <c r="S54" s="3"/>
      <c r="T54" s="3"/>
      <c r="U54" s="3"/>
      <c r="V54" s="3"/>
      <c r="W54" s="3"/>
      <c r="X54" s="3"/>
      <c r="Y54" s="3"/>
      <c r="Z54" s="3"/>
      <c r="AA54" s="127"/>
      <c r="AB54" s="127"/>
      <c r="AC54" s="127"/>
      <c r="AD54" s="127"/>
      <c r="AE54" s="127"/>
      <c r="AF54" s="127"/>
      <c r="AG54" s="127"/>
      <c r="AH54" s="138"/>
      <c r="AI54" s="138"/>
    </row>
    <row r="55" spans="1:36" ht="16.149999999999999" customHeight="1" x14ac:dyDescent="0.4">
      <c r="A55" s="144" t="s">
        <v>155</v>
      </c>
      <c r="B55" s="69"/>
      <c r="C55" s="38"/>
      <c r="D55" s="38"/>
      <c r="E55" s="38"/>
      <c r="F55" s="38"/>
      <c r="G55" s="38"/>
      <c r="H55" s="38"/>
      <c r="I55" s="38"/>
      <c r="J55" s="38"/>
      <c r="K55" s="38"/>
      <c r="L55" s="38"/>
      <c r="M55" s="38"/>
      <c r="N55" s="38"/>
      <c r="O55" s="38"/>
      <c r="P55" s="38"/>
      <c r="Q55" s="38"/>
      <c r="R55" s="38"/>
      <c r="S55" s="38"/>
      <c r="T55" s="38"/>
      <c r="U55" s="38"/>
      <c r="V55" s="38"/>
      <c r="W55" s="38"/>
      <c r="X55" s="38"/>
      <c r="Y55" s="38"/>
      <c r="Z55" s="38"/>
      <c r="AA55" s="90"/>
      <c r="AB55" s="330"/>
      <c r="AC55" s="330"/>
      <c r="AD55" s="330"/>
      <c r="AE55" s="330"/>
      <c r="AF55" s="330"/>
      <c r="AG55" s="92" t="s">
        <v>156</v>
      </c>
      <c r="AH55" s="120"/>
      <c r="AI55" s="120"/>
    </row>
    <row r="56" spans="1:36" ht="16.149999999999999" customHeight="1" x14ac:dyDescent="0.4">
      <c r="A56" s="1" t="s">
        <v>157</v>
      </c>
      <c r="B56" s="88"/>
      <c r="C56" s="15"/>
      <c r="D56" s="15"/>
      <c r="E56" s="15"/>
      <c r="F56" s="15"/>
      <c r="G56" s="15"/>
      <c r="H56" s="15"/>
      <c r="I56" s="15"/>
      <c r="J56" s="15"/>
      <c r="K56" s="15"/>
      <c r="L56" s="15"/>
      <c r="M56" s="15"/>
      <c r="N56" s="15"/>
      <c r="O56" s="15"/>
      <c r="P56" s="15"/>
      <c r="Q56" s="15"/>
      <c r="R56" s="15"/>
      <c r="S56" s="15"/>
      <c r="T56" s="15"/>
      <c r="U56" s="15"/>
      <c r="V56" s="15"/>
      <c r="W56" s="15"/>
      <c r="X56" s="15"/>
      <c r="Y56" s="15"/>
      <c r="Z56" s="15"/>
      <c r="AA56" s="89"/>
      <c r="AB56" s="329"/>
      <c r="AC56" s="329"/>
      <c r="AD56" s="329"/>
      <c r="AE56" s="329"/>
      <c r="AF56" s="329"/>
      <c r="AG56" s="169" t="s">
        <v>137</v>
      </c>
      <c r="AH56" s="140"/>
      <c r="AI56" s="140"/>
    </row>
    <row r="57" spans="1:36" ht="16.149999999999999" customHeight="1" x14ac:dyDescent="0.4">
      <c r="A57" s="1" t="s">
        <v>158</v>
      </c>
      <c r="B57" s="3"/>
      <c r="C57" s="3"/>
      <c r="D57" s="3"/>
      <c r="E57" s="3"/>
      <c r="F57" s="3"/>
      <c r="G57" s="3"/>
      <c r="H57" s="3"/>
      <c r="I57" s="3"/>
      <c r="J57" s="3"/>
      <c r="K57" s="3"/>
      <c r="L57" s="3"/>
      <c r="M57" s="3"/>
      <c r="N57" s="3"/>
      <c r="O57" s="3"/>
      <c r="P57" s="3"/>
      <c r="Q57" s="3"/>
      <c r="R57" s="3"/>
      <c r="S57" s="3"/>
      <c r="T57" s="3"/>
      <c r="U57" s="3"/>
      <c r="V57" s="3"/>
      <c r="W57" s="3"/>
      <c r="X57" s="3"/>
      <c r="Y57" s="3"/>
      <c r="Z57" s="3"/>
      <c r="AA57" s="3"/>
      <c r="AB57" s="333"/>
      <c r="AC57" s="333"/>
      <c r="AD57" s="333"/>
      <c r="AE57" s="333"/>
      <c r="AF57" s="333"/>
      <c r="AG57" s="280" t="s">
        <v>137</v>
      </c>
      <c r="AH57" s="140"/>
      <c r="AI57" s="140"/>
    </row>
    <row r="58" spans="1:36" ht="16.149999999999999" customHeight="1" x14ac:dyDescent="0.4">
      <c r="A58" s="24" t="s">
        <v>159</v>
      </c>
      <c r="B58" s="6"/>
      <c r="C58" s="6"/>
      <c r="D58" s="6"/>
      <c r="E58" s="6"/>
      <c r="F58" s="6"/>
      <c r="G58" s="6"/>
      <c r="H58" s="6"/>
      <c r="I58" s="6"/>
      <c r="J58" s="6"/>
      <c r="K58" s="6"/>
      <c r="L58" s="6"/>
      <c r="M58" s="6"/>
      <c r="N58" s="6"/>
      <c r="O58" s="6"/>
      <c r="P58" s="6"/>
      <c r="Q58" s="6"/>
      <c r="R58" s="6"/>
      <c r="S58" s="6"/>
      <c r="T58" s="6"/>
      <c r="U58" s="6"/>
      <c r="V58" s="6"/>
      <c r="W58" s="6"/>
      <c r="X58" s="6"/>
      <c r="Y58" s="6"/>
      <c r="Z58" s="6"/>
      <c r="AA58" s="6"/>
      <c r="AB58" s="326">
        <f>AB57-AB56</f>
        <v>0</v>
      </c>
      <c r="AC58" s="326"/>
      <c r="AD58" s="326"/>
      <c r="AE58" s="326"/>
      <c r="AF58" s="326"/>
      <c r="AG58" s="280" t="s">
        <v>137</v>
      </c>
      <c r="AH58" s="140"/>
      <c r="AI58" s="140"/>
    </row>
    <row r="59" spans="1:36" ht="16.149999999999999" customHeight="1" x14ac:dyDescent="0.4">
      <c r="A59" s="17"/>
      <c r="B59" s="43" t="s">
        <v>160</v>
      </c>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329"/>
      <c r="AC59" s="329"/>
      <c r="AD59" s="329"/>
      <c r="AE59" s="329"/>
      <c r="AF59" s="329"/>
      <c r="AG59" s="172" t="s">
        <v>137</v>
      </c>
      <c r="AH59" s="140"/>
      <c r="AI59" s="140"/>
    </row>
    <row r="60" spans="1:36" ht="16.149999999999999" customHeight="1" thickBot="1" x14ac:dyDescent="0.45">
      <c r="A60" s="44"/>
      <c r="B60" s="130" t="s">
        <v>161</v>
      </c>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362"/>
      <c r="AC60" s="362"/>
      <c r="AD60" s="362"/>
      <c r="AE60" s="362"/>
      <c r="AF60" s="362"/>
      <c r="AG60" s="172" t="s">
        <v>162</v>
      </c>
      <c r="AH60" s="140"/>
      <c r="AI60" s="140"/>
    </row>
    <row r="61" spans="1:36" ht="16.149999999999999" customHeight="1" thickTop="1" thickBot="1" x14ac:dyDescent="0.45">
      <c r="A61" s="104"/>
      <c r="B61" s="131" t="s">
        <v>163</v>
      </c>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355" t="e">
        <f>AB60/AB56*100</f>
        <v>#DIV/0!</v>
      </c>
      <c r="AC61" s="355"/>
      <c r="AD61" s="355"/>
      <c r="AE61" s="355"/>
      <c r="AF61" s="355"/>
      <c r="AG61" s="245" t="s">
        <v>164</v>
      </c>
      <c r="AH61" s="140"/>
      <c r="AI61" s="140"/>
    </row>
    <row r="62" spans="1:36" ht="16.149999999999999" customHeight="1" x14ac:dyDescent="0.4">
      <c r="F62" s="3"/>
      <c r="G62" s="3"/>
      <c r="H62" s="3"/>
      <c r="I62" s="3"/>
      <c r="J62" s="3"/>
      <c r="K62" s="3"/>
      <c r="L62" s="3"/>
      <c r="M62" s="3"/>
      <c r="N62" s="3"/>
      <c r="O62" s="3"/>
      <c r="P62" s="3"/>
      <c r="Q62" s="3"/>
      <c r="R62" s="3"/>
      <c r="S62" s="3"/>
      <c r="T62" s="3"/>
      <c r="U62" s="3"/>
      <c r="V62" s="3"/>
      <c r="W62" s="3"/>
      <c r="X62" s="3"/>
      <c r="Y62" s="3"/>
      <c r="Z62" s="3"/>
      <c r="AA62" s="3"/>
    </row>
    <row r="63" spans="1:36" ht="16.149999999999999" customHeight="1" thickBot="1" x14ac:dyDescent="0.45">
      <c r="A63" s="2" t="s">
        <v>165</v>
      </c>
      <c r="B63" s="3"/>
      <c r="C63" s="3"/>
      <c r="D63" s="3"/>
      <c r="E63" s="3"/>
      <c r="F63" s="3"/>
      <c r="G63" s="3"/>
      <c r="H63" s="3"/>
      <c r="I63" s="3"/>
      <c r="J63" s="3"/>
      <c r="K63" s="3"/>
      <c r="L63" s="3"/>
      <c r="M63" s="3"/>
      <c r="N63" s="3"/>
      <c r="O63" s="3"/>
      <c r="P63" s="3"/>
      <c r="Q63" s="3"/>
      <c r="R63" s="3"/>
      <c r="S63" s="3"/>
      <c r="T63" s="3"/>
      <c r="U63" s="3"/>
      <c r="V63" s="3"/>
      <c r="W63" s="3"/>
      <c r="X63" s="3"/>
      <c r="Y63" s="3"/>
      <c r="Z63" s="3"/>
      <c r="AA63" s="278"/>
      <c r="AB63" s="278"/>
      <c r="AC63" s="278"/>
      <c r="AD63" s="278"/>
      <c r="AE63" s="278"/>
      <c r="AF63" s="278"/>
      <c r="AG63" s="278"/>
      <c r="AH63" s="141"/>
      <c r="AI63" s="141"/>
    </row>
    <row r="64" spans="1:36" ht="16.149999999999999" customHeight="1" x14ac:dyDescent="0.4">
      <c r="A64" s="144" t="s">
        <v>504</v>
      </c>
      <c r="B64" s="69"/>
      <c r="C64" s="38"/>
      <c r="D64" s="38"/>
      <c r="E64" s="38"/>
      <c r="F64" s="38"/>
      <c r="G64" s="38"/>
      <c r="H64" s="38"/>
      <c r="I64" s="38"/>
      <c r="J64" s="38"/>
      <c r="K64" s="38"/>
      <c r="L64" s="38"/>
      <c r="M64" s="38"/>
      <c r="N64" s="38"/>
      <c r="O64" s="38"/>
      <c r="P64" s="38"/>
      <c r="Q64" s="38"/>
      <c r="R64" s="38"/>
      <c r="S64" s="38"/>
      <c r="T64" s="38"/>
      <c r="U64" s="38"/>
      <c r="V64" s="38"/>
      <c r="W64" s="38"/>
      <c r="X64" s="38"/>
      <c r="Y64" s="38"/>
      <c r="Z64" s="38"/>
      <c r="AA64" s="90"/>
      <c r="AB64" s="330"/>
      <c r="AC64" s="330"/>
      <c r="AD64" s="330"/>
      <c r="AE64" s="330"/>
      <c r="AF64" s="330"/>
      <c r="AG64" s="92" t="s">
        <v>156</v>
      </c>
      <c r="AH64" s="120"/>
      <c r="AI64" s="120"/>
      <c r="AJ64" s="216"/>
    </row>
    <row r="65" spans="1:35" ht="16.149999999999999" customHeight="1" x14ac:dyDescent="0.4">
      <c r="A65" s="1" t="s">
        <v>505</v>
      </c>
      <c r="B65" s="88"/>
      <c r="C65" s="15"/>
      <c r="D65" s="15"/>
      <c r="E65" s="15"/>
      <c r="F65" s="15"/>
      <c r="G65" s="15"/>
      <c r="H65" s="15"/>
      <c r="I65" s="15"/>
      <c r="J65" s="15"/>
      <c r="K65" s="15"/>
      <c r="L65" s="15"/>
      <c r="M65" s="15"/>
      <c r="N65" s="15"/>
      <c r="O65" s="15"/>
      <c r="P65" s="15"/>
      <c r="Q65" s="15"/>
      <c r="R65" s="15"/>
      <c r="S65" s="15"/>
      <c r="T65" s="15"/>
      <c r="U65" s="15"/>
      <c r="V65" s="15"/>
      <c r="W65" s="15"/>
      <c r="X65" s="15"/>
      <c r="Y65" s="15"/>
      <c r="Z65" s="15"/>
      <c r="AA65" s="89"/>
      <c r="AB65" s="329"/>
      <c r="AC65" s="329"/>
      <c r="AD65" s="329"/>
      <c r="AE65" s="329"/>
      <c r="AF65" s="329"/>
      <c r="AG65" s="169" t="s">
        <v>137</v>
      </c>
      <c r="AH65" s="140"/>
      <c r="AI65" s="140"/>
    </row>
    <row r="66" spans="1:35" ht="16.149999999999999" customHeight="1" x14ac:dyDescent="0.4">
      <c r="A66" s="1" t="s">
        <v>506</v>
      </c>
      <c r="B66" s="3"/>
      <c r="C66" s="3"/>
      <c r="D66" s="3"/>
      <c r="E66" s="3"/>
      <c r="F66" s="3"/>
      <c r="G66" s="3"/>
      <c r="H66" s="3"/>
      <c r="I66" s="3"/>
      <c r="J66" s="3"/>
      <c r="K66" s="3"/>
      <c r="L66" s="3"/>
      <c r="M66" s="3"/>
      <c r="N66" s="3"/>
      <c r="O66" s="3"/>
      <c r="P66" s="3"/>
      <c r="Q66" s="3"/>
      <c r="R66" s="3"/>
      <c r="S66" s="3"/>
      <c r="T66" s="3"/>
      <c r="U66" s="3"/>
      <c r="V66" s="3"/>
      <c r="W66" s="3"/>
      <c r="X66" s="3"/>
      <c r="Y66" s="3"/>
      <c r="Z66" s="3"/>
      <c r="AA66" s="3"/>
      <c r="AB66" s="333"/>
      <c r="AC66" s="333"/>
      <c r="AD66" s="333"/>
      <c r="AE66" s="333"/>
      <c r="AF66" s="333"/>
      <c r="AG66" s="280" t="s">
        <v>137</v>
      </c>
      <c r="AH66" s="140"/>
      <c r="AI66" s="140"/>
    </row>
    <row r="67" spans="1:35" ht="16.149999999999999" customHeight="1" x14ac:dyDescent="0.4">
      <c r="A67" s="24" t="s">
        <v>424</v>
      </c>
      <c r="B67" s="6"/>
      <c r="C67" s="6"/>
      <c r="D67" s="6"/>
      <c r="E67" s="6"/>
      <c r="F67" s="6"/>
      <c r="G67" s="6"/>
      <c r="H67" s="6"/>
      <c r="I67" s="6"/>
      <c r="J67" s="6"/>
      <c r="K67" s="6"/>
      <c r="L67" s="6"/>
      <c r="M67" s="6"/>
      <c r="N67" s="6"/>
      <c r="O67" s="6"/>
      <c r="P67" s="6"/>
      <c r="Q67" s="6"/>
      <c r="R67" s="6"/>
      <c r="S67" s="6"/>
      <c r="T67" s="6"/>
      <c r="U67" s="6"/>
      <c r="V67" s="6"/>
      <c r="W67" s="6"/>
      <c r="X67" s="6"/>
      <c r="Y67" s="6"/>
      <c r="Z67" s="6"/>
      <c r="AA67" s="6"/>
      <c r="AB67" s="326">
        <f>AB66-AB65</f>
        <v>0</v>
      </c>
      <c r="AC67" s="326"/>
      <c r="AD67" s="326"/>
      <c r="AE67" s="326"/>
      <c r="AF67" s="326"/>
      <c r="AG67" s="280" t="s">
        <v>137</v>
      </c>
      <c r="AH67" s="140"/>
      <c r="AI67" s="140"/>
    </row>
    <row r="68" spans="1:35" ht="16.149999999999999" customHeight="1" x14ac:dyDescent="0.4">
      <c r="A68" s="17"/>
      <c r="B68" s="43" t="s">
        <v>425</v>
      </c>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329"/>
      <c r="AC68" s="329"/>
      <c r="AD68" s="329"/>
      <c r="AE68" s="329"/>
      <c r="AF68" s="329"/>
      <c r="AG68" s="172" t="s">
        <v>137</v>
      </c>
      <c r="AH68" s="140"/>
      <c r="AI68" s="140"/>
    </row>
    <row r="69" spans="1:35" ht="16.149999999999999" customHeight="1" thickBot="1" x14ac:dyDescent="0.45">
      <c r="A69" s="44"/>
      <c r="B69" s="130" t="s">
        <v>426</v>
      </c>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362"/>
      <c r="AC69" s="362"/>
      <c r="AD69" s="362"/>
      <c r="AE69" s="362"/>
      <c r="AF69" s="362"/>
      <c r="AG69" s="172" t="s">
        <v>162</v>
      </c>
      <c r="AH69" s="140"/>
      <c r="AI69" s="140"/>
    </row>
    <row r="70" spans="1:35" ht="16.350000000000001" customHeight="1" thickTop="1" thickBot="1" x14ac:dyDescent="0.45">
      <c r="A70" s="104"/>
      <c r="B70" s="131" t="s">
        <v>427</v>
      </c>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355" t="e">
        <f>AB69/AB65*100</f>
        <v>#DIV/0!</v>
      </c>
      <c r="AC70" s="355"/>
      <c r="AD70" s="355"/>
      <c r="AE70" s="355"/>
      <c r="AF70" s="355"/>
      <c r="AG70" s="245" t="s">
        <v>164</v>
      </c>
      <c r="AH70" s="140"/>
      <c r="AI70" s="140"/>
    </row>
    <row r="71" spans="1:35" ht="16.350000000000001" customHeight="1" x14ac:dyDescent="0.4"/>
    <row r="72" spans="1:35" ht="16.149999999999999" customHeight="1" thickBot="1" x14ac:dyDescent="0.45">
      <c r="A72" s="2" t="s">
        <v>166</v>
      </c>
      <c r="B72" s="3"/>
      <c r="C72" s="3"/>
      <c r="D72" s="3"/>
      <c r="E72" s="3"/>
      <c r="F72" s="3"/>
      <c r="G72" s="3"/>
      <c r="H72" s="3"/>
      <c r="I72" s="3"/>
      <c r="J72" s="3"/>
      <c r="K72" s="3"/>
      <c r="L72" s="3"/>
      <c r="M72" s="3"/>
      <c r="N72" s="3"/>
      <c r="O72" s="3"/>
      <c r="P72" s="3"/>
      <c r="Q72" s="3"/>
      <c r="R72" s="3"/>
      <c r="S72" s="3"/>
      <c r="T72" s="3"/>
      <c r="U72" s="3"/>
      <c r="V72" s="3"/>
      <c r="W72" s="3"/>
      <c r="X72" s="3"/>
      <c r="Y72" s="3"/>
      <c r="Z72" s="3"/>
      <c r="AA72" s="363"/>
      <c r="AB72" s="363"/>
      <c r="AC72" s="363"/>
      <c r="AD72" s="363"/>
      <c r="AE72" s="363"/>
      <c r="AF72" s="363"/>
      <c r="AG72" s="363"/>
      <c r="AH72" s="141"/>
      <c r="AI72" s="141"/>
    </row>
    <row r="73" spans="1:35" ht="16.149999999999999" customHeight="1" x14ac:dyDescent="0.4">
      <c r="A73" s="144" t="s">
        <v>507</v>
      </c>
      <c r="B73" s="69"/>
      <c r="C73" s="38"/>
      <c r="D73" s="38"/>
      <c r="E73" s="38"/>
      <c r="F73" s="38"/>
      <c r="G73" s="38"/>
      <c r="H73" s="38"/>
      <c r="I73" s="38"/>
      <c r="J73" s="38"/>
      <c r="K73" s="38"/>
      <c r="L73" s="38"/>
      <c r="M73" s="38"/>
      <c r="N73" s="38"/>
      <c r="O73" s="38"/>
      <c r="P73" s="38"/>
      <c r="Q73" s="38"/>
      <c r="R73" s="38"/>
      <c r="S73" s="38"/>
      <c r="T73" s="38"/>
      <c r="U73" s="38"/>
      <c r="V73" s="38"/>
      <c r="W73" s="38"/>
      <c r="X73" s="38"/>
      <c r="Y73" s="38"/>
      <c r="Z73" s="38"/>
      <c r="AA73" s="90"/>
      <c r="AB73" s="330"/>
      <c r="AC73" s="330"/>
      <c r="AD73" s="330"/>
      <c r="AE73" s="330"/>
      <c r="AF73" s="330"/>
      <c r="AG73" s="92" t="s">
        <v>156</v>
      </c>
      <c r="AH73" s="120"/>
      <c r="AI73" s="120"/>
    </row>
    <row r="74" spans="1:35" ht="16.149999999999999" customHeight="1" x14ac:dyDescent="0.4">
      <c r="A74" s="1" t="s">
        <v>508</v>
      </c>
      <c r="B74" s="88"/>
      <c r="C74" s="15"/>
      <c r="D74" s="15"/>
      <c r="E74" s="15"/>
      <c r="F74" s="15"/>
      <c r="G74" s="15"/>
      <c r="H74" s="15"/>
      <c r="I74" s="15"/>
      <c r="J74" s="15"/>
      <c r="K74" s="15"/>
      <c r="L74" s="15"/>
      <c r="M74" s="15"/>
      <c r="N74" s="15"/>
      <c r="O74" s="15"/>
      <c r="P74" s="15"/>
      <c r="Q74" s="15"/>
      <c r="R74" s="15"/>
      <c r="S74" s="15"/>
      <c r="T74" s="15"/>
      <c r="U74" s="15"/>
      <c r="V74" s="15"/>
      <c r="W74" s="15"/>
      <c r="X74" s="15"/>
      <c r="Y74" s="15"/>
      <c r="Z74" s="15"/>
      <c r="AA74" s="89"/>
      <c r="AB74" s="329"/>
      <c r="AC74" s="329"/>
      <c r="AD74" s="329"/>
      <c r="AE74" s="329"/>
      <c r="AF74" s="329"/>
      <c r="AG74" s="169" t="s">
        <v>137</v>
      </c>
      <c r="AH74" s="140"/>
      <c r="AI74" s="140"/>
    </row>
    <row r="75" spans="1:35" ht="16.149999999999999" customHeight="1" x14ac:dyDescent="0.4">
      <c r="A75" s="1" t="s">
        <v>509</v>
      </c>
      <c r="B75" s="3"/>
      <c r="C75" s="3"/>
      <c r="D75" s="3"/>
      <c r="E75" s="3"/>
      <c r="F75" s="3"/>
      <c r="G75" s="3"/>
      <c r="H75" s="3"/>
      <c r="I75" s="3"/>
      <c r="J75" s="3"/>
      <c r="K75" s="3"/>
      <c r="L75" s="3"/>
      <c r="M75" s="3"/>
      <c r="N75" s="3"/>
      <c r="O75" s="3"/>
      <c r="P75" s="3"/>
      <c r="Q75" s="3"/>
      <c r="R75" s="3"/>
      <c r="S75" s="3"/>
      <c r="T75" s="3"/>
      <c r="U75" s="3"/>
      <c r="V75" s="3"/>
      <c r="W75" s="3"/>
      <c r="X75" s="3"/>
      <c r="Y75" s="3"/>
      <c r="Z75" s="3"/>
      <c r="AA75" s="3"/>
      <c r="AB75" s="333"/>
      <c r="AC75" s="333"/>
      <c r="AD75" s="333"/>
      <c r="AE75" s="333"/>
      <c r="AF75" s="333"/>
      <c r="AG75" s="280" t="s">
        <v>137</v>
      </c>
      <c r="AH75" s="140"/>
      <c r="AI75" s="140"/>
    </row>
    <row r="76" spans="1:35" ht="16.149999999999999" customHeight="1" x14ac:dyDescent="0.4">
      <c r="A76" s="24" t="s">
        <v>428</v>
      </c>
      <c r="B76" s="6"/>
      <c r="C76" s="6"/>
      <c r="D76" s="6"/>
      <c r="E76" s="6"/>
      <c r="F76" s="6"/>
      <c r="G76" s="6"/>
      <c r="H76" s="6"/>
      <c r="I76" s="6"/>
      <c r="J76" s="6"/>
      <c r="K76" s="6"/>
      <c r="L76" s="6"/>
      <c r="M76" s="6"/>
      <c r="N76" s="6"/>
      <c r="O76" s="6"/>
      <c r="P76" s="6"/>
      <c r="Q76" s="6"/>
      <c r="R76" s="6"/>
      <c r="S76" s="6"/>
      <c r="T76" s="6"/>
      <c r="U76" s="6"/>
      <c r="V76" s="6"/>
      <c r="W76" s="6"/>
      <c r="X76" s="6"/>
      <c r="Y76" s="6"/>
      <c r="Z76" s="6"/>
      <c r="AA76" s="6"/>
      <c r="AB76" s="326">
        <f>AB75-AB74</f>
        <v>0</v>
      </c>
      <c r="AC76" s="326"/>
      <c r="AD76" s="326"/>
      <c r="AE76" s="326"/>
      <c r="AF76" s="326"/>
      <c r="AG76" s="280" t="s">
        <v>137</v>
      </c>
      <c r="AH76" s="140"/>
      <c r="AI76" s="140"/>
    </row>
    <row r="77" spans="1:35" ht="16.149999999999999" customHeight="1" x14ac:dyDescent="0.4">
      <c r="A77" s="17"/>
      <c r="B77" s="43" t="s">
        <v>429</v>
      </c>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329"/>
      <c r="AC77" s="329"/>
      <c r="AD77" s="329"/>
      <c r="AE77" s="329"/>
      <c r="AF77" s="329"/>
      <c r="AG77" s="172" t="s">
        <v>137</v>
      </c>
      <c r="AH77" s="140"/>
      <c r="AI77" s="140"/>
    </row>
    <row r="78" spans="1:35" ht="16.149999999999999" customHeight="1" thickBot="1" x14ac:dyDescent="0.45">
      <c r="A78" s="44"/>
      <c r="B78" s="130" t="s">
        <v>430</v>
      </c>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362"/>
      <c r="AC78" s="362"/>
      <c r="AD78" s="362"/>
      <c r="AE78" s="362"/>
      <c r="AF78" s="362"/>
      <c r="AG78" s="172" t="s">
        <v>162</v>
      </c>
      <c r="AH78" s="140"/>
      <c r="AI78" s="140"/>
    </row>
    <row r="79" spans="1:35" ht="16.350000000000001" customHeight="1" thickTop="1" thickBot="1" x14ac:dyDescent="0.45">
      <c r="A79" s="104"/>
      <c r="B79" s="131" t="s">
        <v>431</v>
      </c>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355" t="e">
        <f>AB78/AB74*100</f>
        <v>#DIV/0!</v>
      </c>
      <c r="AC79" s="355"/>
      <c r="AD79" s="355"/>
      <c r="AE79" s="355"/>
      <c r="AF79" s="355"/>
      <c r="AG79" s="245" t="s">
        <v>164</v>
      </c>
      <c r="AH79" s="140"/>
      <c r="AI79" s="140"/>
    </row>
    <row r="80" spans="1:35" ht="16.350000000000001" customHeight="1" x14ac:dyDescent="0.4"/>
    <row r="81" spans="1:35" ht="16.149999999999999" customHeight="1" thickBot="1" x14ac:dyDescent="0.45">
      <c r="A81" s="2" t="s">
        <v>167</v>
      </c>
      <c r="B81" s="3"/>
      <c r="C81" s="3"/>
      <c r="D81" s="3"/>
      <c r="E81" s="3"/>
      <c r="F81" s="3"/>
      <c r="G81" s="3"/>
      <c r="H81" s="3"/>
      <c r="I81" s="3"/>
      <c r="J81" s="3"/>
      <c r="K81" s="3"/>
      <c r="L81" s="3"/>
      <c r="M81" s="3"/>
      <c r="N81" s="3"/>
      <c r="O81" s="3"/>
      <c r="P81" s="3"/>
      <c r="Q81" s="3"/>
      <c r="R81" s="3"/>
      <c r="S81" s="3"/>
      <c r="T81" s="3"/>
      <c r="U81" s="3"/>
      <c r="V81" s="3"/>
      <c r="W81" s="3"/>
      <c r="X81" s="3"/>
      <c r="Y81" s="3"/>
      <c r="Z81" s="3"/>
      <c r="AA81" s="363"/>
      <c r="AB81" s="363"/>
      <c r="AC81" s="363"/>
      <c r="AD81" s="363"/>
      <c r="AE81" s="363"/>
      <c r="AF81" s="363"/>
      <c r="AG81" s="363"/>
      <c r="AH81" s="141"/>
      <c r="AI81" s="141"/>
    </row>
    <row r="82" spans="1:35" ht="16.149999999999999" customHeight="1" x14ac:dyDescent="0.4">
      <c r="A82" s="144" t="s">
        <v>510</v>
      </c>
      <c r="B82" s="69"/>
      <c r="C82" s="38"/>
      <c r="D82" s="38"/>
      <c r="E82" s="38"/>
      <c r="F82" s="38"/>
      <c r="G82" s="38"/>
      <c r="H82" s="38"/>
      <c r="I82" s="38"/>
      <c r="J82" s="38"/>
      <c r="K82" s="38"/>
      <c r="L82" s="38"/>
      <c r="M82" s="38"/>
      <c r="N82" s="38"/>
      <c r="O82" s="38"/>
      <c r="P82" s="38"/>
      <c r="Q82" s="38"/>
      <c r="R82" s="38"/>
      <c r="S82" s="38"/>
      <c r="T82" s="38"/>
      <c r="U82" s="38"/>
      <c r="V82" s="38"/>
      <c r="W82" s="38"/>
      <c r="X82" s="38"/>
      <c r="Y82" s="38"/>
      <c r="Z82" s="38"/>
      <c r="AA82" s="90"/>
      <c r="AB82" s="330"/>
      <c r="AC82" s="330"/>
      <c r="AD82" s="330"/>
      <c r="AE82" s="330"/>
      <c r="AF82" s="330"/>
      <c r="AG82" s="92" t="s">
        <v>156</v>
      </c>
      <c r="AH82" s="120"/>
      <c r="AI82" s="120"/>
    </row>
    <row r="83" spans="1:35" ht="16.149999999999999" customHeight="1" x14ac:dyDescent="0.4">
      <c r="A83" s="1" t="s">
        <v>511</v>
      </c>
      <c r="B83" s="88"/>
      <c r="C83" s="15"/>
      <c r="D83" s="15"/>
      <c r="E83" s="15"/>
      <c r="F83" s="15"/>
      <c r="G83" s="15"/>
      <c r="H83" s="15"/>
      <c r="I83" s="15"/>
      <c r="J83" s="15"/>
      <c r="K83" s="15"/>
      <c r="L83" s="15"/>
      <c r="M83" s="15"/>
      <c r="N83" s="15"/>
      <c r="O83" s="15"/>
      <c r="P83" s="15"/>
      <c r="Q83" s="15"/>
      <c r="R83" s="15"/>
      <c r="S83" s="15"/>
      <c r="T83" s="15"/>
      <c r="U83" s="15"/>
      <c r="V83" s="15"/>
      <c r="W83" s="15"/>
      <c r="X83" s="15"/>
      <c r="Y83" s="15"/>
      <c r="Z83" s="15"/>
      <c r="AA83" s="89"/>
      <c r="AB83" s="329"/>
      <c r="AC83" s="329"/>
      <c r="AD83" s="329"/>
      <c r="AE83" s="329"/>
      <c r="AF83" s="329"/>
      <c r="AG83" s="169" t="s">
        <v>137</v>
      </c>
      <c r="AH83" s="140"/>
      <c r="AI83" s="140"/>
    </row>
    <row r="84" spans="1:35" ht="16.149999999999999" customHeight="1" x14ac:dyDescent="0.4">
      <c r="A84" s="1" t="s">
        <v>512</v>
      </c>
      <c r="B84" s="3"/>
      <c r="C84" s="3"/>
      <c r="D84" s="3"/>
      <c r="E84" s="3"/>
      <c r="F84" s="3"/>
      <c r="G84" s="3"/>
      <c r="H84" s="3"/>
      <c r="I84" s="3"/>
      <c r="J84" s="3"/>
      <c r="K84" s="3"/>
      <c r="L84" s="3"/>
      <c r="M84" s="3"/>
      <c r="N84" s="3"/>
      <c r="O84" s="3"/>
      <c r="P84" s="3"/>
      <c r="Q84" s="3"/>
      <c r="R84" s="3"/>
      <c r="S84" s="3"/>
      <c r="T84" s="3"/>
      <c r="U84" s="3"/>
      <c r="V84" s="3"/>
      <c r="W84" s="3"/>
      <c r="X84" s="3"/>
      <c r="Y84" s="3"/>
      <c r="Z84" s="3"/>
      <c r="AA84" s="3"/>
      <c r="AB84" s="333"/>
      <c r="AC84" s="333"/>
      <c r="AD84" s="333"/>
      <c r="AE84" s="333"/>
      <c r="AF84" s="333"/>
      <c r="AG84" s="280" t="s">
        <v>137</v>
      </c>
      <c r="AH84" s="140"/>
      <c r="AI84" s="140"/>
    </row>
    <row r="85" spans="1:35" ht="16.149999999999999" customHeight="1" x14ac:dyDescent="0.4">
      <c r="A85" s="24" t="s">
        <v>432</v>
      </c>
      <c r="B85" s="6"/>
      <c r="C85" s="6"/>
      <c r="D85" s="6"/>
      <c r="E85" s="6"/>
      <c r="F85" s="6"/>
      <c r="G85" s="6"/>
      <c r="H85" s="6"/>
      <c r="I85" s="6"/>
      <c r="J85" s="6"/>
      <c r="K85" s="6"/>
      <c r="L85" s="6"/>
      <c r="M85" s="6"/>
      <c r="N85" s="6"/>
      <c r="O85" s="6"/>
      <c r="P85" s="6"/>
      <c r="Q85" s="6"/>
      <c r="R85" s="6"/>
      <c r="S85" s="6"/>
      <c r="T85" s="6"/>
      <c r="U85" s="6"/>
      <c r="V85" s="6"/>
      <c r="W85" s="6"/>
      <c r="X85" s="6"/>
      <c r="Y85" s="6"/>
      <c r="Z85" s="6"/>
      <c r="AA85" s="6"/>
      <c r="AB85" s="326">
        <f>AB84-AB83</f>
        <v>0</v>
      </c>
      <c r="AC85" s="326"/>
      <c r="AD85" s="326"/>
      <c r="AE85" s="326"/>
      <c r="AF85" s="326"/>
      <c r="AG85" s="280" t="s">
        <v>137</v>
      </c>
      <c r="AH85" s="140"/>
      <c r="AI85" s="140"/>
    </row>
    <row r="86" spans="1:35" ht="16.149999999999999" customHeight="1" x14ac:dyDescent="0.4">
      <c r="A86" s="17"/>
      <c r="B86" s="43" t="s">
        <v>433</v>
      </c>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329"/>
      <c r="AC86" s="329"/>
      <c r="AD86" s="329"/>
      <c r="AE86" s="329"/>
      <c r="AF86" s="329"/>
      <c r="AG86" s="172" t="s">
        <v>137</v>
      </c>
      <c r="AH86" s="140"/>
      <c r="AI86" s="140"/>
    </row>
    <row r="87" spans="1:35" ht="16.350000000000001" customHeight="1" thickBot="1" x14ac:dyDescent="0.45">
      <c r="A87" s="44"/>
      <c r="B87" s="130" t="s">
        <v>434</v>
      </c>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362"/>
      <c r="AC87" s="362"/>
      <c r="AD87" s="362"/>
      <c r="AE87" s="362"/>
      <c r="AF87" s="362"/>
      <c r="AG87" s="172" t="s">
        <v>162</v>
      </c>
      <c r="AH87" s="140"/>
      <c r="AI87" s="140"/>
    </row>
    <row r="88" spans="1:35" ht="16.350000000000001" customHeight="1" thickTop="1" thickBot="1" x14ac:dyDescent="0.45">
      <c r="A88" s="104"/>
      <c r="B88" s="131" t="s">
        <v>435</v>
      </c>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355" t="e">
        <f>AB87/AB83*100</f>
        <v>#DIV/0!</v>
      </c>
      <c r="AC88" s="355"/>
      <c r="AD88" s="355"/>
      <c r="AE88" s="355"/>
      <c r="AF88" s="355"/>
      <c r="AG88" s="245" t="s">
        <v>164</v>
      </c>
      <c r="AH88" s="140"/>
      <c r="AI88" s="140"/>
    </row>
    <row r="89" spans="1:35" ht="16.350000000000001" customHeight="1" x14ac:dyDescent="0.4"/>
    <row r="90" spans="1:35" ht="16.350000000000001" customHeight="1" thickBot="1" x14ac:dyDescent="0.45">
      <c r="A90" s="359" t="s">
        <v>615</v>
      </c>
      <c r="B90" s="359"/>
      <c r="C90" s="359"/>
      <c r="D90" s="359"/>
      <c r="E90" s="359"/>
      <c r="F90" s="359"/>
      <c r="G90" s="359"/>
      <c r="H90" s="359"/>
      <c r="I90" s="359"/>
      <c r="J90" s="359"/>
      <c r="K90" s="359"/>
      <c r="L90" s="359"/>
      <c r="M90" s="359"/>
      <c r="N90" s="359"/>
      <c r="O90" s="359"/>
      <c r="P90" s="359"/>
      <c r="Q90" s="359"/>
      <c r="R90" s="359"/>
      <c r="S90" s="359"/>
      <c r="T90" s="359"/>
      <c r="U90" s="359"/>
      <c r="V90" s="359"/>
      <c r="W90" s="359"/>
      <c r="X90" s="359"/>
      <c r="Y90" s="359"/>
      <c r="Z90" s="359"/>
      <c r="AA90" s="359"/>
      <c r="AB90" s="359"/>
      <c r="AC90" s="359"/>
      <c r="AD90" s="359"/>
      <c r="AE90" s="359"/>
      <c r="AF90" s="359"/>
      <c r="AG90" s="359"/>
      <c r="AH90" s="127"/>
      <c r="AI90" s="127"/>
    </row>
    <row r="91" spans="1:35" ht="16.350000000000001" customHeight="1" x14ac:dyDescent="0.4">
      <c r="A91" s="144" t="s">
        <v>549</v>
      </c>
      <c r="B91" s="69"/>
      <c r="C91" s="38"/>
      <c r="D91" s="38"/>
      <c r="E91" s="38"/>
      <c r="F91" s="38"/>
      <c r="G91" s="38"/>
      <c r="H91" s="38"/>
      <c r="I91" s="38"/>
      <c r="J91" s="38"/>
      <c r="K91" s="38"/>
      <c r="L91" s="38"/>
      <c r="M91" s="38"/>
      <c r="N91" s="38"/>
      <c r="O91" s="38"/>
      <c r="P91" s="38"/>
      <c r="Q91" s="38"/>
      <c r="R91" s="38"/>
      <c r="S91" s="38"/>
      <c r="T91" s="38"/>
      <c r="U91" s="38"/>
      <c r="V91" s="38"/>
      <c r="W91" s="38"/>
      <c r="X91" s="38"/>
      <c r="Y91" s="38"/>
      <c r="Z91" s="38"/>
      <c r="AA91" s="90"/>
      <c r="AB91" s="330"/>
      <c r="AC91" s="330"/>
      <c r="AD91" s="330"/>
      <c r="AE91" s="330"/>
      <c r="AF91" s="330"/>
      <c r="AG91" s="92" t="s">
        <v>156</v>
      </c>
      <c r="AH91" s="30"/>
      <c r="AI91" s="30"/>
    </row>
    <row r="92" spans="1:35" ht="16.350000000000001" customHeight="1" x14ac:dyDescent="0.4">
      <c r="A92" s="1" t="s">
        <v>550</v>
      </c>
      <c r="B92" s="88"/>
      <c r="C92" s="15"/>
      <c r="D92" s="15"/>
      <c r="E92" s="15"/>
      <c r="F92" s="15"/>
      <c r="G92" s="15"/>
      <c r="H92" s="15"/>
      <c r="I92" s="15"/>
      <c r="J92" s="15"/>
      <c r="K92" s="15"/>
      <c r="L92" s="15"/>
      <c r="M92" s="15"/>
      <c r="N92" s="15"/>
      <c r="O92" s="15"/>
      <c r="P92" s="15"/>
      <c r="Q92" s="15"/>
      <c r="R92" s="15"/>
      <c r="S92" s="15"/>
      <c r="T92" s="15"/>
      <c r="U92" s="15"/>
      <c r="V92" s="15"/>
      <c r="W92" s="15"/>
      <c r="X92" s="15"/>
      <c r="Y92" s="15"/>
      <c r="Z92" s="15"/>
      <c r="AA92" s="89"/>
      <c r="AB92" s="329"/>
      <c r="AC92" s="329"/>
      <c r="AD92" s="329"/>
      <c r="AE92" s="329"/>
      <c r="AF92" s="329"/>
      <c r="AG92" s="169" t="s">
        <v>137</v>
      </c>
      <c r="AH92" s="4"/>
      <c r="AI92" s="4"/>
    </row>
    <row r="93" spans="1:35" ht="16.350000000000001" customHeight="1" x14ac:dyDescent="0.4">
      <c r="A93" s="1" t="s">
        <v>551</v>
      </c>
      <c r="B93" s="3"/>
      <c r="C93" s="3"/>
      <c r="D93" s="3"/>
      <c r="E93" s="3"/>
      <c r="F93" s="3"/>
      <c r="G93" s="3"/>
      <c r="H93" s="3"/>
      <c r="I93" s="3"/>
      <c r="J93" s="3"/>
      <c r="K93" s="3"/>
      <c r="L93" s="3"/>
      <c r="M93" s="3"/>
      <c r="N93" s="3"/>
      <c r="O93" s="3"/>
      <c r="P93" s="3"/>
      <c r="Q93" s="3"/>
      <c r="R93" s="3"/>
      <c r="S93" s="3"/>
      <c r="T93" s="3"/>
      <c r="U93" s="3"/>
      <c r="V93" s="3"/>
      <c r="W93" s="3"/>
      <c r="X93" s="3"/>
      <c r="Y93" s="3"/>
      <c r="Z93" s="3"/>
      <c r="AA93" s="3"/>
      <c r="AB93" s="333"/>
      <c r="AC93" s="333"/>
      <c r="AD93" s="333"/>
      <c r="AE93" s="333"/>
      <c r="AF93" s="333"/>
      <c r="AG93" s="280" t="s">
        <v>137</v>
      </c>
      <c r="AH93" s="4"/>
      <c r="AI93" s="4"/>
    </row>
    <row r="94" spans="1:35" ht="16.350000000000001" customHeight="1" x14ac:dyDescent="0.4">
      <c r="A94" s="24" t="s">
        <v>436</v>
      </c>
      <c r="B94" s="6"/>
      <c r="C94" s="6"/>
      <c r="D94" s="6"/>
      <c r="E94" s="6"/>
      <c r="F94" s="6"/>
      <c r="G94" s="6"/>
      <c r="H94" s="6"/>
      <c r="I94" s="6"/>
      <c r="J94" s="6"/>
      <c r="K94" s="6"/>
      <c r="L94" s="6"/>
      <c r="M94" s="6"/>
      <c r="N94" s="6"/>
      <c r="O94" s="6"/>
      <c r="P94" s="6"/>
      <c r="Q94" s="6"/>
      <c r="R94" s="6"/>
      <c r="S94" s="6"/>
      <c r="T94" s="6"/>
      <c r="U94" s="6"/>
      <c r="V94" s="6"/>
      <c r="W94" s="6"/>
      <c r="X94" s="6"/>
      <c r="Y94" s="6"/>
      <c r="Z94" s="6"/>
      <c r="AA94" s="6"/>
      <c r="AB94" s="326">
        <f>AB93-AB92</f>
        <v>0</v>
      </c>
      <c r="AC94" s="326"/>
      <c r="AD94" s="326"/>
      <c r="AE94" s="326"/>
      <c r="AF94" s="326"/>
      <c r="AG94" s="280" t="s">
        <v>137</v>
      </c>
      <c r="AH94" s="4"/>
      <c r="AI94" s="4"/>
    </row>
    <row r="95" spans="1:35" ht="16.350000000000001" customHeight="1" x14ac:dyDescent="0.4">
      <c r="A95" s="17"/>
      <c r="B95" s="43" t="s">
        <v>437</v>
      </c>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329"/>
      <c r="AC95" s="329"/>
      <c r="AD95" s="329"/>
      <c r="AE95" s="329"/>
      <c r="AF95" s="329"/>
      <c r="AG95" s="172" t="s">
        <v>137</v>
      </c>
      <c r="AH95" s="4"/>
      <c r="AI95" s="4"/>
    </row>
    <row r="96" spans="1:35" ht="16.350000000000001" customHeight="1" thickBot="1" x14ac:dyDescent="0.45">
      <c r="A96" s="44"/>
      <c r="B96" s="130" t="s">
        <v>438</v>
      </c>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358"/>
      <c r="AC96" s="358"/>
      <c r="AD96" s="358"/>
      <c r="AE96" s="358"/>
      <c r="AF96" s="358"/>
      <c r="AG96" s="172" t="s">
        <v>162</v>
      </c>
      <c r="AH96" s="4"/>
      <c r="AI96" s="4"/>
    </row>
    <row r="97" spans="1:36" ht="16.350000000000001" customHeight="1" thickTop="1" thickBot="1" x14ac:dyDescent="0.45">
      <c r="A97" s="104"/>
      <c r="B97" s="131" t="s">
        <v>439</v>
      </c>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355" t="e">
        <f>AB96/AB92*100</f>
        <v>#DIV/0!</v>
      </c>
      <c r="AC97" s="355"/>
      <c r="AD97" s="355"/>
      <c r="AE97" s="355"/>
      <c r="AF97" s="355"/>
      <c r="AG97" s="245" t="s">
        <v>164</v>
      </c>
      <c r="AH97" s="4"/>
      <c r="AI97" s="4"/>
    </row>
    <row r="98" spans="1:36" ht="16.350000000000001" customHeight="1" x14ac:dyDescent="0.4">
      <c r="AH98" s="4"/>
      <c r="AI98" s="4"/>
    </row>
    <row r="99" spans="1:36" ht="16.149999999999999" customHeight="1" thickBot="1" x14ac:dyDescent="0.45">
      <c r="A99" s="2" t="s">
        <v>548</v>
      </c>
      <c r="B99" s="3"/>
      <c r="C99" s="3"/>
      <c r="D99" s="3"/>
      <c r="E99" s="3"/>
      <c r="F99" s="3"/>
      <c r="G99" s="3"/>
      <c r="H99" s="3"/>
      <c r="I99" s="3"/>
      <c r="J99" s="3"/>
      <c r="K99" s="3"/>
      <c r="L99" s="3"/>
      <c r="M99" s="3"/>
      <c r="N99" s="3"/>
      <c r="O99" s="3"/>
      <c r="P99" s="3"/>
      <c r="Q99" s="3"/>
      <c r="R99" s="3"/>
      <c r="S99" s="3"/>
      <c r="T99" s="3"/>
      <c r="U99" s="3"/>
      <c r="V99" s="3"/>
      <c r="W99" s="3"/>
      <c r="X99" s="3"/>
      <c r="Y99" s="3"/>
      <c r="Z99" s="3"/>
      <c r="AA99" s="363"/>
      <c r="AB99" s="363"/>
      <c r="AC99" s="363"/>
      <c r="AD99" s="363"/>
      <c r="AE99" s="363"/>
      <c r="AF99" s="363"/>
      <c r="AG99" s="363"/>
      <c r="AH99" s="127"/>
      <c r="AI99" s="127"/>
    </row>
    <row r="100" spans="1:36" ht="16.149999999999999" customHeight="1" x14ac:dyDescent="0.4">
      <c r="A100" s="144" t="s">
        <v>552</v>
      </c>
      <c r="B100" s="69"/>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90"/>
      <c r="AB100" s="330"/>
      <c r="AC100" s="330"/>
      <c r="AD100" s="330"/>
      <c r="AE100" s="330"/>
      <c r="AF100" s="330"/>
      <c r="AG100" s="92" t="s">
        <v>156</v>
      </c>
      <c r="AH100" s="120"/>
      <c r="AI100" s="120"/>
      <c r="AJ100" s="217"/>
    </row>
    <row r="101" spans="1:36" ht="16.149999999999999" customHeight="1" x14ac:dyDescent="0.4">
      <c r="A101" s="1" t="s">
        <v>553</v>
      </c>
      <c r="B101" s="88"/>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89"/>
      <c r="AB101" s="329"/>
      <c r="AC101" s="329"/>
      <c r="AD101" s="329"/>
      <c r="AE101" s="329"/>
      <c r="AF101" s="329"/>
      <c r="AG101" s="169" t="s">
        <v>137</v>
      </c>
      <c r="AH101" s="140"/>
      <c r="AI101" s="140"/>
      <c r="AJ101" s="217"/>
    </row>
    <row r="102" spans="1:36" ht="16.149999999999999" customHeight="1" x14ac:dyDescent="0.4">
      <c r="A102" s="1" t="s">
        <v>554</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33"/>
      <c r="AC102" s="333"/>
      <c r="AD102" s="333"/>
      <c r="AE102" s="333"/>
      <c r="AF102" s="333"/>
      <c r="AG102" s="280" t="s">
        <v>137</v>
      </c>
      <c r="AH102" s="140"/>
      <c r="AI102" s="140"/>
      <c r="AJ102" s="217"/>
    </row>
    <row r="103" spans="1:36" ht="16.149999999999999" customHeight="1" x14ac:dyDescent="0.4">
      <c r="A103" s="24" t="s">
        <v>555</v>
      </c>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326">
        <f>AB102-AB101</f>
        <v>0</v>
      </c>
      <c r="AC103" s="326"/>
      <c r="AD103" s="326"/>
      <c r="AE103" s="326"/>
      <c r="AF103" s="326"/>
      <c r="AG103" s="280" t="s">
        <v>137</v>
      </c>
      <c r="AH103" s="140"/>
      <c r="AI103" s="140"/>
      <c r="AJ103" s="217"/>
    </row>
    <row r="104" spans="1:36" ht="16.149999999999999" customHeight="1" x14ac:dyDescent="0.4">
      <c r="A104" s="17"/>
      <c r="B104" s="43" t="s">
        <v>440</v>
      </c>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329"/>
      <c r="AC104" s="329"/>
      <c r="AD104" s="329"/>
      <c r="AE104" s="329"/>
      <c r="AF104" s="329"/>
      <c r="AG104" s="172" t="s">
        <v>137</v>
      </c>
      <c r="AH104" s="140"/>
      <c r="AI104" s="140"/>
      <c r="AJ104" s="217"/>
    </row>
    <row r="105" spans="1:36" ht="16.149999999999999" customHeight="1" thickBot="1" x14ac:dyDescent="0.45">
      <c r="A105" s="44"/>
      <c r="B105" s="130" t="s">
        <v>441</v>
      </c>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362"/>
      <c r="AC105" s="362"/>
      <c r="AD105" s="362"/>
      <c r="AE105" s="362"/>
      <c r="AF105" s="362"/>
      <c r="AG105" s="172" t="s">
        <v>162</v>
      </c>
      <c r="AH105" s="140"/>
      <c r="AI105" s="140"/>
      <c r="AJ105" s="217"/>
    </row>
    <row r="106" spans="1:36" ht="16.350000000000001" customHeight="1" thickTop="1" thickBot="1" x14ac:dyDescent="0.45">
      <c r="A106" s="104"/>
      <c r="B106" s="131" t="s">
        <v>556</v>
      </c>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355" t="e">
        <f>AB105/AB101*100</f>
        <v>#DIV/0!</v>
      </c>
      <c r="AC106" s="355"/>
      <c r="AD106" s="355"/>
      <c r="AE106" s="355"/>
      <c r="AF106" s="355"/>
      <c r="AG106" s="245" t="s">
        <v>164</v>
      </c>
      <c r="AH106" s="140"/>
      <c r="AI106" s="140"/>
    </row>
    <row r="107" spans="1:36" ht="16.350000000000001" customHeight="1" x14ac:dyDescent="0.4"/>
    <row r="108" spans="1:36" ht="16.350000000000001" customHeight="1" x14ac:dyDescent="0.4">
      <c r="A108" s="77" t="s">
        <v>169</v>
      </c>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176"/>
    </row>
    <row r="109" spans="1:36" ht="16.149999999999999" customHeight="1" thickBot="1" x14ac:dyDescent="0.45">
      <c r="A109" s="77" t="s">
        <v>422</v>
      </c>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340"/>
      <c r="AB109" s="340"/>
      <c r="AC109" s="340"/>
      <c r="AD109" s="340"/>
      <c r="AE109" s="340"/>
      <c r="AF109" s="340"/>
      <c r="AG109" s="340"/>
      <c r="AH109" s="141"/>
      <c r="AI109" s="141"/>
    </row>
    <row r="110" spans="1:36" ht="16.149999999999999" customHeight="1" x14ac:dyDescent="0.4">
      <c r="A110" s="143" t="s">
        <v>557</v>
      </c>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93"/>
      <c r="AB110" s="341"/>
      <c r="AC110" s="341"/>
      <c r="AD110" s="341"/>
      <c r="AE110" s="341"/>
      <c r="AF110" s="341"/>
      <c r="AG110" s="95" t="s">
        <v>156</v>
      </c>
      <c r="AH110" s="120"/>
      <c r="AI110" s="120"/>
    </row>
    <row r="111" spans="1:36" ht="16.149999999999999" customHeight="1" x14ac:dyDescent="0.4">
      <c r="A111" s="129" t="s">
        <v>558</v>
      </c>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94"/>
      <c r="AB111" s="342"/>
      <c r="AC111" s="342"/>
      <c r="AD111" s="342"/>
      <c r="AE111" s="342"/>
      <c r="AF111" s="342"/>
      <c r="AG111" s="151" t="s">
        <v>137</v>
      </c>
      <c r="AH111" s="120"/>
      <c r="AI111" s="120"/>
    </row>
    <row r="112" spans="1:36" ht="16.149999999999999" customHeight="1" x14ac:dyDescent="0.4">
      <c r="A112" s="129" t="s">
        <v>559</v>
      </c>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94"/>
      <c r="AB112" s="342"/>
      <c r="AC112" s="342"/>
      <c r="AD112" s="342"/>
      <c r="AE112" s="342"/>
      <c r="AF112" s="342"/>
      <c r="AG112" s="151" t="s">
        <v>137</v>
      </c>
      <c r="AH112" s="140"/>
      <c r="AI112" s="140"/>
    </row>
    <row r="113" spans="1:35" ht="16.149999999999999" customHeight="1" x14ac:dyDescent="0.4">
      <c r="A113" s="129" t="s">
        <v>519</v>
      </c>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343"/>
      <c r="AC113" s="343"/>
      <c r="AD113" s="343"/>
      <c r="AE113" s="343"/>
      <c r="AF113" s="343"/>
      <c r="AG113" s="177" t="s">
        <v>137</v>
      </c>
      <c r="AH113" s="140"/>
      <c r="AI113" s="140"/>
    </row>
    <row r="114" spans="1:35" ht="16.149999999999999" customHeight="1" x14ac:dyDescent="0.4">
      <c r="A114" s="129" t="s">
        <v>520</v>
      </c>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342"/>
      <c r="AC114" s="342"/>
      <c r="AD114" s="342"/>
      <c r="AE114" s="342"/>
      <c r="AF114" s="342"/>
      <c r="AG114" s="177" t="s">
        <v>137</v>
      </c>
      <c r="AH114" s="140"/>
      <c r="AI114" s="140"/>
    </row>
    <row r="115" spans="1:35" ht="16.149999999999999" customHeight="1" x14ac:dyDescent="0.4">
      <c r="A115" s="133" t="s">
        <v>448</v>
      </c>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357">
        <f>AB113-AB111</f>
        <v>0</v>
      </c>
      <c r="AC115" s="357"/>
      <c r="AD115" s="357"/>
      <c r="AE115" s="357"/>
      <c r="AF115" s="357"/>
      <c r="AG115" s="177" t="s">
        <v>137</v>
      </c>
      <c r="AH115" s="140"/>
      <c r="AI115" s="140"/>
    </row>
    <row r="116" spans="1:35" ht="16.149999999999999" customHeight="1" x14ac:dyDescent="0.4">
      <c r="A116" s="133" t="s">
        <v>443</v>
      </c>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357">
        <f>AB114-AB112</f>
        <v>0</v>
      </c>
      <c r="AC116" s="357"/>
      <c r="AD116" s="357"/>
      <c r="AE116" s="357"/>
      <c r="AF116" s="357"/>
      <c r="AG116" s="177" t="s">
        <v>137</v>
      </c>
      <c r="AH116" s="140"/>
      <c r="AI116" s="140"/>
    </row>
    <row r="117" spans="1:35" ht="16.149999999999999" customHeight="1" x14ac:dyDescent="0.4">
      <c r="A117" s="110"/>
      <c r="B117" s="111" t="s">
        <v>440</v>
      </c>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342"/>
      <c r="AC117" s="342"/>
      <c r="AD117" s="342"/>
      <c r="AE117" s="342"/>
      <c r="AF117" s="342"/>
      <c r="AG117" s="181" t="s">
        <v>137</v>
      </c>
      <c r="AH117" s="140"/>
      <c r="AI117" s="140"/>
    </row>
    <row r="118" spans="1:35" ht="16.149999999999999" customHeight="1" thickBot="1" x14ac:dyDescent="0.45">
      <c r="A118" s="112"/>
      <c r="B118" s="135" t="s">
        <v>441</v>
      </c>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365"/>
      <c r="AC118" s="365"/>
      <c r="AD118" s="365"/>
      <c r="AE118" s="365"/>
      <c r="AF118" s="365"/>
      <c r="AG118" s="181" t="s">
        <v>162</v>
      </c>
      <c r="AH118" s="140"/>
      <c r="AI118" s="140"/>
    </row>
    <row r="119" spans="1:35" ht="16.350000000000001" customHeight="1" thickTop="1" thickBot="1" x14ac:dyDescent="0.45">
      <c r="A119" s="113"/>
      <c r="B119" s="136" t="s">
        <v>442</v>
      </c>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356" t="e">
        <f>AB118/AB112*100</f>
        <v>#DIV/0!</v>
      </c>
      <c r="AC119" s="356"/>
      <c r="AD119" s="356"/>
      <c r="AE119" s="356"/>
      <c r="AF119" s="356"/>
      <c r="AG119" s="182" t="s">
        <v>164</v>
      </c>
      <c r="AH119" s="140"/>
      <c r="AI119" s="140"/>
    </row>
    <row r="120" spans="1:35" ht="16.350000000000001" customHeight="1" x14ac:dyDescent="0.4">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176"/>
    </row>
    <row r="121" spans="1:35" ht="16.149999999999999" customHeight="1" thickBot="1" x14ac:dyDescent="0.45">
      <c r="A121" s="77" t="s">
        <v>720</v>
      </c>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340"/>
      <c r="AB121" s="340"/>
      <c r="AC121" s="340"/>
      <c r="AD121" s="340"/>
      <c r="AE121" s="340"/>
      <c r="AF121" s="340"/>
      <c r="AG121" s="340"/>
      <c r="AH121" s="141"/>
      <c r="AI121" s="141"/>
    </row>
    <row r="122" spans="1:35" ht="16.149999999999999" customHeight="1" x14ac:dyDescent="0.4">
      <c r="A122" s="143" t="s">
        <v>521</v>
      </c>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93"/>
      <c r="AB122" s="341"/>
      <c r="AC122" s="341"/>
      <c r="AD122" s="341"/>
      <c r="AE122" s="341"/>
      <c r="AF122" s="341"/>
      <c r="AG122" s="95" t="s">
        <v>156</v>
      </c>
      <c r="AH122" s="120"/>
      <c r="AI122" s="120"/>
    </row>
    <row r="123" spans="1:35" ht="16.149999999999999" customHeight="1" x14ac:dyDescent="0.4">
      <c r="A123" s="129" t="s">
        <v>522</v>
      </c>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94"/>
      <c r="AB123" s="342"/>
      <c r="AC123" s="342"/>
      <c r="AD123" s="342"/>
      <c r="AE123" s="342"/>
      <c r="AF123" s="342"/>
      <c r="AG123" s="151" t="s">
        <v>137</v>
      </c>
      <c r="AH123" s="120"/>
      <c r="AI123" s="120"/>
    </row>
    <row r="124" spans="1:35" ht="16.149999999999999" customHeight="1" x14ac:dyDescent="0.4">
      <c r="A124" s="129" t="s">
        <v>523</v>
      </c>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94"/>
      <c r="AB124" s="342"/>
      <c r="AC124" s="342"/>
      <c r="AD124" s="342"/>
      <c r="AE124" s="342"/>
      <c r="AF124" s="342"/>
      <c r="AG124" s="151" t="s">
        <v>137</v>
      </c>
      <c r="AH124" s="140"/>
      <c r="AI124" s="140"/>
    </row>
    <row r="125" spans="1:35" ht="16.149999999999999" customHeight="1" x14ac:dyDescent="0.4">
      <c r="A125" s="129" t="s">
        <v>502</v>
      </c>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343"/>
      <c r="AC125" s="343"/>
      <c r="AD125" s="343"/>
      <c r="AE125" s="343"/>
      <c r="AF125" s="343"/>
      <c r="AG125" s="177" t="s">
        <v>137</v>
      </c>
      <c r="AH125" s="140"/>
      <c r="AI125" s="140"/>
    </row>
    <row r="126" spans="1:35" ht="16.149999999999999" customHeight="1" x14ac:dyDescent="0.4">
      <c r="A126" s="129" t="s">
        <v>503</v>
      </c>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342"/>
      <c r="AC126" s="342"/>
      <c r="AD126" s="342"/>
      <c r="AE126" s="342"/>
      <c r="AF126" s="342"/>
      <c r="AG126" s="177" t="s">
        <v>137</v>
      </c>
      <c r="AH126" s="140"/>
      <c r="AI126" s="140"/>
    </row>
    <row r="127" spans="1:35" ht="16.149999999999999" customHeight="1" x14ac:dyDescent="0.4">
      <c r="A127" s="133" t="s">
        <v>448</v>
      </c>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357">
        <f>AB125-AB123</f>
        <v>0</v>
      </c>
      <c r="AC127" s="357"/>
      <c r="AD127" s="357"/>
      <c r="AE127" s="357"/>
      <c r="AF127" s="357"/>
      <c r="AG127" s="177" t="s">
        <v>137</v>
      </c>
      <c r="AH127" s="140"/>
      <c r="AI127" s="140"/>
    </row>
    <row r="128" spans="1:35" ht="16.149999999999999" customHeight="1" x14ac:dyDescent="0.4">
      <c r="A128" s="133" t="s">
        <v>443</v>
      </c>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357">
        <f>AB126-AB124</f>
        <v>0</v>
      </c>
      <c r="AC128" s="357"/>
      <c r="AD128" s="357"/>
      <c r="AE128" s="357"/>
      <c r="AF128" s="357"/>
      <c r="AG128" s="177" t="s">
        <v>137</v>
      </c>
      <c r="AH128" s="140"/>
      <c r="AI128" s="140"/>
    </row>
    <row r="129" spans="1:35" ht="16.149999999999999" customHeight="1" x14ac:dyDescent="0.4">
      <c r="A129" s="110"/>
      <c r="B129" s="111" t="s">
        <v>440</v>
      </c>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342"/>
      <c r="AC129" s="342"/>
      <c r="AD129" s="342"/>
      <c r="AE129" s="342"/>
      <c r="AF129" s="342"/>
      <c r="AG129" s="181" t="s">
        <v>137</v>
      </c>
      <c r="AH129" s="140"/>
      <c r="AI129" s="140"/>
    </row>
    <row r="130" spans="1:35" ht="16.149999999999999" customHeight="1" thickBot="1" x14ac:dyDescent="0.45">
      <c r="A130" s="112"/>
      <c r="B130" s="135" t="s">
        <v>441</v>
      </c>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365"/>
      <c r="AC130" s="365"/>
      <c r="AD130" s="365"/>
      <c r="AE130" s="365"/>
      <c r="AF130" s="365"/>
      <c r="AG130" s="181" t="s">
        <v>162</v>
      </c>
      <c r="AH130" s="140"/>
      <c r="AI130" s="140"/>
    </row>
    <row r="131" spans="1:35" ht="16.350000000000001" customHeight="1" thickTop="1" thickBot="1" x14ac:dyDescent="0.45">
      <c r="A131" s="113"/>
      <c r="B131" s="136" t="s">
        <v>442</v>
      </c>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356" t="e">
        <f>AB130/AB124*100</f>
        <v>#DIV/0!</v>
      </c>
      <c r="AC131" s="356"/>
      <c r="AD131" s="356"/>
      <c r="AE131" s="356"/>
      <c r="AF131" s="356"/>
      <c r="AG131" s="182" t="s">
        <v>164</v>
      </c>
      <c r="AH131" s="140"/>
      <c r="AI131" s="140"/>
    </row>
    <row r="132" spans="1:35" ht="14.25" customHeight="1" x14ac:dyDescent="0.4">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176"/>
    </row>
    <row r="133" spans="1:35" ht="16.149999999999999" customHeight="1" thickBot="1" x14ac:dyDescent="0.45">
      <c r="A133" s="2" t="s">
        <v>423</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21"/>
    </row>
    <row r="134" spans="1:35" ht="16.149999999999999" customHeight="1" x14ac:dyDescent="0.4">
      <c r="A134" s="11" t="s">
        <v>444</v>
      </c>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71"/>
      <c r="AH134" s="140"/>
      <c r="AI134" s="140"/>
    </row>
    <row r="135" spans="1:35" ht="16.149999999999999" customHeight="1" x14ac:dyDescent="0.4">
      <c r="A135" s="17"/>
      <c r="B135" s="3"/>
      <c r="C135" s="3" t="s">
        <v>170</v>
      </c>
      <c r="D135" s="3"/>
      <c r="E135" s="3"/>
      <c r="F135" s="3"/>
      <c r="G135" s="3"/>
      <c r="H135" s="3"/>
      <c r="I135" s="3"/>
      <c r="J135" s="3"/>
      <c r="K135" s="3"/>
      <c r="L135" s="3"/>
      <c r="M135" s="3" t="s">
        <v>171</v>
      </c>
      <c r="N135" s="3"/>
      <c r="O135" s="3"/>
      <c r="P135" s="3"/>
      <c r="Q135" s="3"/>
      <c r="R135" s="3"/>
      <c r="S135" s="3"/>
      <c r="T135" s="3"/>
      <c r="U135" s="3"/>
      <c r="V135" s="3"/>
      <c r="W135" s="3"/>
      <c r="X135" s="3"/>
      <c r="Y135" s="3"/>
      <c r="Z135" s="3"/>
      <c r="AA135" s="3"/>
      <c r="AB135" s="3"/>
      <c r="AC135" s="3"/>
      <c r="AD135" s="3"/>
      <c r="AE135" s="3"/>
      <c r="AF135" s="3"/>
      <c r="AG135" s="222"/>
      <c r="AH135" s="140"/>
      <c r="AI135" s="140"/>
    </row>
    <row r="136" spans="1:35" ht="15.6" customHeight="1" x14ac:dyDescent="0.4">
      <c r="A136" s="17"/>
      <c r="B136" s="3"/>
      <c r="C136" s="3" t="s">
        <v>172</v>
      </c>
      <c r="D136" s="3"/>
      <c r="E136" s="3"/>
      <c r="F136" s="3"/>
      <c r="G136" s="3"/>
      <c r="H136" s="3"/>
      <c r="I136" s="3"/>
      <c r="J136" s="3"/>
      <c r="K136" s="3"/>
      <c r="L136" s="364"/>
      <c r="M136" s="364"/>
      <c r="N136" s="364"/>
      <c r="O136" s="364"/>
      <c r="P136" s="364"/>
      <c r="Q136" s="364"/>
      <c r="R136" s="364"/>
      <c r="S136" s="364"/>
      <c r="T136" s="364"/>
      <c r="U136" s="364"/>
      <c r="V136" s="364"/>
      <c r="W136" s="364"/>
      <c r="X136" s="364"/>
      <c r="Y136" s="364"/>
      <c r="Z136" s="364"/>
      <c r="AA136" s="364"/>
      <c r="AB136" s="364"/>
      <c r="AC136" s="364"/>
      <c r="AD136" s="364"/>
      <c r="AE136" s="364"/>
      <c r="AF136" s="364"/>
      <c r="AG136" s="222" t="s">
        <v>50</v>
      </c>
      <c r="AH136" s="140"/>
      <c r="AI136" s="140"/>
    </row>
    <row r="137" spans="1:35" ht="5.45" customHeight="1" x14ac:dyDescent="0.4">
      <c r="A137" s="14"/>
      <c r="B137" s="15"/>
      <c r="C137" s="15"/>
      <c r="D137" s="15"/>
      <c r="E137" s="15"/>
      <c r="F137" s="15"/>
      <c r="G137" s="15"/>
      <c r="H137" s="15"/>
      <c r="I137" s="15"/>
      <c r="J137" s="15"/>
      <c r="K137" s="15"/>
      <c r="L137" s="27"/>
      <c r="M137" s="27"/>
      <c r="N137" s="27"/>
      <c r="O137" s="27"/>
      <c r="P137" s="27"/>
      <c r="Q137" s="27"/>
      <c r="R137" s="27"/>
      <c r="S137" s="27"/>
      <c r="T137" s="27"/>
      <c r="U137" s="27"/>
      <c r="V137" s="27"/>
      <c r="W137" s="27"/>
      <c r="X137" s="27"/>
      <c r="Y137" s="27"/>
      <c r="Z137" s="27"/>
      <c r="AA137" s="27"/>
      <c r="AB137" s="27"/>
      <c r="AC137" s="27"/>
      <c r="AD137" s="27"/>
      <c r="AE137" s="27"/>
      <c r="AF137" s="27"/>
      <c r="AG137" s="169"/>
      <c r="AH137" s="140"/>
      <c r="AI137" s="140"/>
    </row>
    <row r="138" spans="1:35" x14ac:dyDescent="0.4">
      <c r="A138" s="24" t="s">
        <v>445</v>
      </c>
      <c r="B138" s="25"/>
      <c r="C138" s="25"/>
      <c r="D138" s="25"/>
      <c r="E138" s="25"/>
      <c r="F138" s="25"/>
      <c r="G138" s="25"/>
      <c r="H138" s="25"/>
      <c r="I138" s="25"/>
      <c r="J138" s="25"/>
      <c r="K138" s="25"/>
      <c r="L138" s="28"/>
      <c r="M138" s="28"/>
      <c r="N138" s="28"/>
      <c r="O138" s="28"/>
      <c r="P138" s="28"/>
      <c r="Q138" s="28"/>
      <c r="R138" s="28"/>
      <c r="S138" s="28"/>
      <c r="T138" s="28"/>
      <c r="U138" s="28"/>
      <c r="V138" s="28"/>
      <c r="W138" s="28"/>
      <c r="X138" s="28"/>
      <c r="Y138" s="28"/>
      <c r="Z138" s="28"/>
      <c r="AA138" s="28"/>
      <c r="AB138" s="28"/>
      <c r="AC138" s="28"/>
      <c r="AD138" s="28"/>
      <c r="AE138" s="28"/>
      <c r="AF138" s="28"/>
      <c r="AG138" s="172"/>
      <c r="AH138" s="140"/>
      <c r="AI138" s="140"/>
    </row>
    <row r="139" spans="1:35" ht="49.15" customHeight="1" x14ac:dyDescent="0.4">
      <c r="A139" s="17"/>
      <c r="B139" s="3"/>
      <c r="C139" s="367"/>
      <c r="D139" s="367"/>
      <c r="E139" s="367"/>
      <c r="F139" s="367"/>
      <c r="G139" s="367"/>
      <c r="H139" s="367"/>
      <c r="I139" s="367"/>
      <c r="J139" s="367"/>
      <c r="K139" s="367"/>
      <c r="L139" s="367"/>
      <c r="M139" s="367"/>
      <c r="N139" s="367"/>
      <c r="O139" s="367"/>
      <c r="P139" s="367"/>
      <c r="Q139" s="367"/>
      <c r="R139" s="367"/>
      <c r="S139" s="367"/>
      <c r="T139" s="367"/>
      <c r="U139" s="367"/>
      <c r="V139" s="367"/>
      <c r="W139" s="367"/>
      <c r="X139" s="367"/>
      <c r="Y139" s="367"/>
      <c r="Z139" s="367"/>
      <c r="AA139" s="367"/>
      <c r="AB139" s="367"/>
      <c r="AC139" s="367"/>
      <c r="AD139" s="367"/>
      <c r="AE139" s="367"/>
      <c r="AF139" s="367"/>
      <c r="AG139" s="222"/>
      <c r="AH139" s="140"/>
      <c r="AI139" s="140"/>
    </row>
    <row r="140" spans="1:35" ht="9" customHeight="1" thickBot="1" x14ac:dyDescent="0.45">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220"/>
      <c r="AH140" s="140"/>
      <c r="AI140" s="140"/>
    </row>
    <row r="141" spans="1:35" ht="15" customHeight="1" x14ac:dyDescent="0.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21"/>
    </row>
    <row r="142" spans="1:35" ht="15" customHeight="1" x14ac:dyDescent="0.4">
      <c r="A142" s="368" t="s">
        <v>173</v>
      </c>
      <c r="B142" s="368"/>
      <c r="C142" s="368"/>
      <c r="D142" s="368"/>
      <c r="E142" s="368"/>
      <c r="F142" s="368"/>
      <c r="G142" s="368"/>
      <c r="H142" s="368"/>
      <c r="I142" s="368"/>
      <c r="J142" s="368"/>
      <c r="K142" s="368"/>
      <c r="L142" s="368"/>
      <c r="M142" s="368"/>
      <c r="N142" s="368"/>
      <c r="O142" s="368"/>
      <c r="P142" s="368"/>
      <c r="Q142" s="368"/>
      <c r="R142" s="368"/>
      <c r="S142" s="368"/>
      <c r="T142" s="368"/>
      <c r="U142" s="368"/>
      <c r="V142" s="368"/>
      <c r="W142" s="368"/>
      <c r="X142" s="368"/>
      <c r="Y142" s="368"/>
      <c r="Z142" s="368"/>
      <c r="AA142" s="368"/>
      <c r="AB142" s="368"/>
      <c r="AC142" s="368"/>
      <c r="AD142" s="368"/>
      <c r="AE142" s="368"/>
      <c r="AF142" s="368"/>
      <c r="AG142" s="368"/>
      <c r="AH142" s="142"/>
      <c r="AI142" s="142"/>
    </row>
    <row r="143" spans="1:35" ht="15" customHeight="1" x14ac:dyDescent="0.4">
      <c r="A143" s="368"/>
      <c r="B143" s="368"/>
      <c r="C143" s="368"/>
      <c r="D143" s="368"/>
      <c r="E143" s="368"/>
      <c r="F143" s="368"/>
      <c r="G143" s="368"/>
      <c r="H143" s="368"/>
      <c r="I143" s="368"/>
      <c r="J143" s="368"/>
      <c r="K143" s="368"/>
      <c r="L143" s="368"/>
      <c r="M143" s="368"/>
      <c r="N143" s="368"/>
      <c r="O143" s="368"/>
      <c r="P143" s="368"/>
      <c r="Q143" s="368"/>
      <c r="R143" s="368"/>
      <c r="S143" s="368"/>
      <c r="T143" s="368"/>
      <c r="U143" s="368"/>
      <c r="V143" s="368"/>
      <c r="W143" s="368"/>
      <c r="X143" s="368"/>
      <c r="Y143" s="368"/>
      <c r="Z143" s="368"/>
      <c r="AA143" s="368"/>
      <c r="AB143" s="368"/>
      <c r="AC143" s="368"/>
      <c r="AD143" s="368"/>
      <c r="AE143" s="368"/>
      <c r="AF143" s="368"/>
      <c r="AG143" s="368"/>
      <c r="AH143" s="142"/>
      <c r="AI143" s="142"/>
    </row>
    <row r="144" spans="1:35" ht="15" customHeight="1" x14ac:dyDescent="0.4">
      <c r="A144" s="279"/>
      <c r="B144" s="279"/>
      <c r="C144" s="279"/>
      <c r="D144" s="279"/>
      <c r="E144" s="279"/>
      <c r="F144" s="279"/>
      <c r="G144" s="279"/>
      <c r="H144" s="279"/>
      <c r="I144" s="279"/>
      <c r="J144" s="279"/>
      <c r="K144" s="279"/>
      <c r="L144" s="279"/>
      <c r="M144" s="279"/>
      <c r="N144" s="279"/>
      <c r="O144" s="279"/>
      <c r="P144" s="279"/>
      <c r="Q144" s="279"/>
      <c r="R144" s="279"/>
      <c r="S144" s="279"/>
      <c r="T144" s="279"/>
      <c r="U144" s="279"/>
      <c r="V144" s="279"/>
      <c r="W144" s="279"/>
      <c r="X144" s="279"/>
      <c r="Y144" s="279"/>
      <c r="Z144" s="279"/>
      <c r="AA144" s="279"/>
      <c r="AB144" s="279"/>
      <c r="AC144" s="279"/>
      <c r="AD144" s="279"/>
      <c r="AE144" s="279"/>
      <c r="AF144" s="279"/>
      <c r="AG144" s="223"/>
      <c r="AH144" s="142"/>
      <c r="AI144" s="142"/>
    </row>
    <row r="145" spans="1:35" ht="15" customHeight="1" x14ac:dyDescent="0.4">
      <c r="A145" s="3"/>
      <c r="B145" s="3"/>
      <c r="C145" s="3" t="s">
        <v>130</v>
      </c>
      <c r="D145" s="3"/>
      <c r="E145" s="360"/>
      <c r="F145" s="360"/>
      <c r="G145" s="3" t="s">
        <v>131</v>
      </c>
      <c r="H145" s="360"/>
      <c r="I145" s="360"/>
      <c r="J145" s="3" t="s">
        <v>132</v>
      </c>
      <c r="K145" s="360"/>
      <c r="L145" s="360"/>
      <c r="M145" s="3" t="s">
        <v>174</v>
      </c>
      <c r="N145" s="3"/>
      <c r="O145" s="3"/>
      <c r="P145" s="3" t="s">
        <v>175</v>
      </c>
      <c r="Q145" s="3"/>
      <c r="R145" s="3"/>
      <c r="S145" s="3"/>
      <c r="T145" s="361"/>
      <c r="U145" s="361"/>
      <c r="V145" s="361"/>
      <c r="W145" s="361"/>
      <c r="X145" s="361"/>
      <c r="Y145" s="361"/>
      <c r="Z145" s="361"/>
      <c r="AA145" s="361"/>
      <c r="AB145" s="361"/>
      <c r="AC145" s="361"/>
      <c r="AD145" s="361"/>
      <c r="AE145" s="361"/>
      <c r="AF145" s="361"/>
      <c r="AG145" s="21"/>
    </row>
    <row r="146" spans="1:35" ht="15" customHeight="1" x14ac:dyDescent="0.4">
      <c r="A146" s="3"/>
      <c r="B146" s="3"/>
      <c r="C146" s="3"/>
      <c r="D146" s="3"/>
      <c r="E146" s="21"/>
      <c r="F146" s="21"/>
      <c r="G146" s="3"/>
      <c r="H146" s="21"/>
      <c r="I146" s="21"/>
      <c r="J146" s="3"/>
      <c r="K146" s="21"/>
      <c r="L146" s="21"/>
      <c r="M146" s="3"/>
      <c r="N146" s="3"/>
      <c r="O146" s="3"/>
      <c r="P146" s="3"/>
      <c r="Q146" s="3"/>
      <c r="R146" s="3"/>
      <c r="S146" s="3"/>
      <c r="T146" s="21"/>
      <c r="U146" s="21"/>
      <c r="V146" s="21"/>
      <c r="W146" s="21"/>
      <c r="X146" s="21"/>
      <c r="Y146" s="21"/>
      <c r="Z146" s="21"/>
      <c r="AA146" s="21"/>
      <c r="AB146" s="21"/>
      <c r="AC146" s="21"/>
      <c r="AD146" s="21"/>
      <c r="AE146" s="21"/>
      <c r="AF146" s="21"/>
      <c r="AG146" s="21"/>
    </row>
    <row r="147" spans="1:35" ht="15" customHeight="1" x14ac:dyDescent="0.4">
      <c r="A147" s="3" t="s">
        <v>176</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21"/>
    </row>
    <row r="148" spans="1:35" ht="15" customHeight="1" x14ac:dyDescent="0.4">
      <c r="A148" s="366" t="s">
        <v>721</v>
      </c>
      <c r="B148" s="366"/>
      <c r="C148" s="366"/>
      <c r="D148" s="366"/>
      <c r="E148" s="366"/>
      <c r="F148" s="366"/>
      <c r="G148" s="366"/>
      <c r="H148" s="366"/>
      <c r="I148" s="366"/>
      <c r="J148" s="366"/>
      <c r="K148" s="366"/>
      <c r="L148" s="366"/>
      <c r="M148" s="366"/>
      <c r="N148" s="366"/>
      <c r="O148" s="366"/>
      <c r="P148" s="366"/>
      <c r="Q148" s="366"/>
      <c r="R148" s="366"/>
      <c r="S148" s="366"/>
      <c r="T148" s="366"/>
      <c r="U148" s="366"/>
      <c r="V148" s="366"/>
      <c r="W148" s="366"/>
      <c r="X148" s="366"/>
      <c r="Y148" s="366"/>
      <c r="Z148" s="366"/>
      <c r="AA148" s="366"/>
      <c r="AB148" s="366"/>
      <c r="AC148" s="366"/>
      <c r="AD148" s="366"/>
      <c r="AE148" s="366"/>
      <c r="AF148" s="366"/>
      <c r="AG148" s="366"/>
      <c r="AH148" s="366"/>
      <c r="AI148" s="142"/>
    </row>
    <row r="149" spans="1:35" ht="15" customHeight="1" x14ac:dyDescent="0.4">
      <c r="A149" s="366"/>
      <c r="B149" s="366"/>
      <c r="C149" s="366"/>
      <c r="D149" s="366"/>
      <c r="E149" s="366"/>
      <c r="F149" s="366"/>
      <c r="G149" s="366"/>
      <c r="H149" s="366"/>
      <c r="I149" s="366"/>
      <c r="J149" s="366"/>
      <c r="K149" s="366"/>
      <c r="L149" s="366"/>
      <c r="M149" s="366"/>
      <c r="N149" s="366"/>
      <c r="O149" s="366"/>
      <c r="P149" s="366"/>
      <c r="Q149" s="366"/>
      <c r="R149" s="366"/>
      <c r="S149" s="366"/>
      <c r="T149" s="366"/>
      <c r="U149" s="366"/>
      <c r="V149" s="366"/>
      <c r="W149" s="366"/>
      <c r="X149" s="366"/>
      <c r="Y149" s="366"/>
      <c r="Z149" s="366"/>
      <c r="AA149" s="366"/>
      <c r="AB149" s="366"/>
      <c r="AC149" s="366"/>
      <c r="AD149" s="366"/>
      <c r="AE149" s="366"/>
      <c r="AF149" s="366"/>
      <c r="AG149" s="366"/>
      <c r="AH149" s="366"/>
      <c r="AI149" s="142"/>
    </row>
    <row r="150" spans="1:35" ht="15" customHeight="1" x14ac:dyDescent="0.4">
      <c r="A150" s="366"/>
      <c r="B150" s="366"/>
      <c r="C150" s="366"/>
      <c r="D150" s="366"/>
      <c r="E150" s="366"/>
      <c r="F150" s="366"/>
      <c r="G150" s="366"/>
      <c r="H150" s="366"/>
      <c r="I150" s="366"/>
      <c r="J150" s="366"/>
      <c r="K150" s="366"/>
      <c r="L150" s="366"/>
      <c r="M150" s="366"/>
      <c r="N150" s="366"/>
      <c r="O150" s="366"/>
      <c r="P150" s="366"/>
      <c r="Q150" s="366"/>
      <c r="R150" s="366"/>
      <c r="S150" s="366"/>
      <c r="T150" s="366"/>
      <c r="U150" s="366"/>
      <c r="V150" s="366"/>
      <c r="W150" s="366"/>
      <c r="X150" s="366"/>
      <c r="Y150" s="366"/>
      <c r="Z150" s="366"/>
      <c r="AA150" s="366"/>
      <c r="AB150" s="366"/>
      <c r="AC150" s="366"/>
      <c r="AD150" s="366"/>
      <c r="AE150" s="366"/>
      <c r="AF150" s="366"/>
      <c r="AG150" s="366"/>
      <c r="AH150" s="366"/>
      <c r="AI150" s="142"/>
    </row>
    <row r="151" spans="1:35" ht="15" customHeight="1" x14ac:dyDescent="0.4">
      <c r="A151" s="366"/>
      <c r="B151" s="366"/>
      <c r="C151" s="366"/>
      <c r="D151" s="366"/>
      <c r="E151" s="366"/>
      <c r="F151" s="366"/>
      <c r="G151" s="366"/>
      <c r="H151" s="366"/>
      <c r="I151" s="366"/>
      <c r="J151" s="366"/>
      <c r="K151" s="366"/>
      <c r="L151" s="366"/>
      <c r="M151" s="366"/>
      <c r="N151" s="366"/>
      <c r="O151" s="366"/>
      <c r="P151" s="366"/>
      <c r="Q151" s="366"/>
      <c r="R151" s="366"/>
      <c r="S151" s="366"/>
      <c r="T151" s="366"/>
      <c r="U151" s="366"/>
      <c r="V151" s="366"/>
      <c r="W151" s="366"/>
      <c r="X151" s="366"/>
      <c r="Y151" s="366"/>
      <c r="Z151" s="366"/>
      <c r="AA151" s="366"/>
      <c r="AB151" s="366"/>
      <c r="AC151" s="366"/>
      <c r="AD151" s="366"/>
      <c r="AE151" s="366"/>
      <c r="AF151" s="366"/>
      <c r="AG151" s="366"/>
      <c r="AH151" s="366"/>
      <c r="AI151" s="142"/>
    </row>
    <row r="152" spans="1:35" ht="15" customHeight="1" x14ac:dyDescent="0.4">
      <c r="A152" s="366"/>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c r="AA152" s="366"/>
      <c r="AB152" s="366"/>
      <c r="AC152" s="366"/>
      <c r="AD152" s="366"/>
      <c r="AE152" s="366"/>
      <c r="AF152" s="366"/>
      <c r="AG152" s="366"/>
      <c r="AH152" s="366"/>
      <c r="AI152" s="142"/>
    </row>
    <row r="153" spans="1:35" ht="15" customHeight="1" x14ac:dyDescent="0.4">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c r="AA153" s="366"/>
      <c r="AB153" s="366"/>
      <c r="AC153" s="366"/>
      <c r="AD153" s="366"/>
      <c r="AE153" s="366"/>
      <c r="AF153" s="366"/>
      <c r="AG153" s="366"/>
      <c r="AH153" s="366"/>
      <c r="AI153" s="142"/>
    </row>
    <row r="154" spans="1:35" ht="15" customHeight="1" x14ac:dyDescent="0.4">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c r="AA154" s="366"/>
      <c r="AB154" s="366"/>
      <c r="AC154" s="366"/>
      <c r="AD154" s="366"/>
      <c r="AE154" s="366"/>
      <c r="AF154" s="366"/>
      <c r="AG154" s="366"/>
      <c r="AH154" s="366"/>
      <c r="AI154" s="142"/>
    </row>
    <row r="155" spans="1:35" ht="15" customHeight="1" x14ac:dyDescent="0.4">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c r="AA155" s="366"/>
      <c r="AB155" s="366"/>
      <c r="AC155" s="366"/>
      <c r="AD155" s="366"/>
      <c r="AE155" s="366"/>
      <c r="AF155" s="366"/>
      <c r="AG155" s="366"/>
      <c r="AH155" s="366"/>
      <c r="AI155" s="142"/>
    </row>
    <row r="156" spans="1:35" ht="15" customHeight="1" x14ac:dyDescent="0.4">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c r="AA156" s="366"/>
      <c r="AB156" s="366"/>
      <c r="AC156" s="366"/>
      <c r="AD156" s="366"/>
      <c r="AE156" s="366"/>
      <c r="AF156" s="366"/>
      <c r="AG156" s="366"/>
      <c r="AH156" s="366"/>
      <c r="AI156" s="142"/>
    </row>
    <row r="157" spans="1:35" ht="15" customHeight="1" x14ac:dyDescent="0.4">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c r="AA157" s="366"/>
      <c r="AB157" s="366"/>
      <c r="AC157" s="366"/>
      <c r="AD157" s="366"/>
      <c r="AE157" s="366"/>
      <c r="AF157" s="366"/>
      <c r="AG157" s="366"/>
      <c r="AH157" s="366"/>
      <c r="AI157" s="142"/>
    </row>
    <row r="158" spans="1:35" ht="15" customHeight="1" x14ac:dyDescent="0.4">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c r="AA158" s="366"/>
      <c r="AB158" s="366"/>
      <c r="AC158" s="366"/>
      <c r="AD158" s="366"/>
      <c r="AE158" s="366"/>
      <c r="AF158" s="366"/>
      <c r="AG158" s="366"/>
      <c r="AH158" s="366"/>
      <c r="AI158" s="142"/>
    </row>
    <row r="159" spans="1:35" ht="15" customHeight="1" x14ac:dyDescent="0.4">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c r="AA159" s="366"/>
      <c r="AB159" s="366"/>
      <c r="AC159" s="366"/>
      <c r="AD159" s="366"/>
      <c r="AE159" s="366"/>
      <c r="AF159" s="366"/>
      <c r="AG159" s="366"/>
      <c r="AH159" s="366"/>
      <c r="AI159" s="142"/>
    </row>
    <row r="160" spans="1:35" ht="15" customHeight="1" x14ac:dyDescent="0.4">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c r="AA160" s="366"/>
      <c r="AB160" s="366"/>
      <c r="AC160" s="366"/>
      <c r="AD160" s="366"/>
      <c r="AE160" s="366"/>
      <c r="AF160" s="366"/>
      <c r="AG160" s="366"/>
      <c r="AH160" s="366"/>
      <c r="AI160" s="142"/>
    </row>
    <row r="161" spans="1:35" ht="15" customHeight="1" x14ac:dyDescent="0.4">
      <c r="A161" s="366"/>
      <c r="B161" s="366"/>
      <c r="C161" s="366"/>
      <c r="D161" s="366"/>
      <c r="E161" s="366"/>
      <c r="F161" s="366"/>
      <c r="G161" s="366"/>
      <c r="H161" s="366"/>
      <c r="I161" s="366"/>
      <c r="J161" s="366"/>
      <c r="K161" s="366"/>
      <c r="L161" s="366"/>
      <c r="M161" s="366"/>
      <c r="N161" s="366"/>
      <c r="O161" s="366"/>
      <c r="P161" s="366"/>
      <c r="Q161" s="366"/>
      <c r="R161" s="366"/>
      <c r="S161" s="366"/>
      <c r="T161" s="366"/>
      <c r="U161" s="366"/>
      <c r="V161" s="366"/>
      <c r="W161" s="366"/>
      <c r="X161" s="366"/>
      <c r="Y161" s="366"/>
      <c r="Z161" s="366"/>
      <c r="AA161" s="366"/>
      <c r="AB161" s="366"/>
      <c r="AC161" s="366"/>
      <c r="AD161" s="366"/>
      <c r="AE161" s="366"/>
      <c r="AF161" s="366"/>
      <c r="AG161" s="366"/>
      <c r="AH161" s="366"/>
      <c r="AI161" s="142"/>
    </row>
    <row r="162" spans="1:35" ht="15" customHeight="1" x14ac:dyDescent="0.4">
      <c r="A162" s="366"/>
      <c r="B162" s="366"/>
      <c r="C162" s="366"/>
      <c r="D162" s="366"/>
      <c r="E162" s="366"/>
      <c r="F162" s="366"/>
      <c r="G162" s="366"/>
      <c r="H162" s="366"/>
      <c r="I162" s="366"/>
      <c r="J162" s="366"/>
      <c r="K162" s="366"/>
      <c r="L162" s="366"/>
      <c r="M162" s="366"/>
      <c r="N162" s="366"/>
      <c r="O162" s="366"/>
      <c r="P162" s="366"/>
      <c r="Q162" s="366"/>
      <c r="R162" s="366"/>
      <c r="S162" s="366"/>
      <c r="T162" s="366"/>
      <c r="U162" s="366"/>
      <c r="V162" s="366"/>
      <c r="W162" s="366"/>
      <c r="X162" s="366"/>
      <c r="Y162" s="366"/>
      <c r="Z162" s="366"/>
      <c r="AA162" s="366"/>
      <c r="AB162" s="366"/>
      <c r="AC162" s="366"/>
      <c r="AD162" s="366"/>
      <c r="AE162" s="366"/>
      <c r="AF162" s="366"/>
      <c r="AG162" s="366"/>
      <c r="AH162" s="366"/>
      <c r="AI162" s="142"/>
    </row>
    <row r="163" spans="1:35" ht="15" customHeight="1" x14ac:dyDescent="0.4">
      <c r="A163" s="366"/>
      <c r="B163" s="366"/>
      <c r="C163" s="366"/>
      <c r="D163" s="366"/>
      <c r="E163" s="366"/>
      <c r="F163" s="366"/>
      <c r="G163" s="366"/>
      <c r="H163" s="366"/>
      <c r="I163" s="366"/>
      <c r="J163" s="366"/>
      <c r="K163" s="366"/>
      <c r="L163" s="366"/>
      <c r="M163" s="366"/>
      <c r="N163" s="366"/>
      <c r="O163" s="366"/>
      <c r="P163" s="366"/>
      <c r="Q163" s="366"/>
      <c r="R163" s="366"/>
      <c r="S163" s="366"/>
      <c r="T163" s="366"/>
      <c r="U163" s="366"/>
      <c r="V163" s="366"/>
      <c r="W163" s="366"/>
      <c r="X163" s="366"/>
      <c r="Y163" s="366"/>
      <c r="Z163" s="366"/>
      <c r="AA163" s="366"/>
      <c r="AB163" s="366"/>
      <c r="AC163" s="366"/>
      <c r="AD163" s="366"/>
      <c r="AE163" s="366"/>
      <c r="AF163" s="366"/>
      <c r="AG163" s="366"/>
      <c r="AH163" s="366"/>
      <c r="AI163" s="142"/>
    </row>
    <row r="164" spans="1:35" ht="15" customHeight="1" x14ac:dyDescent="0.4">
      <c r="A164" s="366"/>
      <c r="B164" s="366"/>
      <c r="C164" s="366"/>
      <c r="D164" s="366"/>
      <c r="E164" s="366"/>
      <c r="F164" s="366"/>
      <c r="G164" s="366"/>
      <c r="H164" s="366"/>
      <c r="I164" s="366"/>
      <c r="J164" s="366"/>
      <c r="K164" s="366"/>
      <c r="L164" s="366"/>
      <c r="M164" s="366"/>
      <c r="N164" s="366"/>
      <c r="O164" s="366"/>
      <c r="P164" s="366"/>
      <c r="Q164" s="366"/>
      <c r="R164" s="366"/>
      <c r="S164" s="366"/>
      <c r="T164" s="366"/>
      <c r="U164" s="366"/>
      <c r="V164" s="366"/>
      <c r="W164" s="366"/>
      <c r="X164" s="366"/>
      <c r="Y164" s="366"/>
      <c r="Z164" s="366"/>
      <c r="AA164" s="366"/>
      <c r="AB164" s="366"/>
      <c r="AC164" s="366"/>
      <c r="AD164" s="366"/>
      <c r="AE164" s="366"/>
      <c r="AF164" s="366"/>
      <c r="AG164" s="366"/>
      <c r="AH164" s="366"/>
      <c r="AI164" s="142"/>
    </row>
    <row r="165" spans="1:35" ht="15" customHeight="1" x14ac:dyDescent="0.4">
      <c r="A165" s="366"/>
      <c r="B165" s="366"/>
      <c r="C165" s="366"/>
      <c r="D165" s="366"/>
      <c r="E165" s="366"/>
      <c r="F165" s="366"/>
      <c r="G165" s="366"/>
      <c r="H165" s="366"/>
      <c r="I165" s="366"/>
      <c r="J165" s="366"/>
      <c r="K165" s="366"/>
      <c r="L165" s="366"/>
      <c r="M165" s="366"/>
      <c r="N165" s="366"/>
      <c r="O165" s="366"/>
      <c r="P165" s="366"/>
      <c r="Q165" s="366"/>
      <c r="R165" s="366"/>
      <c r="S165" s="366"/>
      <c r="T165" s="366"/>
      <c r="U165" s="366"/>
      <c r="V165" s="366"/>
      <c r="W165" s="366"/>
      <c r="X165" s="366"/>
      <c r="Y165" s="366"/>
      <c r="Z165" s="366"/>
      <c r="AA165" s="366"/>
      <c r="AB165" s="366"/>
      <c r="AC165" s="366"/>
      <c r="AD165" s="366"/>
      <c r="AE165" s="366"/>
      <c r="AF165" s="366"/>
      <c r="AG165" s="366"/>
      <c r="AH165" s="366"/>
      <c r="AI165" s="142"/>
    </row>
    <row r="166" spans="1:35" ht="15" customHeight="1" x14ac:dyDescent="0.4">
      <c r="A166" s="366"/>
      <c r="B166" s="366"/>
      <c r="C166" s="366"/>
      <c r="D166" s="366"/>
      <c r="E166" s="366"/>
      <c r="F166" s="366"/>
      <c r="G166" s="366"/>
      <c r="H166" s="366"/>
      <c r="I166" s="366"/>
      <c r="J166" s="366"/>
      <c r="K166" s="366"/>
      <c r="L166" s="366"/>
      <c r="M166" s="366"/>
      <c r="N166" s="366"/>
      <c r="O166" s="366"/>
      <c r="P166" s="366"/>
      <c r="Q166" s="366"/>
      <c r="R166" s="366"/>
      <c r="S166" s="366"/>
      <c r="T166" s="366"/>
      <c r="U166" s="366"/>
      <c r="V166" s="366"/>
      <c r="W166" s="366"/>
      <c r="X166" s="366"/>
      <c r="Y166" s="366"/>
      <c r="Z166" s="366"/>
      <c r="AA166" s="366"/>
      <c r="AB166" s="366"/>
      <c r="AC166" s="366"/>
      <c r="AD166" s="366"/>
      <c r="AE166" s="366"/>
      <c r="AF166" s="366"/>
      <c r="AG166" s="366"/>
      <c r="AH166" s="366"/>
      <c r="AI166" s="142"/>
    </row>
    <row r="167" spans="1:35" ht="15" customHeight="1" x14ac:dyDescent="0.4">
      <c r="A167" s="366"/>
      <c r="B167" s="366"/>
      <c r="C167" s="366"/>
      <c r="D167" s="366"/>
      <c r="E167" s="366"/>
      <c r="F167" s="366"/>
      <c r="G167" s="366"/>
      <c r="H167" s="366"/>
      <c r="I167" s="366"/>
      <c r="J167" s="366"/>
      <c r="K167" s="366"/>
      <c r="L167" s="366"/>
      <c r="M167" s="366"/>
      <c r="N167" s="366"/>
      <c r="O167" s="366"/>
      <c r="P167" s="366"/>
      <c r="Q167" s="366"/>
      <c r="R167" s="366"/>
      <c r="S167" s="366"/>
      <c r="T167" s="366"/>
      <c r="U167" s="366"/>
      <c r="V167" s="366"/>
      <c r="W167" s="366"/>
      <c r="X167" s="366"/>
      <c r="Y167" s="366"/>
      <c r="Z167" s="366"/>
      <c r="AA167" s="366"/>
      <c r="AB167" s="366"/>
      <c r="AC167" s="366"/>
      <c r="AD167" s="366"/>
      <c r="AE167" s="366"/>
      <c r="AF167" s="366"/>
      <c r="AG167" s="366"/>
      <c r="AH167" s="366"/>
      <c r="AI167" s="142"/>
    </row>
    <row r="168" spans="1:35" ht="15" customHeight="1" x14ac:dyDescent="0.4">
      <c r="A168" s="366"/>
      <c r="B168" s="366"/>
      <c r="C168" s="366"/>
      <c r="D168" s="366"/>
      <c r="E168" s="366"/>
      <c r="F168" s="366"/>
      <c r="G168" s="366"/>
      <c r="H168" s="366"/>
      <c r="I168" s="366"/>
      <c r="J168" s="366"/>
      <c r="K168" s="366"/>
      <c r="L168" s="366"/>
      <c r="M168" s="366"/>
      <c r="N168" s="366"/>
      <c r="O168" s="366"/>
      <c r="P168" s="366"/>
      <c r="Q168" s="366"/>
      <c r="R168" s="366"/>
      <c r="S168" s="366"/>
      <c r="T168" s="366"/>
      <c r="U168" s="366"/>
      <c r="V168" s="366"/>
      <c r="W168" s="366"/>
      <c r="X168" s="366"/>
      <c r="Y168" s="366"/>
      <c r="Z168" s="366"/>
      <c r="AA168" s="366"/>
      <c r="AB168" s="366"/>
      <c r="AC168" s="366"/>
      <c r="AD168" s="366"/>
      <c r="AE168" s="366"/>
      <c r="AF168" s="366"/>
      <c r="AG168" s="366"/>
      <c r="AH168" s="366"/>
      <c r="AI168" s="142"/>
    </row>
    <row r="169" spans="1:35" ht="15" customHeight="1" x14ac:dyDescent="0.4">
      <c r="A169" s="366"/>
      <c r="B169" s="366"/>
      <c r="C169" s="366"/>
      <c r="D169" s="366"/>
      <c r="E169" s="366"/>
      <c r="F169" s="366"/>
      <c r="G169" s="366"/>
      <c r="H169" s="366"/>
      <c r="I169" s="366"/>
      <c r="J169" s="366"/>
      <c r="K169" s="366"/>
      <c r="L169" s="366"/>
      <c r="M169" s="366"/>
      <c r="N169" s="366"/>
      <c r="O169" s="366"/>
      <c r="P169" s="366"/>
      <c r="Q169" s="366"/>
      <c r="R169" s="366"/>
      <c r="S169" s="366"/>
      <c r="T169" s="366"/>
      <c r="U169" s="366"/>
      <c r="V169" s="366"/>
      <c r="W169" s="366"/>
      <c r="X169" s="366"/>
      <c r="Y169" s="366"/>
      <c r="Z169" s="366"/>
      <c r="AA169" s="366"/>
      <c r="AB169" s="366"/>
      <c r="AC169" s="366"/>
      <c r="AD169" s="366"/>
      <c r="AE169" s="366"/>
      <c r="AF169" s="366"/>
      <c r="AG169" s="366"/>
      <c r="AH169" s="366"/>
      <c r="AI169" s="142"/>
    </row>
    <row r="170" spans="1:35" ht="15" customHeight="1" x14ac:dyDescent="0.4">
      <c r="A170" s="366"/>
      <c r="B170" s="366"/>
      <c r="C170" s="366"/>
      <c r="D170" s="366"/>
      <c r="E170" s="366"/>
      <c r="F170" s="366"/>
      <c r="G170" s="366"/>
      <c r="H170" s="366"/>
      <c r="I170" s="366"/>
      <c r="J170" s="366"/>
      <c r="K170" s="366"/>
      <c r="L170" s="366"/>
      <c r="M170" s="366"/>
      <c r="N170" s="366"/>
      <c r="O170" s="366"/>
      <c r="P170" s="366"/>
      <c r="Q170" s="366"/>
      <c r="R170" s="366"/>
      <c r="S170" s="366"/>
      <c r="T170" s="366"/>
      <c r="U170" s="366"/>
      <c r="V170" s="366"/>
      <c r="W170" s="366"/>
      <c r="X170" s="366"/>
      <c r="Y170" s="366"/>
      <c r="Z170" s="366"/>
      <c r="AA170" s="366"/>
      <c r="AB170" s="366"/>
      <c r="AC170" s="366"/>
      <c r="AD170" s="366"/>
      <c r="AE170" s="366"/>
      <c r="AF170" s="366"/>
      <c r="AG170" s="366"/>
      <c r="AH170" s="366"/>
      <c r="AI170" s="142"/>
    </row>
    <row r="171" spans="1:35" ht="15" customHeight="1" x14ac:dyDescent="0.4">
      <c r="A171" s="366"/>
      <c r="B171" s="366"/>
      <c r="C171" s="366"/>
      <c r="D171" s="366"/>
      <c r="E171" s="366"/>
      <c r="F171" s="366"/>
      <c r="G171" s="366"/>
      <c r="H171" s="366"/>
      <c r="I171" s="366"/>
      <c r="J171" s="366"/>
      <c r="K171" s="366"/>
      <c r="L171" s="366"/>
      <c r="M171" s="366"/>
      <c r="N171" s="366"/>
      <c r="O171" s="366"/>
      <c r="P171" s="366"/>
      <c r="Q171" s="366"/>
      <c r="R171" s="366"/>
      <c r="S171" s="366"/>
      <c r="T171" s="366"/>
      <c r="U171" s="366"/>
      <c r="V171" s="366"/>
      <c r="W171" s="366"/>
      <c r="X171" s="366"/>
      <c r="Y171" s="366"/>
      <c r="Z171" s="366"/>
      <c r="AA171" s="366"/>
      <c r="AB171" s="366"/>
      <c r="AC171" s="366"/>
      <c r="AD171" s="366"/>
      <c r="AE171" s="366"/>
      <c r="AF171" s="366"/>
      <c r="AG171" s="366"/>
      <c r="AH171" s="366"/>
      <c r="AI171" s="142"/>
    </row>
    <row r="172" spans="1:35" ht="15" customHeight="1" x14ac:dyDescent="0.4">
      <c r="A172" s="366"/>
      <c r="B172" s="366"/>
      <c r="C172" s="366"/>
      <c r="D172" s="366"/>
      <c r="E172" s="366"/>
      <c r="F172" s="366"/>
      <c r="G172" s="366"/>
      <c r="H172" s="366"/>
      <c r="I172" s="366"/>
      <c r="J172" s="366"/>
      <c r="K172" s="366"/>
      <c r="L172" s="366"/>
      <c r="M172" s="366"/>
      <c r="N172" s="366"/>
      <c r="O172" s="366"/>
      <c r="P172" s="366"/>
      <c r="Q172" s="366"/>
      <c r="R172" s="366"/>
      <c r="S172" s="366"/>
      <c r="T172" s="366"/>
      <c r="U172" s="366"/>
      <c r="V172" s="366"/>
      <c r="W172" s="366"/>
      <c r="X172" s="366"/>
      <c r="Y172" s="366"/>
      <c r="Z172" s="366"/>
      <c r="AA172" s="366"/>
      <c r="AB172" s="366"/>
      <c r="AC172" s="366"/>
      <c r="AD172" s="366"/>
      <c r="AE172" s="366"/>
      <c r="AF172" s="366"/>
      <c r="AG172" s="366"/>
      <c r="AH172" s="366"/>
      <c r="AI172" s="142"/>
    </row>
    <row r="173" spans="1:35" ht="15" customHeight="1" x14ac:dyDescent="0.4">
      <c r="A173" s="366"/>
      <c r="B173" s="366"/>
      <c r="C173" s="366"/>
      <c r="D173" s="366"/>
      <c r="E173" s="366"/>
      <c r="F173" s="366"/>
      <c r="G173" s="366"/>
      <c r="H173" s="366"/>
      <c r="I173" s="366"/>
      <c r="J173" s="366"/>
      <c r="K173" s="366"/>
      <c r="L173" s="366"/>
      <c r="M173" s="366"/>
      <c r="N173" s="366"/>
      <c r="O173" s="366"/>
      <c r="P173" s="366"/>
      <c r="Q173" s="366"/>
      <c r="R173" s="366"/>
      <c r="S173" s="366"/>
      <c r="T173" s="366"/>
      <c r="U173" s="366"/>
      <c r="V173" s="366"/>
      <c r="W173" s="366"/>
      <c r="X173" s="366"/>
      <c r="Y173" s="366"/>
      <c r="Z173" s="366"/>
      <c r="AA173" s="366"/>
      <c r="AB173" s="366"/>
      <c r="AC173" s="366"/>
      <c r="AD173" s="366"/>
      <c r="AE173" s="366"/>
      <c r="AF173" s="366"/>
      <c r="AG173" s="366"/>
      <c r="AH173" s="366"/>
      <c r="AI173" s="142"/>
    </row>
    <row r="174" spans="1:35" ht="15" customHeight="1" x14ac:dyDescent="0.4">
      <c r="A174" s="366"/>
      <c r="B174" s="366"/>
      <c r="C174" s="366"/>
      <c r="D174" s="366"/>
      <c r="E174" s="366"/>
      <c r="F174" s="366"/>
      <c r="G174" s="366"/>
      <c r="H174" s="366"/>
      <c r="I174" s="366"/>
      <c r="J174" s="366"/>
      <c r="K174" s="366"/>
      <c r="L174" s="366"/>
      <c r="M174" s="366"/>
      <c r="N174" s="366"/>
      <c r="O174" s="366"/>
      <c r="P174" s="366"/>
      <c r="Q174" s="366"/>
      <c r="R174" s="366"/>
      <c r="S174" s="366"/>
      <c r="T174" s="366"/>
      <c r="U174" s="366"/>
      <c r="V174" s="366"/>
      <c r="W174" s="366"/>
      <c r="X174" s="366"/>
      <c r="Y174" s="366"/>
      <c r="Z174" s="366"/>
      <c r="AA174" s="366"/>
      <c r="AB174" s="366"/>
      <c r="AC174" s="366"/>
      <c r="AD174" s="366"/>
      <c r="AE174" s="366"/>
      <c r="AF174" s="366"/>
      <c r="AG174" s="366"/>
      <c r="AH174" s="366"/>
      <c r="AI174" s="142"/>
    </row>
    <row r="175" spans="1:35" ht="15" customHeight="1" x14ac:dyDescent="0.4">
      <c r="A175" s="366"/>
      <c r="B175" s="366"/>
      <c r="C175" s="366"/>
      <c r="D175" s="366"/>
      <c r="E175" s="366"/>
      <c r="F175" s="366"/>
      <c r="G175" s="366"/>
      <c r="H175" s="366"/>
      <c r="I175" s="366"/>
      <c r="J175" s="366"/>
      <c r="K175" s="366"/>
      <c r="L175" s="366"/>
      <c r="M175" s="366"/>
      <c r="N175" s="366"/>
      <c r="O175" s="366"/>
      <c r="P175" s="366"/>
      <c r="Q175" s="366"/>
      <c r="R175" s="366"/>
      <c r="S175" s="366"/>
      <c r="T175" s="366"/>
      <c r="U175" s="366"/>
      <c r="V175" s="366"/>
      <c r="W175" s="366"/>
      <c r="X175" s="366"/>
      <c r="Y175" s="366"/>
      <c r="Z175" s="366"/>
      <c r="AA175" s="366"/>
      <c r="AB175" s="366"/>
      <c r="AC175" s="366"/>
      <c r="AD175" s="366"/>
      <c r="AE175" s="366"/>
      <c r="AF175" s="366"/>
      <c r="AG175" s="366"/>
      <c r="AH175" s="366"/>
      <c r="AI175" s="142"/>
    </row>
    <row r="176" spans="1:35" ht="15" customHeight="1" x14ac:dyDescent="0.4">
      <c r="A176" s="366"/>
      <c r="B176" s="366"/>
      <c r="C176" s="366"/>
      <c r="D176" s="366"/>
      <c r="E176" s="366"/>
      <c r="F176" s="366"/>
      <c r="G176" s="366"/>
      <c r="H176" s="366"/>
      <c r="I176" s="366"/>
      <c r="J176" s="366"/>
      <c r="K176" s="366"/>
      <c r="L176" s="366"/>
      <c r="M176" s="366"/>
      <c r="N176" s="366"/>
      <c r="O176" s="366"/>
      <c r="P176" s="366"/>
      <c r="Q176" s="366"/>
      <c r="R176" s="366"/>
      <c r="S176" s="366"/>
      <c r="T176" s="366"/>
      <c r="U176" s="366"/>
      <c r="V176" s="366"/>
      <c r="W176" s="366"/>
      <c r="X176" s="366"/>
      <c r="Y176" s="366"/>
      <c r="Z176" s="366"/>
      <c r="AA176" s="366"/>
      <c r="AB176" s="366"/>
      <c r="AC176" s="366"/>
      <c r="AD176" s="366"/>
      <c r="AE176" s="366"/>
      <c r="AF176" s="366"/>
      <c r="AG176" s="366"/>
      <c r="AH176" s="366"/>
      <c r="AI176" s="142"/>
    </row>
    <row r="177" spans="1:35" ht="15" customHeight="1" x14ac:dyDescent="0.4">
      <c r="A177" s="366"/>
      <c r="B177" s="366"/>
      <c r="C177" s="366"/>
      <c r="D177" s="366"/>
      <c r="E177" s="366"/>
      <c r="F177" s="366"/>
      <c r="G177" s="366"/>
      <c r="H177" s="366"/>
      <c r="I177" s="366"/>
      <c r="J177" s="366"/>
      <c r="K177" s="366"/>
      <c r="L177" s="366"/>
      <c r="M177" s="366"/>
      <c r="N177" s="366"/>
      <c r="O177" s="366"/>
      <c r="P177" s="366"/>
      <c r="Q177" s="366"/>
      <c r="R177" s="366"/>
      <c r="S177" s="366"/>
      <c r="T177" s="366"/>
      <c r="U177" s="366"/>
      <c r="V177" s="366"/>
      <c r="W177" s="366"/>
      <c r="X177" s="366"/>
      <c r="Y177" s="366"/>
      <c r="Z177" s="366"/>
      <c r="AA177" s="366"/>
      <c r="AB177" s="366"/>
      <c r="AC177" s="366"/>
      <c r="AD177" s="366"/>
      <c r="AE177" s="366"/>
      <c r="AF177" s="366"/>
      <c r="AG177" s="366"/>
      <c r="AH177" s="366"/>
      <c r="AI177" s="142"/>
    </row>
    <row r="178" spans="1:35" ht="15" customHeight="1" x14ac:dyDescent="0.4">
      <c r="A178" s="366"/>
      <c r="B178" s="366"/>
      <c r="C178" s="366"/>
      <c r="D178" s="366"/>
      <c r="E178" s="366"/>
      <c r="F178" s="366"/>
      <c r="G178" s="366"/>
      <c r="H178" s="366"/>
      <c r="I178" s="366"/>
      <c r="J178" s="366"/>
      <c r="K178" s="366"/>
      <c r="L178" s="366"/>
      <c r="M178" s="366"/>
      <c r="N178" s="366"/>
      <c r="O178" s="366"/>
      <c r="P178" s="366"/>
      <c r="Q178" s="366"/>
      <c r="R178" s="366"/>
      <c r="S178" s="366"/>
      <c r="T178" s="366"/>
      <c r="U178" s="366"/>
      <c r="V178" s="366"/>
      <c r="W178" s="366"/>
      <c r="X178" s="366"/>
      <c r="Y178" s="366"/>
      <c r="Z178" s="366"/>
      <c r="AA178" s="366"/>
      <c r="AB178" s="366"/>
      <c r="AC178" s="366"/>
      <c r="AD178" s="366"/>
      <c r="AE178" s="366"/>
      <c r="AF178" s="366"/>
      <c r="AG178" s="366"/>
      <c r="AH178" s="366"/>
      <c r="AI178" s="142"/>
    </row>
    <row r="179" spans="1:35" ht="15" customHeight="1" x14ac:dyDescent="0.4">
      <c r="A179" s="366"/>
      <c r="B179" s="366"/>
      <c r="C179" s="366"/>
      <c r="D179" s="366"/>
      <c r="E179" s="366"/>
      <c r="F179" s="366"/>
      <c r="G179" s="366"/>
      <c r="H179" s="366"/>
      <c r="I179" s="366"/>
      <c r="J179" s="366"/>
      <c r="K179" s="366"/>
      <c r="L179" s="366"/>
      <c r="M179" s="366"/>
      <c r="N179" s="366"/>
      <c r="O179" s="366"/>
      <c r="P179" s="366"/>
      <c r="Q179" s="366"/>
      <c r="R179" s="366"/>
      <c r="S179" s="366"/>
      <c r="T179" s="366"/>
      <c r="U179" s="366"/>
      <c r="V179" s="366"/>
      <c r="W179" s="366"/>
      <c r="X179" s="366"/>
      <c r="Y179" s="366"/>
      <c r="Z179" s="366"/>
      <c r="AA179" s="366"/>
      <c r="AB179" s="366"/>
      <c r="AC179" s="366"/>
      <c r="AD179" s="366"/>
      <c r="AE179" s="366"/>
      <c r="AF179" s="366"/>
      <c r="AG179" s="366"/>
      <c r="AH179" s="366"/>
      <c r="AI179" s="142"/>
    </row>
    <row r="180" spans="1:35" ht="15" customHeight="1" x14ac:dyDescent="0.4">
      <c r="A180" s="163" t="s">
        <v>446</v>
      </c>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c r="AB180" s="163"/>
      <c r="AC180" s="163"/>
      <c r="AD180" s="163"/>
      <c r="AE180" s="163"/>
      <c r="AF180" s="163"/>
      <c r="AG180" s="246"/>
      <c r="AH180" s="142"/>
      <c r="AI180" s="142"/>
    </row>
    <row r="181" spans="1:35" ht="15" customHeight="1" x14ac:dyDescent="0.4">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c r="AB181" s="163"/>
      <c r="AC181" s="163"/>
      <c r="AD181" s="163"/>
      <c r="AE181" s="163"/>
      <c r="AF181" s="163"/>
      <c r="AG181" s="246"/>
      <c r="AH181" s="142"/>
      <c r="AI181" s="142"/>
    </row>
    <row r="182" spans="1:35" ht="15" customHeight="1" x14ac:dyDescent="0.4">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c r="AB182" s="163"/>
      <c r="AC182" s="163"/>
      <c r="AD182" s="163"/>
      <c r="AE182" s="163"/>
      <c r="AF182" s="163"/>
      <c r="AG182" s="246"/>
      <c r="AH182" s="142"/>
      <c r="AI182" s="142"/>
    </row>
    <row r="183" spans="1:35" ht="15" customHeight="1" x14ac:dyDescent="0.4">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c r="AB183" s="163"/>
      <c r="AC183" s="163"/>
      <c r="AD183" s="163"/>
      <c r="AE183" s="163"/>
      <c r="AF183" s="163"/>
      <c r="AG183" s="246"/>
      <c r="AH183" s="142"/>
      <c r="AI183" s="142"/>
    </row>
    <row r="184" spans="1:35" ht="15" customHeight="1" x14ac:dyDescent="0.4">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c r="AB184" s="163"/>
      <c r="AC184" s="163"/>
      <c r="AD184" s="163"/>
      <c r="AE184" s="163"/>
      <c r="AF184" s="163"/>
      <c r="AG184" s="246"/>
      <c r="AH184" s="142"/>
      <c r="AI184" s="142"/>
    </row>
    <row r="185" spans="1:35" ht="15" customHeight="1" x14ac:dyDescent="0.4">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c r="AB185" s="163"/>
      <c r="AC185" s="163"/>
      <c r="AD185" s="163"/>
      <c r="AE185" s="163"/>
      <c r="AF185" s="163"/>
      <c r="AG185" s="246"/>
      <c r="AH185" s="142"/>
      <c r="AI185" s="142"/>
    </row>
    <row r="186" spans="1:35" ht="16.149999999999999" customHeight="1" x14ac:dyDescent="0.4">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c r="AB186" s="163"/>
      <c r="AC186" s="163"/>
      <c r="AD186" s="163"/>
      <c r="AE186" s="163"/>
      <c r="AF186" s="163"/>
      <c r="AG186" s="246"/>
      <c r="AH186" s="142"/>
      <c r="AI186" s="142"/>
    </row>
    <row r="187" spans="1:35" ht="16.149999999999999" customHeight="1" x14ac:dyDescent="0.4">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c r="AB187" s="163"/>
      <c r="AC187" s="163"/>
      <c r="AD187" s="163"/>
      <c r="AE187" s="163"/>
      <c r="AF187" s="163"/>
      <c r="AG187" s="246"/>
      <c r="AH187" s="142"/>
      <c r="AI187" s="142"/>
    </row>
    <row r="188" spans="1:35" ht="16.149999999999999" customHeight="1" x14ac:dyDescent="0.4"/>
    <row r="191" spans="1:35" ht="16.149999999999999" customHeight="1" x14ac:dyDescent="0.4"/>
    <row r="192" spans="1:35" ht="16.149999999999999" customHeight="1" x14ac:dyDescent="0.4"/>
    <row r="193" spans="38:70" ht="16.149999999999999" customHeight="1" x14ac:dyDescent="0.4"/>
    <row r="195" spans="38:70" ht="15" customHeight="1" x14ac:dyDescent="0.4">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38:70" ht="15" customHeight="1" x14ac:dyDescent="0.4">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38:70" ht="15" customHeight="1" x14ac:dyDescent="0.4">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38:70" ht="15" customHeight="1" x14ac:dyDescent="0.4">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38:70" ht="15" customHeight="1" x14ac:dyDescent="0.4">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38:70" ht="15" customHeight="1" x14ac:dyDescent="0.4">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38:70" ht="15" customHeight="1" x14ac:dyDescent="0.4">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38:70" ht="15" customHeight="1" x14ac:dyDescent="0.4">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38:70" ht="15" customHeight="1" x14ac:dyDescent="0.4">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38:70" ht="15" customHeight="1" x14ac:dyDescent="0.4">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38:70" ht="15" customHeight="1" x14ac:dyDescent="0.4">
      <c r="AL205" s="50"/>
      <c r="AM205" s="51"/>
      <c r="AN205" s="50"/>
      <c r="AO205" s="50"/>
      <c r="AP205" s="50"/>
      <c r="AQ205" s="50"/>
      <c r="AR205" s="50"/>
      <c r="AS205" s="50"/>
      <c r="AT205" s="50"/>
      <c r="AU205" s="50"/>
      <c r="AV205" s="50"/>
      <c r="AW205" s="50"/>
      <c r="AX205" s="50"/>
      <c r="AY205" s="50"/>
      <c r="AZ205" s="50"/>
      <c r="BA205" s="50"/>
      <c r="BB205" s="50"/>
      <c r="BC205" s="50"/>
      <c r="BD205" s="50"/>
      <c r="BE205" s="50"/>
      <c r="BF205" s="50"/>
      <c r="BG205" s="50"/>
      <c r="BH205" s="50"/>
      <c r="BI205" s="50"/>
      <c r="BJ205" s="50"/>
      <c r="BK205" s="50"/>
      <c r="BL205" s="50"/>
      <c r="BM205" s="50"/>
      <c r="BN205" s="50"/>
      <c r="BO205" s="50"/>
      <c r="BP205" s="50"/>
      <c r="BQ205" s="50"/>
      <c r="BR205" s="50"/>
    </row>
    <row r="206" spans="38:70" ht="15" customHeight="1" x14ac:dyDescent="0.4">
      <c r="AL206" s="51"/>
      <c r="AM206" s="51"/>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row>
    <row r="207" spans="38:70" ht="15" customHeight="1" x14ac:dyDescent="0.4">
      <c r="AL207" s="51"/>
      <c r="AM207" s="51"/>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row>
    <row r="208" spans="38:70" ht="15" customHeight="1" x14ac:dyDescent="0.4">
      <c r="AL208" s="51"/>
      <c r="AM208" s="51"/>
      <c r="AN208" s="50"/>
      <c r="AO208" s="50"/>
      <c r="AP208" s="50"/>
      <c r="AQ208" s="50"/>
      <c r="AR208" s="50"/>
      <c r="AS208" s="50"/>
      <c r="AT208" s="50"/>
      <c r="AU208" s="50"/>
      <c r="AV208" s="50"/>
      <c r="AW208" s="50"/>
      <c r="AX208" s="50"/>
      <c r="AY208" s="50"/>
      <c r="AZ208" s="50"/>
      <c r="BA208" s="50"/>
      <c r="BB208" s="50"/>
      <c r="BC208" s="50"/>
      <c r="BD208" s="50"/>
      <c r="BE208" s="50"/>
      <c r="BF208" s="50"/>
      <c r="BG208" s="50"/>
      <c r="BH208" s="50"/>
      <c r="BI208" s="50"/>
      <c r="BJ208" s="50"/>
      <c r="BK208" s="50"/>
      <c r="BL208" s="50"/>
      <c r="BM208" s="50"/>
      <c r="BN208" s="50"/>
      <c r="BO208" s="50"/>
      <c r="BP208" s="50"/>
      <c r="BQ208" s="50"/>
      <c r="BR208" s="50"/>
    </row>
    <row r="209" spans="38:70" ht="15" customHeight="1" x14ac:dyDescent="0.4">
      <c r="AL209" s="51"/>
      <c r="AM209" s="51"/>
      <c r="AN209" s="50"/>
      <c r="AO209" s="50"/>
      <c r="AP209" s="50"/>
      <c r="AQ209" s="50"/>
      <c r="AR209" s="50"/>
      <c r="AS209" s="50"/>
      <c r="AT209" s="50"/>
      <c r="AU209" s="50"/>
      <c r="AV209" s="50"/>
      <c r="AW209" s="50"/>
      <c r="AX209" s="50"/>
      <c r="AY209" s="50"/>
      <c r="AZ209" s="50"/>
      <c r="BA209" s="50"/>
      <c r="BB209" s="50"/>
      <c r="BC209" s="50"/>
      <c r="BD209" s="50"/>
      <c r="BE209" s="50"/>
      <c r="BF209" s="50"/>
      <c r="BG209" s="50"/>
      <c r="BH209" s="50"/>
      <c r="BI209" s="50"/>
      <c r="BJ209" s="50"/>
      <c r="BK209" s="50"/>
      <c r="BL209" s="50"/>
      <c r="BM209" s="50"/>
      <c r="BN209" s="50"/>
      <c r="BO209" s="50"/>
      <c r="BP209" s="50"/>
      <c r="BQ209" s="50"/>
      <c r="BR209" s="50"/>
    </row>
    <row r="210" spans="38:70" ht="15" customHeight="1" x14ac:dyDescent="0.4">
      <c r="AL210" s="51"/>
      <c r="AM210" s="51"/>
      <c r="AN210" s="50"/>
      <c r="AO210" s="50"/>
      <c r="AP210" s="50"/>
      <c r="AQ210" s="50"/>
      <c r="AR210" s="50"/>
      <c r="AS210" s="50"/>
      <c r="AT210" s="50"/>
      <c r="AU210" s="50"/>
      <c r="AV210" s="50"/>
      <c r="AW210" s="50"/>
      <c r="AX210" s="50"/>
      <c r="AY210" s="50"/>
      <c r="AZ210" s="50"/>
      <c r="BA210" s="50"/>
      <c r="BB210" s="50"/>
      <c r="BC210" s="50"/>
      <c r="BD210" s="50"/>
      <c r="BE210" s="50"/>
      <c r="BF210" s="50"/>
      <c r="BG210" s="50"/>
      <c r="BH210" s="50"/>
      <c r="BI210" s="50"/>
      <c r="BJ210" s="50"/>
      <c r="BK210" s="50"/>
      <c r="BL210" s="50"/>
      <c r="BM210" s="50"/>
      <c r="BN210" s="50"/>
      <c r="BO210" s="50"/>
      <c r="BP210" s="50"/>
      <c r="BQ210" s="50"/>
      <c r="BR210" s="50"/>
    </row>
    <row r="211" spans="38:70" ht="15" customHeight="1" x14ac:dyDescent="0.4">
      <c r="AL211" s="50"/>
      <c r="AM211" s="51"/>
      <c r="AN211" s="50"/>
      <c r="AO211" s="50"/>
      <c r="AP211" s="50"/>
      <c r="AQ211" s="50"/>
      <c r="AR211" s="50"/>
      <c r="AS211" s="50"/>
      <c r="AT211" s="50"/>
      <c r="AU211" s="50"/>
      <c r="AV211" s="50"/>
      <c r="AW211" s="50"/>
      <c r="AX211" s="50"/>
      <c r="AY211" s="50"/>
      <c r="AZ211" s="50"/>
      <c r="BA211" s="50"/>
      <c r="BB211" s="50"/>
      <c r="BC211" s="50"/>
      <c r="BD211" s="50"/>
      <c r="BE211" s="50"/>
      <c r="BF211" s="50"/>
      <c r="BG211" s="50"/>
      <c r="BH211" s="50"/>
      <c r="BI211" s="50"/>
      <c r="BJ211" s="50"/>
      <c r="BK211" s="50"/>
      <c r="BL211" s="50"/>
      <c r="BM211" s="50"/>
      <c r="BN211" s="50"/>
      <c r="BO211" s="50"/>
      <c r="BP211" s="50"/>
      <c r="BQ211" s="50"/>
      <c r="BR211" s="50"/>
    </row>
    <row r="212" spans="38:70" ht="15" customHeight="1" x14ac:dyDescent="0.4">
      <c r="AL212" s="50"/>
      <c r="AM212" s="51"/>
      <c r="AN212" s="50"/>
      <c r="AO212" s="50"/>
      <c r="AP212" s="50"/>
      <c r="AQ212" s="50"/>
      <c r="AR212" s="50"/>
      <c r="AS212" s="50"/>
      <c r="AT212" s="50"/>
      <c r="AU212" s="50"/>
      <c r="AV212" s="50"/>
      <c r="AW212" s="50"/>
      <c r="AX212" s="50"/>
      <c r="AY212" s="50"/>
      <c r="AZ212" s="50"/>
      <c r="BA212" s="50"/>
      <c r="BB212" s="50"/>
      <c r="BC212" s="50"/>
      <c r="BD212" s="50"/>
      <c r="BE212" s="50"/>
      <c r="BF212" s="50"/>
      <c r="BG212" s="50"/>
      <c r="BH212" s="50"/>
      <c r="BI212" s="50"/>
      <c r="BJ212" s="50"/>
      <c r="BK212" s="50"/>
      <c r="BL212" s="50"/>
      <c r="BM212" s="50"/>
      <c r="BN212" s="50"/>
      <c r="BO212" s="50"/>
      <c r="BP212" s="50"/>
      <c r="BQ212" s="50"/>
      <c r="BR212" s="50"/>
    </row>
    <row r="213" spans="38:70" ht="15" customHeight="1" x14ac:dyDescent="0.4">
      <c r="AL213" s="50"/>
      <c r="AM213" s="51"/>
      <c r="AN213" s="50"/>
      <c r="AO213" s="50"/>
      <c r="AP213" s="50"/>
      <c r="AQ213" s="50"/>
      <c r="AR213" s="50"/>
      <c r="AS213" s="50"/>
      <c r="AT213" s="50"/>
      <c r="AU213" s="50"/>
      <c r="AV213" s="50"/>
      <c r="AW213" s="50"/>
      <c r="AX213" s="50"/>
      <c r="AY213" s="50"/>
      <c r="AZ213" s="50"/>
      <c r="BA213" s="50"/>
      <c r="BB213" s="50"/>
      <c r="BC213" s="50"/>
      <c r="BD213" s="50"/>
      <c r="BE213" s="50"/>
      <c r="BF213" s="50"/>
      <c r="BG213" s="50"/>
      <c r="BH213" s="50"/>
      <c r="BI213" s="50"/>
      <c r="BJ213" s="50"/>
      <c r="BK213" s="50"/>
      <c r="BL213" s="50"/>
      <c r="BM213" s="50"/>
      <c r="BN213" s="50"/>
      <c r="BO213" s="50"/>
      <c r="BP213" s="50"/>
      <c r="BQ213" s="50"/>
      <c r="BR213" s="50"/>
    </row>
    <row r="214" spans="38:70" ht="15" customHeight="1" x14ac:dyDescent="0.4">
      <c r="AL214" s="51"/>
      <c r="AM214" s="51"/>
      <c r="AN214" s="50"/>
      <c r="AO214" s="50"/>
      <c r="AP214" s="50"/>
      <c r="AQ214" s="50"/>
      <c r="AR214" s="50"/>
      <c r="AS214" s="50"/>
      <c r="AT214" s="50"/>
      <c r="AU214" s="50"/>
      <c r="AV214" s="50"/>
      <c r="AW214" s="50"/>
      <c r="AX214" s="50"/>
      <c r="AY214" s="50"/>
      <c r="AZ214" s="50"/>
      <c r="BA214" s="50"/>
      <c r="BB214" s="50"/>
      <c r="BC214" s="50"/>
      <c r="BD214" s="50"/>
      <c r="BE214" s="50"/>
      <c r="BF214" s="50"/>
      <c r="BG214" s="50"/>
      <c r="BH214" s="50"/>
      <c r="BI214" s="50"/>
      <c r="BJ214" s="50"/>
      <c r="BK214" s="50"/>
      <c r="BL214" s="50"/>
      <c r="BM214" s="50"/>
      <c r="BN214" s="50"/>
      <c r="BO214" s="50"/>
      <c r="BP214" s="50"/>
      <c r="BQ214" s="50"/>
      <c r="BR214" s="50"/>
    </row>
    <row r="215" spans="38:70" ht="15" customHeight="1" x14ac:dyDescent="0.4">
      <c r="AL215" s="50"/>
      <c r="AM215" s="51"/>
      <c r="AN215" s="50"/>
      <c r="AO215" s="50"/>
      <c r="AP215" s="50"/>
      <c r="AQ215" s="50"/>
      <c r="AR215" s="50"/>
      <c r="AS215" s="50"/>
      <c r="AT215" s="50"/>
      <c r="AU215" s="50"/>
      <c r="AV215" s="50"/>
      <c r="AW215" s="50"/>
      <c r="AX215" s="50"/>
      <c r="AY215" s="50"/>
      <c r="AZ215" s="50"/>
      <c r="BA215" s="50"/>
      <c r="BB215" s="50"/>
      <c r="BC215" s="50"/>
      <c r="BD215" s="50"/>
      <c r="BE215" s="50"/>
      <c r="BF215" s="50"/>
      <c r="BG215" s="50"/>
      <c r="BH215" s="50"/>
      <c r="BI215" s="50"/>
      <c r="BJ215" s="50"/>
      <c r="BK215" s="50"/>
      <c r="BL215" s="50"/>
      <c r="BM215" s="50"/>
      <c r="BN215" s="50"/>
      <c r="BO215" s="50"/>
      <c r="BP215" s="50"/>
      <c r="BQ215" s="50"/>
      <c r="BR215" s="50"/>
    </row>
    <row r="216" spans="38:70" ht="15" customHeight="1" x14ac:dyDescent="0.4">
      <c r="AL216" s="50"/>
      <c r="AM216" s="51"/>
      <c r="AN216" s="50"/>
      <c r="AO216" s="50"/>
      <c r="AP216" s="50"/>
      <c r="AQ216" s="50"/>
      <c r="AR216" s="50"/>
      <c r="AS216" s="50"/>
      <c r="AT216" s="50"/>
      <c r="AU216" s="50"/>
      <c r="AV216" s="50"/>
      <c r="AW216" s="50"/>
      <c r="AX216" s="50"/>
      <c r="AY216" s="50"/>
      <c r="AZ216" s="50"/>
      <c r="BA216" s="50"/>
      <c r="BB216" s="50"/>
      <c r="BC216" s="50"/>
      <c r="BD216" s="50"/>
      <c r="BE216" s="50"/>
      <c r="BF216" s="50"/>
      <c r="BG216" s="50"/>
      <c r="BH216" s="50"/>
      <c r="BI216" s="50"/>
      <c r="BJ216" s="50"/>
      <c r="BK216" s="50"/>
      <c r="BL216" s="50"/>
      <c r="BM216" s="50"/>
      <c r="BN216" s="50"/>
      <c r="BO216" s="50"/>
      <c r="BP216" s="50"/>
      <c r="BQ216" s="50"/>
      <c r="BR216" s="50"/>
    </row>
    <row r="217" spans="38:70" ht="15" customHeight="1" x14ac:dyDescent="0.4">
      <c r="AL217" s="51"/>
      <c r="AM217" s="51"/>
      <c r="AN217" s="50"/>
      <c r="AO217" s="50"/>
      <c r="AP217" s="50"/>
      <c r="AQ217" s="50"/>
      <c r="AR217" s="50"/>
      <c r="AS217" s="50"/>
      <c r="AT217" s="50"/>
      <c r="AU217" s="50"/>
      <c r="AV217" s="50"/>
      <c r="AW217" s="50"/>
      <c r="AX217" s="50"/>
      <c r="AY217" s="50"/>
      <c r="AZ217" s="50"/>
      <c r="BA217" s="50"/>
      <c r="BB217" s="50"/>
      <c r="BC217" s="50"/>
      <c r="BD217" s="50"/>
      <c r="BE217" s="50"/>
      <c r="BF217" s="50"/>
      <c r="BG217" s="50"/>
      <c r="BH217" s="50"/>
      <c r="BI217" s="50"/>
      <c r="BJ217" s="50"/>
      <c r="BK217" s="50"/>
      <c r="BL217" s="50"/>
      <c r="BM217" s="50"/>
      <c r="BN217" s="50"/>
      <c r="BO217" s="50"/>
      <c r="BP217" s="50"/>
      <c r="BQ217" s="50"/>
      <c r="BR217" s="50"/>
    </row>
    <row r="218" spans="38:70" ht="15" customHeight="1" x14ac:dyDescent="0.4">
      <c r="AL218" s="50"/>
      <c r="AM218" s="51"/>
      <c r="AN218" s="50"/>
      <c r="AO218" s="50"/>
      <c r="AP218" s="50"/>
      <c r="AQ218" s="50"/>
      <c r="AR218" s="50"/>
      <c r="AS218" s="50"/>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c r="BP218" s="50"/>
      <c r="BQ218" s="50"/>
      <c r="BR218" s="50"/>
    </row>
  </sheetData>
  <sheetProtection algorithmName="SHA-512" hashValue="zskq76O+qGgKwf9hu4470q3Ar6/MOOXMJOhIOw+LiujApShXZzspUpUG7CCGVurQI4VjDr9sNsoCcRQGlsJHgw==" saltValue="IcyfDKgRSzv8FMS8syJXkQ==" spinCount="100000" sheet="1" objects="1" scenarios="1"/>
  <mergeCells count="111">
    <mergeCell ref="AB131:AF131"/>
    <mergeCell ref="AB70:AF70"/>
    <mergeCell ref="AB68:AF68"/>
    <mergeCell ref="AB75:AF75"/>
    <mergeCell ref="A148:AH179"/>
    <mergeCell ref="AB74:AF74"/>
    <mergeCell ref="AB76:AF76"/>
    <mergeCell ref="AB105:AF105"/>
    <mergeCell ref="AB82:AF82"/>
    <mergeCell ref="AB85:AF85"/>
    <mergeCell ref="AB104:AF104"/>
    <mergeCell ref="AB103:AF103"/>
    <mergeCell ref="AB102:AF102"/>
    <mergeCell ref="AB113:AF113"/>
    <mergeCell ref="AB106:AF106"/>
    <mergeCell ref="AA109:AG109"/>
    <mergeCell ref="AB110:AF110"/>
    <mergeCell ref="AB117:AF117"/>
    <mergeCell ref="AB118:AF118"/>
    <mergeCell ref="AA81:AG81"/>
    <mergeCell ref="C139:AF139"/>
    <mergeCell ref="A142:AG143"/>
    <mergeCell ref="E145:F145"/>
    <mergeCell ref="H145:I145"/>
    <mergeCell ref="K145:L145"/>
    <mergeCell ref="T145:AF145"/>
    <mergeCell ref="AB60:AF60"/>
    <mergeCell ref="AB59:AF59"/>
    <mergeCell ref="AB61:AF61"/>
    <mergeCell ref="AB77:AF77"/>
    <mergeCell ref="AB78:AF78"/>
    <mergeCell ref="AB64:AF64"/>
    <mergeCell ref="AB73:AF73"/>
    <mergeCell ref="AA72:AG72"/>
    <mergeCell ref="AB65:AF65"/>
    <mergeCell ref="AB66:AF66"/>
    <mergeCell ref="AB67:AF67"/>
    <mergeCell ref="AB69:AF69"/>
    <mergeCell ref="L136:AF136"/>
    <mergeCell ref="AB79:AF79"/>
    <mergeCell ref="AB127:AF127"/>
    <mergeCell ref="AB128:AF128"/>
    <mergeCell ref="AB129:AF129"/>
    <mergeCell ref="AB130:AF130"/>
    <mergeCell ref="AB86:AF86"/>
    <mergeCell ref="AB87:AF87"/>
    <mergeCell ref="AA99:AG99"/>
    <mergeCell ref="AB100:AF100"/>
    <mergeCell ref="AB88:AF88"/>
    <mergeCell ref="AB83:AF83"/>
    <mergeCell ref="AB119:AF119"/>
    <mergeCell ref="AB116:AF116"/>
    <mergeCell ref="AB115:AF115"/>
    <mergeCell ref="AB111:AF111"/>
    <mergeCell ref="AB114:AF114"/>
    <mergeCell ref="AB84:AF84"/>
    <mergeCell ref="AB101:AF101"/>
    <mergeCell ref="AB112:AF112"/>
    <mergeCell ref="AB91:AF91"/>
    <mergeCell ref="AB92:AF92"/>
    <mergeCell ref="AB93:AF93"/>
    <mergeCell ref="AB94:AF94"/>
    <mergeCell ref="AB95:AF95"/>
    <mergeCell ref="AB96:AF96"/>
    <mergeCell ref="AB97:AF97"/>
    <mergeCell ref="A90:AG90"/>
    <mergeCell ref="AA121:AG121"/>
    <mergeCell ref="AB122:AF122"/>
    <mergeCell ref="AB123:AF123"/>
    <mergeCell ref="AB124:AF124"/>
    <mergeCell ref="AB125:AF125"/>
    <mergeCell ref="AB126:AF126"/>
    <mergeCell ref="A2:AG2"/>
    <mergeCell ref="Q4:U4"/>
    <mergeCell ref="V4:AG4"/>
    <mergeCell ref="V5:AG5"/>
    <mergeCell ref="B9:C9"/>
    <mergeCell ref="D9:Z9"/>
    <mergeCell ref="V13:Y13"/>
    <mergeCell ref="AB26:AF26"/>
    <mergeCell ref="B27:W27"/>
    <mergeCell ref="AB27:AF27"/>
    <mergeCell ref="B13:D13"/>
    <mergeCell ref="E13:F13"/>
    <mergeCell ref="H13:I13"/>
    <mergeCell ref="O13:P13"/>
    <mergeCell ref="R13:S13"/>
    <mergeCell ref="V18:Y18"/>
    <mergeCell ref="B18:D18"/>
    <mergeCell ref="E18:F18"/>
    <mergeCell ref="H18:I18"/>
    <mergeCell ref="O18:P18"/>
    <mergeCell ref="R18:S18"/>
    <mergeCell ref="B10:C10"/>
    <mergeCell ref="D10:Z10"/>
    <mergeCell ref="P29:W29"/>
    <mergeCell ref="AB29:AF29"/>
    <mergeCell ref="AB30:AF30"/>
    <mergeCell ref="AB31:AF31"/>
    <mergeCell ref="AB33:AF33"/>
    <mergeCell ref="AB32:AF32"/>
    <mergeCell ref="AB28:AF28"/>
    <mergeCell ref="AB58:AF58"/>
    <mergeCell ref="AB40:AF40"/>
    <mergeCell ref="AB42:AF42"/>
    <mergeCell ref="AB41:AF41"/>
    <mergeCell ref="AB56:AF56"/>
    <mergeCell ref="AB55:AF55"/>
    <mergeCell ref="AB38:AF38"/>
    <mergeCell ref="AB39:AF39"/>
    <mergeCell ref="AB57:AF57"/>
  </mergeCells>
  <phoneticPr fontId="1"/>
  <conditionalFormatting sqref="AA53:AE53">
    <cfRule type="containsText" dxfId="12" priority="1" operator="containsText" text="問題あり">
      <formula>NOT(ISERROR(SEARCH("問題あり",AA53)))</formula>
    </cfRule>
  </conditionalFormatting>
  <dataValidations count="1">
    <dataValidation type="list" allowBlank="1" showInputMessage="1" showErrorMessage="1" sqref="H13:I14 R18:S18 H18:I18 R13:S14" xr:uid="{D731F8AB-D69E-47F8-B546-0DE3D6839CEE}">
      <formula1>"   ,1,2,3,4,5,6,7,8,9,10,11,12"</formula1>
    </dataValidation>
  </dataValidations>
  <pageMargins left="0.25" right="0.25" top="0.75" bottom="0.75" header="0.3" footer="0.3"/>
  <pageSetup paperSize="9" scale="79" fitToHeight="0" orientation="portrait" r:id="rId1"/>
  <rowBreaks count="2" manualBreakCount="2">
    <brk id="47" max="32" man="1"/>
    <brk id="132" max="32" man="1"/>
  </rowBreaks>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1</xdr:col>
                    <xdr:colOff>19050</xdr:colOff>
                    <xdr:row>133</xdr:row>
                    <xdr:rowOff>171450</xdr:rowOff>
                  </from>
                  <to>
                    <xdr:col>2</xdr:col>
                    <xdr:colOff>28575</xdr:colOff>
                    <xdr:row>135</xdr:row>
                    <xdr:rowOff>19050</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1</xdr:col>
                    <xdr:colOff>19050</xdr:colOff>
                    <xdr:row>134</xdr:row>
                    <xdr:rowOff>180975</xdr:rowOff>
                  </from>
                  <to>
                    <xdr:col>2</xdr:col>
                    <xdr:colOff>28575</xdr:colOff>
                    <xdr:row>136</xdr:row>
                    <xdr:rowOff>28575</xdr:rowOff>
                  </to>
                </anchor>
              </controlPr>
            </control>
          </mc:Choice>
        </mc:AlternateContent>
        <mc:AlternateContent xmlns:mc="http://schemas.openxmlformats.org/markup-compatibility/2006">
          <mc:Choice Requires="x14">
            <control shapeId="12291" r:id="rId6" name="Check Box 3">
              <controlPr defaultSize="0" autoFill="0" autoLine="0" autoPict="0">
                <anchor moveWithCells="1">
                  <from>
                    <xdr:col>11</xdr:col>
                    <xdr:colOff>47625</xdr:colOff>
                    <xdr:row>133</xdr:row>
                    <xdr:rowOff>171450</xdr:rowOff>
                  </from>
                  <to>
                    <xdr:col>12</xdr:col>
                    <xdr:colOff>57150</xdr:colOff>
                    <xdr:row>135</xdr:row>
                    <xdr:rowOff>19050</xdr:rowOff>
                  </to>
                </anchor>
              </controlPr>
            </control>
          </mc:Choice>
        </mc:AlternateContent>
        <mc:AlternateContent xmlns:mc="http://schemas.openxmlformats.org/markup-compatibility/2006">
          <mc:Choice Requires="x14">
            <control shapeId="12292" r:id="rId7" name="Option Button 4">
              <controlPr defaultSize="0" autoFill="0" autoLine="0" autoPict="0">
                <anchor moveWithCells="1">
                  <from>
                    <xdr:col>1</xdr:col>
                    <xdr:colOff>95250</xdr:colOff>
                    <xdr:row>7</xdr:row>
                    <xdr:rowOff>180975</xdr:rowOff>
                  </from>
                  <to>
                    <xdr:col>2</xdr:col>
                    <xdr:colOff>180975</xdr:colOff>
                    <xdr:row>9</xdr:row>
                    <xdr:rowOff>28575</xdr:rowOff>
                  </to>
                </anchor>
              </controlPr>
            </control>
          </mc:Choice>
        </mc:AlternateContent>
        <mc:AlternateContent xmlns:mc="http://schemas.openxmlformats.org/markup-compatibility/2006">
          <mc:Choice Requires="x14">
            <control shapeId="12293" r:id="rId8" name="Option Button 5">
              <controlPr defaultSize="0" autoFill="0" autoLine="0" autoPict="0">
                <anchor moveWithCells="1">
                  <from>
                    <xdr:col>1</xdr:col>
                    <xdr:colOff>95250</xdr:colOff>
                    <xdr:row>8</xdr:row>
                    <xdr:rowOff>180975</xdr:rowOff>
                  </from>
                  <to>
                    <xdr:col>2</xdr:col>
                    <xdr:colOff>180975</xdr:colOff>
                    <xdr:row>10</xdr:row>
                    <xdr:rowOff>28575</xdr:rowOff>
                  </to>
                </anchor>
              </controlPr>
            </control>
          </mc:Choice>
        </mc:AlternateContent>
        <mc:AlternateContent xmlns:mc="http://schemas.openxmlformats.org/markup-compatibility/2006">
          <mc:Choice Requires="x14">
            <control shapeId="12296" r:id="rId9" name="Option Button 8">
              <controlPr defaultSize="0" autoFill="0" autoLine="0" autoPict="0">
                <anchor moveWithCells="1">
                  <from>
                    <xdr:col>1</xdr:col>
                    <xdr:colOff>95250</xdr:colOff>
                    <xdr:row>7</xdr:row>
                    <xdr:rowOff>180975</xdr:rowOff>
                  </from>
                  <to>
                    <xdr:col>2</xdr:col>
                    <xdr:colOff>180975</xdr:colOff>
                    <xdr:row>9</xdr:row>
                    <xdr:rowOff>28575</xdr:rowOff>
                  </to>
                </anchor>
              </controlPr>
            </control>
          </mc:Choice>
        </mc:AlternateContent>
        <mc:AlternateContent xmlns:mc="http://schemas.openxmlformats.org/markup-compatibility/2006">
          <mc:Choice Requires="x14">
            <control shapeId="12297" r:id="rId10" name="Option Button 9">
              <controlPr defaultSize="0" autoFill="0" autoLine="0" autoPict="0">
                <anchor moveWithCells="1">
                  <from>
                    <xdr:col>1</xdr:col>
                    <xdr:colOff>95250</xdr:colOff>
                    <xdr:row>8</xdr:row>
                    <xdr:rowOff>180975</xdr:rowOff>
                  </from>
                  <to>
                    <xdr:col>2</xdr:col>
                    <xdr:colOff>180975</xdr:colOff>
                    <xdr:row>10</xdr:row>
                    <xdr:rowOff>28575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844C-FD9A-45C0-B027-B2B601EF4582}">
  <sheetPr codeName="Sheet6">
    <tabColor theme="7" tint="0.39997558519241921"/>
    <pageSetUpPr fitToPage="1"/>
  </sheetPr>
  <dimension ref="A1:BR215"/>
  <sheetViews>
    <sheetView showGridLines="0" view="pageBreakPreview" zoomScaleNormal="100" zoomScaleSheetLayoutView="100" zoomScalePageLayoutView="85" workbookViewId="0"/>
  </sheetViews>
  <sheetFormatPr defaultColWidth="8.75" defaultRowHeight="13.5" x14ac:dyDescent="0.4"/>
  <cols>
    <col min="1" max="33" width="3.375" style="4" customWidth="1"/>
    <col min="34" max="34" width="3.375" style="119" hidden="1" customWidth="1"/>
    <col min="35" max="35" width="2.75" style="119" hidden="1" customWidth="1"/>
    <col min="36" max="37" width="2.75" style="4" hidden="1" customWidth="1"/>
    <col min="38" max="42" width="2.75" style="4" customWidth="1"/>
    <col min="43" max="44" width="9.5" style="4" bestFit="1" customWidth="1"/>
    <col min="45" max="16384" width="8.75" style="4"/>
  </cols>
  <sheetData>
    <row r="1" spans="1:36" ht="16.149999999999999" customHeight="1" x14ac:dyDescent="0.4">
      <c r="A1" s="60" t="s">
        <v>722</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row>
    <row r="2" spans="1:36" ht="16.149999999999999" customHeight="1" x14ac:dyDescent="0.4">
      <c r="A2" s="344" t="s">
        <v>728</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c r="AH2" s="138"/>
      <c r="AI2" s="138"/>
    </row>
    <row r="3" spans="1:36" ht="14.25" customHeight="1" x14ac:dyDescent="0.4">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row>
    <row r="4" spans="1:36" ht="16.350000000000001" customHeight="1" x14ac:dyDescent="0.4">
      <c r="A4" s="60"/>
      <c r="B4" s="60"/>
      <c r="C4" s="60"/>
      <c r="D4" s="60"/>
      <c r="E4" s="60"/>
      <c r="F4" s="60"/>
      <c r="G4" s="60"/>
      <c r="H4" s="60"/>
      <c r="I4" s="60"/>
      <c r="J4" s="60"/>
      <c r="K4" s="60"/>
      <c r="L4" s="60"/>
      <c r="M4" s="60"/>
      <c r="N4" s="60"/>
      <c r="O4" s="60"/>
      <c r="P4" s="60"/>
      <c r="Q4" s="345" t="s">
        <v>123</v>
      </c>
      <c r="R4" s="345"/>
      <c r="S4" s="345"/>
      <c r="T4" s="345"/>
      <c r="U4" s="345"/>
      <c r="V4" s="370">
        <f>'様式96_外来・在宅ベースアップ評価料（Ⅱ）'!H5</f>
        <v>0</v>
      </c>
      <c r="W4" s="370"/>
      <c r="X4" s="370"/>
      <c r="Y4" s="370"/>
      <c r="Z4" s="370"/>
      <c r="AA4" s="370"/>
      <c r="AB4" s="370"/>
      <c r="AC4" s="370"/>
      <c r="AD4" s="370"/>
      <c r="AE4" s="370"/>
      <c r="AF4" s="370"/>
      <c r="AG4" s="371"/>
      <c r="AH4" s="139"/>
      <c r="AI4" s="139"/>
    </row>
    <row r="5" spans="1:36" ht="16.149999999999999" customHeight="1" x14ac:dyDescent="0.4">
      <c r="A5" s="60"/>
      <c r="B5" s="60"/>
      <c r="C5" s="60"/>
      <c r="D5" s="60"/>
      <c r="E5" s="60"/>
      <c r="F5" s="60"/>
      <c r="G5" s="60"/>
      <c r="H5" s="60"/>
      <c r="I5" s="60"/>
      <c r="J5" s="60"/>
      <c r="K5" s="60"/>
      <c r="L5" s="60"/>
      <c r="M5" s="60"/>
      <c r="N5" s="60"/>
      <c r="O5" s="60"/>
      <c r="P5" s="60"/>
      <c r="Q5" s="60" t="s">
        <v>124</v>
      </c>
      <c r="R5" s="60"/>
      <c r="S5" s="60"/>
      <c r="T5" s="60"/>
      <c r="U5" s="60"/>
      <c r="V5" s="370">
        <f>'様式96_外来・在宅ベースアップ評価料（Ⅱ）'!H6</f>
        <v>0</v>
      </c>
      <c r="W5" s="370"/>
      <c r="X5" s="370"/>
      <c r="Y5" s="370"/>
      <c r="Z5" s="370"/>
      <c r="AA5" s="370"/>
      <c r="AB5" s="370"/>
      <c r="AC5" s="370"/>
      <c r="AD5" s="370"/>
      <c r="AE5" s="370"/>
      <c r="AF5" s="370"/>
      <c r="AG5" s="371"/>
      <c r="AH5" s="120"/>
      <c r="AI5" s="120"/>
    </row>
    <row r="6" spans="1:36" ht="15.75" customHeight="1" x14ac:dyDescent="0.4">
      <c r="A6" s="60"/>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row>
    <row r="7" spans="1:36" ht="16.149999999999999" customHeight="1" x14ac:dyDescent="0.4">
      <c r="A7" s="2" t="s">
        <v>125</v>
      </c>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row>
    <row r="8" spans="1:36" ht="16.149999999999999" customHeight="1" x14ac:dyDescent="0.4">
      <c r="A8" s="60" t="s">
        <v>126</v>
      </c>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row>
    <row r="9" spans="1:36" ht="16.149999999999999" customHeight="1" x14ac:dyDescent="0.4">
      <c r="A9" s="2"/>
      <c r="B9" s="372"/>
      <c r="C9" s="372"/>
      <c r="D9" s="373" t="s">
        <v>127</v>
      </c>
      <c r="E9" s="373"/>
      <c r="F9" s="373"/>
      <c r="G9" s="373"/>
      <c r="H9" s="373"/>
      <c r="I9" s="373"/>
      <c r="J9" s="373"/>
      <c r="K9" s="373"/>
      <c r="L9" s="373"/>
      <c r="M9" s="373"/>
      <c r="N9" s="373"/>
      <c r="O9" s="373"/>
      <c r="P9" s="373"/>
      <c r="Q9" s="373"/>
      <c r="R9" s="373"/>
      <c r="S9" s="373"/>
      <c r="T9" s="373"/>
      <c r="U9" s="373"/>
      <c r="V9" s="373"/>
      <c r="W9" s="373"/>
      <c r="X9" s="373"/>
      <c r="Y9" s="373"/>
      <c r="Z9" s="373"/>
      <c r="AA9" s="60"/>
      <c r="AB9" s="60"/>
      <c r="AC9" s="60"/>
      <c r="AD9" s="60"/>
      <c r="AE9" s="60"/>
      <c r="AF9" s="60"/>
      <c r="AG9" s="60"/>
      <c r="AJ9" s="290">
        <v>1</v>
      </c>
    </row>
    <row r="10" spans="1:36" ht="16.149999999999999" customHeight="1" x14ac:dyDescent="0.4">
      <c r="A10" s="2"/>
      <c r="B10" s="375"/>
      <c r="C10" s="375"/>
      <c r="D10" s="376" t="s">
        <v>128</v>
      </c>
      <c r="E10" s="376"/>
      <c r="F10" s="376"/>
      <c r="G10" s="376"/>
      <c r="H10" s="376"/>
      <c r="I10" s="376"/>
      <c r="J10" s="376"/>
      <c r="K10" s="376"/>
      <c r="L10" s="376"/>
      <c r="M10" s="376"/>
      <c r="N10" s="376"/>
      <c r="O10" s="376"/>
      <c r="P10" s="376"/>
      <c r="Q10" s="376"/>
      <c r="R10" s="376"/>
      <c r="S10" s="376"/>
      <c r="T10" s="376"/>
      <c r="U10" s="376"/>
      <c r="V10" s="376"/>
      <c r="W10" s="376"/>
      <c r="X10" s="376"/>
      <c r="Y10" s="376"/>
      <c r="Z10" s="376"/>
      <c r="AA10" s="60"/>
      <c r="AB10" s="60"/>
      <c r="AC10" s="60"/>
      <c r="AD10" s="60"/>
      <c r="AE10" s="60"/>
      <c r="AF10" s="60"/>
      <c r="AG10" s="60"/>
    </row>
    <row r="11" spans="1:36" ht="16.149999999999999" customHeight="1" x14ac:dyDescent="0.4">
      <c r="A11" s="2"/>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6" ht="16.149999999999999" customHeight="1" thickBot="1" x14ac:dyDescent="0.45">
      <c r="A12" s="60" t="s">
        <v>129</v>
      </c>
      <c r="B12" s="60"/>
      <c r="C12" s="60"/>
      <c r="D12" s="60"/>
      <c r="E12" s="60"/>
      <c r="F12" s="60"/>
      <c r="L12" s="60"/>
      <c r="M12" s="60"/>
      <c r="N12" s="60"/>
      <c r="O12" s="60"/>
      <c r="P12" s="60"/>
      <c r="Q12" s="60"/>
      <c r="R12" s="60"/>
      <c r="S12" s="60"/>
      <c r="T12" s="60"/>
      <c r="U12" s="60"/>
      <c r="V12" s="60"/>
      <c r="AE12" s="60"/>
      <c r="AF12" s="60"/>
      <c r="AG12" s="60"/>
    </row>
    <row r="13" spans="1:36" ht="16.149999999999999" customHeight="1" thickBot="1" x14ac:dyDescent="0.45">
      <c r="B13" s="354" t="s">
        <v>130</v>
      </c>
      <c r="C13" s="374"/>
      <c r="D13" s="374"/>
      <c r="E13" s="334"/>
      <c r="F13" s="334"/>
      <c r="G13" s="22" t="s">
        <v>131</v>
      </c>
      <c r="H13" s="334"/>
      <c r="I13" s="334"/>
      <c r="J13" s="22" t="s">
        <v>132</v>
      </c>
      <c r="K13" s="22"/>
      <c r="L13" s="22" t="s">
        <v>133</v>
      </c>
      <c r="M13" s="22" t="s">
        <v>130</v>
      </c>
      <c r="N13" s="22"/>
      <c r="O13" s="334"/>
      <c r="P13" s="334"/>
      <c r="Q13" s="22" t="s">
        <v>131</v>
      </c>
      <c r="R13" s="334"/>
      <c r="S13" s="334"/>
      <c r="T13" s="23" t="s">
        <v>132</v>
      </c>
      <c r="V13" s="349">
        <f>IF(E13=O13,R13-H13+1,IF(O13-E13=1,12-H13+1+R13,IF(O13-E13=2,12-H13+1+R13+12,"エラー")))</f>
        <v>1</v>
      </c>
      <c r="W13" s="349"/>
      <c r="X13" s="349"/>
      <c r="Y13" s="350"/>
      <c r="Z13" s="60" t="s">
        <v>134</v>
      </c>
      <c r="AA13" s="60"/>
      <c r="AG13" s="60"/>
    </row>
    <row r="14" spans="1:36" s="119" customFormat="1" ht="16.149999999999999" customHeight="1" x14ac:dyDescent="0.4">
      <c r="B14" s="239" t="s">
        <v>456</v>
      </c>
      <c r="C14" s="120"/>
      <c r="D14" s="120"/>
      <c r="E14" s="120"/>
      <c r="F14" s="120"/>
      <c r="G14" s="140"/>
      <c r="H14" s="120"/>
      <c r="I14" s="120"/>
      <c r="J14" s="140"/>
      <c r="K14" s="140"/>
      <c r="L14" s="140"/>
      <c r="M14" s="140"/>
      <c r="N14" s="140"/>
      <c r="O14" s="120"/>
      <c r="P14" s="120"/>
      <c r="Q14" s="140"/>
      <c r="R14" s="120"/>
      <c r="S14" s="120"/>
      <c r="T14" s="140"/>
      <c r="V14" s="120"/>
      <c r="W14" s="120"/>
      <c r="X14" s="120"/>
      <c r="Y14" s="120"/>
    </row>
    <row r="15" spans="1:36" ht="16.149999999999999" customHeight="1" x14ac:dyDescent="0.4">
      <c r="A15" s="60"/>
      <c r="B15" s="240" t="s">
        <v>457</v>
      </c>
      <c r="C15" s="60"/>
      <c r="D15" s="60"/>
      <c r="E15" s="60"/>
      <c r="F15" s="60"/>
      <c r="G15" s="60"/>
      <c r="H15" s="60"/>
      <c r="I15" s="60"/>
      <c r="J15" s="60"/>
      <c r="K15" s="60"/>
      <c r="L15" s="60"/>
      <c r="M15" s="60"/>
      <c r="N15" s="60"/>
      <c r="O15" s="60"/>
      <c r="P15" s="60"/>
      <c r="Q15" s="60"/>
      <c r="R15" s="60"/>
      <c r="S15" s="60"/>
      <c r="T15" s="60"/>
      <c r="U15" s="60"/>
      <c r="AB15" s="60"/>
      <c r="AC15" s="60"/>
      <c r="AD15" s="60"/>
      <c r="AE15" s="60"/>
      <c r="AF15" s="60"/>
      <c r="AG15" s="60"/>
    </row>
    <row r="16" spans="1:36" ht="16.149999999999999" customHeight="1" thickBot="1" x14ac:dyDescent="0.45">
      <c r="A16" s="60" t="s">
        <v>135</v>
      </c>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row>
    <row r="17" spans="1:35" ht="16.149999999999999" customHeight="1" thickBot="1" x14ac:dyDescent="0.45">
      <c r="A17" s="60"/>
      <c r="B17" s="354" t="s">
        <v>130</v>
      </c>
      <c r="C17" s="374"/>
      <c r="D17" s="374"/>
      <c r="E17" s="334"/>
      <c r="F17" s="334"/>
      <c r="G17" s="22" t="s">
        <v>131</v>
      </c>
      <c r="H17" s="334"/>
      <c r="I17" s="334"/>
      <c r="J17" s="22" t="s">
        <v>132</v>
      </c>
      <c r="K17" s="22"/>
      <c r="L17" s="22" t="s">
        <v>133</v>
      </c>
      <c r="M17" s="22" t="s">
        <v>130</v>
      </c>
      <c r="N17" s="22"/>
      <c r="O17" s="334"/>
      <c r="P17" s="334"/>
      <c r="Q17" s="22" t="s">
        <v>131</v>
      </c>
      <c r="R17" s="334"/>
      <c r="S17" s="334"/>
      <c r="T17" s="23" t="s">
        <v>132</v>
      </c>
      <c r="V17" s="349">
        <f>IF(E17=O17,R17-H17+1,IF(O17-E17=1,12-H17+1+R17,IF(O17-E17=2,12-H17+1+R17+12,"エラー")))</f>
        <v>1</v>
      </c>
      <c r="W17" s="349"/>
      <c r="X17" s="349"/>
      <c r="Y17" s="350"/>
      <c r="Z17" s="60" t="s">
        <v>134</v>
      </c>
      <c r="AA17" s="60"/>
      <c r="AG17" s="60"/>
    </row>
    <row r="18" spans="1:35" ht="16.149999999999999" customHeight="1" x14ac:dyDescent="0.4">
      <c r="A18" s="60"/>
      <c r="B18" s="241" t="s">
        <v>455</v>
      </c>
      <c r="D18" s="30"/>
      <c r="E18" s="30"/>
      <c r="G18" s="30"/>
      <c r="H18" s="30"/>
      <c r="N18" s="30"/>
      <c r="O18" s="30"/>
      <c r="Q18" s="30"/>
      <c r="R18" s="30"/>
      <c r="U18" s="60"/>
      <c r="AB18" s="60"/>
      <c r="AC18" s="60"/>
      <c r="AD18" s="60"/>
      <c r="AE18" s="60"/>
      <c r="AF18" s="60"/>
      <c r="AG18" s="60"/>
    </row>
    <row r="19" spans="1:35" ht="16.149999999999999" customHeight="1" x14ac:dyDescent="0.4">
      <c r="A19" s="60"/>
      <c r="B19" s="241" t="s">
        <v>451</v>
      </c>
      <c r="D19" s="30"/>
      <c r="E19" s="30"/>
      <c r="G19" s="30"/>
      <c r="H19" s="30"/>
      <c r="N19" s="30"/>
      <c r="O19" s="30"/>
      <c r="Q19" s="30"/>
      <c r="R19" s="30"/>
      <c r="U19" s="60"/>
      <c r="AB19" s="60"/>
      <c r="AC19" s="60"/>
      <c r="AD19" s="60"/>
      <c r="AE19" s="60"/>
      <c r="AF19" s="60"/>
      <c r="AG19" s="60"/>
    </row>
    <row r="20" spans="1:35" ht="16.149999999999999" customHeight="1" x14ac:dyDescent="0.4">
      <c r="A20" s="60"/>
      <c r="B20" s="241" t="s">
        <v>452</v>
      </c>
      <c r="D20" s="30"/>
      <c r="E20" s="30"/>
      <c r="G20" s="30"/>
      <c r="H20" s="30"/>
      <c r="N20" s="30"/>
      <c r="O20" s="30"/>
      <c r="Q20" s="30"/>
      <c r="R20" s="30"/>
      <c r="U20" s="60"/>
      <c r="AB20" s="60"/>
      <c r="AC20" s="60"/>
      <c r="AD20" s="60"/>
      <c r="AE20" s="60"/>
      <c r="AF20" s="60"/>
      <c r="AG20" s="60"/>
    </row>
    <row r="21" spans="1:35" ht="16.149999999999999" customHeight="1" x14ac:dyDescent="0.4">
      <c r="A21" s="60"/>
      <c r="B21" s="241" t="s">
        <v>454</v>
      </c>
      <c r="D21" s="30"/>
      <c r="E21" s="30"/>
      <c r="G21" s="30"/>
      <c r="H21" s="30"/>
      <c r="N21" s="30"/>
      <c r="O21" s="30"/>
      <c r="Q21" s="30"/>
      <c r="R21" s="30"/>
      <c r="U21" s="60"/>
      <c r="AB21" s="60"/>
      <c r="AC21" s="60"/>
      <c r="AD21" s="60"/>
      <c r="AE21" s="60"/>
      <c r="AF21" s="60"/>
      <c r="AG21" s="60"/>
    </row>
    <row r="22" spans="1:35" ht="16.149999999999999" customHeight="1" x14ac:dyDescent="0.4">
      <c r="A22" s="60"/>
      <c r="B22" s="241" t="s">
        <v>453</v>
      </c>
      <c r="D22" s="30"/>
      <c r="E22" s="30"/>
      <c r="G22" s="30"/>
      <c r="H22" s="30"/>
      <c r="N22" s="30"/>
      <c r="O22" s="30"/>
      <c r="Q22" s="30"/>
      <c r="R22" s="30"/>
      <c r="U22" s="60"/>
      <c r="AB22" s="60"/>
      <c r="AC22" s="60"/>
      <c r="AD22" s="60"/>
      <c r="AE22" s="60"/>
      <c r="AF22" s="60"/>
      <c r="AG22" s="60"/>
    </row>
    <row r="23" spans="1:35" ht="16.149999999999999" customHeight="1" thickBot="1" x14ac:dyDescent="0.45">
      <c r="A23" s="60"/>
      <c r="B23" s="241"/>
      <c r="D23" s="30"/>
      <c r="E23" s="30"/>
      <c r="G23" s="30"/>
      <c r="H23" s="30"/>
      <c r="N23" s="30"/>
      <c r="O23" s="30"/>
      <c r="Q23" s="30"/>
      <c r="R23" s="30"/>
      <c r="U23" s="60"/>
      <c r="W23" s="290"/>
      <c r="AB23" s="60"/>
      <c r="AC23" s="60"/>
      <c r="AD23" s="60"/>
      <c r="AE23" s="60"/>
      <c r="AF23" s="60"/>
      <c r="AG23" s="60"/>
    </row>
    <row r="24" spans="1:35" ht="16.149999999999999" customHeight="1" thickBot="1" x14ac:dyDescent="0.45">
      <c r="A24" s="186" t="s">
        <v>500</v>
      </c>
      <c r="B24" s="186"/>
      <c r="C24" s="150"/>
      <c r="D24" s="150"/>
      <c r="E24" s="150"/>
      <c r="F24" s="150"/>
      <c r="G24" s="150"/>
      <c r="H24" s="150"/>
      <c r="I24" s="150"/>
      <c r="J24" s="150"/>
      <c r="K24" s="150"/>
      <c r="L24" s="150"/>
      <c r="M24" s="150"/>
      <c r="N24" s="150"/>
      <c r="O24" s="150"/>
      <c r="P24" s="150"/>
      <c r="Q24" s="150"/>
      <c r="R24" s="150"/>
      <c r="S24" s="150"/>
      <c r="T24" s="150"/>
      <c r="U24" s="150"/>
      <c r="V24" s="140"/>
      <c r="W24" s="291"/>
      <c r="X24" s="385" t="s">
        <v>501</v>
      </c>
      <c r="Y24" s="386"/>
      <c r="Z24" s="150"/>
      <c r="AA24" s="150"/>
      <c r="AB24" s="150"/>
      <c r="AC24" s="150"/>
      <c r="AD24" s="150"/>
      <c r="AE24" s="150"/>
      <c r="AF24" s="150"/>
      <c r="AG24" s="116"/>
      <c r="AH24" s="290" t="b">
        <v>1</v>
      </c>
      <c r="AI24" s="4"/>
    </row>
    <row r="25" spans="1:35" ht="16.149999999999999" customHeight="1" x14ac:dyDescent="0.4">
      <c r="A25" s="186"/>
      <c r="B25" s="255" t="s">
        <v>542</v>
      </c>
      <c r="C25" s="150"/>
      <c r="D25" s="150"/>
      <c r="E25" s="150"/>
      <c r="F25" s="150"/>
      <c r="G25" s="150"/>
      <c r="H25" s="150"/>
      <c r="I25" s="150"/>
      <c r="J25" s="150"/>
      <c r="K25" s="150"/>
      <c r="L25" s="150"/>
      <c r="M25" s="150"/>
      <c r="N25" s="150"/>
      <c r="O25" s="150"/>
      <c r="P25" s="150"/>
      <c r="Q25" s="150"/>
      <c r="R25" s="150"/>
      <c r="S25" s="150"/>
      <c r="T25" s="150"/>
      <c r="U25" s="150"/>
      <c r="V25" s="140"/>
      <c r="W25" s="237"/>
      <c r="X25" s="120"/>
      <c r="Y25" s="120"/>
      <c r="Z25" s="150"/>
      <c r="AA25" s="150"/>
      <c r="AB25" s="150"/>
      <c r="AC25" s="150"/>
      <c r="AD25" s="150"/>
      <c r="AE25" s="150"/>
      <c r="AF25" s="150"/>
      <c r="AG25" s="116"/>
      <c r="AH25" s="4"/>
      <c r="AI25" s="4"/>
    </row>
    <row r="26" spans="1:35" ht="16.149999999999999" customHeight="1" x14ac:dyDescent="0.4">
      <c r="A26" s="60"/>
      <c r="B26" s="241" t="s">
        <v>544</v>
      </c>
      <c r="D26" s="30"/>
      <c r="E26" s="30"/>
      <c r="G26" s="30"/>
      <c r="H26" s="30"/>
      <c r="N26" s="30"/>
      <c r="O26" s="30"/>
      <c r="Q26" s="30"/>
      <c r="R26" s="30"/>
      <c r="U26" s="60"/>
      <c r="AB26" s="60"/>
      <c r="AC26" s="60"/>
      <c r="AD26" s="60"/>
      <c r="AE26" s="60"/>
      <c r="AF26" s="60"/>
      <c r="AG26" s="60"/>
    </row>
    <row r="27" spans="1:35" ht="16.149999999999999" customHeight="1" x14ac:dyDescent="0.4">
      <c r="A27" s="60"/>
      <c r="B27" s="241" t="s">
        <v>545</v>
      </c>
      <c r="D27" s="30"/>
      <c r="E27" s="30"/>
      <c r="G27" s="30"/>
      <c r="H27" s="30"/>
      <c r="N27" s="30"/>
      <c r="O27" s="30"/>
      <c r="Q27" s="30"/>
      <c r="R27" s="30"/>
      <c r="U27" s="60"/>
      <c r="AB27" s="60"/>
      <c r="AC27" s="60"/>
      <c r="AD27" s="60"/>
      <c r="AE27" s="60"/>
      <c r="AF27" s="60"/>
      <c r="AG27" s="60"/>
    </row>
    <row r="28" spans="1:35" ht="16.149999999999999" customHeight="1" x14ac:dyDescent="0.4">
      <c r="A28" s="60"/>
      <c r="B28" s="241"/>
      <c r="D28" s="30"/>
      <c r="E28" s="30"/>
      <c r="G28" s="30"/>
      <c r="H28" s="30"/>
      <c r="N28" s="30"/>
      <c r="O28" s="30"/>
      <c r="Q28" s="30"/>
      <c r="R28" s="30"/>
      <c r="U28" s="60"/>
      <c r="AB28" s="60"/>
      <c r="AC28" s="60"/>
      <c r="AD28" s="60"/>
      <c r="AE28" s="60"/>
      <c r="AF28" s="60"/>
      <c r="AG28" s="60"/>
    </row>
    <row r="29" spans="1:35" ht="16.149999999999999" customHeight="1" thickBot="1" x14ac:dyDescent="0.45">
      <c r="A29" s="2" t="s">
        <v>717</v>
      </c>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row>
    <row r="30" spans="1:35" ht="16.149999999999999" customHeight="1" x14ac:dyDescent="0.4">
      <c r="A30" s="29" t="s">
        <v>136</v>
      </c>
      <c r="B30" s="68"/>
      <c r="C30" s="68"/>
      <c r="D30" s="68"/>
      <c r="E30" s="68"/>
      <c r="F30" s="68"/>
      <c r="G30" s="68"/>
      <c r="H30" s="68"/>
      <c r="I30" s="68"/>
      <c r="J30" s="68"/>
      <c r="K30" s="68"/>
      <c r="L30" s="68"/>
      <c r="M30" s="69"/>
      <c r="N30" s="69"/>
      <c r="O30" s="69"/>
      <c r="P30" s="69"/>
      <c r="Q30" s="69"/>
      <c r="R30" s="69"/>
      <c r="S30" s="69"/>
      <c r="T30" s="69"/>
      <c r="U30" s="69"/>
      <c r="V30" s="69"/>
      <c r="W30" s="69"/>
      <c r="X30" s="69"/>
      <c r="Y30" s="69"/>
      <c r="Z30" s="69"/>
      <c r="AA30" s="69"/>
      <c r="AB30" s="351">
        <f>SUM(AB31,AB33)</f>
        <v>0</v>
      </c>
      <c r="AC30" s="351"/>
      <c r="AD30" s="351"/>
      <c r="AE30" s="351"/>
      <c r="AF30" s="351"/>
      <c r="AG30" s="39" t="s">
        <v>137</v>
      </c>
      <c r="AH30" s="140"/>
      <c r="AI30" s="140"/>
    </row>
    <row r="31" spans="1:35" ht="16.149999999999999" customHeight="1" x14ac:dyDescent="0.4">
      <c r="A31" s="67"/>
      <c r="B31" s="377" t="s">
        <v>138</v>
      </c>
      <c r="C31" s="352"/>
      <c r="D31" s="352"/>
      <c r="E31" s="352"/>
      <c r="F31" s="352"/>
      <c r="G31" s="352"/>
      <c r="H31" s="352"/>
      <c r="I31" s="352"/>
      <c r="J31" s="352"/>
      <c r="K31" s="352"/>
      <c r="L31" s="352"/>
      <c r="M31" s="352"/>
      <c r="N31" s="352"/>
      <c r="O31" s="352"/>
      <c r="P31" s="352"/>
      <c r="Q31" s="352"/>
      <c r="R31" s="352"/>
      <c r="S31" s="352"/>
      <c r="T31" s="352"/>
      <c r="U31" s="352"/>
      <c r="V31" s="352"/>
      <c r="W31" s="352"/>
      <c r="X31" s="15"/>
      <c r="Y31" s="15" t="s">
        <v>139</v>
      </c>
      <c r="Z31" s="15"/>
      <c r="AA31" s="15"/>
      <c r="AB31" s="353">
        <f>AB32*V17*10</f>
        <v>0</v>
      </c>
      <c r="AC31" s="353"/>
      <c r="AD31" s="353"/>
      <c r="AE31" s="353"/>
      <c r="AF31" s="353"/>
      <c r="AG31" s="16" t="s">
        <v>137</v>
      </c>
      <c r="AH31" s="140"/>
      <c r="AI31" s="140"/>
    </row>
    <row r="32" spans="1:35" ht="16.149999999999999" customHeight="1" x14ac:dyDescent="0.4">
      <c r="A32" s="66"/>
      <c r="B32" s="224"/>
      <c r="C32" s="383" t="s">
        <v>533</v>
      </c>
      <c r="D32" s="383"/>
      <c r="E32" s="383"/>
      <c r="F32" s="383"/>
      <c r="G32" s="383"/>
      <c r="H32" s="383"/>
      <c r="I32" s="383"/>
      <c r="J32" s="383"/>
      <c r="K32" s="383"/>
      <c r="L32" s="383"/>
      <c r="M32" s="383"/>
      <c r="N32" s="383"/>
      <c r="O32" s="383"/>
      <c r="P32" s="383"/>
      <c r="Q32" s="383"/>
      <c r="R32" s="383"/>
      <c r="S32" s="383"/>
      <c r="T32" s="383"/>
      <c r="U32" s="383"/>
      <c r="V32" s="383"/>
      <c r="W32" s="383"/>
      <c r="X32" s="383"/>
      <c r="Y32" s="383"/>
      <c r="Z32" s="383"/>
      <c r="AA32" s="383"/>
      <c r="AB32" s="384">
        <f>IF(AH24=TRUE,'様式96_外来・在宅ベースアップ評価料（Ⅱ）'!M68,'（参考）賃金引き上げ計画書作成のための計算シート'!M58)</f>
        <v>0</v>
      </c>
      <c r="AC32" s="384"/>
      <c r="AD32" s="384"/>
      <c r="AE32" s="384"/>
      <c r="AF32" s="384"/>
      <c r="AG32" s="18" t="s">
        <v>143</v>
      </c>
      <c r="AH32" s="140"/>
      <c r="AI32" s="140"/>
    </row>
    <row r="33" spans="1:43" ht="16.149999999999999" customHeight="1" thickBot="1" x14ac:dyDescent="0.45">
      <c r="A33" s="66"/>
      <c r="B33" s="226" t="s">
        <v>450</v>
      </c>
      <c r="C33" s="200"/>
      <c r="D33" s="200"/>
      <c r="E33" s="200"/>
      <c r="F33" s="200"/>
      <c r="G33" s="200"/>
      <c r="H33" s="200"/>
      <c r="I33" s="200"/>
      <c r="J33" s="200"/>
      <c r="K33" s="200"/>
      <c r="L33" s="200"/>
      <c r="M33" s="200"/>
      <c r="N33" s="200"/>
      <c r="O33" s="200"/>
      <c r="P33" s="200"/>
      <c r="Q33" s="200"/>
      <c r="R33" s="200"/>
      <c r="S33" s="200"/>
      <c r="T33" s="200"/>
      <c r="U33" s="200"/>
      <c r="V33" s="200"/>
      <c r="W33" s="200"/>
      <c r="X33" s="227"/>
      <c r="Y33" s="227"/>
      <c r="Z33" s="227"/>
      <c r="AA33" s="227"/>
      <c r="AB33" s="378" t="str">
        <f>IFERROR(AA34*AB35*10+AF34*AB36*10,"-")</f>
        <v>-</v>
      </c>
      <c r="AC33" s="378"/>
      <c r="AD33" s="378"/>
      <c r="AE33" s="378"/>
      <c r="AF33" s="378"/>
      <c r="AG33" s="228" t="s">
        <v>137</v>
      </c>
      <c r="AH33" s="140"/>
      <c r="AI33" s="140"/>
    </row>
    <row r="34" spans="1:43" ht="16.149999999999999" customHeight="1" thickBot="1" x14ac:dyDescent="0.45">
      <c r="A34" s="66"/>
      <c r="B34" s="229"/>
      <c r="C34" s="230" t="s">
        <v>466</v>
      </c>
      <c r="D34" s="231"/>
      <c r="E34" s="231"/>
      <c r="F34" s="231"/>
      <c r="G34" s="231"/>
      <c r="H34" s="231"/>
      <c r="I34" s="231"/>
      <c r="J34" s="231"/>
      <c r="K34" s="231"/>
      <c r="L34" s="231"/>
      <c r="M34" s="200"/>
      <c r="N34" s="200"/>
      <c r="O34" s="200"/>
      <c r="P34" s="200"/>
      <c r="Q34" s="146" t="s">
        <v>142</v>
      </c>
      <c r="R34" s="379" t="str">
        <f>IF(AH24=FALSE,"届出なし",IF('様式96_外来・在宅ベースアップ評価料（Ⅱ）'!AM95=1,'様式96_外来・在宅ベースアップ評価料（Ⅱ）'!F96,IF('様式96_外来・在宅ベースアップ評価料（Ⅱ）'!AM95=2,'様式96_外来・在宅ベースアップ評価料（Ⅱ）'!F97,IF('様式96_外来・在宅ベースアップ評価料（Ⅱ）'!AM95=3,'様式96_外来・在宅ベースアップ評価料（Ⅱ）'!F98,IF('様式96_外来・在宅ベースアップ評価料（Ⅱ）'!AM95=4,'様式96_外来・在宅ベースアップ評価料（Ⅱ）'!F99,IF('様式96_外来・在宅ベースアップ評価料（Ⅱ）'!AM95=5,'様式96_外来・在宅ベースアップ評価料（Ⅱ）'!F100,IF('様式96_外来・在宅ベースアップ評価料（Ⅱ）'!AM95=6,'様式96_外来・在宅ベースアップ評価料（Ⅱ）'!F101,IF('様式96_外来・在宅ベースアップ評価料（Ⅱ）'!AM95=8,'様式96_外来・在宅ベースアップ評価料（Ⅱ）'!F102,IF('様式96_外来・在宅ベースアップ評価料（Ⅱ）'!AM95=9,'様式96_外来・在宅ベースアップ評価料（Ⅱ）'!F103,"届出なし")))))))))</f>
        <v>届出なし</v>
      </c>
      <c r="S34" s="379"/>
      <c r="T34" s="379"/>
      <c r="U34" s="379"/>
      <c r="V34" s="379"/>
      <c r="W34" s="200" t="s">
        <v>50</v>
      </c>
      <c r="X34" s="380" t="s">
        <v>536</v>
      </c>
      <c r="Y34" s="381"/>
      <c r="Z34" s="381"/>
      <c r="AA34" s="185" t="str">
        <f>VLOOKUP(R34,'リスト（外来）'!C:D,2,FALSE)</f>
        <v>-</v>
      </c>
      <c r="AB34" s="232" t="s">
        <v>143</v>
      </c>
      <c r="AC34" s="381" t="s">
        <v>537</v>
      </c>
      <c r="AD34" s="381"/>
      <c r="AE34" s="381"/>
      <c r="AF34" s="185" t="str">
        <f>VLOOKUP(R34,'リスト（外来）'!C:E,3,FALSE)</f>
        <v>-</v>
      </c>
      <c r="AG34" s="233" t="s">
        <v>143</v>
      </c>
      <c r="AH34" s="140"/>
      <c r="AI34" s="140"/>
    </row>
    <row r="35" spans="1:43" ht="16.149999999999999" customHeight="1" x14ac:dyDescent="0.4">
      <c r="A35" s="66"/>
      <c r="B35" s="229"/>
      <c r="C35" s="230" t="s">
        <v>534</v>
      </c>
      <c r="D35" s="234"/>
      <c r="E35" s="234"/>
      <c r="F35" s="234"/>
      <c r="G35" s="234"/>
      <c r="H35" s="234"/>
      <c r="I35" s="234"/>
      <c r="J35" s="234"/>
      <c r="K35" s="234"/>
      <c r="L35" s="234"/>
      <c r="M35" s="149"/>
      <c r="N35" s="149"/>
      <c r="O35" s="149"/>
      <c r="P35" s="147"/>
      <c r="Q35" s="147"/>
      <c r="R35" s="147"/>
      <c r="S35" s="148"/>
      <c r="T35" s="148"/>
      <c r="U35" s="148"/>
      <c r="V35" s="148"/>
      <c r="W35" s="148"/>
      <c r="X35" s="161"/>
      <c r="Y35" s="149"/>
      <c r="Z35" s="149"/>
      <c r="AA35" s="149"/>
      <c r="AB35" s="369" t="str">
        <f>IF(R34&lt;&gt;"届出なし",('様式96_外来・在宅ベースアップ評価料（Ⅱ）'!M45+'様式96_外来・在宅ベースアップ評価料（Ⅱ）'!M49+'様式96_外来・在宅ベースアップ評価料（Ⅱ）'!M51+'様式96_外来・在宅ベースアップ評価料（Ⅱ）'!M53+'様式96_外来・在宅ベースアップ評価料（Ⅱ）'!M57+'様式96_外来・在宅ベースアップ評価料（Ⅱ）'!M59)*V17,"-")</f>
        <v>-</v>
      </c>
      <c r="AC35" s="369"/>
      <c r="AD35" s="369"/>
      <c r="AE35" s="369"/>
      <c r="AF35" s="369"/>
      <c r="AG35" s="235" t="s">
        <v>145</v>
      </c>
      <c r="AH35" s="140"/>
      <c r="AI35" s="140"/>
    </row>
    <row r="36" spans="1:43" ht="16.149999999999999" customHeight="1" x14ac:dyDescent="0.4">
      <c r="A36" s="17"/>
      <c r="B36" s="236"/>
      <c r="C36" s="230" t="s">
        <v>535</v>
      </c>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339" t="str">
        <f>IF(R34&lt;&gt;"届出なし",('様式96_外来・在宅ベースアップ評価料（Ⅱ）'!M47+'様式96_外来・在宅ベースアップ評価料（Ⅱ）'!M55)*V17,"-")</f>
        <v>-</v>
      </c>
      <c r="AC36" s="339"/>
      <c r="AD36" s="339"/>
      <c r="AE36" s="339"/>
      <c r="AF36" s="339"/>
      <c r="AG36" s="235" t="s">
        <v>145</v>
      </c>
      <c r="AH36" s="140"/>
      <c r="AI36" s="140"/>
    </row>
    <row r="37" spans="1:43" ht="16.149999999999999" customHeight="1" x14ac:dyDescent="0.4">
      <c r="A37" s="96"/>
      <c r="B37" s="43" t="s">
        <v>146</v>
      </c>
      <c r="C37" s="6"/>
      <c r="D37" s="6"/>
      <c r="E37" s="6"/>
      <c r="F37" s="6"/>
      <c r="G37" s="6"/>
      <c r="H37" s="6"/>
      <c r="I37" s="6"/>
      <c r="J37" s="6"/>
      <c r="K37" s="6"/>
      <c r="L37" s="6"/>
      <c r="M37" s="6"/>
      <c r="N37" s="6"/>
      <c r="O37" s="6"/>
      <c r="P37" s="6"/>
      <c r="Q37" s="6"/>
      <c r="R37" s="6"/>
      <c r="S37" s="6"/>
      <c r="T37" s="6"/>
      <c r="U37" s="6"/>
      <c r="V37" s="6"/>
      <c r="W37" s="6"/>
      <c r="X37" s="6"/>
      <c r="Y37" s="6"/>
      <c r="Z37" s="6"/>
      <c r="AA37" s="6"/>
      <c r="AB37" s="329"/>
      <c r="AC37" s="329"/>
      <c r="AD37" s="329"/>
      <c r="AE37" s="329"/>
      <c r="AF37" s="329"/>
      <c r="AG37" s="7" t="s">
        <v>147</v>
      </c>
      <c r="AH37" s="140"/>
      <c r="AI37" s="140"/>
    </row>
    <row r="38" spans="1:43" ht="16.149999999999999" customHeight="1" thickBot="1" x14ac:dyDescent="0.45">
      <c r="A38" s="242" t="s">
        <v>148</v>
      </c>
      <c r="B38" s="243"/>
      <c r="C38" s="244"/>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324"/>
      <c r="AC38" s="324"/>
      <c r="AD38" s="324"/>
      <c r="AE38" s="324"/>
      <c r="AF38" s="324"/>
      <c r="AG38" s="98" t="s">
        <v>147</v>
      </c>
      <c r="AH38" s="140"/>
      <c r="AI38" s="140"/>
    </row>
    <row r="39" spans="1:43" ht="16.149999999999999" customHeight="1" thickTop="1" thickBot="1" x14ac:dyDescent="0.45">
      <c r="A39" s="8" t="s">
        <v>149</v>
      </c>
      <c r="B39" s="9"/>
      <c r="C39" s="9"/>
      <c r="D39" s="9"/>
      <c r="E39" s="9"/>
      <c r="F39" s="9"/>
      <c r="G39" s="9"/>
      <c r="H39" s="9"/>
      <c r="I39" s="9"/>
      <c r="J39" s="9"/>
      <c r="K39" s="9"/>
      <c r="L39" s="9"/>
      <c r="M39" s="9"/>
      <c r="N39" s="9"/>
      <c r="O39" s="9"/>
      <c r="P39" s="9"/>
      <c r="Q39" s="9"/>
      <c r="R39" s="9"/>
      <c r="S39" s="9"/>
      <c r="T39" s="9"/>
      <c r="U39" s="9"/>
      <c r="V39" s="9"/>
      <c r="W39" s="9"/>
      <c r="X39" s="9"/>
      <c r="Y39" s="9"/>
      <c r="Z39" s="9"/>
      <c r="AA39" s="9"/>
      <c r="AB39" s="323">
        <f>IFERROR(AB30-AB37+AB38,"")</f>
        <v>0</v>
      </c>
      <c r="AC39" s="323"/>
      <c r="AD39" s="323"/>
      <c r="AE39" s="323"/>
      <c r="AF39" s="323"/>
      <c r="AG39" s="10" t="s">
        <v>137</v>
      </c>
      <c r="AH39" s="140"/>
      <c r="AI39" s="140"/>
    </row>
    <row r="40" spans="1:43" ht="16.149999999999999" customHeight="1" x14ac:dyDescent="0.4">
      <c r="A40" s="3"/>
      <c r="B40" s="145" t="s">
        <v>573</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21"/>
    </row>
    <row r="41" spans="1:43" ht="16.149999999999999" customHeight="1" x14ac:dyDescent="0.4">
      <c r="A41" s="3"/>
      <c r="B41" s="145" t="s">
        <v>574</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21"/>
    </row>
    <row r="42" spans="1:43" ht="16.149999999999999" customHeight="1" x14ac:dyDescent="0.4"/>
    <row r="43" spans="1:43" ht="16.149999999999999" customHeight="1" thickBot="1" x14ac:dyDescent="0.45">
      <c r="A43" s="2" t="s">
        <v>723</v>
      </c>
    </row>
    <row r="44" spans="1:43" ht="16.149999999999999" customHeight="1" x14ac:dyDescent="0.4">
      <c r="A44" s="11" t="s">
        <v>150</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331"/>
      <c r="AC44" s="331"/>
      <c r="AD44" s="331"/>
      <c r="AE44" s="331"/>
      <c r="AF44" s="331"/>
      <c r="AG44" s="13" t="s">
        <v>137</v>
      </c>
      <c r="AH44" s="140"/>
      <c r="AI44" s="140"/>
    </row>
    <row r="45" spans="1:43" ht="16.149999999999999" customHeight="1" x14ac:dyDescent="0.4">
      <c r="A45" s="17"/>
      <c r="B45" s="70" t="s">
        <v>151</v>
      </c>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332">
        <f>AB39</f>
        <v>0</v>
      </c>
      <c r="AC45" s="332"/>
      <c r="AD45" s="332"/>
      <c r="AE45" s="332"/>
      <c r="AF45" s="332"/>
      <c r="AG45" s="26" t="s">
        <v>137</v>
      </c>
      <c r="AH45" s="140"/>
      <c r="AI45" s="140"/>
    </row>
    <row r="46" spans="1:43" ht="16.149999999999999" customHeight="1" x14ac:dyDescent="0.4">
      <c r="A46" s="17"/>
      <c r="B46" s="70" t="s">
        <v>152</v>
      </c>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327"/>
      <c r="AC46" s="327"/>
      <c r="AD46" s="327"/>
      <c r="AE46" s="327"/>
      <c r="AF46" s="327"/>
      <c r="AG46" s="26" t="s">
        <v>137</v>
      </c>
      <c r="AH46" s="140"/>
      <c r="AI46" s="140"/>
    </row>
    <row r="47" spans="1:43" ht="16.149999999999999" customHeight="1" x14ac:dyDescent="0.4">
      <c r="A47" s="17"/>
      <c r="B47" s="70" t="s">
        <v>153</v>
      </c>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327"/>
      <c r="AC47" s="327"/>
      <c r="AD47" s="327"/>
      <c r="AE47" s="327"/>
      <c r="AF47" s="327"/>
      <c r="AG47" s="26" t="s">
        <v>137</v>
      </c>
      <c r="AH47" s="140"/>
      <c r="AI47" s="140"/>
      <c r="AQ47" s="248"/>
    </row>
    <row r="48" spans="1:43" ht="16.149999999999999" customHeight="1" thickBot="1" x14ac:dyDescent="0.45">
      <c r="A48" s="8"/>
      <c r="B48" s="91" t="s">
        <v>154</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328">
        <f>AB44-SUM(AB45:AF47)</f>
        <v>0</v>
      </c>
      <c r="AC48" s="328"/>
      <c r="AD48" s="328"/>
      <c r="AE48" s="328"/>
      <c r="AF48" s="328"/>
      <c r="AG48" s="20" t="s">
        <v>137</v>
      </c>
      <c r="AH48" s="140"/>
      <c r="AI48" s="140"/>
    </row>
    <row r="49" spans="1:35" ht="16.149999999999999" customHeight="1" x14ac:dyDescent="0.4">
      <c r="A49" s="60"/>
      <c r="B49" s="145" t="s">
        <v>410</v>
      </c>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row>
    <row r="50" spans="1:35" ht="16.149999999999999" customHeight="1" x14ac:dyDescent="0.4">
      <c r="A50" s="60"/>
      <c r="B50" s="145" t="s">
        <v>411</v>
      </c>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row>
    <row r="51" spans="1:35" ht="16.149999999999999" customHeight="1" x14ac:dyDescent="0.4">
      <c r="A51" s="60"/>
      <c r="B51" s="145" t="s">
        <v>420</v>
      </c>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row>
    <row r="52" spans="1:35" ht="16.149999999999999" customHeight="1" x14ac:dyDescent="0.4">
      <c r="A52" s="60"/>
      <c r="B52" s="145" t="s">
        <v>421</v>
      </c>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row>
    <row r="53" spans="1:35" ht="16.149999999999999" customHeight="1" x14ac:dyDescent="0.4">
      <c r="A53" s="60"/>
      <c r="B53" s="145" t="s">
        <v>412</v>
      </c>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row>
    <row r="54" spans="1:35" ht="16.149999999999999" customHeight="1" x14ac:dyDescent="0.4">
      <c r="A54" s="60"/>
      <c r="B54" s="145" t="s">
        <v>413</v>
      </c>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row>
    <row r="55" spans="1:35" ht="16.149999999999999" customHeight="1" x14ac:dyDescent="0.4">
      <c r="A55" s="60"/>
      <c r="B55" s="145" t="s">
        <v>414</v>
      </c>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row>
    <row r="56" spans="1:35" ht="16.149999999999999" customHeight="1" x14ac:dyDescent="0.4">
      <c r="A56" s="60"/>
      <c r="B56" s="145" t="s">
        <v>417</v>
      </c>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row>
    <row r="57" spans="1:35" ht="16.149999999999999" customHeight="1" x14ac:dyDescent="0.4">
      <c r="A57" s="60"/>
      <c r="B57" s="145" t="s">
        <v>418</v>
      </c>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row>
    <row r="58" spans="1:35" ht="16.149999999999999" customHeight="1" x14ac:dyDescent="0.4">
      <c r="A58" s="60"/>
      <c r="B58" s="145"/>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row>
    <row r="59" spans="1:35" ht="16.149999999999999" customHeight="1" x14ac:dyDescent="0.4">
      <c r="A59" s="247" t="s">
        <v>566</v>
      </c>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116"/>
      <c r="AB59" s="116"/>
      <c r="AC59" s="116"/>
      <c r="AD59" s="116"/>
      <c r="AE59" s="116"/>
      <c r="AF59" s="60"/>
      <c r="AH59" s="4"/>
      <c r="AI59" s="4"/>
    </row>
    <row r="60" spans="1:35" ht="16.149999999999999" customHeight="1" thickBot="1" x14ac:dyDescent="0.45">
      <c r="A60" s="2" t="s">
        <v>560</v>
      </c>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127"/>
      <c r="AB60" s="127"/>
      <c r="AC60" s="127"/>
      <c r="AD60" s="127"/>
      <c r="AE60" s="127"/>
      <c r="AF60" s="127"/>
      <c r="AG60" s="127"/>
      <c r="AH60" s="138"/>
      <c r="AI60" s="138"/>
    </row>
    <row r="61" spans="1:35" ht="16.149999999999999" customHeight="1" x14ac:dyDescent="0.4">
      <c r="A61" s="144" t="s">
        <v>155</v>
      </c>
      <c r="B61" s="69"/>
      <c r="C61" s="38"/>
      <c r="D61" s="38"/>
      <c r="E61" s="38"/>
      <c r="F61" s="38"/>
      <c r="G61" s="38"/>
      <c r="H61" s="38"/>
      <c r="I61" s="38"/>
      <c r="J61" s="38"/>
      <c r="K61" s="38"/>
      <c r="L61" s="38"/>
      <c r="M61" s="38"/>
      <c r="N61" s="38"/>
      <c r="O61" s="38"/>
      <c r="P61" s="38"/>
      <c r="Q61" s="38"/>
      <c r="R61" s="38"/>
      <c r="S61" s="38"/>
      <c r="T61" s="38"/>
      <c r="U61" s="38"/>
      <c r="V61" s="38"/>
      <c r="W61" s="38"/>
      <c r="X61" s="38"/>
      <c r="Y61" s="38"/>
      <c r="Z61" s="38"/>
      <c r="AA61" s="90"/>
      <c r="AB61" s="330"/>
      <c r="AC61" s="330"/>
      <c r="AD61" s="330"/>
      <c r="AE61" s="330"/>
      <c r="AF61" s="330"/>
      <c r="AG61" s="92" t="s">
        <v>156</v>
      </c>
      <c r="AH61" s="120"/>
      <c r="AI61" s="120"/>
    </row>
    <row r="62" spans="1:35" ht="16.149999999999999" customHeight="1" x14ac:dyDescent="0.4">
      <c r="A62" s="1" t="s">
        <v>157</v>
      </c>
      <c r="B62" s="88"/>
      <c r="C62" s="15"/>
      <c r="D62" s="15"/>
      <c r="E62" s="15"/>
      <c r="F62" s="15"/>
      <c r="G62" s="15"/>
      <c r="H62" s="15"/>
      <c r="I62" s="15"/>
      <c r="J62" s="15"/>
      <c r="K62" s="15"/>
      <c r="L62" s="15"/>
      <c r="M62" s="15"/>
      <c r="N62" s="15"/>
      <c r="O62" s="15"/>
      <c r="P62" s="15"/>
      <c r="Q62" s="15"/>
      <c r="R62" s="15"/>
      <c r="S62" s="15"/>
      <c r="T62" s="15"/>
      <c r="U62" s="15"/>
      <c r="V62" s="15"/>
      <c r="W62" s="15"/>
      <c r="X62" s="15"/>
      <c r="Y62" s="15"/>
      <c r="Z62" s="15"/>
      <c r="AA62" s="89"/>
      <c r="AB62" s="329"/>
      <c r="AC62" s="329"/>
      <c r="AD62" s="329"/>
      <c r="AE62" s="329"/>
      <c r="AF62" s="329"/>
      <c r="AG62" s="16" t="s">
        <v>137</v>
      </c>
      <c r="AH62" s="140"/>
      <c r="AI62" s="140"/>
    </row>
    <row r="63" spans="1:35" ht="16.149999999999999" customHeight="1" x14ac:dyDescent="0.4">
      <c r="A63" s="1" t="s">
        <v>158</v>
      </c>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333"/>
      <c r="AC63" s="333"/>
      <c r="AD63" s="333"/>
      <c r="AE63" s="333"/>
      <c r="AF63" s="333"/>
      <c r="AG63" s="7" t="s">
        <v>137</v>
      </c>
      <c r="AH63" s="140"/>
      <c r="AI63" s="140"/>
    </row>
    <row r="64" spans="1:35" ht="16.149999999999999" customHeight="1" x14ac:dyDescent="0.4">
      <c r="A64" s="24" t="s">
        <v>159</v>
      </c>
      <c r="B64" s="6"/>
      <c r="C64" s="6"/>
      <c r="D64" s="6"/>
      <c r="E64" s="6"/>
      <c r="F64" s="6"/>
      <c r="G64" s="6"/>
      <c r="H64" s="6"/>
      <c r="I64" s="6"/>
      <c r="J64" s="6"/>
      <c r="K64" s="6"/>
      <c r="L64" s="6"/>
      <c r="M64" s="6"/>
      <c r="N64" s="6"/>
      <c r="O64" s="6"/>
      <c r="P64" s="6"/>
      <c r="Q64" s="6"/>
      <c r="R64" s="6"/>
      <c r="S64" s="6"/>
      <c r="T64" s="6"/>
      <c r="U64" s="6"/>
      <c r="V64" s="6"/>
      <c r="W64" s="6"/>
      <c r="X64" s="6"/>
      <c r="Y64" s="6"/>
      <c r="Z64" s="6"/>
      <c r="AA64" s="6"/>
      <c r="AB64" s="326">
        <f>AB63-AB62</f>
        <v>0</v>
      </c>
      <c r="AC64" s="326"/>
      <c r="AD64" s="326"/>
      <c r="AE64" s="326"/>
      <c r="AF64" s="326"/>
      <c r="AG64" s="7" t="s">
        <v>137</v>
      </c>
      <c r="AH64" s="140"/>
      <c r="AI64" s="140"/>
    </row>
    <row r="65" spans="1:35" ht="16.149999999999999" customHeight="1" x14ac:dyDescent="0.4">
      <c r="A65" s="17"/>
      <c r="B65" s="43" t="s">
        <v>160</v>
      </c>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329"/>
      <c r="AC65" s="329"/>
      <c r="AD65" s="329"/>
      <c r="AE65" s="329"/>
      <c r="AF65" s="329"/>
      <c r="AG65" s="26" t="s">
        <v>137</v>
      </c>
      <c r="AH65" s="140"/>
      <c r="AI65" s="140"/>
    </row>
    <row r="66" spans="1:35" ht="16.149999999999999" customHeight="1" thickBot="1" x14ac:dyDescent="0.45">
      <c r="A66" s="44"/>
      <c r="B66" s="130" t="s">
        <v>161</v>
      </c>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362"/>
      <c r="AC66" s="362"/>
      <c r="AD66" s="362"/>
      <c r="AE66" s="362"/>
      <c r="AF66" s="362"/>
      <c r="AG66" s="26" t="s">
        <v>162</v>
      </c>
      <c r="AH66" s="140"/>
      <c r="AI66" s="140"/>
    </row>
    <row r="67" spans="1:35" ht="16.149999999999999" customHeight="1" thickTop="1" thickBot="1" x14ac:dyDescent="0.45">
      <c r="A67" s="104"/>
      <c r="B67" s="131" t="s">
        <v>163</v>
      </c>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355" t="e">
        <f>AB66/AB62*100</f>
        <v>#DIV/0!</v>
      </c>
      <c r="AC67" s="355"/>
      <c r="AD67" s="355"/>
      <c r="AE67" s="355"/>
      <c r="AF67" s="355"/>
      <c r="AG67" s="256" t="s">
        <v>164</v>
      </c>
      <c r="AH67" s="140"/>
      <c r="AI67" s="140"/>
    </row>
    <row r="68" spans="1:35" ht="16.149999999999999" customHeight="1" x14ac:dyDescent="0.4">
      <c r="F68" s="3"/>
      <c r="G68" s="3"/>
      <c r="H68" s="3"/>
      <c r="I68" s="3"/>
      <c r="J68" s="3"/>
      <c r="K68" s="3"/>
      <c r="L68" s="3"/>
      <c r="M68" s="3"/>
      <c r="N68" s="3"/>
      <c r="O68" s="3"/>
      <c r="P68" s="3"/>
      <c r="Q68" s="3"/>
      <c r="R68" s="3"/>
      <c r="S68" s="3"/>
      <c r="T68" s="3"/>
      <c r="U68" s="3"/>
      <c r="V68" s="3"/>
      <c r="W68" s="3"/>
      <c r="X68" s="3"/>
      <c r="Y68" s="3"/>
      <c r="Z68" s="3"/>
      <c r="AA68" s="3"/>
    </row>
    <row r="69" spans="1:35" ht="16.149999999999999" customHeight="1" thickBot="1" x14ac:dyDescent="0.45">
      <c r="A69" s="2" t="s">
        <v>165</v>
      </c>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278"/>
      <c r="AB69" s="278"/>
      <c r="AC69" s="278"/>
      <c r="AD69" s="278"/>
      <c r="AE69" s="278"/>
      <c r="AF69" s="278"/>
      <c r="AG69" s="278"/>
      <c r="AH69" s="141"/>
      <c r="AI69" s="141"/>
    </row>
    <row r="70" spans="1:35" ht="16.149999999999999" customHeight="1" x14ac:dyDescent="0.4">
      <c r="A70" s="144" t="s">
        <v>504</v>
      </c>
      <c r="B70" s="69"/>
      <c r="C70" s="38"/>
      <c r="D70" s="38"/>
      <c r="E70" s="38"/>
      <c r="F70" s="38"/>
      <c r="G70" s="38"/>
      <c r="H70" s="38"/>
      <c r="I70" s="38"/>
      <c r="J70" s="38"/>
      <c r="K70" s="38"/>
      <c r="L70" s="38"/>
      <c r="M70" s="38"/>
      <c r="N70" s="38"/>
      <c r="O70" s="38"/>
      <c r="P70" s="38"/>
      <c r="Q70" s="38"/>
      <c r="R70" s="38"/>
      <c r="S70" s="38"/>
      <c r="T70" s="38"/>
      <c r="U70" s="38"/>
      <c r="V70" s="38"/>
      <c r="W70" s="38"/>
      <c r="X70" s="38"/>
      <c r="Y70" s="38"/>
      <c r="Z70" s="38"/>
      <c r="AA70" s="90"/>
      <c r="AB70" s="330"/>
      <c r="AC70" s="330"/>
      <c r="AD70" s="330"/>
      <c r="AE70" s="330"/>
      <c r="AF70" s="330"/>
      <c r="AG70" s="92" t="s">
        <v>156</v>
      </c>
      <c r="AH70" s="120"/>
      <c r="AI70" s="120"/>
    </row>
    <row r="71" spans="1:35" ht="16.149999999999999" customHeight="1" x14ac:dyDescent="0.4">
      <c r="A71" s="1" t="s">
        <v>505</v>
      </c>
      <c r="B71" s="88"/>
      <c r="C71" s="15"/>
      <c r="D71" s="15"/>
      <c r="E71" s="15"/>
      <c r="F71" s="15"/>
      <c r="G71" s="15"/>
      <c r="H71" s="15"/>
      <c r="I71" s="15"/>
      <c r="J71" s="15"/>
      <c r="K71" s="15"/>
      <c r="L71" s="15"/>
      <c r="M71" s="15"/>
      <c r="N71" s="15"/>
      <c r="O71" s="15"/>
      <c r="P71" s="15"/>
      <c r="Q71" s="15"/>
      <c r="R71" s="15"/>
      <c r="S71" s="15"/>
      <c r="T71" s="15"/>
      <c r="U71" s="15"/>
      <c r="V71" s="15"/>
      <c r="W71" s="15"/>
      <c r="X71" s="15"/>
      <c r="Y71" s="15"/>
      <c r="Z71" s="15"/>
      <c r="AA71" s="89"/>
      <c r="AB71" s="329"/>
      <c r="AC71" s="329"/>
      <c r="AD71" s="329"/>
      <c r="AE71" s="329"/>
      <c r="AF71" s="329"/>
      <c r="AG71" s="16" t="s">
        <v>137</v>
      </c>
      <c r="AH71" s="140"/>
      <c r="AI71" s="140"/>
    </row>
    <row r="72" spans="1:35" ht="16.149999999999999" customHeight="1" x14ac:dyDescent="0.4">
      <c r="A72" s="1" t="s">
        <v>506</v>
      </c>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333"/>
      <c r="AC72" s="333"/>
      <c r="AD72" s="333"/>
      <c r="AE72" s="333"/>
      <c r="AF72" s="333"/>
      <c r="AG72" s="7" t="s">
        <v>137</v>
      </c>
      <c r="AH72" s="140"/>
      <c r="AI72" s="140"/>
    </row>
    <row r="73" spans="1:35" ht="16.149999999999999" customHeight="1" x14ac:dyDescent="0.4">
      <c r="A73" s="24" t="s">
        <v>424</v>
      </c>
      <c r="B73" s="6"/>
      <c r="C73" s="6"/>
      <c r="D73" s="6"/>
      <c r="E73" s="6"/>
      <c r="F73" s="6"/>
      <c r="G73" s="6"/>
      <c r="H73" s="6"/>
      <c r="I73" s="6"/>
      <c r="J73" s="6"/>
      <c r="K73" s="6"/>
      <c r="L73" s="6"/>
      <c r="M73" s="6"/>
      <c r="N73" s="6"/>
      <c r="O73" s="6"/>
      <c r="P73" s="6"/>
      <c r="Q73" s="6"/>
      <c r="R73" s="6"/>
      <c r="S73" s="6"/>
      <c r="T73" s="6"/>
      <c r="U73" s="6"/>
      <c r="V73" s="6"/>
      <c r="W73" s="6"/>
      <c r="X73" s="6"/>
      <c r="Y73" s="6"/>
      <c r="Z73" s="6"/>
      <c r="AA73" s="6"/>
      <c r="AB73" s="326">
        <f>AB72-AB71</f>
        <v>0</v>
      </c>
      <c r="AC73" s="326"/>
      <c r="AD73" s="326"/>
      <c r="AE73" s="326"/>
      <c r="AF73" s="326"/>
      <c r="AG73" s="7" t="s">
        <v>137</v>
      </c>
      <c r="AH73" s="140"/>
      <c r="AI73" s="140"/>
    </row>
    <row r="74" spans="1:35" ht="16.149999999999999" customHeight="1" x14ac:dyDescent="0.4">
      <c r="A74" s="17"/>
      <c r="B74" s="43" t="s">
        <v>425</v>
      </c>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329"/>
      <c r="AC74" s="329"/>
      <c r="AD74" s="329"/>
      <c r="AE74" s="329"/>
      <c r="AF74" s="329"/>
      <c r="AG74" s="26" t="s">
        <v>137</v>
      </c>
      <c r="AH74" s="140"/>
      <c r="AI74" s="140"/>
    </row>
    <row r="75" spans="1:35" ht="16.149999999999999" customHeight="1" thickBot="1" x14ac:dyDescent="0.45">
      <c r="A75" s="44"/>
      <c r="B75" s="130" t="s">
        <v>426</v>
      </c>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362"/>
      <c r="AC75" s="362"/>
      <c r="AD75" s="362"/>
      <c r="AE75" s="362"/>
      <c r="AF75" s="362"/>
      <c r="AG75" s="26" t="s">
        <v>162</v>
      </c>
      <c r="AH75" s="140"/>
      <c r="AI75" s="140"/>
    </row>
    <row r="76" spans="1:35" ht="16.350000000000001" customHeight="1" thickTop="1" thickBot="1" x14ac:dyDescent="0.45">
      <c r="A76" s="104"/>
      <c r="B76" s="131" t="s">
        <v>427</v>
      </c>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355" t="e">
        <f>AB75/AB71*100</f>
        <v>#DIV/0!</v>
      </c>
      <c r="AC76" s="355"/>
      <c r="AD76" s="355"/>
      <c r="AE76" s="355"/>
      <c r="AF76" s="355"/>
      <c r="AG76" s="256" t="s">
        <v>164</v>
      </c>
      <c r="AH76" s="140"/>
      <c r="AI76" s="140"/>
    </row>
    <row r="77" spans="1:35" ht="16.350000000000001" customHeight="1" x14ac:dyDescent="0.4"/>
    <row r="78" spans="1:35" ht="16.149999999999999" customHeight="1" thickBot="1" x14ac:dyDescent="0.45">
      <c r="A78" s="2" t="s">
        <v>166</v>
      </c>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363"/>
      <c r="AB78" s="363"/>
      <c r="AC78" s="363"/>
      <c r="AD78" s="363"/>
      <c r="AE78" s="363"/>
      <c r="AF78" s="363"/>
      <c r="AG78" s="363"/>
      <c r="AH78" s="141"/>
      <c r="AI78" s="141"/>
    </row>
    <row r="79" spans="1:35" ht="16.149999999999999" customHeight="1" x14ac:dyDescent="0.4">
      <c r="A79" s="144" t="s">
        <v>507</v>
      </c>
      <c r="B79" s="69"/>
      <c r="C79" s="38"/>
      <c r="D79" s="38"/>
      <c r="E79" s="38"/>
      <c r="F79" s="38"/>
      <c r="G79" s="38"/>
      <c r="H79" s="38"/>
      <c r="I79" s="38"/>
      <c r="J79" s="38"/>
      <c r="K79" s="38"/>
      <c r="L79" s="38"/>
      <c r="M79" s="38"/>
      <c r="N79" s="38"/>
      <c r="O79" s="38"/>
      <c r="P79" s="38"/>
      <c r="Q79" s="38"/>
      <c r="R79" s="38"/>
      <c r="S79" s="38"/>
      <c r="T79" s="38"/>
      <c r="U79" s="38"/>
      <c r="V79" s="38"/>
      <c r="W79" s="38"/>
      <c r="X79" s="38"/>
      <c r="Y79" s="38"/>
      <c r="Z79" s="38"/>
      <c r="AA79" s="90"/>
      <c r="AB79" s="330"/>
      <c r="AC79" s="330"/>
      <c r="AD79" s="330"/>
      <c r="AE79" s="330"/>
      <c r="AF79" s="330"/>
      <c r="AG79" s="92" t="s">
        <v>156</v>
      </c>
      <c r="AH79" s="120"/>
      <c r="AI79" s="120"/>
    </row>
    <row r="80" spans="1:35" ht="16.149999999999999" customHeight="1" x14ac:dyDescent="0.4">
      <c r="A80" s="1" t="s">
        <v>508</v>
      </c>
      <c r="B80" s="88"/>
      <c r="C80" s="15"/>
      <c r="D80" s="15"/>
      <c r="E80" s="15"/>
      <c r="F80" s="15"/>
      <c r="G80" s="15"/>
      <c r="H80" s="15"/>
      <c r="I80" s="15"/>
      <c r="J80" s="15"/>
      <c r="K80" s="15"/>
      <c r="L80" s="15"/>
      <c r="M80" s="15"/>
      <c r="N80" s="15"/>
      <c r="O80" s="15"/>
      <c r="P80" s="15"/>
      <c r="Q80" s="15"/>
      <c r="R80" s="15"/>
      <c r="S80" s="15"/>
      <c r="T80" s="15"/>
      <c r="U80" s="15"/>
      <c r="V80" s="15"/>
      <c r="W80" s="15"/>
      <c r="X80" s="15"/>
      <c r="Y80" s="15"/>
      <c r="Z80" s="15"/>
      <c r="AA80" s="89"/>
      <c r="AB80" s="329"/>
      <c r="AC80" s="329"/>
      <c r="AD80" s="329"/>
      <c r="AE80" s="329"/>
      <c r="AF80" s="329"/>
      <c r="AG80" s="16" t="s">
        <v>137</v>
      </c>
      <c r="AH80" s="140"/>
      <c r="AI80" s="140"/>
    </row>
    <row r="81" spans="1:35" ht="16.149999999999999" customHeight="1" x14ac:dyDescent="0.4">
      <c r="A81" s="1" t="s">
        <v>509</v>
      </c>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333"/>
      <c r="AC81" s="333"/>
      <c r="AD81" s="333"/>
      <c r="AE81" s="333"/>
      <c r="AF81" s="333"/>
      <c r="AG81" s="7" t="s">
        <v>137</v>
      </c>
      <c r="AH81" s="140"/>
      <c r="AI81" s="140"/>
    </row>
    <row r="82" spans="1:35" ht="16.149999999999999" customHeight="1" x14ac:dyDescent="0.4">
      <c r="A82" s="24" t="s">
        <v>428</v>
      </c>
      <c r="B82" s="6"/>
      <c r="C82" s="6"/>
      <c r="D82" s="6"/>
      <c r="E82" s="6"/>
      <c r="F82" s="6"/>
      <c r="G82" s="6"/>
      <c r="H82" s="6"/>
      <c r="I82" s="6"/>
      <c r="J82" s="6"/>
      <c r="K82" s="6"/>
      <c r="L82" s="6"/>
      <c r="M82" s="6"/>
      <c r="N82" s="6"/>
      <c r="O82" s="6"/>
      <c r="P82" s="6"/>
      <c r="Q82" s="6"/>
      <c r="R82" s="6"/>
      <c r="S82" s="6"/>
      <c r="T82" s="6"/>
      <c r="U82" s="6"/>
      <c r="V82" s="6"/>
      <c r="W82" s="6"/>
      <c r="X82" s="6"/>
      <c r="Y82" s="6"/>
      <c r="Z82" s="6"/>
      <c r="AA82" s="6"/>
      <c r="AB82" s="326">
        <f>AB81-AB80</f>
        <v>0</v>
      </c>
      <c r="AC82" s="326"/>
      <c r="AD82" s="326"/>
      <c r="AE82" s="326"/>
      <c r="AF82" s="326"/>
      <c r="AG82" s="7" t="s">
        <v>137</v>
      </c>
      <c r="AH82" s="140"/>
      <c r="AI82" s="140"/>
    </row>
    <row r="83" spans="1:35" ht="16.149999999999999" customHeight="1" x14ac:dyDescent="0.4">
      <c r="A83" s="17"/>
      <c r="B83" s="43" t="s">
        <v>429</v>
      </c>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329"/>
      <c r="AC83" s="329"/>
      <c r="AD83" s="329"/>
      <c r="AE83" s="329"/>
      <c r="AF83" s="329"/>
      <c r="AG83" s="26" t="s">
        <v>137</v>
      </c>
      <c r="AH83" s="140"/>
      <c r="AI83" s="140"/>
    </row>
    <row r="84" spans="1:35" ht="16.149999999999999" customHeight="1" thickBot="1" x14ac:dyDescent="0.45">
      <c r="A84" s="44"/>
      <c r="B84" s="130" t="s">
        <v>430</v>
      </c>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362"/>
      <c r="AC84" s="362"/>
      <c r="AD84" s="362"/>
      <c r="AE84" s="362"/>
      <c r="AF84" s="362"/>
      <c r="AG84" s="26" t="s">
        <v>162</v>
      </c>
      <c r="AH84" s="140"/>
      <c r="AI84" s="140"/>
    </row>
    <row r="85" spans="1:35" ht="16.350000000000001" customHeight="1" thickTop="1" thickBot="1" x14ac:dyDescent="0.45">
      <c r="A85" s="104"/>
      <c r="B85" s="131" t="s">
        <v>431</v>
      </c>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355" t="e">
        <f>AB84/AB80*100</f>
        <v>#DIV/0!</v>
      </c>
      <c r="AC85" s="355"/>
      <c r="AD85" s="355"/>
      <c r="AE85" s="355"/>
      <c r="AF85" s="355"/>
      <c r="AG85" s="256" t="s">
        <v>164</v>
      </c>
      <c r="AH85" s="140"/>
      <c r="AI85" s="140"/>
    </row>
    <row r="86" spans="1:35" ht="16.350000000000001" customHeight="1" x14ac:dyDescent="0.4"/>
    <row r="87" spans="1:35" ht="16.149999999999999" customHeight="1" thickBot="1" x14ac:dyDescent="0.45">
      <c r="A87" s="2" t="s">
        <v>167</v>
      </c>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363"/>
      <c r="AB87" s="363"/>
      <c r="AC87" s="363"/>
      <c r="AD87" s="363"/>
      <c r="AE87" s="363"/>
      <c r="AF87" s="363"/>
      <c r="AG87" s="363"/>
      <c r="AH87" s="141"/>
      <c r="AI87" s="141"/>
    </row>
    <row r="88" spans="1:35" ht="16.149999999999999" customHeight="1" x14ac:dyDescent="0.4">
      <c r="A88" s="144" t="s">
        <v>510</v>
      </c>
      <c r="B88" s="69"/>
      <c r="C88" s="38"/>
      <c r="D88" s="38"/>
      <c r="E88" s="38"/>
      <c r="F88" s="38"/>
      <c r="G88" s="38"/>
      <c r="H88" s="38"/>
      <c r="I88" s="38"/>
      <c r="J88" s="38"/>
      <c r="K88" s="38"/>
      <c r="L88" s="38"/>
      <c r="M88" s="38"/>
      <c r="N88" s="38"/>
      <c r="O88" s="38"/>
      <c r="P88" s="38"/>
      <c r="Q88" s="38"/>
      <c r="R88" s="38"/>
      <c r="S88" s="38"/>
      <c r="T88" s="38"/>
      <c r="U88" s="38"/>
      <c r="V88" s="38"/>
      <c r="W88" s="38"/>
      <c r="X88" s="38"/>
      <c r="Y88" s="38"/>
      <c r="Z88" s="38"/>
      <c r="AA88" s="90"/>
      <c r="AB88" s="330"/>
      <c r="AC88" s="330"/>
      <c r="AD88" s="330"/>
      <c r="AE88" s="330"/>
      <c r="AF88" s="330"/>
      <c r="AG88" s="92" t="s">
        <v>156</v>
      </c>
      <c r="AH88" s="120"/>
      <c r="AI88" s="120"/>
    </row>
    <row r="89" spans="1:35" ht="16.149999999999999" customHeight="1" x14ac:dyDescent="0.4">
      <c r="A89" s="1" t="s">
        <v>511</v>
      </c>
      <c r="B89" s="88"/>
      <c r="C89" s="15"/>
      <c r="D89" s="15"/>
      <c r="E89" s="15"/>
      <c r="F89" s="15"/>
      <c r="G89" s="15"/>
      <c r="H89" s="15"/>
      <c r="I89" s="15"/>
      <c r="J89" s="15"/>
      <c r="K89" s="15"/>
      <c r="L89" s="15"/>
      <c r="M89" s="15"/>
      <c r="N89" s="15"/>
      <c r="O89" s="15"/>
      <c r="P89" s="15"/>
      <c r="Q89" s="15"/>
      <c r="R89" s="15"/>
      <c r="S89" s="15"/>
      <c r="T89" s="15"/>
      <c r="U89" s="15"/>
      <c r="V89" s="15"/>
      <c r="W89" s="15"/>
      <c r="X89" s="15"/>
      <c r="Y89" s="15"/>
      <c r="Z89" s="15"/>
      <c r="AA89" s="89"/>
      <c r="AB89" s="329"/>
      <c r="AC89" s="329"/>
      <c r="AD89" s="329"/>
      <c r="AE89" s="329"/>
      <c r="AF89" s="329"/>
      <c r="AG89" s="16" t="s">
        <v>137</v>
      </c>
      <c r="AH89" s="140"/>
      <c r="AI89" s="140"/>
    </row>
    <row r="90" spans="1:35" ht="16.149999999999999" customHeight="1" x14ac:dyDescent="0.4">
      <c r="A90" s="1" t="s">
        <v>512</v>
      </c>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333"/>
      <c r="AC90" s="333"/>
      <c r="AD90" s="333"/>
      <c r="AE90" s="333"/>
      <c r="AF90" s="333"/>
      <c r="AG90" s="7" t="s">
        <v>137</v>
      </c>
      <c r="AH90" s="140"/>
      <c r="AI90" s="140"/>
    </row>
    <row r="91" spans="1:35" ht="16.149999999999999" customHeight="1" x14ac:dyDescent="0.4">
      <c r="A91" s="24" t="s">
        <v>432</v>
      </c>
      <c r="B91" s="6"/>
      <c r="C91" s="6"/>
      <c r="D91" s="6"/>
      <c r="E91" s="6"/>
      <c r="F91" s="6"/>
      <c r="G91" s="6"/>
      <c r="H91" s="6"/>
      <c r="I91" s="6"/>
      <c r="J91" s="6"/>
      <c r="K91" s="6"/>
      <c r="L91" s="6"/>
      <c r="M91" s="6"/>
      <c r="N91" s="6"/>
      <c r="O91" s="6"/>
      <c r="P91" s="6"/>
      <c r="Q91" s="6"/>
      <c r="R91" s="6"/>
      <c r="S91" s="6"/>
      <c r="T91" s="6"/>
      <c r="U91" s="6"/>
      <c r="V91" s="6"/>
      <c r="W91" s="6"/>
      <c r="X91" s="6"/>
      <c r="Y91" s="6"/>
      <c r="Z91" s="6"/>
      <c r="AA91" s="6"/>
      <c r="AB91" s="326">
        <f>AB90-AB89</f>
        <v>0</v>
      </c>
      <c r="AC91" s="326"/>
      <c r="AD91" s="326"/>
      <c r="AE91" s="326"/>
      <c r="AF91" s="326"/>
      <c r="AG91" s="7" t="s">
        <v>137</v>
      </c>
      <c r="AH91" s="140"/>
      <c r="AI91" s="140"/>
    </row>
    <row r="92" spans="1:35" ht="16.149999999999999" customHeight="1" x14ac:dyDescent="0.4">
      <c r="A92" s="17"/>
      <c r="B92" s="43" t="s">
        <v>433</v>
      </c>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329"/>
      <c r="AC92" s="329"/>
      <c r="AD92" s="329"/>
      <c r="AE92" s="329"/>
      <c r="AF92" s="329"/>
      <c r="AG92" s="26" t="s">
        <v>137</v>
      </c>
      <c r="AH92" s="140"/>
      <c r="AI92" s="140"/>
    </row>
    <row r="93" spans="1:35" ht="16.350000000000001" customHeight="1" thickBot="1" x14ac:dyDescent="0.45">
      <c r="A93" s="44"/>
      <c r="B93" s="130" t="s">
        <v>434</v>
      </c>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362"/>
      <c r="AC93" s="362"/>
      <c r="AD93" s="362"/>
      <c r="AE93" s="362"/>
      <c r="AF93" s="362"/>
      <c r="AG93" s="26" t="s">
        <v>162</v>
      </c>
      <c r="AH93" s="140"/>
      <c r="AI93" s="140"/>
    </row>
    <row r="94" spans="1:35" ht="16.350000000000001" customHeight="1" thickTop="1" thickBot="1" x14ac:dyDescent="0.45">
      <c r="A94" s="104"/>
      <c r="B94" s="131" t="s">
        <v>435</v>
      </c>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355" t="e">
        <f>AB93/AB89*100</f>
        <v>#DIV/0!</v>
      </c>
      <c r="AC94" s="355"/>
      <c r="AD94" s="355"/>
      <c r="AE94" s="355"/>
      <c r="AF94" s="355"/>
      <c r="AG94" s="256" t="s">
        <v>164</v>
      </c>
      <c r="AH94" s="140"/>
      <c r="AI94" s="140"/>
    </row>
    <row r="95" spans="1:35" ht="16.350000000000001" customHeight="1" x14ac:dyDescent="0.4"/>
    <row r="96" spans="1:35" ht="16.149999999999999" customHeight="1" thickBot="1" x14ac:dyDescent="0.45">
      <c r="A96" s="2" t="s">
        <v>168</v>
      </c>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363"/>
      <c r="AB96" s="363"/>
      <c r="AC96" s="363"/>
      <c r="AD96" s="363"/>
      <c r="AE96" s="363"/>
      <c r="AF96" s="363"/>
      <c r="AG96" s="363"/>
      <c r="AH96" s="141"/>
      <c r="AI96" s="141"/>
    </row>
    <row r="97" spans="1:35" ht="16.149999999999999" customHeight="1" x14ac:dyDescent="0.4">
      <c r="A97" s="144" t="s">
        <v>513</v>
      </c>
      <c r="B97" s="69"/>
      <c r="C97" s="38"/>
      <c r="D97" s="38"/>
      <c r="E97" s="38"/>
      <c r="F97" s="38"/>
      <c r="G97" s="38"/>
      <c r="H97" s="38"/>
      <c r="I97" s="38"/>
      <c r="J97" s="38"/>
      <c r="K97" s="38"/>
      <c r="L97" s="38"/>
      <c r="M97" s="38"/>
      <c r="N97" s="38"/>
      <c r="O97" s="38"/>
      <c r="P97" s="38"/>
      <c r="Q97" s="38"/>
      <c r="R97" s="38"/>
      <c r="S97" s="38"/>
      <c r="T97" s="38"/>
      <c r="U97" s="38"/>
      <c r="V97" s="38"/>
      <c r="W97" s="38"/>
      <c r="X97" s="38"/>
      <c r="Y97" s="38"/>
      <c r="Z97" s="38"/>
      <c r="AA97" s="90"/>
      <c r="AB97" s="330"/>
      <c r="AC97" s="330"/>
      <c r="AD97" s="330"/>
      <c r="AE97" s="330"/>
      <c r="AF97" s="330"/>
      <c r="AG97" s="92" t="s">
        <v>156</v>
      </c>
      <c r="AH97" s="120"/>
      <c r="AI97" s="120"/>
    </row>
    <row r="98" spans="1:35" ht="16.149999999999999" customHeight="1" x14ac:dyDescent="0.4">
      <c r="A98" s="1" t="s">
        <v>514</v>
      </c>
      <c r="B98" s="88"/>
      <c r="C98" s="15"/>
      <c r="D98" s="15"/>
      <c r="E98" s="15"/>
      <c r="F98" s="15"/>
      <c r="G98" s="15"/>
      <c r="H98" s="15"/>
      <c r="I98" s="15"/>
      <c r="J98" s="15"/>
      <c r="K98" s="15"/>
      <c r="L98" s="15"/>
      <c r="M98" s="15"/>
      <c r="N98" s="15"/>
      <c r="O98" s="15"/>
      <c r="P98" s="15"/>
      <c r="Q98" s="15"/>
      <c r="R98" s="15"/>
      <c r="S98" s="15"/>
      <c r="T98" s="15"/>
      <c r="U98" s="15"/>
      <c r="V98" s="15"/>
      <c r="W98" s="15"/>
      <c r="X98" s="15"/>
      <c r="Y98" s="15"/>
      <c r="Z98" s="15"/>
      <c r="AA98" s="89"/>
      <c r="AB98" s="329"/>
      <c r="AC98" s="329"/>
      <c r="AD98" s="329"/>
      <c r="AE98" s="329"/>
      <c r="AF98" s="329"/>
      <c r="AG98" s="16" t="s">
        <v>137</v>
      </c>
      <c r="AH98" s="140"/>
      <c r="AI98" s="140"/>
    </row>
    <row r="99" spans="1:35" ht="16.149999999999999" customHeight="1" x14ac:dyDescent="0.4">
      <c r="A99" s="1" t="s">
        <v>515</v>
      </c>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333"/>
      <c r="AC99" s="333"/>
      <c r="AD99" s="333"/>
      <c r="AE99" s="333"/>
      <c r="AF99" s="333"/>
      <c r="AG99" s="7" t="s">
        <v>137</v>
      </c>
      <c r="AH99" s="140"/>
      <c r="AI99" s="140"/>
    </row>
    <row r="100" spans="1:35" ht="16.149999999999999" customHeight="1" x14ac:dyDescent="0.4">
      <c r="A100" s="24" t="s">
        <v>436</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326">
        <f>AB99-AB98</f>
        <v>0</v>
      </c>
      <c r="AC100" s="326"/>
      <c r="AD100" s="326"/>
      <c r="AE100" s="326"/>
      <c r="AF100" s="326"/>
      <c r="AG100" s="7" t="s">
        <v>137</v>
      </c>
      <c r="AH100" s="140"/>
      <c r="AI100" s="140"/>
    </row>
    <row r="101" spans="1:35" ht="16.149999999999999" customHeight="1" x14ac:dyDescent="0.4">
      <c r="A101" s="17"/>
      <c r="B101" s="43" t="s">
        <v>437</v>
      </c>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329"/>
      <c r="AC101" s="329"/>
      <c r="AD101" s="329"/>
      <c r="AE101" s="329"/>
      <c r="AF101" s="329"/>
      <c r="AG101" s="26" t="s">
        <v>137</v>
      </c>
      <c r="AH101" s="140"/>
      <c r="AI101" s="140"/>
    </row>
    <row r="102" spans="1:35" ht="16.149999999999999" customHeight="1" thickBot="1" x14ac:dyDescent="0.45">
      <c r="A102" s="44"/>
      <c r="B102" s="130" t="s">
        <v>438</v>
      </c>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362"/>
      <c r="AC102" s="362"/>
      <c r="AD102" s="362"/>
      <c r="AE102" s="362"/>
      <c r="AF102" s="362"/>
      <c r="AG102" s="26" t="s">
        <v>162</v>
      </c>
      <c r="AH102" s="140"/>
      <c r="AI102" s="140"/>
    </row>
    <row r="103" spans="1:35" ht="16.350000000000001" customHeight="1" thickTop="1" thickBot="1" x14ac:dyDescent="0.45">
      <c r="A103" s="104"/>
      <c r="B103" s="131" t="s">
        <v>439</v>
      </c>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355" t="e">
        <f>AB102/AB98*100</f>
        <v>#DIV/0!</v>
      </c>
      <c r="AC103" s="355"/>
      <c r="AD103" s="355"/>
      <c r="AE103" s="355"/>
      <c r="AF103" s="355"/>
      <c r="AG103" s="256" t="s">
        <v>164</v>
      </c>
      <c r="AH103" s="140"/>
      <c r="AI103" s="140"/>
    </row>
    <row r="104" spans="1:35" ht="16.350000000000001" customHeight="1" x14ac:dyDescent="0.4">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257"/>
      <c r="AC104" s="257"/>
      <c r="AD104" s="257"/>
      <c r="AE104" s="257"/>
      <c r="AF104" s="257"/>
      <c r="AG104" s="150"/>
      <c r="AH104" s="140"/>
      <c r="AI104" s="140"/>
    </row>
    <row r="105" spans="1:35" ht="16.350000000000001" customHeight="1" x14ac:dyDescent="0.4">
      <c r="A105" s="77" t="s">
        <v>169</v>
      </c>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c r="AF105" s="78"/>
      <c r="AG105" s="78"/>
    </row>
    <row r="106" spans="1:35" ht="16.149999999999999" customHeight="1" thickBot="1" x14ac:dyDescent="0.45">
      <c r="A106" s="266" t="s">
        <v>724</v>
      </c>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340"/>
      <c r="AB106" s="340"/>
      <c r="AC106" s="340"/>
      <c r="AD106" s="340"/>
      <c r="AE106" s="340"/>
      <c r="AF106" s="340"/>
      <c r="AG106" s="340"/>
      <c r="AH106" s="141"/>
      <c r="AI106" s="141"/>
    </row>
    <row r="107" spans="1:35" ht="16.149999999999999" customHeight="1" x14ac:dyDescent="0.4">
      <c r="A107" s="143" t="s">
        <v>516</v>
      </c>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93"/>
      <c r="AB107" s="341"/>
      <c r="AC107" s="341"/>
      <c r="AD107" s="341"/>
      <c r="AE107" s="341"/>
      <c r="AF107" s="341"/>
      <c r="AG107" s="95" t="s">
        <v>156</v>
      </c>
      <c r="AH107" s="120"/>
      <c r="AI107" s="120"/>
    </row>
    <row r="108" spans="1:35" ht="16.149999999999999" customHeight="1" x14ac:dyDescent="0.4">
      <c r="A108" s="129" t="s">
        <v>517</v>
      </c>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94"/>
      <c r="AB108" s="382"/>
      <c r="AC108" s="382"/>
      <c r="AD108" s="382"/>
      <c r="AE108" s="382"/>
      <c r="AF108" s="382"/>
      <c r="AG108" s="151" t="s">
        <v>137</v>
      </c>
      <c r="AH108" s="120"/>
      <c r="AI108" s="120"/>
    </row>
    <row r="109" spans="1:35" ht="16.149999999999999" customHeight="1" x14ac:dyDescent="0.4">
      <c r="A109" s="129" t="s">
        <v>518</v>
      </c>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94"/>
      <c r="AB109" s="342"/>
      <c r="AC109" s="342"/>
      <c r="AD109" s="342"/>
      <c r="AE109" s="342"/>
      <c r="AF109" s="342"/>
      <c r="AG109" s="82" t="s">
        <v>137</v>
      </c>
      <c r="AH109" s="140"/>
      <c r="AI109" s="140"/>
    </row>
    <row r="110" spans="1:35" ht="16.149999999999999" customHeight="1" x14ac:dyDescent="0.4">
      <c r="A110" s="129" t="s">
        <v>519</v>
      </c>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343"/>
      <c r="AC110" s="343"/>
      <c r="AD110" s="343"/>
      <c r="AE110" s="343"/>
      <c r="AF110" s="343"/>
      <c r="AG110" s="84" t="s">
        <v>137</v>
      </c>
      <c r="AH110" s="140"/>
      <c r="AI110" s="140"/>
    </row>
    <row r="111" spans="1:35" ht="16.149999999999999" customHeight="1" x14ac:dyDescent="0.4">
      <c r="A111" s="129" t="s">
        <v>520</v>
      </c>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342"/>
      <c r="AC111" s="342"/>
      <c r="AD111" s="342"/>
      <c r="AE111" s="342"/>
      <c r="AF111" s="342"/>
      <c r="AG111" s="84" t="s">
        <v>137</v>
      </c>
      <c r="AH111" s="140"/>
      <c r="AI111" s="140"/>
    </row>
    <row r="112" spans="1:35" ht="16.149999999999999" customHeight="1" x14ac:dyDescent="0.4">
      <c r="A112" s="133" t="s">
        <v>449</v>
      </c>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357">
        <f>AB110-AB108</f>
        <v>0</v>
      </c>
      <c r="AC112" s="357"/>
      <c r="AD112" s="357"/>
      <c r="AE112" s="357"/>
      <c r="AF112" s="357"/>
      <c r="AG112" s="84" t="s">
        <v>137</v>
      </c>
      <c r="AH112" s="140"/>
      <c r="AI112" s="140"/>
    </row>
    <row r="113" spans="1:35" ht="16.149999999999999" customHeight="1" x14ac:dyDescent="0.4">
      <c r="A113" s="133" t="s">
        <v>443</v>
      </c>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357">
        <f>AB110-AB109</f>
        <v>0</v>
      </c>
      <c r="AC113" s="357"/>
      <c r="AD113" s="357"/>
      <c r="AE113" s="357"/>
      <c r="AF113" s="357"/>
      <c r="AG113" s="84" t="s">
        <v>137</v>
      </c>
      <c r="AH113" s="140"/>
      <c r="AI113" s="140"/>
    </row>
    <row r="114" spans="1:35" ht="16.149999999999999" customHeight="1" x14ac:dyDescent="0.4">
      <c r="A114" s="110"/>
      <c r="B114" s="111" t="s">
        <v>440</v>
      </c>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342"/>
      <c r="AC114" s="342"/>
      <c r="AD114" s="342"/>
      <c r="AE114" s="342"/>
      <c r="AF114" s="342"/>
      <c r="AG114" s="179" t="s">
        <v>137</v>
      </c>
      <c r="AH114" s="140"/>
      <c r="AI114" s="140"/>
    </row>
    <row r="115" spans="1:35" ht="16.149999999999999" customHeight="1" thickBot="1" x14ac:dyDescent="0.45">
      <c r="A115" s="112"/>
      <c r="B115" s="135" t="s">
        <v>441</v>
      </c>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365"/>
      <c r="AC115" s="365"/>
      <c r="AD115" s="365"/>
      <c r="AE115" s="365"/>
      <c r="AF115" s="365"/>
      <c r="AG115" s="179" t="s">
        <v>162</v>
      </c>
      <c r="AH115" s="140"/>
      <c r="AI115" s="140"/>
    </row>
    <row r="116" spans="1:35" ht="16.350000000000001" customHeight="1" thickTop="1" thickBot="1" x14ac:dyDescent="0.45">
      <c r="A116" s="113"/>
      <c r="B116" s="136" t="s">
        <v>442</v>
      </c>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356" t="e">
        <f>AB115/AB109*100</f>
        <v>#DIV/0!</v>
      </c>
      <c r="AC116" s="356"/>
      <c r="AD116" s="356"/>
      <c r="AE116" s="356"/>
      <c r="AF116" s="356"/>
      <c r="AG116" s="180" t="s">
        <v>164</v>
      </c>
      <c r="AH116" s="140"/>
      <c r="AI116" s="140"/>
    </row>
    <row r="117" spans="1:35" ht="16.350000000000001" customHeight="1" x14ac:dyDescent="0.4">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row>
    <row r="118" spans="1:35" ht="16.149999999999999" customHeight="1" thickBot="1" x14ac:dyDescent="0.45">
      <c r="A118" s="77" t="s">
        <v>725</v>
      </c>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340"/>
      <c r="AB118" s="340"/>
      <c r="AC118" s="340"/>
      <c r="AD118" s="340"/>
      <c r="AE118" s="340"/>
      <c r="AF118" s="340"/>
      <c r="AG118" s="340"/>
      <c r="AH118" s="141"/>
      <c r="AI118" s="141"/>
    </row>
    <row r="119" spans="1:35" ht="16.149999999999999" customHeight="1" x14ac:dyDescent="0.4">
      <c r="A119" s="143" t="s">
        <v>521</v>
      </c>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93"/>
      <c r="AB119" s="341"/>
      <c r="AC119" s="341"/>
      <c r="AD119" s="341"/>
      <c r="AE119" s="341"/>
      <c r="AF119" s="341"/>
      <c r="AG119" s="95" t="s">
        <v>156</v>
      </c>
      <c r="AH119" s="120"/>
      <c r="AI119" s="120"/>
    </row>
    <row r="120" spans="1:35" ht="16.149999999999999" customHeight="1" x14ac:dyDescent="0.4">
      <c r="A120" s="129" t="s">
        <v>522</v>
      </c>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94"/>
      <c r="AB120" s="382"/>
      <c r="AC120" s="382"/>
      <c r="AD120" s="382"/>
      <c r="AE120" s="382"/>
      <c r="AF120" s="382"/>
      <c r="AG120" s="151" t="s">
        <v>137</v>
      </c>
      <c r="AH120" s="120"/>
      <c r="AI120" s="120"/>
    </row>
    <row r="121" spans="1:35" ht="16.149999999999999" customHeight="1" x14ac:dyDescent="0.4">
      <c r="A121" s="129" t="s">
        <v>523</v>
      </c>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94"/>
      <c r="AB121" s="342"/>
      <c r="AC121" s="342"/>
      <c r="AD121" s="342"/>
      <c r="AE121" s="342"/>
      <c r="AF121" s="342"/>
      <c r="AG121" s="82" t="s">
        <v>137</v>
      </c>
      <c r="AH121" s="140"/>
      <c r="AI121" s="140"/>
    </row>
    <row r="122" spans="1:35" ht="16.149999999999999" customHeight="1" x14ac:dyDescent="0.4">
      <c r="A122" s="129" t="s">
        <v>502</v>
      </c>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343"/>
      <c r="AC122" s="343"/>
      <c r="AD122" s="343"/>
      <c r="AE122" s="343"/>
      <c r="AF122" s="343"/>
      <c r="AG122" s="84" t="s">
        <v>137</v>
      </c>
      <c r="AH122" s="140"/>
      <c r="AI122" s="140"/>
    </row>
    <row r="123" spans="1:35" ht="16.149999999999999" customHeight="1" x14ac:dyDescent="0.4">
      <c r="A123" s="129" t="s">
        <v>503</v>
      </c>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342"/>
      <c r="AC123" s="342"/>
      <c r="AD123" s="342"/>
      <c r="AE123" s="342"/>
      <c r="AF123" s="342"/>
      <c r="AG123" s="84" t="s">
        <v>137</v>
      </c>
      <c r="AH123" s="140"/>
      <c r="AI123" s="140"/>
    </row>
    <row r="124" spans="1:35" ht="16.149999999999999" customHeight="1" x14ac:dyDescent="0.4">
      <c r="A124" s="133" t="s">
        <v>448</v>
      </c>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357">
        <f>AB122-AB120</f>
        <v>0</v>
      </c>
      <c r="AC124" s="357"/>
      <c r="AD124" s="357"/>
      <c r="AE124" s="357"/>
      <c r="AF124" s="357"/>
      <c r="AG124" s="84" t="s">
        <v>137</v>
      </c>
      <c r="AH124" s="140"/>
      <c r="AI124" s="140"/>
    </row>
    <row r="125" spans="1:35" ht="16.149999999999999" customHeight="1" x14ac:dyDescent="0.4">
      <c r="A125" s="133" t="s">
        <v>443</v>
      </c>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357">
        <f>AB122-AB121</f>
        <v>0</v>
      </c>
      <c r="AC125" s="357"/>
      <c r="AD125" s="357"/>
      <c r="AE125" s="357"/>
      <c r="AF125" s="357"/>
      <c r="AG125" s="84" t="s">
        <v>137</v>
      </c>
      <c r="AH125" s="140"/>
      <c r="AI125" s="140"/>
    </row>
    <row r="126" spans="1:35" ht="16.149999999999999" customHeight="1" x14ac:dyDescent="0.4">
      <c r="A126" s="110"/>
      <c r="B126" s="111" t="s">
        <v>440</v>
      </c>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342"/>
      <c r="AC126" s="342"/>
      <c r="AD126" s="342"/>
      <c r="AE126" s="342"/>
      <c r="AF126" s="342"/>
      <c r="AG126" s="179" t="s">
        <v>137</v>
      </c>
      <c r="AH126" s="140"/>
      <c r="AI126" s="140"/>
    </row>
    <row r="127" spans="1:35" ht="16.149999999999999" customHeight="1" thickBot="1" x14ac:dyDescent="0.45">
      <c r="A127" s="112"/>
      <c r="B127" s="135" t="s">
        <v>441</v>
      </c>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365"/>
      <c r="AC127" s="365"/>
      <c r="AD127" s="365"/>
      <c r="AE127" s="365"/>
      <c r="AF127" s="365"/>
      <c r="AG127" s="179" t="s">
        <v>162</v>
      </c>
      <c r="AH127" s="140"/>
      <c r="AI127" s="140"/>
    </row>
    <row r="128" spans="1:35" ht="16.350000000000001" customHeight="1" thickTop="1" thickBot="1" x14ac:dyDescent="0.45">
      <c r="A128" s="113"/>
      <c r="B128" s="136" t="s">
        <v>442</v>
      </c>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356" t="e">
        <f>AB127/AB121*100</f>
        <v>#DIV/0!</v>
      </c>
      <c r="AC128" s="356"/>
      <c r="AD128" s="356"/>
      <c r="AE128" s="356"/>
      <c r="AF128" s="356"/>
      <c r="AG128" s="180" t="s">
        <v>164</v>
      </c>
      <c r="AH128" s="140"/>
      <c r="AI128" s="140"/>
    </row>
    <row r="129" spans="1:35" ht="13.5" customHeight="1" x14ac:dyDescent="0.4">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c r="AE129" s="78"/>
      <c r="AF129" s="78"/>
      <c r="AG129" s="78"/>
    </row>
    <row r="130" spans="1:35" ht="16.149999999999999" customHeight="1" thickBot="1" x14ac:dyDescent="0.45">
      <c r="A130" s="2" t="s">
        <v>726</v>
      </c>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row>
    <row r="131" spans="1:35" ht="16.149999999999999" customHeight="1" x14ac:dyDescent="0.4">
      <c r="A131" s="11" t="s">
        <v>444</v>
      </c>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3"/>
      <c r="AH131" s="140"/>
      <c r="AI131" s="140"/>
    </row>
    <row r="132" spans="1:35" ht="16.149999999999999" customHeight="1" x14ac:dyDescent="0.4">
      <c r="A132" s="17"/>
      <c r="B132" s="60"/>
      <c r="C132" s="60" t="s">
        <v>170</v>
      </c>
      <c r="D132" s="60"/>
      <c r="E132" s="60"/>
      <c r="F132" s="60"/>
      <c r="G132" s="60"/>
      <c r="H132" s="60"/>
      <c r="I132" s="60"/>
      <c r="J132" s="60"/>
      <c r="K132" s="60"/>
      <c r="L132" s="60"/>
      <c r="M132" s="60" t="s">
        <v>171</v>
      </c>
      <c r="N132" s="60"/>
      <c r="O132" s="60"/>
      <c r="P132" s="60"/>
      <c r="Q132" s="60"/>
      <c r="R132" s="60"/>
      <c r="S132" s="60"/>
      <c r="T132" s="60"/>
      <c r="U132" s="60"/>
      <c r="V132" s="60"/>
      <c r="W132" s="60"/>
      <c r="X132" s="60"/>
      <c r="Y132" s="60"/>
      <c r="Z132" s="60"/>
      <c r="AA132" s="60"/>
      <c r="AB132" s="60"/>
      <c r="AC132" s="60"/>
      <c r="AD132" s="60"/>
      <c r="AE132" s="60"/>
      <c r="AF132" s="60"/>
      <c r="AG132" s="18"/>
      <c r="AH132" s="140"/>
      <c r="AI132" s="140"/>
    </row>
    <row r="133" spans="1:35" ht="15.6" customHeight="1" x14ac:dyDescent="0.4">
      <c r="A133" s="17"/>
      <c r="B133" s="60"/>
      <c r="C133" s="60" t="s">
        <v>172</v>
      </c>
      <c r="D133" s="60"/>
      <c r="E133" s="60"/>
      <c r="F133" s="60"/>
      <c r="G133" s="60"/>
      <c r="H133" s="60"/>
      <c r="I133" s="60"/>
      <c r="J133" s="60"/>
      <c r="K133" s="60"/>
      <c r="L133" s="364"/>
      <c r="M133" s="364"/>
      <c r="N133" s="364"/>
      <c r="O133" s="364"/>
      <c r="P133" s="364"/>
      <c r="Q133" s="364"/>
      <c r="R133" s="364"/>
      <c r="S133" s="364"/>
      <c r="T133" s="364"/>
      <c r="U133" s="364"/>
      <c r="V133" s="364"/>
      <c r="W133" s="364"/>
      <c r="X133" s="364"/>
      <c r="Y133" s="364"/>
      <c r="Z133" s="364"/>
      <c r="AA133" s="364"/>
      <c r="AB133" s="364"/>
      <c r="AC133" s="364"/>
      <c r="AD133" s="364"/>
      <c r="AE133" s="364"/>
      <c r="AF133" s="364"/>
      <c r="AG133" s="18" t="s">
        <v>50</v>
      </c>
      <c r="AH133" s="140"/>
      <c r="AI133" s="140"/>
    </row>
    <row r="134" spans="1:35" ht="5.45" customHeight="1" x14ac:dyDescent="0.4">
      <c r="A134" s="14"/>
      <c r="B134" s="15"/>
      <c r="C134" s="15"/>
      <c r="D134" s="15"/>
      <c r="E134" s="15"/>
      <c r="F134" s="15"/>
      <c r="G134" s="15"/>
      <c r="H134" s="15"/>
      <c r="I134" s="15"/>
      <c r="J134" s="15"/>
      <c r="K134" s="15"/>
      <c r="L134" s="27"/>
      <c r="M134" s="27"/>
      <c r="N134" s="27"/>
      <c r="O134" s="27"/>
      <c r="P134" s="27"/>
      <c r="Q134" s="27"/>
      <c r="R134" s="27"/>
      <c r="S134" s="27"/>
      <c r="T134" s="27"/>
      <c r="U134" s="27"/>
      <c r="V134" s="27"/>
      <c r="W134" s="27"/>
      <c r="X134" s="27"/>
      <c r="Y134" s="27"/>
      <c r="Z134" s="27"/>
      <c r="AA134" s="27"/>
      <c r="AB134" s="27"/>
      <c r="AC134" s="27"/>
      <c r="AD134" s="27"/>
      <c r="AE134" s="27"/>
      <c r="AF134" s="27"/>
      <c r="AG134" s="16"/>
      <c r="AH134" s="140"/>
      <c r="AI134" s="140"/>
    </row>
    <row r="135" spans="1:35" x14ac:dyDescent="0.4">
      <c r="A135" s="24" t="s">
        <v>445</v>
      </c>
      <c r="B135" s="25"/>
      <c r="C135" s="25"/>
      <c r="D135" s="25"/>
      <c r="E135" s="25"/>
      <c r="F135" s="25"/>
      <c r="G135" s="25"/>
      <c r="H135" s="25"/>
      <c r="I135" s="25"/>
      <c r="J135" s="25"/>
      <c r="K135" s="25"/>
      <c r="L135" s="28"/>
      <c r="M135" s="28"/>
      <c r="N135" s="28"/>
      <c r="O135" s="28"/>
      <c r="P135" s="28"/>
      <c r="Q135" s="28"/>
      <c r="R135" s="28"/>
      <c r="S135" s="28"/>
      <c r="T135" s="28"/>
      <c r="U135" s="28"/>
      <c r="V135" s="28"/>
      <c r="W135" s="28"/>
      <c r="X135" s="28"/>
      <c r="Y135" s="28"/>
      <c r="Z135" s="28"/>
      <c r="AA135" s="28"/>
      <c r="AB135" s="28"/>
      <c r="AC135" s="28"/>
      <c r="AD135" s="28"/>
      <c r="AE135" s="28"/>
      <c r="AF135" s="28"/>
      <c r="AG135" s="26"/>
      <c r="AH135" s="140"/>
      <c r="AI135" s="140"/>
    </row>
    <row r="136" spans="1:35" ht="49.15" customHeight="1" x14ac:dyDescent="0.4">
      <c r="A136" s="17"/>
      <c r="B136" s="60"/>
      <c r="C136" s="367"/>
      <c r="D136" s="367"/>
      <c r="E136" s="367"/>
      <c r="F136" s="367"/>
      <c r="G136" s="367"/>
      <c r="H136" s="367"/>
      <c r="I136" s="367"/>
      <c r="J136" s="367"/>
      <c r="K136" s="367"/>
      <c r="L136" s="367"/>
      <c r="M136" s="367"/>
      <c r="N136" s="367"/>
      <c r="O136" s="367"/>
      <c r="P136" s="367"/>
      <c r="Q136" s="367"/>
      <c r="R136" s="367"/>
      <c r="S136" s="367"/>
      <c r="T136" s="367"/>
      <c r="U136" s="367"/>
      <c r="V136" s="367"/>
      <c r="W136" s="367"/>
      <c r="X136" s="367"/>
      <c r="Y136" s="367"/>
      <c r="Z136" s="367"/>
      <c r="AA136" s="367"/>
      <c r="AB136" s="367"/>
      <c r="AC136" s="367"/>
      <c r="AD136" s="367"/>
      <c r="AE136" s="367"/>
      <c r="AF136" s="367"/>
      <c r="AG136" s="18"/>
      <c r="AH136" s="140"/>
      <c r="AI136" s="140"/>
    </row>
    <row r="137" spans="1:35" ht="9" customHeight="1" thickBot="1" x14ac:dyDescent="0.45">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10"/>
      <c r="AH137" s="140"/>
      <c r="AI137" s="140"/>
    </row>
    <row r="138" spans="1:35" ht="15" customHeight="1" x14ac:dyDescent="0.4">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row>
    <row r="139" spans="1:35" ht="15" customHeight="1" x14ac:dyDescent="0.4">
      <c r="A139" s="368" t="s">
        <v>173</v>
      </c>
      <c r="B139" s="368"/>
      <c r="C139" s="368"/>
      <c r="D139" s="368"/>
      <c r="E139" s="368"/>
      <c r="F139" s="368"/>
      <c r="G139" s="368"/>
      <c r="H139" s="368"/>
      <c r="I139" s="368"/>
      <c r="J139" s="368"/>
      <c r="K139" s="368"/>
      <c r="L139" s="368"/>
      <c r="M139" s="368"/>
      <c r="N139" s="368"/>
      <c r="O139" s="368"/>
      <c r="P139" s="368"/>
      <c r="Q139" s="368"/>
      <c r="R139" s="368"/>
      <c r="S139" s="368"/>
      <c r="T139" s="368"/>
      <c r="U139" s="368"/>
      <c r="V139" s="368"/>
      <c r="W139" s="368"/>
      <c r="X139" s="368"/>
      <c r="Y139" s="368"/>
      <c r="Z139" s="368"/>
      <c r="AA139" s="368"/>
      <c r="AB139" s="368"/>
      <c r="AC139" s="368"/>
      <c r="AD139" s="368"/>
      <c r="AE139" s="368"/>
      <c r="AF139" s="368"/>
      <c r="AG139" s="368"/>
      <c r="AH139" s="142"/>
      <c r="AI139" s="142"/>
    </row>
    <row r="140" spans="1:35" ht="15" customHeight="1" x14ac:dyDescent="0.4">
      <c r="A140" s="368"/>
      <c r="B140" s="368"/>
      <c r="C140" s="368"/>
      <c r="D140" s="368"/>
      <c r="E140" s="368"/>
      <c r="F140" s="368"/>
      <c r="G140" s="368"/>
      <c r="H140" s="368"/>
      <c r="I140" s="368"/>
      <c r="J140" s="368"/>
      <c r="K140" s="368"/>
      <c r="L140" s="368"/>
      <c r="M140" s="368"/>
      <c r="N140" s="368"/>
      <c r="O140" s="368"/>
      <c r="P140" s="368"/>
      <c r="Q140" s="368"/>
      <c r="R140" s="368"/>
      <c r="S140" s="368"/>
      <c r="T140" s="368"/>
      <c r="U140" s="368"/>
      <c r="V140" s="368"/>
      <c r="W140" s="368"/>
      <c r="X140" s="368"/>
      <c r="Y140" s="368"/>
      <c r="Z140" s="368"/>
      <c r="AA140" s="368"/>
      <c r="AB140" s="368"/>
      <c r="AC140" s="368"/>
      <c r="AD140" s="368"/>
      <c r="AE140" s="368"/>
      <c r="AF140" s="368"/>
      <c r="AG140" s="368"/>
      <c r="AH140" s="142"/>
      <c r="AI140" s="142"/>
    </row>
    <row r="141" spans="1:35" ht="15" customHeight="1" x14ac:dyDescent="0.4">
      <c r="A141" s="279"/>
      <c r="B141" s="279"/>
      <c r="C141" s="279"/>
      <c r="D141" s="279"/>
      <c r="E141" s="279"/>
      <c r="F141" s="279"/>
      <c r="G141" s="279"/>
      <c r="H141" s="279"/>
      <c r="I141" s="279"/>
      <c r="J141" s="279"/>
      <c r="K141" s="279"/>
      <c r="L141" s="279"/>
      <c r="M141" s="279"/>
      <c r="N141" s="279"/>
      <c r="O141" s="279"/>
      <c r="P141" s="279"/>
      <c r="Q141" s="279"/>
      <c r="R141" s="279"/>
      <c r="S141" s="279"/>
      <c r="T141" s="279"/>
      <c r="U141" s="279"/>
      <c r="V141" s="279"/>
      <c r="W141" s="279"/>
      <c r="X141" s="279"/>
      <c r="Y141" s="279"/>
      <c r="Z141" s="279"/>
      <c r="AA141" s="279"/>
      <c r="AB141" s="279"/>
      <c r="AC141" s="279"/>
      <c r="AD141" s="279"/>
      <c r="AE141" s="279"/>
      <c r="AF141" s="279"/>
      <c r="AG141" s="279"/>
      <c r="AH141" s="142"/>
      <c r="AI141" s="142"/>
    </row>
    <row r="142" spans="1:35" ht="15" customHeight="1" x14ac:dyDescent="0.4">
      <c r="A142" s="60"/>
      <c r="B142" s="60"/>
      <c r="C142" s="60" t="s">
        <v>130</v>
      </c>
      <c r="D142" s="60"/>
      <c r="E142" s="360"/>
      <c r="F142" s="360"/>
      <c r="G142" s="60" t="s">
        <v>131</v>
      </c>
      <c r="H142" s="360"/>
      <c r="I142" s="360"/>
      <c r="J142" s="60" t="s">
        <v>132</v>
      </c>
      <c r="K142" s="360"/>
      <c r="L142" s="360"/>
      <c r="M142" s="60" t="s">
        <v>174</v>
      </c>
      <c r="N142" s="60"/>
      <c r="O142" s="60"/>
      <c r="P142" s="60" t="s">
        <v>175</v>
      </c>
      <c r="Q142" s="60"/>
      <c r="R142" s="60"/>
      <c r="S142" s="60"/>
      <c r="T142" s="361"/>
      <c r="U142" s="361"/>
      <c r="V142" s="361"/>
      <c r="W142" s="361"/>
      <c r="X142" s="361"/>
      <c r="Y142" s="361"/>
      <c r="Z142" s="361"/>
      <c r="AA142" s="361"/>
      <c r="AB142" s="361"/>
      <c r="AC142" s="361"/>
      <c r="AD142" s="361"/>
      <c r="AE142" s="361"/>
      <c r="AF142" s="361"/>
      <c r="AG142" s="60"/>
    </row>
    <row r="143" spans="1:35" ht="15" customHeight="1" x14ac:dyDescent="0.4">
      <c r="A143" s="60"/>
      <c r="B143" s="60"/>
      <c r="C143" s="60"/>
      <c r="D143" s="60"/>
      <c r="E143" s="21"/>
      <c r="F143" s="21"/>
      <c r="G143" s="60"/>
      <c r="H143" s="21"/>
      <c r="I143" s="21"/>
      <c r="J143" s="60"/>
      <c r="K143" s="21"/>
      <c r="L143" s="21"/>
      <c r="M143" s="60"/>
      <c r="N143" s="60"/>
      <c r="O143" s="60"/>
      <c r="P143" s="60"/>
      <c r="Q143" s="60"/>
      <c r="R143" s="60"/>
      <c r="S143" s="60"/>
      <c r="T143" s="21"/>
      <c r="U143" s="21"/>
      <c r="V143" s="21"/>
      <c r="W143" s="21"/>
      <c r="X143" s="21"/>
      <c r="Y143" s="21"/>
      <c r="Z143" s="21"/>
      <c r="AA143" s="21"/>
      <c r="AB143" s="21"/>
      <c r="AC143" s="21"/>
      <c r="AD143" s="21"/>
      <c r="AE143" s="21"/>
      <c r="AF143" s="21"/>
      <c r="AG143" s="60"/>
    </row>
    <row r="144" spans="1:35" ht="15" customHeight="1" x14ac:dyDescent="0.4">
      <c r="A144" s="60" t="s">
        <v>176</v>
      </c>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row>
    <row r="145" spans="1:35" ht="15" customHeight="1" x14ac:dyDescent="0.4">
      <c r="A145" s="366" t="s">
        <v>727</v>
      </c>
      <c r="B145" s="366"/>
      <c r="C145" s="366"/>
      <c r="D145" s="366"/>
      <c r="E145" s="366"/>
      <c r="F145" s="366"/>
      <c r="G145" s="366"/>
      <c r="H145" s="366"/>
      <c r="I145" s="366"/>
      <c r="J145" s="366"/>
      <c r="K145" s="366"/>
      <c r="L145" s="366"/>
      <c r="M145" s="366"/>
      <c r="N145" s="366"/>
      <c r="O145" s="366"/>
      <c r="P145" s="366"/>
      <c r="Q145" s="366"/>
      <c r="R145" s="366"/>
      <c r="S145" s="366"/>
      <c r="T145" s="366"/>
      <c r="U145" s="366"/>
      <c r="V145" s="366"/>
      <c r="W145" s="366"/>
      <c r="X145" s="366"/>
      <c r="Y145" s="366"/>
      <c r="Z145" s="366"/>
      <c r="AA145" s="366"/>
      <c r="AB145" s="366"/>
      <c r="AC145" s="366"/>
      <c r="AD145" s="366"/>
      <c r="AE145" s="366"/>
      <c r="AF145" s="366"/>
      <c r="AG145" s="366"/>
      <c r="AH145" s="366"/>
      <c r="AI145" s="142"/>
    </row>
    <row r="146" spans="1:35" ht="15" customHeight="1" x14ac:dyDescent="0.4">
      <c r="A146" s="366"/>
      <c r="B146" s="366"/>
      <c r="C146" s="366"/>
      <c r="D146" s="366"/>
      <c r="E146" s="366"/>
      <c r="F146" s="366"/>
      <c r="G146" s="366"/>
      <c r="H146" s="366"/>
      <c r="I146" s="366"/>
      <c r="J146" s="366"/>
      <c r="K146" s="366"/>
      <c r="L146" s="366"/>
      <c r="M146" s="366"/>
      <c r="N146" s="366"/>
      <c r="O146" s="366"/>
      <c r="P146" s="366"/>
      <c r="Q146" s="366"/>
      <c r="R146" s="366"/>
      <c r="S146" s="366"/>
      <c r="T146" s="366"/>
      <c r="U146" s="366"/>
      <c r="V146" s="366"/>
      <c r="W146" s="366"/>
      <c r="X146" s="366"/>
      <c r="Y146" s="366"/>
      <c r="Z146" s="366"/>
      <c r="AA146" s="366"/>
      <c r="AB146" s="366"/>
      <c r="AC146" s="366"/>
      <c r="AD146" s="366"/>
      <c r="AE146" s="366"/>
      <c r="AF146" s="366"/>
      <c r="AG146" s="366"/>
      <c r="AH146" s="366"/>
      <c r="AI146" s="142"/>
    </row>
    <row r="147" spans="1:35" ht="15" customHeight="1" x14ac:dyDescent="0.4">
      <c r="A147" s="366"/>
      <c r="B147" s="366"/>
      <c r="C147" s="366"/>
      <c r="D147" s="366"/>
      <c r="E147" s="366"/>
      <c r="F147" s="366"/>
      <c r="G147" s="366"/>
      <c r="H147" s="366"/>
      <c r="I147" s="366"/>
      <c r="J147" s="366"/>
      <c r="K147" s="366"/>
      <c r="L147" s="366"/>
      <c r="M147" s="366"/>
      <c r="N147" s="366"/>
      <c r="O147" s="366"/>
      <c r="P147" s="366"/>
      <c r="Q147" s="366"/>
      <c r="R147" s="366"/>
      <c r="S147" s="366"/>
      <c r="T147" s="366"/>
      <c r="U147" s="366"/>
      <c r="V147" s="366"/>
      <c r="W147" s="366"/>
      <c r="X147" s="366"/>
      <c r="Y147" s="366"/>
      <c r="Z147" s="366"/>
      <c r="AA147" s="366"/>
      <c r="AB147" s="366"/>
      <c r="AC147" s="366"/>
      <c r="AD147" s="366"/>
      <c r="AE147" s="366"/>
      <c r="AF147" s="366"/>
      <c r="AG147" s="366"/>
      <c r="AH147" s="366"/>
      <c r="AI147" s="142"/>
    </row>
    <row r="148" spans="1:35" ht="15" customHeight="1" x14ac:dyDescent="0.4">
      <c r="A148" s="366"/>
      <c r="B148" s="366"/>
      <c r="C148" s="366"/>
      <c r="D148" s="366"/>
      <c r="E148" s="366"/>
      <c r="F148" s="366"/>
      <c r="G148" s="366"/>
      <c r="H148" s="366"/>
      <c r="I148" s="366"/>
      <c r="J148" s="366"/>
      <c r="K148" s="366"/>
      <c r="L148" s="366"/>
      <c r="M148" s="366"/>
      <c r="N148" s="366"/>
      <c r="O148" s="366"/>
      <c r="P148" s="366"/>
      <c r="Q148" s="366"/>
      <c r="R148" s="366"/>
      <c r="S148" s="366"/>
      <c r="T148" s="366"/>
      <c r="U148" s="366"/>
      <c r="V148" s="366"/>
      <c r="W148" s="366"/>
      <c r="X148" s="366"/>
      <c r="Y148" s="366"/>
      <c r="Z148" s="366"/>
      <c r="AA148" s="366"/>
      <c r="AB148" s="366"/>
      <c r="AC148" s="366"/>
      <c r="AD148" s="366"/>
      <c r="AE148" s="366"/>
      <c r="AF148" s="366"/>
      <c r="AG148" s="366"/>
      <c r="AH148" s="366"/>
      <c r="AI148" s="142"/>
    </row>
    <row r="149" spans="1:35" ht="15" customHeight="1" x14ac:dyDescent="0.4">
      <c r="A149" s="366"/>
      <c r="B149" s="366"/>
      <c r="C149" s="366"/>
      <c r="D149" s="366"/>
      <c r="E149" s="366"/>
      <c r="F149" s="366"/>
      <c r="G149" s="366"/>
      <c r="H149" s="366"/>
      <c r="I149" s="366"/>
      <c r="J149" s="366"/>
      <c r="K149" s="366"/>
      <c r="L149" s="366"/>
      <c r="M149" s="366"/>
      <c r="N149" s="366"/>
      <c r="O149" s="366"/>
      <c r="P149" s="366"/>
      <c r="Q149" s="366"/>
      <c r="R149" s="366"/>
      <c r="S149" s="366"/>
      <c r="T149" s="366"/>
      <c r="U149" s="366"/>
      <c r="V149" s="366"/>
      <c r="W149" s="366"/>
      <c r="X149" s="366"/>
      <c r="Y149" s="366"/>
      <c r="Z149" s="366"/>
      <c r="AA149" s="366"/>
      <c r="AB149" s="366"/>
      <c r="AC149" s="366"/>
      <c r="AD149" s="366"/>
      <c r="AE149" s="366"/>
      <c r="AF149" s="366"/>
      <c r="AG149" s="366"/>
      <c r="AH149" s="366"/>
      <c r="AI149" s="142"/>
    </row>
    <row r="150" spans="1:35" ht="15" customHeight="1" x14ac:dyDescent="0.4">
      <c r="A150" s="366"/>
      <c r="B150" s="366"/>
      <c r="C150" s="366"/>
      <c r="D150" s="366"/>
      <c r="E150" s="366"/>
      <c r="F150" s="366"/>
      <c r="G150" s="366"/>
      <c r="H150" s="366"/>
      <c r="I150" s="366"/>
      <c r="J150" s="366"/>
      <c r="K150" s="366"/>
      <c r="L150" s="366"/>
      <c r="M150" s="366"/>
      <c r="N150" s="366"/>
      <c r="O150" s="366"/>
      <c r="P150" s="366"/>
      <c r="Q150" s="366"/>
      <c r="R150" s="366"/>
      <c r="S150" s="366"/>
      <c r="T150" s="366"/>
      <c r="U150" s="366"/>
      <c r="V150" s="366"/>
      <c r="W150" s="366"/>
      <c r="X150" s="366"/>
      <c r="Y150" s="366"/>
      <c r="Z150" s="366"/>
      <c r="AA150" s="366"/>
      <c r="AB150" s="366"/>
      <c r="AC150" s="366"/>
      <c r="AD150" s="366"/>
      <c r="AE150" s="366"/>
      <c r="AF150" s="366"/>
      <c r="AG150" s="366"/>
      <c r="AH150" s="366"/>
      <c r="AI150" s="142"/>
    </row>
    <row r="151" spans="1:35" ht="15" customHeight="1" x14ac:dyDescent="0.4">
      <c r="A151" s="366"/>
      <c r="B151" s="366"/>
      <c r="C151" s="366"/>
      <c r="D151" s="366"/>
      <c r="E151" s="366"/>
      <c r="F151" s="366"/>
      <c r="G151" s="366"/>
      <c r="H151" s="366"/>
      <c r="I151" s="366"/>
      <c r="J151" s="366"/>
      <c r="K151" s="366"/>
      <c r="L151" s="366"/>
      <c r="M151" s="366"/>
      <c r="N151" s="366"/>
      <c r="O151" s="366"/>
      <c r="P151" s="366"/>
      <c r="Q151" s="366"/>
      <c r="R151" s="366"/>
      <c r="S151" s="366"/>
      <c r="T151" s="366"/>
      <c r="U151" s="366"/>
      <c r="V151" s="366"/>
      <c r="W151" s="366"/>
      <c r="X151" s="366"/>
      <c r="Y151" s="366"/>
      <c r="Z151" s="366"/>
      <c r="AA151" s="366"/>
      <c r="AB151" s="366"/>
      <c r="AC151" s="366"/>
      <c r="AD151" s="366"/>
      <c r="AE151" s="366"/>
      <c r="AF151" s="366"/>
      <c r="AG151" s="366"/>
      <c r="AH151" s="366"/>
      <c r="AI151" s="142"/>
    </row>
    <row r="152" spans="1:35" ht="15" customHeight="1" x14ac:dyDescent="0.4">
      <c r="A152" s="366"/>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c r="AA152" s="366"/>
      <c r="AB152" s="366"/>
      <c r="AC152" s="366"/>
      <c r="AD152" s="366"/>
      <c r="AE152" s="366"/>
      <c r="AF152" s="366"/>
      <c r="AG152" s="366"/>
      <c r="AH152" s="366"/>
      <c r="AI152" s="142"/>
    </row>
    <row r="153" spans="1:35" ht="15" customHeight="1" x14ac:dyDescent="0.4">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c r="AA153" s="366"/>
      <c r="AB153" s="366"/>
      <c r="AC153" s="366"/>
      <c r="AD153" s="366"/>
      <c r="AE153" s="366"/>
      <c r="AF153" s="366"/>
      <c r="AG153" s="366"/>
      <c r="AH153" s="366"/>
      <c r="AI153" s="142"/>
    </row>
    <row r="154" spans="1:35" ht="15" customHeight="1" x14ac:dyDescent="0.4">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c r="AA154" s="366"/>
      <c r="AB154" s="366"/>
      <c r="AC154" s="366"/>
      <c r="AD154" s="366"/>
      <c r="AE154" s="366"/>
      <c r="AF154" s="366"/>
      <c r="AG154" s="366"/>
      <c r="AH154" s="366"/>
      <c r="AI154" s="142"/>
    </row>
    <row r="155" spans="1:35" ht="15" customHeight="1" x14ac:dyDescent="0.4">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c r="AA155" s="366"/>
      <c r="AB155" s="366"/>
      <c r="AC155" s="366"/>
      <c r="AD155" s="366"/>
      <c r="AE155" s="366"/>
      <c r="AF155" s="366"/>
      <c r="AG155" s="366"/>
      <c r="AH155" s="366"/>
      <c r="AI155" s="142"/>
    </row>
    <row r="156" spans="1:35" ht="15" customHeight="1" x14ac:dyDescent="0.4">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c r="AA156" s="366"/>
      <c r="AB156" s="366"/>
      <c r="AC156" s="366"/>
      <c r="AD156" s="366"/>
      <c r="AE156" s="366"/>
      <c r="AF156" s="366"/>
      <c r="AG156" s="366"/>
      <c r="AH156" s="366"/>
      <c r="AI156" s="142"/>
    </row>
    <row r="157" spans="1:35" ht="15" customHeight="1" x14ac:dyDescent="0.4">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c r="AA157" s="366"/>
      <c r="AB157" s="366"/>
      <c r="AC157" s="366"/>
      <c r="AD157" s="366"/>
      <c r="AE157" s="366"/>
      <c r="AF157" s="366"/>
      <c r="AG157" s="366"/>
      <c r="AH157" s="366"/>
      <c r="AI157" s="142"/>
    </row>
    <row r="158" spans="1:35" ht="15" customHeight="1" x14ac:dyDescent="0.4">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c r="AA158" s="366"/>
      <c r="AB158" s="366"/>
      <c r="AC158" s="366"/>
      <c r="AD158" s="366"/>
      <c r="AE158" s="366"/>
      <c r="AF158" s="366"/>
      <c r="AG158" s="366"/>
      <c r="AH158" s="366"/>
      <c r="AI158" s="142"/>
    </row>
    <row r="159" spans="1:35" ht="15" customHeight="1" x14ac:dyDescent="0.4">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c r="AA159" s="366"/>
      <c r="AB159" s="366"/>
      <c r="AC159" s="366"/>
      <c r="AD159" s="366"/>
      <c r="AE159" s="366"/>
      <c r="AF159" s="366"/>
      <c r="AG159" s="366"/>
      <c r="AH159" s="366"/>
      <c r="AI159" s="142"/>
    </row>
    <row r="160" spans="1:35" ht="15" customHeight="1" x14ac:dyDescent="0.4">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c r="AA160" s="366"/>
      <c r="AB160" s="366"/>
      <c r="AC160" s="366"/>
      <c r="AD160" s="366"/>
      <c r="AE160" s="366"/>
      <c r="AF160" s="366"/>
      <c r="AG160" s="366"/>
      <c r="AH160" s="366"/>
      <c r="AI160" s="142"/>
    </row>
    <row r="161" spans="1:35" ht="15" customHeight="1" x14ac:dyDescent="0.4">
      <c r="A161" s="366"/>
      <c r="B161" s="366"/>
      <c r="C161" s="366"/>
      <c r="D161" s="366"/>
      <c r="E161" s="366"/>
      <c r="F161" s="366"/>
      <c r="G161" s="366"/>
      <c r="H161" s="366"/>
      <c r="I161" s="366"/>
      <c r="J161" s="366"/>
      <c r="K161" s="366"/>
      <c r="L161" s="366"/>
      <c r="M161" s="366"/>
      <c r="N161" s="366"/>
      <c r="O161" s="366"/>
      <c r="P161" s="366"/>
      <c r="Q161" s="366"/>
      <c r="R161" s="366"/>
      <c r="S161" s="366"/>
      <c r="T161" s="366"/>
      <c r="U161" s="366"/>
      <c r="V161" s="366"/>
      <c r="W161" s="366"/>
      <c r="X161" s="366"/>
      <c r="Y161" s="366"/>
      <c r="Z161" s="366"/>
      <c r="AA161" s="366"/>
      <c r="AB161" s="366"/>
      <c r="AC161" s="366"/>
      <c r="AD161" s="366"/>
      <c r="AE161" s="366"/>
      <c r="AF161" s="366"/>
      <c r="AG161" s="366"/>
      <c r="AH161" s="366"/>
      <c r="AI161" s="142"/>
    </row>
    <row r="162" spans="1:35" ht="15" customHeight="1" x14ac:dyDescent="0.4">
      <c r="A162" s="366"/>
      <c r="B162" s="366"/>
      <c r="C162" s="366"/>
      <c r="D162" s="366"/>
      <c r="E162" s="366"/>
      <c r="F162" s="366"/>
      <c r="G162" s="366"/>
      <c r="H162" s="366"/>
      <c r="I162" s="366"/>
      <c r="J162" s="366"/>
      <c r="K162" s="366"/>
      <c r="L162" s="366"/>
      <c r="M162" s="366"/>
      <c r="N162" s="366"/>
      <c r="O162" s="366"/>
      <c r="P162" s="366"/>
      <c r="Q162" s="366"/>
      <c r="R162" s="366"/>
      <c r="S162" s="366"/>
      <c r="T162" s="366"/>
      <c r="U162" s="366"/>
      <c r="V162" s="366"/>
      <c r="W162" s="366"/>
      <c r="X162" s="366"/>
      <c r="Y162" s="366"/>
      <c r="Z162" s="366"/>
      <c r="AA162" s="366"/>
      <c r="AB162" s="366"/>
      <c r="AC162" s="366"/>
      <c r="AD162" s="366"/>
      <c r="AE162" s="366"/>
      <c r="AF162" s="366"/>
      <c r="AG162" s="366"/>
      <c r="AH162" s="366"/>
      <c r="AI162" s="142"/>
    </row>
    <row r="163" spans="1:35" ht="15" customHeight="1" x14ac:dyDescent="0.4">
      <c r="A163" s="366"/>
      <c r="B163" s="366"/>
      <c r="C163" s="366"/>
      <c r="D163" s="366"/>
      <c r="E163" s="366"/>
      <c r="F163" s="366"/>
      <c r="G163" s="366"/>
      <c r="H163" s="366"/>
      <c r="I163" s="366"/>
      <c r="J163" s="366"/>
      <c r="K163" s="366"/>
      <c r="L163" s="366"/>
      <c r="M163" s="366"/>
      <c r="N163" s="366"/>
      <c r="O163" s="366"/>
      <c r="P163" s="366"/>
      <c r="Q163" s="366"/>
      <c r="R163" s="366"/>
      <c r="S163" s="366"/>
      <c r="T163" s="366"/>
      <c r="U163" s="366"/>
      <c r="V163" s="366"/>
      <c r="W163" s="366"/>
      <c r="X163" s="366"/>
      <c r="Y163" s="366"/>
      <c r="Z163" s="366"/>
      <c r="AA163" s="366"/>
      <c r="AB163" s="366"/>
      <c r="AC163" s="366"/>
      <c r="AD163" s="366"/>
      <c r="AE163" s="366"/>
      <c r="AF163" s="366"/>
      <c r="AG163" s="366"/>
      <c r="AH163" s="366"/>
      <c r="AI163" s="142"/>
    </row>
    <row r="164" spans="1:35" ht="15" customHeight="1" x14ac:dyDescent="0.4">
      <c r="A164" s="366"/>
      <c r="B164" s="366"/>
      <c r="C164" s="366"/>
      <c r="D164" s="366"/>
      <c r="E164" s="366"/>
      <c r="F164" s="366"/>
      <c r="G164" s="366"/>
      <c r="H164" s="366"/>
      <c r="I164" s="366"/>
      <c r="J164" s="366"/>
      <c r="K164" s="366"/>
      <c r="L164" s="366"/>
      <c r="M164" s="366"/>
      <c r="N164" s="366"/>
      <c r="O164" s="366"/>
      <c r="P164" s="366"/>
      <c r="Q164" s="366"/>
      <c r="R164" s="366"/>
      <c r="S164" s="366"/>
      <c r="T164" s="366"/>
      <c r="U164" s="366"/>
      <c r="V164" s="366"/>
      <c r="W164" s="366"/>
      <c r="X164" s="366"/>
      <c r="Y164" s="366"/>
      <c r="Z164" s="366"/>
      <c r="AA164" s="366"/>
      <c r="AB164" s="366"/>
      <c r="AC164" s="366"/>
      <c r="AD164" s="366"/>
      <c r="AE164" s="366"/>
      <c r="AF164" s="366"/>
      <c r="AG164" s="366"/>
      <c r="AH164" s="366"/>
      <c r="AI164" s="142"/>
    </row>
    <row r="165" spans="1:35" ht="15" customHeight="1" x14ac:dyDescent="0.4">
      <c r="A165" s="366"/>
      <c r="B165" s="366"/>
      <c r="C165" s="366"/>
      <c r="D165" s="366"/>
      <c r="E165" s="366"/>
      <c r="F165" s="366"/>
      <c r="G165" s="366"/>
      <c r="H165" s="366"/>
      <c r="I165" s="366"/>
      <c r="J165" s="366"/>
      <c r="K165" s="366"/>
      <c r="L165" s="366"/>
      <c r="M165" s="366"/>
      <c r="N165" s="366"/>
      <c r="O165" s="366"/>
      <c r="P165" s="366"/>
      <c r="Q165" s="366"/>
      <c r="R165" s="366"/>
      <c r="S165" s="366"/>
      <c r="T165" s="366"/>
      <c r="U165" s="366"/>
      <c r="V165" s="366"/>
      <c r="W165" s="366"/>
      <c r="X165" s="366"/>
      <c r="Y165" s="366"/>
      <c r="Z165" s="366"/>
      <c r="AA165" s="366"/>
      <c r="AB165" s="366"/>
      <c r="AC165" s="366"/>
      <c r="AD165" s="366"/>
      <c r="AE165" s="366"/>
      <c r="AF165" s="366"/>
      <c r="AG165" s="366"/>
      <c r="AH165" s="366"/>
      <c r="AI165" s="142"/>
    </row>
    <row r="166" spans="1:35" ht="15" customHeight="1" x14ac:dyDescent="0.4">
      <c r="A166" s="366"/>
      <c r="B166" s="366"/>
      <c r="C166" s="366"/>
      <c r="D166" s="366"/>
      <c r="E166" s="366"/>
      <c r="F166" s="366"/>
      <c r="G166" s="366"/>
      <c r="H166" s="366"/>
      <c r="I166" s="366"/>
      <c r="J166" s="366"/>
      <c r="K166" s="366"/>
      <c r="L166" s="366"/>
      <c r="M166" s="366"/>
      <c r="N166" s="366"/>
      <c r="O166" s="366"/>
      <c r="P166" s="366"/>
      <c r="Q166" s="366"/>
      <c r="R166" s="366"/>
      <c r="S166" s="366"/>
      <c r="T166" s="366"/>
      <c r="U166" s="366"/>
      <c r="V166" s="366"/>
      <c r="W166" s="366"/>
      <c r="X166" s="366"/>
      <c r="Y166" s="366"/>
      <c r="Z166" s="366"/>
      <c r="AA166" s="366"/>
      <c r="AB166" s="366"/>
      <c r="AC166" s="366"/>
      <c r="AD166" s="366"/>
      <c r="AE166" s="366"/>
      <c r="AF166" s="366"/>
      <c r="AG166" s="366"/>
      <c r="AH166" s="366"/>
      <c r="AI166" s="142"/>
    </row>
    <row r="167" spans="1:35" ht="15" customHeight="1" x14ac:dyDescent="0.4">
      <c r="A167" s="366"/>
      <c r="B167" s="366"/>
      <c r="C167" s="366"/>
      <c r="D167" s="366"/>
      <c r="E167" s="366"/>
      <c r="F167" s="366"/>
      <c r="G167" s="366"/>
      <c r="H167" s="366"/>
      <c r="I167" s="366"/>
      <c r="J167" s="366"/>
      <c r="K167" s="366"/>
      <c r="L167" s="366"/>
      <c r="M167" s="366"/>
      <c r="N167" s="366"/>
      <c r="O167" s="366"/>
      <c r="P167" s="366"/>
      <c r="Q167" s="366"/>
      <c r="R167" s="366"/>
      <c r="S167" s="366"/>
      <c r="T167" s="366"/>
      <c r="U167" s="366"/>
      <c r="V167" s="366"/>
      <c r="W167" s="366"/>
      <c r="X167" s="366"/>
      <c r="Y167" s="366"/>
      <c r="Z167" s="366"/>
      <c r="AA167" s="366"/>
      <c r="AB167" s="366"/>
      <c r="AC167" s="366"/>
      <c r="AD167" s="366"/>
      <c r="AE167" s="366"/>
      <c r="AF167" s="366"/>
      <c r="AG167" s="366"/>
      <c r="AH167" s="366"/>
      <c r="AI167" s="142"/>
    </row>
    <row r="168" spans="1:35" ht="15" customHeight="1" x14ac:dyDescent="0.4">
      <c r="A168" s="366"/>
      <c r="B168" s="366"/>
      <c r="C168" s="366"/>
      <c r="D168" s="366"/>
      <c r="E168" s="366"/>
      <c r="F168" s="366"/>
      <c r="G168" s="366"/>
      <c r="H168" s="366"/>
      <c r="I168" s="366"/>
      <c r="J168" s="366"/>
      <c r="K168" s="366"/>
      <c r="L168" s="366"/>
      <c r="M168" s="366"/>
      <c r="N168" s="366"/>
      <c r="O168" s="366"/>
      <c r="P168" s="366"/>
      <c r="Q168" s="366"/>
      <c r="R168" s="366"/>
      <c r="S168" s="366"/>
      <c r="T168" s="366"/>
      <c r="U168" s="366"/>
      <c r="V168" s="366"/>
      <c r="W168" s="366"/>
      <c r="X168" s="366"/>
      <c r="Y168" s="366"/>
      <c r="Z168" s="366"/>
      <c r="AA168" s="366"/>
      <c r="AB168" s="366"/>
      <c r="AC168" s="366"/>
      <c r="AD168" s="366"/>
      <c r="AE168" s="366"/>
      <c r="AF168" s="366"/>
      <c r="AG168" s="366"/>
      <c r="AH168" s="366"/>
      <c r="AI168" s="142"/>
    </row>
    <row r="169" spans="1:35" ht="15" customHeight="1" x14ac:dyDescent="0.4">
      <c r="A169" s="366"/>
      <c r="B169" s="366"/>
      <c r="C169" s="366"/>
      <c r="D169" s="366"/>
      <c r="E169" s="366"/>
      <c r="F169" s="366"/>
      <c r="G169" s="366"/>
      <c r="H169" s="366"/>
      <c r="I169" s="366"/>
      <c r="J169" s="366"/>
      <c r="K169" s="366"/>
      <c r="L169" s="366"/>
      <c r="M169" s="366"/>
      <c r="N169" s="366"/>
      <c r="O169" s="366"/>
      <c r="P169" s="366"/>
      <c r="Q169" s="366"/>
      <c r="R169" s="366"/>
      <c r="S169" s="366"/>
      <c r="T169" s="366"/>
      <c r="U169" s="366"/>
      <c r="V169" s="366"/>
      <c r="W169" s="366"/>
      <c r="X169" s="366"/>
      <c r="Y169" s="366"/>
      <c r="Z169" s="366"/>
      <c r="AA169" s="366"/>
      <c r="AB169" s="366"/>
      <c r="AC169" s="366"/>
      <c r="AD169" s="366"/>
      <c r="AE169" s="366"/>
      <c r="AF169" s="366"/>
      <c r="AG169" s="366"/>
      <c r="AH169" s="366"/>
      <c r="AI169" s="142"/>
    </row>
    <row r="170" spans="1:35" ht="15" customHeight="1" x14ac:dyDescent="0.4">
      <c r="A170" s="366"/>
      <c r="B170" s="366"/>
      <c r="C170" s="366"/>
      <c r="D170" s="366"/>
      <c r="E170" s="366"/>
      <c r="F170" s="366"/>
      <c r="G170" s="366"/>
      <c r="H170" s="366"/>
      <c r="I170" s="366"/>
      <c r="J170" s="366"/>
      <c r="K170" s="366"/>
      <c r="L170" s="366"/>
      <c r="M170" s="366"/>
      <c r="N170" s="366"/>
      <c r="O170" s="366"/>
      <c r="P170" s="366"/>
      <c r="Q170" s="366"/>
      <c r="R170" s="366"/>
      <c r="S170" s="366"/>
      <c r="T170" s="366"/>
      <c r="U170" s="366"/>
      <c r="V170" s="366"/>
      <c r="W170" s="366"/>
      <c r="X170" s="366"/>
      <c r="Y170" s="366"/>
      <c r="Z170" s="366"/>
      <c r="AA170" s="366"/>
      <c r="AB170" s="366"/>
      <c r="AC170" s="366"/>
      <c r="AD170" s="366"/>
      <c r="AE170" s="366"/>
      <c r="AF170" s="366"/>
      <c r="AG170" s="366"/>
      <c r="AH170" s="366"/>
      <c r="AI170" s="142"/>
    </row>
    <row r="171" spans="1:35" ht="15" customHeight="1" x14ac:dyDescent="0.4">
      <c r="A171" s="366"/>
      <c r="B171" s="366"/>
      <c r="C171" s="366"/>
      <c r="D171" s="366"/>
      <c r="E171" s="366"/>
      <c r="F171" s="366"/>
      <c r="G171" s="366"/>
      <c r="H171" s="366"/>
      <c r="I171" s="366"/>
      <c r="J171" s="366"/>
      <c r="K171" s="366"/>
      <c r="L171" s="366"/>
      <c r="M171" s="366"/>
      <c r="N171" s="366"/>
      <c r="O171" s="366"/>
      <c r="P171" s="366"/>
      <c r="Q171" s="366"/>
      <c r="R171" s="366"/>
      <c r="S171" s="366"/>
      <c r="T171" s="366"/>
      <c r="U171" s="366"/>
      <c r="V171" s="366"/>
      <c r="W171" s="366"/>
      <c r="X171" s="366"/>
      <c r="Y171" s="366"/>
      <c r="Z171" s="366"/>
      <c r="AA171" s="366"/>
      <c r="AB171" s="366"/>
      <c r="AC171" s="366"/>
      <c r="AD171" s="366"/>
      <c r="AE171" s="366"/>
      <c r="AF171" s="366"/>
      <c r="AG171" s="366"/>
      <c r="AH171" s="366"/>
      <c r="AI171" s="142"/>
    </row>
    <row r="172" spans="1:35" ht="15" customHeight="1" x14ac:dyDescent="0.4">
      <c r="A172" s="366"/>
      <c r="B172" s="366"/>
      <c r="C172" s="366"/>
      <c r="D172" s="366"/>
      <c r="E172" s="366"/>
      <c r="F172" s="366"/>
      <c r="G172" s="366"/>
      <c r="H172" s="366"/>
      <c r="I172" s="366"/>
      <c r="J172" s="366"/>
      <c r="K172" s="366"/>
      <c r="L172" s="366"/>
      <c r="M172" s="366"/>
      <c r="N172" s="366"/>
      <c r="O172" s="366"/>
      <c r="P172" s="366"/>
      <c r="Q172" s="366"/>
      <c r="R172" s="366"/>
      <c r="S172" s="366"/>
      <c r="T172" s="366"/>
      <c r="U172" s="366"/>
      <c r="V172" s="366"/>
      <c r="W172" s="366"/>
      <c r="X172" s="366"/>
      <c r="Y172" s="366"/>
      <c r="Z172" s="366"/>
      <c r="AA172" s="366"/>
      <c r="AB172" s="366"/>
      <c r="AC172" s="366"/>
      <c r="AD172" s="366"/>
      <c r="AE172" s="366"/>
      <c r="AF172" s="366"/>
      <c r="AG172" s="366"/>
      <c r="AH172" s="366"/>
      <c r="AI172" s="142"/>
    </row>
    <row r="173" spans="1:35" ht="15" customHeight="1" x14ac:dyDescent="0.4">
      <c r="A173" s="366"/>
      <c r="B173" s="366"/>
      <c r="C173" s="366"/>
      <c r="D173" s="366"/>
      <c r="E173" s="366"/>
      <c r="F173" s="366"/>
      <c r="G173" s="366"/>
      <c r="H173" s="366"/>
      <c r="I173" s="366"/>
      <c r="J173" s="366"/>
      <c r="K173" s="366"/>
      <c r="L173" s="366"/>
      <c r="M173" s="366"/>
      <c r="N173" s="366"/>
      <c r="O173" s="366"/>
      <c r="P173" s="366"/>
      <c r="Q173" s="366"/>
      <c r="R173" s="366"/>
      <c r="S173" s="366"/>
      <c r="T173" s="366"/>
      <c r="U173" s="366"/>
      <c r="V173" s="366"/>
      <c r="W173" s="366"/>
      <c r="X173" s="366"/>
      <c r="Y173" s="366"/>
      <c r="Z173" s="366"/>
      <c r="AA173" s="366"/>
      <c r="AB173" s="366"/>
      <c r="AC173" s="366"/>
      <c r="AD173" s="366"/>
      <c r="AE173" s="366"/>
      <c r="AF173" s="366"/>
      <c r="AG173" s="366"/>
      <c r="AH173" s="366"/>
      <c r="AI173" s="142"/>
    </row>
    <row r="174" spans="1:35" ht="15" customHeight="1" x14ac:dyDescent="0.4">
      <c r="A174" s="366"/>
      <c r="B174" s="366"/>
      <c r="C174" s="366"/>
      <c r="D174" s="366"/>
      <c r="E174" s="366"/>
      <c r="F174" s="366"/>
      <c r="G174" s="366"/>
      <c r="H174" s="366"/>
      <c r="I174" s="366"/>
      <c r="J174" s="366"/>
      <c r="K174" s="366"/>
      <c r="L174" s="366"/>
      <c r="M174" s="366"/>
      <c r="N174" s="366"/>
      <c r="O174" s="366"/>
      <c r="P174" s="366"/>
      <c r="Q174" s="366"/>
      <c r="R174" s="366"/>
      <c r="S174" s="366"/>
      <c r="T174" s="366"/>
      <c r="U174" s="366"/>
      <c r="V174" s="366"/>
      <c r="W174" s="366"/>
      <c r="X174" s="366"/>
      <c r="Y174" s="366"/>
      <c r="Z174" s="366"/>
      <c r="AA174" s="366"/>
      <c r="AB174" s="366"/>
      <c r="AC174" s="366"/>
      <c r="AD174" s="366"/>
      <c r="AE174" s="366"/>
      <c r="AF174" s="366"/>
      <c r="AG174" s="366"/>
      <c r="AH174" s="366"/>
      <c r="AI174" s="142"/>
    </row>
    <row r="175" spans="1:35" ht="15" customHeight="1" x14ac:dyDescent="0.4">
      <c r="A175" s="366"/>
      <c r="B175" s="366"/>
      <c r="C175" s="366"/>
      <c r="D175" s="366"/>
      <c r="E175" s="366"/>
      <c r="F175" s="366"/>
      <c r="G175" s="366"/>
      <c r="H175" s="366"/>
      <c r="I175" s="366"/>
      <c r="J175" s="366"/>
      <c r="K175" s="366"/>
      <c r="L175" s="366"/>
      <c r="M175" s="366"/>
      <c r="N175" s="366"/>
      <c r="O175" s="366"/>
      <c r="P175" s="366"/>
      <c r="Q175" s="366"/>
      <c r="R175" s="366"/>
      <c r="S175" s="366"/>
      <c r="T175" s="366"/>
      <c r="U175" s="366"/>
      <c r="V175" s="366"/>
      <c r="W175" s="366"/>
      <c r="X175" s="366"/>
      <c r="Y175" s="366"/>
      <c r="Z175" s="366"/>
      <c r="AA175" s="366"/>
      <c r="AB175" s="366"/>
      <c r="AC175" s="366"/>
      <c r="AD175" s="366"/>
      <c r="AE175" s="366"/>
      <c r="AF175" s="366"/>
      <c r="AG175" s="366"/>
      <c r="AH175" s="366"/>
      <c r="AI175" s="142"/>
    </row>
    <row r="176" spans="1:35" ht="15" customHeight="1" x14ac:dyDescent="0.4">
      <c r="A176" s="16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c r="AA176" s="163"/>
      <c r="AB176" s="163"/>
      <c r="AC176" s="163"/>
      <c r="AD176" s="163"/>
      <c r="AE176" s="163"/>
      <c r="AF176" s="163"/>
      <c r="AG176" s="163"/>
      <c r="AH176" s="163"/>
      <c r="AI176" s="142"/>
    </row>
    <row r="177" spans="1:70" ht="15" customHeight="1" x14ac:dyDescent="0.4">
      <c r="A177" s="16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c r="AA177" s="163"/>
      <c r="AB177" s="163"/>
      <c r="AC177" s="163"/>
      <c r="AD177" s="163"/>
      <c r="AE177" s="163"/>
      <c r="AF177" s="163"/>
      <c r="AG177" s="163"/>
      <c r="AH177" s="163"/>
      <c r="AI177" s="142"/>
    </row>
    <row r="178" spans="1:70" ht="15" customHeight="1" x14ac:dyDescent="0.4">
      <c r="A178" s="16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c r="AA178" s="163"/>
      <c r="AB178" s="163"/>
      <c r="AC178" s="163"/>
      <c r="AD178" s="163"/>
      <c r="AE178" s="163"/>
      <c r="AF178" s="163"/>
      <c r="AG178" s="163"/>
      <c r="AH178" s="163"/>
      <c r="AI178" s="142"/>
    </row>
    <row r="179" spans="1:70" ht="15" customHeight="1" x14ac:dyDescent="0.4">
      <c r="A179" s="16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c r="AA179" s="163"/>
      <c r="AB179" s="163"/>
      <c r="AC179" s="163"/>
      <c r="AD179" s="163"/>
      <c r="AE179" s="163"/>
      <c r="AF179" s="163"/>
      <c r="AG179" s="163"/>
      <c r="AH179" s="163"/>
      <c r="AI179" s="142"/>
    </row>
    <row r="180" spans="1:70" ht="15" customHeight="1" x14ac:dyDescent="0.4">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c r="AB180" s="163"/>
      <c r="AC180" s="163"/>
      <c r="AD180" s="163"/>
      <c r="AE180" s="163"/>
      <c r="AF180" s="163"/>
      <c r="AG180" s="163"/>
      <c r="AH180" s="163"/>
      <c r="AI180" s="142"/>
    </row>
    <row r="181" spans="1:70" ht="15" customHeight="1" x14ac:dyDescent="0.4">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c r="AB181" s="163"/>
      <c r="AC181" s="163"/>
      <c r="AD181" s="163"/>
      <c r="AE181" s="163"/>
      <c r="AF181" s="163"/>
      <c r="AG181" s="163"/>
      <c r="AH181" s="163"/>
      <c r="AI181" s="142"/>
    </row>
    <row r="182" spans="1:70" ht="15" customHeight="1" x14ac:dyDescent="0.4">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c r="AB182" s="163"/>
      <c r="AC182" s="163"/>
      <c r="AD182" s="163"/>
      <c r="AE182" s="163"/>
      <c r="AF182" s="163"/>
      <c r="AG182" s="163"/>
      <c r="AH182" s="163"/>
      <c r="AI182" s="142"/>
    </row>
    <row r="183" spans="1:70" ht="16.149999999999999" customHeight="1" x14ac:dyDescent="0.4">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c r="AB183" s="163"/>
      <c r="AC183" s="163"/>
      <c r="AD183" s="163"/>
      <c r="AE183" s="163"/>
      <c r="AF183" s="163"/>
      <c r="AG183" s="163"/>
      <c r="AH183" s="163"/>
      <c r="AI183" s="142"/>
    </row>
    <row r="184" spans="1:70" ht="16.149999999999999" customHeight="1" x14ac:dyDescent="0.4">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c r="AB184" s="163"/>
      <c r="AC184" s="163"/>
      <c r="AD184" s="163"/>
      <c r="AE184" s="163"/>
      <c r="AF184" s="163"/>
      <c r="AG184" s="163"/>
      <c r="AH184" s="163"/>
      <c r="AI184" s="142"/>
    </row>
    <row r="185" spans="1:70" ht="16.149999999999999" customHeight="1" x14ac:dyDescent="0.4">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c r="AB185" s="163"/>
      <c r="AC185" s="163"/>
      <c r="AD185" s="163"/>
      <c r="AE185" s="163"/>
      <c r="AF185" s="163"/>
      <c r="AG185" s="163"/>
      <c r="AH185" s="163"/>
    </row>
    <row r="186" spans="1:70" x14ac:dyDescent="0.4">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c r="AB186" s="163"/>
      <c r="AC186" s="163"/>
      <c r="AD186" s="163"/>
      <c r="AE186" s="163"/>
      <c r="AF186" s="163"/>
      <c r="AG186" s="163"/>
      <c r="AH186" s="163"/>
    </row>
    <row r="187" spans="1:70" x14ac:dyDescent="0.4">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c r="AB187" s="163"/>
      <c r="AC187" s="163"/>
      <c r="AD187" s="163"/>
      <c r="AE187" s="163"/>
      <c r="AF187" s="163"/>
      <c r="AG187" s="163"/>
      <c r="AH187" s="163"/>
    </row>
    <row r="188" spans="1:70" ht="16.149999999999999" customHeight="1" x14ac:dyDescent="0.4">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c r="AB188" s="163"/>
      <c r="AC188" s="163"/>
      <c r="AD188" s="163"/>
      <c r="AE188" s="163"/>
      <c r="AF188" s="163"/>
      <c r="AG188" s="163"/>
      <c r="AH188" s="163"/>
    </row>
    <row r="189" spans="1:70" ht="16.149999999999999" customHeight="1" x14ac:dyDescent="0.4">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c r="AB189" s="163"/>
      <c r="AC189" s="163"/>
      <c r="AD189" s="163"/>
      <c r="AE189" s="163"/>
      <c r="AF189" s="163"/>
      <c r="AG189" s="163"/>
      <c r="AH189" s="163"/>
    </row>
    <row r="190" spans="1:70" ht="16.149999999999999" customHeight="1" x14ac:dyDescent="0.4">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c r="AB190" s="163"/>
      <c r="AC190" s="163"/>
      <c r="AD190" s="163"/>
      <c r="AE190" s="163"/>
      <c r="AF190" s="163"/>
      <c r="AG190" s="163"/>
      <c r="AH190" s="163"/>
    </row>
    <row r="191" spans="1:70" x14ac:dyDescent="0.4">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c r="AB191" s="163"/>
      <c r="AC191" s="163"/>
      <c r="AD191" s="163"/>
      <c r="AE191" s="163"/>
      <c r="AF191" s="163"/>
      <c r="AG191" s="163"/>
      <c r="AH191" s="163"/>
    </row>
    <row r="192" spans="1:70" ht="15" customHeight="1" x14ac:dyDescent="0.4">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c r="AB192" s="163"/>
      <c r="AC192" s="163"/>
      <c r="AD192" s="163"/>
      <c r="AE192" s="163"/>
      <c r="AF192" s="163"/>
      <c r="AG192" s="163"/>
      <c r="AH192" s="163"/>
      <c r="AM192" s="60"/>
      <c r="AN192" s="60"/>
      <c r="AO192" s="60"/>
      <c r="AP192" s="60"/>
      <c r="AQ192" s="60"/>
      <c r="AR192" s="60"/>
      <c r="AS192" s="60"/>
      <c r="AT192" s="60"/>
      <c r="AU192" s="60"/>
      <c r="AV192" s="60"/>
      <c r="AW192" s="60"/>
      <c r="AX192" s="60"/>
      <c r="AY192" s="60"/>
      <c r="AZ192" s="60"/>
      <c r="BA192" s="60"/>
      <c r="BB192" s="60"/>
      <c r="BC192" s="60"/>
      <c r="BD192" s="60"/>
      <c r="BE192" s="60"/>
      <c r="BF192" s="60"/>
      <c r="BG192" s="60"/>
      <c r="BH192" s="60"/>
      <c r="BI192" s="60"/>
      <c r="BJ192" s="60"/>
      <c r="BK192" s="60"/>
      <c r="BL192" s="60"/>
      <c r="BM192" s="60"/>
      <c r="BN192" s="60"/>
      <c r="BO192" s="60"/>
      <c r="BP192" s="60"/>
      <c r="BQ192" s="60"/>
      <c r="BR192" s="60"/>
    </row>
    <row r="193" spans="1:70" ht="15" customHeight="1" x14ac:dyDescent="0.4">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c r="AB193" s="163"/>
      <c r="AC193" s="163"/>
      <c r="AD193" s="163"/>
      <c r="AE193" s="163"/>
      <c r="AF193" s="163"/>
      <c r="AG193" s="163"/>
      <c r="AH193" s="163"/>
      <c r="AL193" s="60"/>
      <c r="AM193" s="60"/>
      <c r="AN193" s="60"/>
      <c r="AO193" s="60"/>
      <c r="AP193" s="60"/>
      <c r="AQ193" s="60"/>
      <c r="AR193" s="60"/>
      <c r="AS193" s="60"/>
      <c r="AT193" s="60"/>
      <c r="AU193" s="60"/>
      <c r="AV193" s="60"/>
      <c r="AW193" s="60"/>
      <c r="AX193" s="60"/>
      <c r="AY193" s="60"/>
      <c r="AZ193" s="60"/>
      <c r="BA193" s="60"/>
      <c r="BB193" s="60"/>
      <c r="BC193" s="60"/>
      <c r="BD193" s="60"/>
      <c r="BE193" s="60"/>
      <c r="BF193" s="60"/>
      <c r="BG193" s="60"/>
      <c r="BH193" s="60"/>
      <c r="BI193" s="60"/>
      <c r="BJ193" s="60"/>
      <c r="BK193" s="60"/>
      <c r="BL193" s="60"/>
      <c r="BM193" s="60"/>
      <c r="BN193" s="60"/>
      <c r="BO193" s="60"/>
      <c r="BP193" s="60"/>
      <c r="BQ193" s="60"/>
      <c r="BR193" s="60"/>
    </row>
    <row r="194" spans="1:70" ht="15" customHeight="1" x14ac:dyDescent="0.4">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c r="AB194" s="163"/>
      <c r="AC194" s="163"/>
      <c r="AD194" s="163"/>
      <c r="AE194" s="163"/>
      <c r="AF194" s="163"/>
      <c r="AG194" s="163"/>
      <c r="AH194" s="163"/>
      <c r="AL194" s="60"/>
      <c r="AM194" s="60"/>
      <c r="AN194" s="60"/>
      <c r="AO194" s="60"/>
      <c r="AP194" s="60"/>
      <c r="AQ194" s="60"/>
      <c r="AR194" s="60"/>
      <c r="AS194" s="60"/>
      <c r="AT194" s="60"/>
      <c r="AU194" s="60"/>
      <c r="AV194" s="60"/>
      <c r="AW194" s="60"/>
      <c r="AX194" s="60"/>
      <c r="AY194" s="60"/>
      <c r="AZ194" s="60"/>
      <c r="BA194" s="60"/>
      <c r="BB194" s="60"/>
      <c r="BC194" s="60"/>
      <c r="BD194" s="60"/>
      <c r="BE194" s="60"/>
      <c r="BF194" s="60"/>
      <c r="BG194" s="60"/>
      <c r="BH194" s="60"/>
      <c r="BI194" s="60"/>
      <c r="BJ194" s="60"/>
      <c r="BK194" s="60"/>
      <c r="BL194" s="60"/>
      <c r="BM194" s="60"/>
      <c r="BN194" s="60"/>
      <c r="BO194" s="60"/>
      <c r="BP194" s="60"/>
      <c r="BQ194" s="60"/>
      <c r="BR194" s="60"/>
    </row>
    <row r="195" spans="1:70" ht="15" customHeight="1" x14ac:dyDescent="0.4">
      <c r="A195" s="16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c r="AA195" s="163"/>
      <c r="AB195" s="163"/>
      <c r="AC195" s="163"/>
      <c r="AD195" s="163"/>
      <c r="AE195" s="163"/>
      <c r="AF195" s="163"/>
      <c r="AG195" s="163"/>
      <c r="AH195" s="163"/>
      <c r="AL195" s="60"/>
      <c r="AM195" s="60"/>
      <c r="AN195" s="60"/>
      <c r="AO195" s="60"/>
      <c r="AP195" s="60"/>
      <c r="AQ195" s="60"/>
      <c r="AR195" s="60"/>
      <c r="AS195" s="60"/>
      <c r="AT195" s="60"/>
      <c r="AU195" s="60"/>
      <c r="AV195" s="60"/>
      <c r="AW195" s="60"/>
      <c r="AX195" s="60"/>
      <c r="AY195" s="60"/>
      <c r="AZ195" s="60"/>
      <c r="BA195" s="60"/>
      <c r="BB195" s="60"/>
      <c r="BC195" s="60"/>
      <c r="BD195" s="60"/>
      <c r="BE195" s="60"/>
      <c r="BF195" s="60"/>
      <c r="BG195" s="60"/>
      <c r="BH195" s="60"/>
      <c r="BI195" s="60"/>
      <c r="BJ195" s="60"/>
      <c r="BK195" s="60"/>
      <c r="BL195" s="60"/>
      <c r="BM195" s="60"/>
      <c r="BN195" s="60"/>
      <c r="BO195" s="60"/>
      <c r="BP195" s="60"/>
      <c r="BQ195" s="60"/>
      <c r="BR195" s="60"/>
    </row>
    <row r="196" spans="1:70" ht="15" customHeight="1" x14ac:dyDescent="0.4">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c r="AA196" s="163"/>
      <c r="AB196" s="163"/>
      <c r="AC196" s="163"/>
      <c r="AD196" s="163"/>
      <c r="AE196" s="163"/>
      <c r="AF196" s="163"/>
      <c r="AG196" s="163"/>
      <c r="AH196" s="163"/>
      <c r="AL196" s="60"/>
      <c r="AM196" s="60"/>
      <c r="AN196" s="60"/>
      <c r="AO196" s="60"/>
      <c r="AP196" s="60"/>
      <c r="AQ196" s="60"/>
      <c r="AR196" s="60"/>
      <c r="AS196" s="60"/>
      <c r="AT196" s="60"/>
      <c r="AU196" s="60"/>
      <c r="AV196" s="60"/>
      <c r="AW196" s="60"/>
      <c r="AX196" s="60"/>
      <c r="AY196" s="60"/>
      <c r="AZ196" s="60"/>
      <c r="BA196" s="60"/>
      <c r="BB196" s="60"/>
      <c r="BC196" s="60"/>
      <c r="BD196" s="60"/>
      <c r="BE196" s="60"/>
      <c r="BF196" s="60"/>
      <c r="BG196" s="60"/>
      <c r="BH196" s="60"/>
      <c r="BI196" s="60"/>
      <c r="BJ196" s="60"/>
      <c r="BK196" s="60"/>
      <c r="BL196" s="60"/>
      <c r="BM196" s="60"/>
      <c r="BN196" s="60"/>
      <c r="BO196" s="60"/>
      <c r="BP196" s="60"/>
      <c r="BQ196" s="60"/>
      <c r="BR196" s="60"/>
    </row>
    <row r="197" spans="1:70" ht="15" customHeight="1" x14ac:dyDescent="0.4">
      <c r="AL197" s="60"/>
      <c r="AM197" s="60"/>
      <c r="AN197" s="60"/>
      <c r="AO197" s="60"/>
      <c r="AP197" s="60"/>
      <c r="AQ197" s="60"/>
      <c r="AR197" s="60"/>
      <c r="AS197" s="60"/>
      <c r="AT197" s="60"/>
      <c r="AU197" s="60"/>
      <c r="AV197" s="60"/>
      <c r="AW197" s="60"/>
      <c r="AX197" s="60"/>
      <c r="AY197" s="60"/>
      <c r="AZ197" s="60"/>
      <c r="BA197" s="60"/>
      <c r="BB197" s="60"/>
      <c r="BC197" s="60"/>
      <c r="BD197" s="60"/>
      <c r="BE197" s="60"/>
      <c r="BF197" s="60"/>
      <c r="BG197" s="60"/>
      <c r="BH197" s="60"/>
      <c r="BI197" s="60"/>
      <c r="BJ197" s="60"/>
      <c r="BK197" s="60"/>
      <c r="BL197" s="60"/>
      <c r="BM197" s="60"/>
      <c r="BN197" s="60"/>
      <c r="BO197" s="60"/>
      <c r="BP197" s="60"/>
      <c r="BQ197" s="60"/>
      <c r="BR197" s="60"/>
    </row>
    <row r="198" spans="1:70" ht="15" customHeight="1" x14ac:dyDescent="0.4">
      <c r="AL198" s="60"/>
      <c r="AM198" s="60"/>
      <c r="AN198" s="60"/>
      <c r="AO198" s="60"/>
      <c r="AP198" s="60"/>
      <c r="AQ198" s="60"/>
      <c r="AR198" s="60"/>
      <c r="AS198" s="60"/>
      <c r="AT198" s="60"/>
      <c r="AU198" s="60"/>
      <c r="AV198" s="60"/>
      <c r="AW198" s="60"/>
      <c r="AX198" s="60"/>
      <c r="AY198" s="60"/>
      <c r="AZ198" s="60"/>
      <c r="BA198" s="60"/>
      <c r="BB198" s="60"/>
      <c r="BC198" s="60"/>
      <c r="BD198" s="60"/>
      <c r="BE198" s="60"/>
      <c r="BF198" s="60"/>
      <c r="BG198" s="60"/>
      <c r="BH198" s="60"/>
      <c r="BI198" s="60"/>
      <c r="BJ198" s="60"/>
      <c r="BK198" s="60"/>
      <c r="BL198" s="60"/>
      <c r="BM198" s="60"/>
      <c r="BN198" s="60"/>
      <c r="BO198" s="60"/>
      <c r="BP198" s="60"/>
      <c r="BQ198" s="60"/>
      <c r="BR198" s="60"/>
    </row>
    <row r="199" spans="1:70" ht="15" customHeight="1" x14ac:dyDescent="0.4">
      <c r="AL199" s="60"/>
      <c r="AM199" s="60"/>
      <c r="AN199" s="60"/>
      <c r="AO199" s="60"/>
      <c r="AP199" s="60"/>
      <c r="AQ199" s="60"/>
      <c r="AR199" s="60"/>
      <c r="AS199" s="60"/>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c r="BR199" s="60"/>
    </row>
    <row r="200" spans="1:70" ht="15" customHeight="1" x14ac:dyDescent="0.4">
      <c r="AL200" s="60"/>
      <c r="AM200" s="60"/>
      <c r="AN200" s="60"/>
      <c r="AO200" s="60"/>
      <c r="AP200" s="60"/>
      <c r="AQ200" s="60"/>
      <c r="AR200" s="60"/>
      <c r="AS200" s="60"/>
      <c r="AT200" s="60"/>
      <c r="AU200" s="60"/>
      <c r="AV200" s="60"/>
      <c r="AW200" s="60"/>
      <c r="AX200" s="60"/>
      <c r="AY200" s="60"/>
      <c r="AZ200" s="60"/>
      <c r="BA200" s="60"/>
      <c r="BB200" s="60"/>
      <c r="BC200" s="60"/>
      <c r="BD200" s="60"/>
      <c r="BE200" s="60"/>
      <c r="BF200" s="60"/>
      <c r="BG200" s="60"/>
      <c r="BH200" s="60"/>
      <c r="BI200" s="60"/>
      <c r="BJ200" s="60"/>
      <c r="BK200" s="60"/>
      <c r="BL200" s="60"/>
      <c r="BM200" s="60"/>
      <c r="BN200" s="60"/>
      <c r="BO200" s="60"/>
      <c r="BP200" s="60"/>
      <c r="BQ200" s="60"/>
      <c r="BR200" s="60"/>
    </row>
    <row r="201" spans="1:70" ht="15" customHeight="1" x14ac:dyDescent="0.4">
      <c r="AL201" s="60"/>
      <c r="AM201" s="60"/>
      <c r="AN201" s="60"/>
      <c r="AO201" s="60"/>
      <c r="AP201" s="60"/>
      <c r="AQ201" s="60"/>
      <c r="AR201" s="60"/>
      <c r="AS201" s="60"/>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c r="BR201" s="60"/>
    </row>
    <row r="202" spans="1:70" ht="15" customHeight="1" x14ac:dyDescent="0.4">
      <c r="AL202" s="50"/>
      <c r="AM202" s="51"/>
      <c r="AN202" s="50"/>
      <c r="AO202" s="50"/>
      <c r="AP202" s="50"/>
      <c r="AQ202" s="50"/>
      <c r="AR202" s="50"/>
      <c r="AS202" s="50"/>
      <c r="AT202" s="50"/>
      <c r="AU202" s="50"/>
      <c r="AV202" s="50"/>
      <c r="AW202" s="50"/>
      <c r="AX202" s="50"/>
      <c r="AY202" s="50"/>
      <c r="AZ202" s="50"/>
      <c r="BA202" s="50"/>
      <c r="BB202" s="50"/>
      <c r="BC202" s="50"/>
      <c r="BD202" s="50"/>
      <c r="BE202" s="50"/>
      <c r="BF202" s="50"/>
      <c r="BG202" s="50"/>
      <c r="BH202" s="50"/>
      <c r="BI202" s="50"/>
      <c r="BJ202" s="50"/>
      <c r="BK202" s="50"/>
      <c r="BL202" s="50"/>
      <c r="BM202" s="50"/>
      <c r="BN202" s="50"/>
      <c r="BO202" s="50"/>
      <c r="BP202" s="50"/>
      <c r="BQ202" s="50"/>
      <c r="BR202" s="50"/>
    </row>
    <row r="203" spans="1:70" ht="15" customHeight="1" x14ac:dyDescent="0.4">
      <c r="AL203" s="51"/>
      <c r="AM203" s="51"/>
      <c r="AN203" s="50"/>
      <c r="AO203" s="50"/>
      <c r="AP203" s="50"/>
      <c r="AQ203" s="50"/>
      <c r="AR203" s="50"/>
      <c r="AS203" s="50"/>
      <c r="AT203" s="50"/>
      <c r="AU203" s="50"/>
      <c r="AV203" s="50"/>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row>
    <row r="204" spans="1:70" ht="15" customHeight="1" x14ac:dyDescent="0.4">
      <c r="AL204" s="51"/>
      <c r="AM204" s="51"/>
      <c r="AN204" s="50"/>
      <c r="AO204" s="50"/>
      <c r="AP204" s="50"/>
      <c r="AQ204" s="50"/>
      <c r="AR204" s="50"/>
      <c r="AS204" s="50"/>
      <c r="AT204" s="50"/>
      <c r="AU204" s="50"/>
      <c r="AV204" s="50"/>
      <c r="AW204" s="50"/>
      <c r="AX204" s="50"/>
      <c r="AY204" s="50"/>
      <c r="AZ204" s="50"/>
      <c r="BA204" s="50"/>
      <c r="BB204" s="50"/>
      <c r="BC204" s="50"/>
      <c r="BD204" s="50"/>
      <c r="BE204" s="50"/>
      <c r="BF204" s="50"/>
      <c r="BG204" s="50"/>
      <c r="BH204" s="50"/>
      <c r="BI204" s="50"/>
      <c r="BJ204" s="50"/>
      <c r="BK204" s="50"/>
      <c r="BL204" s="50"/>
      <c r="BM204" s="50"/>
      <c r="BN204" s="50"/>
      <c r="BO204" s="50"/>
      <c r="BP204" s="50"/>
      <c r="BQ204" s="50"/>
      <c r="BR204" s="50"/>
    </row>
    <row r="205" spans="1:70" ht="15" customHeight="1" x14ac:dyDescent="0.4">
      <c r="AL205" s="51"/>
      <c r="AM205" s="51"/>
      <c r="AN205" s="50"/>
      <c r="AO205" s="50"/>
      <c r="AP205" s="50"/>
      <c r="AQ205" s="50"/>
      <c r="AR205" s="50"/>
      <c r="AS205" s="50"/>
      <c r="AT205" s="50"/>
      <c r="AU205" s="50"/>
      <c r="AV205" s="50"/>
      <c r="AW205" s="50"/>
      <c r="AX205" s="50"/>
      <c r="AY205" s="50"/>
      <c r="AZ205" s="50"/>
      <c r="BA205" s="50"/>
      <c r="BB205" s="50"/>
      <c r="BC205" s="50"/>
      <c r="BD205" s="50"/>
      <c r="BE205" s="50"/>
      <c r="BF205" s="50"/>
      <c r="BG205" s="50"/>
      <c r="BH205" s="50"/>
      <c r="BI205" s="50"/>
      <c r="BJ205" s="50"/>
      <c r="BK205" s="50"/>
      <c r="BL205" s="50"/>
      <c r="BM205" s="50"/>
      <c r="BN205" s="50"/>
      <c r="BO205" s="50"/>
      <c r="BP205" s="50"/>
      <c r="BQ205" s="50"/>
      <c r="BR205" s="50"/>
    </row>
    <row r="206" spans="1:70" ht="15" customHeight="1" x14ac:dyDescent="0.4">
      <c r="AL206" s="51"/>
      <c r="AM206" s="51"/>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row>
    <row r="207" spans="1:70" ht="15" customHeight="1" x14ac:dyDescent="0.4">
      <c r="AL207" s="51"/>
      <c r="AM207" s="51"/>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row>
    <row r="208" spans="1:70" ht="15" customHeight="1" x14ac:dyDescent="0.4">
      <c r="AL208" s="50"/>
      <c r="AM208" s="51"/>
      <c r="AN208" s="50"/>
      <c r="AO208" s="50"/>
      <c r="AP208" s="50"/>
      <c r="AQ208" s="50"/>
      <c r="AR208" s="50"/>
      <c r="AS208" s="50"/>
      <c r="AT208" s="50"/>
      <c r="AU208" s="50"/>
      <c r="AV208" s="50"/>
      <c r="AW208" s="50"/>
      <c r="AX208" s="50"/>
      <c r="AY208" s="50"/>
      <c r="AZ208" s="50"/>
      <c r="BA208" s="50"/>
      <c r="BB208" s="50"/>
      <c r="BC208" s="50"/>
      <c r="BD208" s="50"/>
      <c r="BE208" s="50"/>
      <c r="BF208" s="50"/>
      <c r="BG208" s="50"/>
      <c r="BH208" s="50"/>
      <c r="BI208" s="50"/>
      <c r="BJ208" s="50"/>
      <c r="BK208" s="50"/>
      <c r="BL208" s="50"/>
      <c r="BM208" s="50"/>
      <c r="BN208" s="50"/>
      <c r="BO208" s="50"/>
      <c r="BP208" s="50"/>
      <c r="BQ208" s="50"/>
      <c r="BR208" s="50"/>
    </row>
    <row r="209" spans="38:70" ht="15" customHeight="1" x14ac:dyDescent="0.4">
      <c r="AL209" s="50"/>
      <c r="AM209" s="51"/>
      <c r="AN209" s="50"/>
      <c r="AO209" s="50"/>
      <c r="AP209" s="50"/>
      <c r="AQ209" s="50"/>
      <c r="AR209" s="50"/>
      <c r="AS209" s="50"/>
      <c r="AT209" s="50"/>
      <c r="AU209" s="50"/>
      <c r="AV209" s="50"/>
      <c r="AW209" s="50"/>
      <c r="AX209" s="50"/>
      <c r="AY209" s="50"/>
      <c r="AZ209" s="50"/>
      <c r="BA209" s="50"/>
      <c r="BB209" s="50"/>
      <c r="BC209" s="50"/>
      <c r="BD209" s="50"/>
      <c r="BE209" s="50"/>
      <c r="BF209" s="50"/>
      <c r="BG209" s="50"/>
      <c r="BH209" s="50"/>
      <c r="BI209" s="50"/>
      <c r="BJ209" s="50"/>
      <c r="BK209" s="50"/>
      <c r="BL209" s="50"/>
      <c r="BM209" s="50"/>
      <c r="BN209" s="50"/>
      <c r="BO209" s="50"/>
      <c r="BP209" s="50"/>
      <c r="BQ209" s="50"/>
      <c r="BR209" s="50"/>
    </row>
    <row r="210" spans="38:70" ht="15" customHeight="1" x14ac:dyDescent="0.4">
      <c r="AL210" s="50"/>
      <c r="AM210" s="51"/>
      <c r="AN210" s="50"/>
      <c r="AO210" s="50"/>
      <c r="AP210" s="50"/>
      <c r="AQ210" s="50"/>
      <c r="AR210" s="50"/>
      <c r="AS210" s="50"/>
      <c r="AT210" s="50"/>
      <c r="AU210" s="50"/>
      <c r="AV210" s="50"/>
      <c r="AW210" s="50"/>
      <c r="AX210" s="50"/>
      <c r="AY210" s="50"/>
      <c r="AZ210" s="50"/>
      <c r="BA210" s="50"/>
      <c r="BB210" s="50"/>
      <c r="BC210" s="50"/>
      <c r="BD210" s="50"/>
      <c r="BE210" s="50"/>
      <c r="BF210" s="50"/>
      <c r="BG210" s="50"/>
      <c r="BH210" s="50"/>
      <c r="BI210" s="50"/>
      <c r="BJ210" s="50"/>
      <c r="BK210" s="50"/>
      <c r="BL210" s="50"/>
      <c r="BM210" s="50"/>
      <c r="BN210" s="50"/>
      <c r="BO210" s="50"/>
      <c r="BP210" s="50"/>
      <c r="BQ210" s="50"/>
      <c r="BR210" s="50"/>
    </row>
    <row r="211" spans="38:70" ht="15" customHeight="1" x14ac:dyDescent="0.4">
      <c r="AL211" s="51"/>
      <c r="AM211" s="51"/>
      <c r="AN211" s="50"/>
      <c r="AO211" s="50"/>
      <c r="AP211" s="50"/>
      <c r="AQ211" s="50"/>
      <c r="AR211" s="50"/>
      <c r="AS211" s="50"/>
      <c r="AT211" s="50"/>
      <c r="AU211" s="50"/>
      <c r="AV211" s="50"/>
      <c r="AW211" s="50"/>
      <c r="AX211" s="50"/>
      <c r="AY211" s="50"/>
      <c r="AZ211" s="50"/>
      <c r="BA211" s="50"/>
      <c r="BB211" s="50"/>
      <c r="BC211" s="50"/>
      <c r="BD211" s="50"/>
      <c r="BE211" s="50"/>
      <c r="BF211" s="50"/>
      <c r="BG211" s="50"/>
      <c r="BH211" s="50"/>
      <c r="BI211" s="50"/>
      <c r="BJ211" s="50"/>
      <c r="BK211" s="50"/>
      <c r="BL211" s="50"/>
      <c r="BM211" s="50"/>
      <c r="BN211" s="50"/>
      <c r="BO211" s="50"/>
      <c r="BP211" s="50"/>
      <c r="BQ211" s="50"/>
      <c r="BR211" s="50"/>
    </row>
    <row r="212" spans="38:70" ht="15" customHeight="1" x14ac:dyDescent="0.4">
      <c r="AL212" s="50"/>
      <c r="AM212" s="51"/>
      <c r="AN212" s="50"/>
      <c r="AO212" s="50"/>
      <c r="AP212" s="50"/>
      <c r="AQ212" s="50"/>
      <c r="AR212" s="50"/>
      <c r="AS212" s="50"/>
      <c r="AT212" s="50"/>
      <c r="AU212" s="50"/>
      <c r="AV212" s="50"/>
      <c r="AW212" s="50"/>
      <c r="AX212" s="50"/>
      <c r="AY212" s="50"/>
      <c r="AZ212" s="50"/>
      <c r="BA212" s="50"/>
      <c r="BB212" s="50"/>
      <c r="BC212" s="50"/>
      <c r="BD212" s="50"/>
      <c r="BE212" s="50"/>
      <c r="BF212" s="50"/>
      <c r="BG212" s="50"/>
      <c r="BH212" s="50"/>
      <c r="BI212" s="50"/>
      <c r="BJ212" s="50"/>
      <c r="BK212" s="50"/>
      <c r="BL212" s="50"/>
      <c r="BM212" s="50"/>
      <c r="BN212" s="50"/>
      <c r="BO212" s="50"/>
      <c r="BP212" s="50"/>
      <c r="BQ212" s="50"/>
      <c r="BR212" s="50"/>
    </row>
    <row r="213" spans="38:70" ht="15" customHeight="1" x14ac:dyDescent="0.4">
      <c r="AL213" s="50"/>
      <c r="AM213" s="51"/>
      <c r="AN213" s="50"/>
      <c r="AO213" s="50"/>
      <c r="AP213" s="50"/>
      <c r="AQ213" s="50"/>
      <c r="AR213" s="50"/>
      <c r="AS213" s="50"/>
      <c r="AT213" s="50"/>
      <c r="AU213" s="50"/>
      <c r="AV213" s="50"/>
      <c r="AW213" s="50"/>
      <c r="AX213" s="50"/>
      <c r="AY213" s="50"/>
      <c r="AZ213" s="50"/>
      <c r="BA213" s="50"/>
      <c r="BB213" s="50"/>
      <c r="BC213" s="50"/>
      <c r="BD213" s="50"/>
      <c r="BE213" s="50"/>
      <c r="BF213" s="50"/>
      <c r="BG213" s="50"/>
      <c r="BH213" s="50"/>
      <c r="BI213" s="50"/>
      <c r="BJ213" s="50"/>
      <c r="BK213" s="50"/>
      <c r="BL213" s="50"/>
      <c r="BM213" s="50"/>
      <c r="BN213" s="50"/>
      <c r="BO213" s="50"/>
      <c r="BP213" s="50"/>
      <c r="BQ213" s="50"/>
      <c r="BR213" s="50"/>
    </row>
    <row r="214" spans="38:70" ht="15" customHeight="1" x14ac:dyDescent="0.4">
      <c r="AL214" s="51"/>
      <c r="AM214" s="51"/>
      <c r="AN214" s="50"/>
      <c r="AO214" s="50"/>
      <c r="AP214" s="50"/>
      <c r="AQ214" s="50"/>
      <c r="AR214" s="50"/>
      <c r="AS214" s="50"/>
      <c r="AT214" s="50"/>
      <c r="AU214" s="50"/>
      <c r="AV214" s="50"/>
      <c r="AW214" s="50"/>
      <c r="AX214" s="50"/>
      <c r="AY214" s="50"/>
      <c r="AZ214" s="50"/>
      <c r="BA214" s="50"/>
      <c r="BB214" s="50"/>
      <c r="BC214" s="50"/>
      <c r="BD214" s="50"/>
      <c r="BE214" s="50"/>
      <c r="BF214" s="50"/>
      <c r="BG214" s="50"/>
      <c r="BH214" s="50"/>
      <c r="BI214" s="50"/>
      <c r="BJ214" s="50"/>
      <c r="BK214" s="50"/>
      <c r="BL214" s="50"/>
      <c r="BM214" s="50"/>
      <c r="BN214" s="50"/>
      <c r="BO214" s="50"/>
      <c r="BP214" s="50"/>
      <c r="BQ214" s="50"/>
      <c r="BR214" s="50"/>
    </row>
    <row r="215" spans="38:70" ht="15" customHeight="1" x14ac:dyDescent="0.4">
      <c r="AL215" s="50"/>
      <c r="AM215" s="51"/>
      <c r="AN215" s="50"/>
      <c r="AO215" s="50"/>
      <c r="AP215" s="50"/>
      <c r="AQ215" s="50"/>
      <c r="AR215" s="50"/>
      <c r="AS215" s="50"/>
      <c r="AT215" s="50"/>
      <c r="AU215" s="50"/>
      <c r="AV215" s="50"/>
      <c r="AW215" s="50"/>
      <c r="AX215" s="50"/>
      <c r="AY215" s="50"/>
      <c r="AZ215" s="50"/>
      <c r="BA215" s="50"/>
      <c r="BB215" s="50"/>
      <c r="BC215" s="50"/>
      <c r="BD215" s="50"/>
      <c r="BE215" s="50"/>
      <c r="BF215" s="50"/>
      <c r="BG215" s="50"/>
      <c r="BH215" s="50"/>
      <c r="BI215" s="50"/>
      <c r="BJ215" s="50"/>
      <c r="BK215" s="50"/>
      <c r="BL215" s="50"/>
      <c r="BM215" s="50"/>
      <c r="BN215" s="50"/>
      <c r="BO215" s="50"/>
      <c r="BP215" s="50"/>
      <c r="BQ215" s="50"/>
      <c r="BR215" s="50"/>
    </row>
  </sheetData>
  <sheetProtection algorithmName="SHA-512" hashValue="mppTUxRS3eyI2PumtweqHtsnPmDGhv6L9uy8O8BOBDYHMAjU9bncs44Y8BadCHvjIN6XOMlsuvtmdMAMDpVX4w==" saltValue="Hsz3K9b8V8LmzIVkP7Tr1Q==" spinCount="100000" sheet="1" objects="1" scenarios="1"/>
  <mergeCells count="108">
    <mergeCell ref="C32:AA32"/>
    <mergeCell ref="AB32:AF32"/>
    <mergeCell ref="X24:Y24"/>
    <mergeCell ref="AB114:AF114"/>
    <mergeCell ref="L133:AF133"/>
    <mergeCell ref="C136:AF136"/>
    <mergeCell ref="AB122:AF122"/>
    <mergeCell ref="AB123:AF123"/>
    <mergeCell ref="AB126:AF126"/>
    <mergeCell ref="AB127:AF127"/>
    <mergeCell ref="AB128:AF128"/>
    <mergeCell ref="AB119:AF119"/>
    <mergeCell ref="AB120:AF120"/>
    <mergeCell ref="AB121:AF121"/>
    <mergeCell ref="AB92:AF92"/>
    <mergeCell ref="AB93:AF93"/>
    <mergeCell ref="AB94:AF94"/>
    <mergeCell ref="AA96:AG96"/>
    <mergeCell ref="AB97:AF97"/>
    <mergeCell ref="AB98:AF98"/>
    <mergeCell ref="AB85:AF85"/>
    <mergeCell ref="AA87:AG87"/>
    <mergeCell ref="AB88:AF88"/>
    <mergeCell ref="AB89:AF89"/>
    <mergeCell ref="A145:AH175"/>
    <mergeCell ref="AB99:AF99"/>
    <mergeCell ref="AB100:AF100"/>
    <mergeCell ref="AB101:AF101"/>
    <mergeCell ref="AB102:AF102"/>
    <mergeCell ref="AB103:AF103"/>
    <mergeCell ref="AB108:AF108"/>
    <mergeCell ref="AA106:AG106"/>
    <mergeCell ref="AB115:AF115"/>
    <mergeCell ref="AB116:AF116"/>
    <mergeCell ref="AB124:AF124"/>
    <mergeCell ref="AB125:AF125"/>
    <mergeCell ref="AB107:AF107"/>
    <mergeCell ref="AA118:AG118"/>
    <mergeCell ref="A139:AG140"/>
    <mergeCell ref="E142:F142"/>
    <mergeCell ref="H142:I142"/>
    <mergeCell ref="K142:L142"/>
    <mergeCell ref="T142:AF142"/>
    <mergeCell ref="AB109:AF109"/>
    <mergeCell ref="AB110:AF110"/>
    <mergeCell ref="AB111:AF111"/>
    <mergeCell ref="AB112:AF112"/>
    <mergeCell ref="AB113:AF113"/>
    <mergeCell ref="AB90:AF90"/>
    <mergeCell ref="AB91:AF91"/>
    <mergeCell ref="AB79:AF79"/>
    <mergeCell ref="AB80:AF80"/>
    <mergeCell ref="AB81:AF81"/>
    <mergeCell ref="AB82:AF82"/>
    <mergeCell ref="AB83:AF83"/>
    <mergeCell ref="AB84:AF84"/>
    <mergeCell ref="AB74:AF74"/>
    <mergeCell ref="AB75:AF75"/>
    <mergeCell ref="AB76:AF76"/>
    <mergeCell ref="AA78:AG78"/>
    <mergeCell ref="AB72:AF72"/>
    <mergeCell ref="AB73:AF73"/>
    <mergeCell ref="AB31:AF31"/>
    <mergeCell ref="AB33:AF33"/>
    <mergeCell ref="AB46:AF46"/>
    <mergeCell ref="AB47:AF47"/>
    <mergeCell ref="AB48:AF48"/>
    <mergeCell ref="R34:V34"/>
    <mergeCell ref="X34:Z34"/>
    <mergeCell ref="AC34:AE34"/>
    <mergeCell ref="AB61:AF61"/>
    <mergeCell ref="AB64:AF64"/>
    <mergeCell ref="AB65:AF65"/>
    <mergeCell ref="AB66:AF66"/>
    <mergeCell ref="AB67:AF67"/>
    <mergeCell ref="AB70:AF70"/>
    <mergeCell ref="AB71:AF71"/>
    <mergeCell ref="AB62:AF62"/>
    <mergeCell ref="AB63:AF63"/>
    <mergeCell ref="AB37:AF37"/>
    <mergeCell ref="AB38:AF38"/>
    <mergeCell ref="AB39:AF39"/>
    <mergeCell ref="AB44:AF44"/>
    <mergeCell ref="AB45:AF45"/>
    <mergeCell ref="H13:I13"/>
    <mergeCell ref="O13:P13"/>
    <mergeCell ref="R13:S13"/>
    <mergeCell ref="V13:Y13"/>
    <mergeCell ref="AB35:AF35"/>
    <mergeCell ref="AB36:AF36"/>
    <mergeCell ref="A2:AG2"/>
    <mergeCell ref="Q4:U4"/>
    <mergeCell ref="V4:AG4"/>
    <mergeCell ref="V5:AG5"/>
    <mergeCell ref="B9:C9"/>
    <mergeCell ref="D9:Z9"/>
    <mergeCell ref="B17:D17"/>
    <mergeCell ref="E17:F17"/>
    <mergeCell ref="H17:I17"/>
    <mergeCell ref="O17:P17"/>
    <mergeCell ref="R17:S17"/>
    <mergeCell ref="V17:Y17"/>
    <mergeCell ref="B10:C10"/>
    <mergeCell ref="D10:Z10"/>
    <mergeCell ref="B13:D13"/>
    <mergeCell ref="E13:F13"/>
    <mergeCell ref="AB30:AF30"/>
    <mergeCell ref="B31:W31"/>
  </mergeCells>
  <phoneticPr fontId="1"/>
  <conditionalFormatting sqref="AA59:AE59">
    <cfRule type="containsText" dxfId="11" priority="2" operator="containsText" text="問題あり">
      <formula>NOT(ISERROR(SEARCH("問題あり",AA59)))</formula>
    </cfRule>
  </conditionalFormatting>
  <conditionalFormatting sqref="B33:AG36">
    <cfRule type="expression" dxfId="10" priority="1">
      <formula>$AH$24=FALSE</formula>
    </cfRule>
  </conditionalFormatting>
  <dataValidations count="1">
    <dataValidation type="list" allowBlank="1" showInputMessage="1" showErrorMessage="1" sqref="R13:S14 H13:I14 R17:S17 H17:I17" xr:uid="{5019C994-1548-4FEF-9961-0EDAFBA6922F}">
      <formula1>"   ,1,2,3,4,5,6,7,8,9,10,11,12"</formula1>
    </dataValidation>
  </dataValidations>
  <pageMargins left="0.25" right="0.25" top="0.75" bottom="0.75" header="0.3" footer="0.3"/>
  <pageSetup paperSize="9" scale="81" fitToHeight="0" orientation="portrait" r:id="rId1"/>
  <rowBreaks count="3" manualBreakCount="3">
    <brk id="52" max="32" man="1"/>
    <brk id="95" max="32" man="1"/>
    <brk id="140" max="32" man="1"/>
  </rowBreaks>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1</xdr:col>
                    <xdr:colOff>19050</xdr:colOff>
                    <xdr:row>130</xdr:row>
                    <xdr:rowOff>171450</xdr:rowOff>
                  </from>
                  <to>
                    <xdr:col>2</xdr:col>
                    <xdr:colOff>38100</xdr:colOff>
                    <xdr:row>131</xdr:row>
                    <xdr:rowOff>152400</xdr:rowOff>
                  </to>
                </anchor>
              </controlPr>
            </control>
          </mc:Choice>
        </mc:AlternateContent>
        <mc:AlternateContent xmlns:mc="http://schemas.openxmlformats.org/markup-compatibility/2006">
          <mc:Choice Requires="x14">
            <control shapeId="17410" r:id="rId5" name="Check Box 2">
              <controlPr defaultSize="0" autoFill="0" autoLine="0" autoPict="0">
                <anchor moveWithCells="1">
                  <from>
                    <xdr:col>1</xdr:col>
                    <xdr:colOff>19050</xdr:colOff>
                    <xdr:row>131</xdr:row>
                    <xdr:rowOff>180975</xdr:rowOff>
                  </from>
                  <to>
                    <xdr:col>2</xdr:col>
                    <xdr:colOff>38100</xdr:colOff>
                    <xdr:row>132</xdr:row>
                    <xdr:rowOff>161925</xdr:rowOff>
                  </to>
                </anchor>
              </controlPr>
            </control>
          </mc:Choice>
        </mc:AlternateContent>
        <mc:AlternateContent xmlns:mc="http://schemas.openxmlformats.org/markup-compatibility/2006">
          <mc:Choice Requires="x14">
            <control shapeId="17411" r:id="rId6" name="Check Box 3">
              <controlPr defaultSize="0" autoFill="0" autoLine="0" autoPict="0">
                <anchor moveWithCells="1">
                  <from>
                    <xdr:col>11</xdr:col>
                    <xdr:colOff>47625</xdr:colOff>
                    <xdr:row>130</xdr:row>
                    <xdr:rowOff>171450</xdr:rowOff>
                  </from>
                  <to>
                    <xdr:col>12</xdr:col>
                    <xdr:colOff>66675</xdr:colOff>
                    <xdr:row>131</xdr:row>
                    <xdr:rowOff>152400</xdr:rowOff>
                  </to>
                </anchor>
              </controlPr>
            </control>
          </mc:Choice>
        </mc:AlternateContent>
        <mc:AlternateContent xmlns:mc="http://schemas.openxmlformats.org/markup-compatibility/2006">
          <mc:Choice Requires="x14">
            <control shapeId="17412" r:id="rId7" name="Option Button 4">
              <controlPr defaultSize="0" autoFill="0" autoLine="0" autoPict="0">
                <anchor moveWithCells="1">
                  <from>
                    <xdr:col>1</xdr:col>
                    <xdr:colOff>95250</xdr:colOff>
                    <xdr:row>7</xdr:row>
                    <xdr:rowOff>180975</xdr:rowOff>
                  </from>
                  <to>
                    <xdr:col>2</xdr:col>
                    <xdr:colOff>190500</xdr:colOff>
                    <xdr:row>9</xdr:row>
                    <xdr:rowOff>28575</xdr:rowOff>
                  </to>
                </anchor>
              </controlPr>
            </control>
          </mc:Choice>
        </mc:AlternateContent>
        <mc:AlternateContent xmlns:mc="http://schemas.openxmlformats.org/markup-compatibility/2006">
          <mc:Choice Requires="x14">
            <control shapeId="17413" r:id="rId8" name="Option Button 5">
              <controlPr defaultSize="0" autoFill="0" autoLine="0" autoPict="0">
                <anchor moveWithCells="1">
                  <from>
                    <xdr:col>1</xdr:col>
                    <xdr:colOff>95250</xdr:colOff>
                    <xdr:row>8</xdr:row>
                    <xdr:rowOff>180975</xdr:rowOff>
                  </from>
                  <to>
                    <xdr:col>2</xdr:col>
                    <xdr:colOff>190500</xdr:colOff>
                    <xdr:row>10</xdr:row>
                    <xdr:rowOff>28575</xdr:rowOff>
                  </to>
                </anchor>
              </controlPr>
            </control>
          </mc:Choice>
        </mc:AlternateContent>
        <mc:AlternateContent xmlns:mc="http://schemas.openxmlformats.org/markup-compatibility/2006">
          <mc:Choice Requires="x14">
            <control shapeId="17419" r:id="rId9" name="Check Box 11">
              <controlPr defaultSize="0" autoFill="0" autoLine="0" autoPict="0">
                <anchor moveWithCells="1">
                  <from>
                    <xdr:col>22</xdr:col>
                    <xdr:colOff>28575</xdr:colOff>
                    <xdr:row>23</xdr:row>
                    <xdr:rowOff>19050</xdr:rowOff>
                  </from>
                  <to>
                    <xdr:col>22</xdr:col>
                    <xdr:colOff>238125</xdr:colOff>
                    <xdr:row>23</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C3EF-7C4E-4218-9157-77E0EB4E9B30}">
  <sheetPr>
    <tabColor theme="7" tint="0.39997558519241921"/>
    <pageSetUpPr fitToPage="1"/>
  </sheetPr>
  <dimension ref="A1:BR215"/>
  <sheetViews>
    <sheetView showGridLines="0" view="pageBreakPreview" zoomScale="90" zoomScaleNormal="100" zoomScaleSheetLayoutView="90" zoomScalePageLayoutView="85" workbookViewId="0"/>
  </sheetViews>
  <sheetFormatPr defaultColWidth="8.75" defaultRowHeight="13.5" x14ac:dyDescent="0.4"/>
  <cols>
    <col min="1" max="33" width="3.375" style="4" customWidth="1"/>
    <col min="34" max="34" width="3.375" style="119" hidden="1" customWidth="1"/>
    <col min="35" max="35" width="2.75" style="119" hidden="1" customWidth="1"/>
    <col min="36" max="37" width="2.75" style="4" hidden="1" customWidth="1"/>
    <col min="38" max="42" width="2.75" style="4" customWidth="1"/>
    <col min="43" max="44" width="9.5" style="4" bestFit="1" customWidth="1"/>
    <col min="45" max="16384" width="8.75" style="4"/>
  </cols>
  <sheetData>
    <row r="1" spans="1:36" ht="16.149999999999999" customHeight="1" x14ac:dyDescent="0.4">
      <c r="A1" s="60" t="s">
        <v>722</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row>
    <row r="2" spans="1:36" ht="16.149999999999999" customHeight="1" x14ac:dyDescent="0.4">
      <c r="A2" s="344" t="s">
        <v>684</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c r="AH2" s="138"/>
      <c r="AI2" s="138"/>
    </row>
    <row r="3" spans="1:36" ht="14.25" customHeight="1" x14ac:dyDescent="0.4">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row>
    <row r="4" spans="1:36" ht="16.350000000000001" customHeight="1" x14ac:dyDescent="0.4">
      <c r="A4" s="60"/>
      <c r="B4" s="60"/>
      <c r="C4" s="60"/>
      <c r="D4" s="60"/>
      <c r="E4" s="60"/>
      <c r="F4" s="60"/>
      <c r="G4" s="60"/>
      <c r="H4" s="60"/>
      <c r="I4" s="60"/>
      <c r="J4" s="60"/>
      <c r="K4" s="60"/>
      <c r="L4" s="60"/>
      <c r="M4" s="60"/>
      <c r="N4" s="60"/>
      <c r="O4" s="60"/>
      <c r="P4" s="60"/>
      <c r="Q4" s="345" t="s">
        <v>123</v>
      </c>
      <c r="R4" s="345"/>
      <c r="S4" s="345"/>
      <c r="T4" s="345"/>
      <c r="U4" s="345"/>
      <c r="V4" s="370">
        <f>'様式96_外来・在宅ベースアップ評価料（Ⅱ）'!H5</f>
        <v>0</v>
      </c>
      <c r="W4" s="370"/>
      <c r="X4" s="370"/>
      <c r="Y4" s="370"/>
      <c r="Z4" s="370"/>
      <c r="AA4" s="370"/>
      <c r="AB4" s="370"/>
      <c r="AC4" s="370"/>
      <c r="AD4" s="370"/>
      <c r="AE4" s="370"/>
      <c r="AF4" s="370"/>
      <c r="AG4" s="371"/>
      <c r="AH4" s="139"/>
      <c r="AI4" s="139"/>
    </row>
    <row r="5" spans="1:36" ht="16.149999999999999" customHeight="1" x14ac:dyDescent="0.4">
      <c r="A5" s="60"/>
      <c r="B5" s="60"/>
      <c r="C5" s="60"/>
      <c r="D5" s="60"/>
      <c r="E5" s="60"/>
      <c r="F5" s="60"/>
      <c r="G5" s="60"/>
      <c r="H5" s="60"/>
      <c r="I5" s="60"/>
      <c r="J5" s="60"/>
      <c r="K5" s="60"/>
      <c r="L5" s="60"/>
      <c r="M5" s="60"/>
      <c r="N5" s="60"/>
      <c r="O5" s="60"/>
      <c r="P5" s="60"/>
      <c r="Q5" s="60" t="s">
        <v>124</v>
      </c>
      <c r="R5" s="60"/>
      <c r="S5" s="60"/>
      <c r="T5" s="60"/>
      <c r="U5" s="60"/>
      <c r="V5" s="370">
        <f>'様式96_外来・在宅ベースアップ評価料（Ⅱ）'!H6</f>
        <v>0</v>
      </c>
      <c r="W5" s="370"/>
      <c r="X5" s="370"/>
      <c r="Y5" s="370"/>
      <c r="Z5" s="370"/>
      <c r="AA5" s="370"/>
      <c r="AB5" s="370"/>
      <c r="AC5" s="370"/>
      <c r="AD5" s="370"/>
      <c r="AE5" s="370"/>
      <c r="AF5" s="370"/>
      <c r="AG5" s="371"/>
      <c r="AH5" s="120"/>
      <c r="AI5" s="120"/>
    </row>
    <row r="6" spans="1:36" ht="15.75" customHeight="1" x14ac:dyDescent="0.4">
      <c r="A6" s="60"/>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row>
    <row r="7" spans="1:36" ht="16.149999999999999" customHeight="1" x14ac:dyDescent="0.4">
      <c r="A7" s="2" t="s">
        <v>125</v>
      </c>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row>
    <row r="8" spans="1:36" ht="16.149999999999999" customHeight="1" x14ac:dyDescent="0.4">
      <c r="A8" s="60" t="s">
        <v>126</v>
      </c>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row>
    <row r="9" spans="1:36" ht="16.149999999999999" customHeight="1" x14ac:dyDescent="0.4">
      <c r="A9" s="2"/>
      <c r="B9" s="372"/>
      <c r="C9" s="372"/>
      <c r="D9" s="373" t="s">
        <v>127</v>
      </c>
      <c r="E9" s="373"/>
      <c r="F9" s="373"/>
      <c r="G9" s="373"/>
      <c r="H9" s="373"/>
      <c r="I9" s="373"/>
      <c r="J9" s="373"/>
      <c r="K9" s="373"/>
      <c r="L9" s="373"/>
      <c r="M9" s="373"/>
      <c r="N9" s="373"/>
      <c r="O9" s="373"/>
      <c r="P9" s="373"/>
      <c r="Q9" s="373"/>
      <c r="R9" s="373"/>
      <c r="S9" s="373"/>
      <c r="T9" s="373"/>
      <c r="U9" s="373"/>
      <c r="V9" s="373"/>
      <c r="W9" s="373"/>
      <c r="X9" s="373"/>
      <c r="Y9" s="373"/>
      <c r="Z9" s="373"/>
      <c r="AA9" s="60"/>
      <c r="AB9" s="60"/>
      <c r="AC9" s="60"/>
      <c r="AD9" s="60"/>
      <c r="AE9" s="60"/>
      <c r="AF9" s="60"/>
      <c r="AG9" s="60"/>
      <c r="AJ9" s="290">
        <v>1</v>
      </c>
    </row>
    <row r="10" spans="1:36" ht="16.149999999999999" customHeight="1" x14ac:dyDescent="0.4">
      <c r="A10" s="2"/>
      <c r="B10" s="375"/>
      <c r="C10" s="375"/>
      <c r="D10" s="376" t="s">
        <v>128</v>
      </c>
      <c r="E10" s="376"/>
      <c r="F10" s="376"/>
      <c r="G10" s="376"/>
      <c r="H10" s="376"/>
      <c r="I10" s="376"/>
      <c r="J10" s="376"/>
      <c r="K10" s="376"/>
      <c r="L10" s="376"/>
      <c r="M10" s="376"/>
      <c r="N10" s="376"/>
      <c r="O10" s="376"/>
      <c r="P10" s="376"/>
      <c r="Q10" s="376"/>
      <c r="R10" s="376"/>
      <c r="S10" s="376"/>
      <c r="T10" s="376"/>
      <c r="U10" s="376"/>
      <c r="V10" s="376"/>
      <c r="W10" s="376"/>
      <c r="X10" s="376"/>
      <c r="Y10" s="376"/>
      <c r="Z10" s="376"/>
      <c r="AA10" s="60"/>
      <c r="AB10" s="60"/>
      <c r="AC10" s="60"/>
      <c r="AD10" s="60"/>
      <c r="AE10" s="60"/>
      <c r="AF10" s="60"/>
      <c r="AG10" s="60"/>
    </row>
    <row r="11" spans="1:36" ht="16.149999999999999" customHeight="1" x14ac:dyDescent="0.4">
      <c r="A11" s="2"/>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6" ht="16.149999999999999" customHeight="1" thickBot="1" x14ac:dyDescent="0.45">
      <c r="A12" s="60" t="s">
        <v>129</v>
      </c>
      <c r="B12" s="60"/>
      <c r="C12" s="60"/>
      <c r="D12" s="60"/>
      <c r="E12" s="60"/>
      <c r="F12" s="60"/>
      <c r="L12" s="60"/>
      <c r="M12" s="60"/>
      <c r="N12" s="60"/>
      <c r="O12" s="60"/>
      <c r="P12" s="60"/>
      <c r="Q12" s="60"/>
      <c r="R12" s="60"/>
      <c r="S12" s="60"/>
      <c r="T12" s="60"/>
      <c r="U12" s="60"/>
      <c r="V12" s="60"/>
      <c r="AE12" s="60"/>
      <c r="AF12" s="60"/>
      <c r="AG12" s="60"/>
    </row>
    <row r="13" spans="1:36" ht="16.149999999999999" customHeight="1" thickBot="1" x14ac:dyDescent="0.45">
      <c r="B13" s="354" t="s">
        <v>130</v>
      </c>
      <c r="C13" s="374"/>
      <c r="D13" s="374"/>
      <c r="E13" s="334"/>
      <c r="F13" s="334"/>
      <c r="G13" s="22" t="s">
        <v>131</v>
      </c>
      <c r="H13" s="334"/>
      <c r="I13" s="334"/>
      <c r="J13" s="22" t="s">
        <v>132</v>
      </c>
      <c r="K13" s="22"/>
      <c r="L13" s="22" t="s">
        <v>133</v>
      </c>
      <c r="M13" s="22" t="s">
        <v>130</v>
      </c>
      <c r="N13" s="22"/>
      <c r="O13" s="334"/>
      <c r="P13" s="334"/>
      <c r="Q13" s="22" t="s">
        <v>131</v>
      </c>
      <c r="R13" s="334"/>
      <c r="S13" s="334"/>
      <c r="T13" s="23" t="s">
        <v>132</v>
      </c>
      <c r="V13" s="349">
        <f>IF(E13=O13,R13-H13+1,IF(O13-E13=1,12-H13+1+R13,IF(O13-E13=2,12-H13+1+R13+12,"エラー")))</f>
        <v>1</v>
      </c>
      <c r="W13" s="349"/>
      <c r="X13" s="349"/>
      <c r="Y13" s="350"/>
      <c r="Z13" s="60" t="s">
        <v>134</v>
      </c>
      <c r="AA13" s="60"/>
      <c r="AG13" s="60"/>
    </row>
    <row r="14" spans="1:36" s="119" customFormat="1" ht="16.149999999999999" customHeight="1" x14ac:dyDescent="0.4">
      <c r="B14" s="239" t="s">
        <v>456</v>
      </c>
      <c r="C14" s="120"/>
      <c r="D14" s="120"/>
      <c r="E14" s="120"/>
      <c r="F14" s="120"/>
      <c r="G14" s="140"/>
      <c r="H14" s="120"/>
      <c r="I14" s="120"/>
      <c r="J14" s="140"/>
      <c r="K14" s="140"/>
      <c r="L14" s="140"/>
      <c r="M14" s="140"/>
      <c r="N14" s="140"/>
      <c r="O14" s="120"/>
      <c r="P14" s="120"/>
      <c r="Q14" s="140"/>
      <c r="R14" s="120"/>
      <c r="S14" s="120"/>
      <c r="T14" s="140"/>
      <c r="V14" s="120"/>
      <c r="W14" s="120"/>
      <c r="X14" s="120"/>
      <c r="Y14" s="120"/>
    </row>
    <row r="15" spans="1:36" ht="16.149999999999999" customHeight="1" x14ac:dyDescent="0.4">
      <c r="A15" s="60"/>
      <c r="B15" s="240" t="s">
        <v>457</v>
      </c>
      <c r="C15" s="60"/>
      <c r="D15" s="60"/>
      <c r="E15" s="60"/>
      <c r="F15" s="60"/>
      <c r="G15" s="60"/>
      <c r="H15" s="60"/>
      <c r="I15" s="60"/>
      <c r="J15" s="60"/>
      <c r="K15" s="60"/>
      <c r="L15" s="60"/>
      <c r="M15" s="60"/>
      <c r="N15" s="60"/>
      <c r="O15" s="60"/>
      <c r="P15" s="60"/>
      <c r="Q15" s="60"/>
      <c r="R15" s="60"/>
      <c r="S15" s="60"/>
      <c r="T15" s="60"/>
      <c r="U15" s="60"/>
      <c r="AB15" s="60"/>
      <c r="AC15" s="60"/>
      <c r="AD15" s="60"/>
      <c r="AE15" s="60"/>
      <c r="AF15" s="60"/>
      <c r="AG15" s="60"/>
    </row>
    <row r="16" spans="1:36" ht="16.149999999999999" customHeight="1" thickBot="1" x14ac:dyDescent="0.45">
      <c r="A16" s="60" t="s">
        <v>135</v>
      </c>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row>
    <row r="17" spans="1:35" ht="16.149999999999999" customHeight="1" thickBot="1" x14ac:dyDescent="0.45">
      <c r="A17" s="60"/>
      <c r="B17" s="354" t="s">
        <v>130</v>
      </c>
      <c r="C17" s="374"/>
      <c r="D17" s="374"/>
      <c r="E17" s="334"/>
      <c r="F17" s="334"/>
      <c r="G17" s="22" t="s">
        <v>131</v>
      </c>
      <c r="H17" s="334"/>
      <c r="I17" s="334"/>
      <c r="J17" s="22" t="s">
        <v>132</v>
      </c>
      <c r="K17" s="22"/>
      <c r="L17" s="22" t="s">
        <v>133</v>
      </c>
      <c r="M17" s="22" t="s">
        <v>130</v>
      </c>
      <c r="N17" s="22"/>
      <c r="O17" s="334"/>
      <c r="P17" s="334"/>
      <c r="Q17" s="22" t="s">
        <v>131</v>
      </c>
      <c r="R17" s="334"/>
      <c r="S17" s="334"/>
      <c r="T17" s="23" t="s">
        <v>132</v>
      </c>
      <c r="V17" s="349">
        <f>IF(E17=O17,R17-H17+1,IF(O17-E17=1,12-H17+1+R17,IF(O17-E17=2,12-H17+1+R17+12,"エラー")))</f>
        <v>1</v>
      </c>
      <c r="W17" s="349"/>
      <c r="X17" s="349"/>
      <c r="Y17" s="350"/>
      <c r="Z17" s="60" t="s">
        <v>134</v>
      </c>
      <c r="AA17" s="60"/>
      <c r="AG17" s="60"/>
    </row>
    <row r="18" spans="1:35" ht="16.149999999999999" customHeight="1" x14ac:dyDescent="0.4">
      <c r="A18" s="60"/>
      <c r="B18" s="241" t="s">
        <v>455</v>
      </c>
      <c r="D18" s="30"/>
      <c r="E18" s="30"/>
      <c r="G18" s="30"/>
      <c r="H18" s="30"/>
      <c r="N18" s="30"/>
      <c r="O18" s="30"/>
      <c r="Q18" s="30"/>
      <c r="R18" s="30"/>
      <c r="U18" s="60"/>
      <c r="AB18" s="60"/>
      <c r="AC18" s="60"/>
      <c r="AD18" s="60"/>
      <c r="AE18" s="60"/>
      <c r="AF18" s="60"/>
      <c r="AG18" s="60"/>
    </row>
    <row r="19" spans="1:35" ht="16.149999999999999" customHeight="1" x14ac:dyDescent="0.4">
      <c r="A19" s="60"/>
      <c r="B19" s="241" t="s">
        <v>451</v>
      </c>
      <c r="D19" s="30"/>
      <c r="E19" s="30"/>
      <c r="G19" s="30"/>
      <c r="H19" s="30"/>
      <c r="N19" s="30"/>
      <c r="O19" s="30"/>
      <c r="Q19" s="30"/>
      <c r="R19" s="30"/>
      <c r="U19" s="60"/>
      <c r="AB19" s="60"/>
      <c r="AC19" s="60"/>
      <c r="AD19" s="60"/>
      <c r="AE19" s="60"/>
      <c r="AF19" s="60"/>
      <c r="AG19" s="60"/>
    </row>
    <row r="20" spans="1:35" ht="16.149999999999999" customHeight="1" x14ac:dyDescent="0.4">
      <c r="A20" s="60"/>
      <c r="B20" s="241" t="s">
        <v>452</v>
      </c>
      <c r="D20" s="30"/>
      <c r="E20" s="30"/>
      <c r="G20" s="30"/>
      <c r="H20" s="30"/>
      <c r="N20" s="30"/>
      <c r="O20" s="30"/>
      <c r="Q20" s="30"/>
      <c r="R20" s="30"/>
      <c r="U20" s="60"/>
      <c r="AB20" s="60"/>
      <c r="AC20" s="60"/>
      <c r="AD20" s="60"/>
      <c r="AE20" s="60"/>
      <c r="AF20" s="60"/>
      <c r="AG20" s="60"/>
    </row>
    <row r="21" spans="1:35" ht="16.149999999999999" customHeight="1" x14ac:dyDescent="0.4">
      <c r="A21" s="60"/>
      <c r="B21" s="241" t="s">
        <v>454</v>
      </c>
      <c r="D21" s="30"/>
      <c r="E21" s="30"/>
      <c r="G21" s="30"/>
      <c r="H21" s="30"/>
      <c r="N21" s="30"/>
      <c r="O21" s="30"/>
      <c r="Q21" s="30"/>
      <c r="R21" s="30"/>
      <c r="U21" s="60"/>
      <c r="AB21" s="60"/>
      <c r="AC21" s="60"/>
      <c r="AD21" s="60"/>
      <c r="AE21" s="60"/>
      <c r="AF21" s="60"/>
      <c r="AG21" s="60"/>
    </row>
    <row r="22" spans="1:35" ht="16.149999999999999" customHeight="1" x14ac:dyDescent="0.4">
      <c r="A22" s="60"/>
      <c r="B22" s="241" t="s">
        <v>453</v>
      </c>
      <c r="D22" s="30"/>
      <c r="E22" s="30"/>
      <c r="G22" s="30"/>
      <c r="H22" s="30"/>
      <c r="N22" s="30"/>
      <c r="O22" s="30"/>
      <c r="Q22" s="30"/>
      <c r="R22" s="30"/>
      <c r="U22" s="60"/>
      <c r="AB22" s="60"/>
      <c r="AC22" s="60"/>
      <c r="AD22" s="60"/>
      <c r="AE22" s="60"/>
      <c r="AF22" s="60"/>
      <c r="AG22" s="60"/>
    </row>
    <row r="23" spans="1:35" ht="16.149999999999999" customHeight="1" thickBot="1" x14ac:dyDescent="0.45">
      <c r="A23" s="60"/>
      <c r="B23" s="241"/>
      <c r="D23" s="30"/>
      <c r="E23" s="30"/>
      <c r="G23" s="30"/>
      <c r="H23" s="30"/>
      <c r="N23" s="30"/>
      <c r="O23" s="30"/>
      <c r="Q23" s="30"/>
      <c r="R23" s="30"/>
      <c r="U23" s="60"/>
      <c r="AB23" s="60"/>
      <c r="AC23" s="60"/>
      <c r="AD23" s="60"/>
      <c r="AE23" s="60"/>
      <c r="AF23" s="60"/>
      <c r="AG23" s="60"/>
    </row>
    <row r="24" spans="1:35" ht="16.149999999999999" customHeight="1" thickBot="1" x14ac:dyDescent="0.45">
      <c r="A24" s="186" t="s">
        <v>665</v>
      </c>
      <c r="B24" s="186"/>
      <c r="C24" s="150"/>
      <c r="D24" s="150"/>
      <c r="E24" s="150"/>
      <c r="F24" s="150"/>
      <c r="G24" s="150"/>
      <c r="H24" s="150"/>
      <c r="I24" s="150"/>
      <c r="J24" s="150"/>
      <c r="K24" s="150"/>
      <c r="L24" s="150"/>
      <c r="M24" s="150"/>
      <c r="N24" s="150"/>
      <c r="O24" s="150"/>
      <c r="P24" s="150"/>
      <c r="Q24" s="150"/>
      <c r="R24" s="150"/>
      <c r="S24" s="150"/>
      <c r="T24" s="150"/>
      <c r="U24" s="150"/>
      <c r="V24" s="140"/>
      <c r="W24" s="291"/>
      <c r="X24" s="385" t="s">
        <v>501</v>
      </c>
      <c r="Y24" s="386"/>
      <c r="Z24" s="150"/>
      <c r="AA24" s="150"/>
      <c r="AB24" s="150"/>
      <c r="AC24" s="150"/>
      <c r="AD24" s="150"/>
      <c r="AE24" s="150"/>
      <c r="AF24" s="150"/>
      <c r="AG24" s="116"/>
      <c r="AH24" s="290" t="b">
        <v>1</v>
      </c>
      <c r="AI24" s="4"/>
    </row>
    <row r="25" spans="1:35" ht="16.149999999999999" customHeight="1" x14ac:dyDescent="0.4">
      <c r="A25" s="186"/>
      <c r="B25" s="255" t="s">
        <v>685</v>
      </c>
      <c r="C25" s="150"/>
      <c r="D25" s="150"/>
      <c r="E25" s="150"/>
      <c r="F25" s="150"/>
      <c r="G25" s="150"/>
      <c r="H25" s="150"/>
      <c r="I25" s="150"/>
      <c r="J25" s="150"/>
      <c r="K25" s="150"/>
      <c r="L25" s="150"/>
      <c r="M25" s="150"/>
      <c r="N25" s="150"/>
      <c r="O25" s="150"/>
      <c r="P25" s="150"/>
      <c r="Q25" s="150"/>
      <c r="R25" s="150"/>
      <c r="S25" s="150"/>
      <c r="T25" s="150"/>
      <c r="U25" s="150"/>
      <c r="V25" s="140"/>
      <c r="W25" s="237"/>
      <c r="X25" s="120"/>
      <c r="Y25" s="120"/>
      <c r="Z25" s="150"/>
      <c r="AA25" s="150"/>
      <c r="AB25" s="150"/>
      <c r="AC25" s="150"/>
      <c r="AD25" s="150"/>
      <c r="AE25" s="150"/>
      <c r="AF25" s="150"/>
      <c r="AG25" s="116"/>
      <c r="AH25" s="4"/>
      <c r="AI25" s="4"/>
    </row>
    <row r="26" spans="1:35" ht="16.149999999999999" customHeight="1" x14ac:dyDescent="0.4">
      <c r="A26" s="60"/>
      <c r="B26" s="241" t="s">
        <v>686</v>
      </c>
      <c r="D26" s="30"/>
      <c r="E26" s="30"/>
      <c r="G26" s="30"/>
      <c r="H26" s="30"/>
      <c r="N26" s="30"/>
      <c r="O26" s="30"/>
      <c r="Q26" s="30"/>
      <c r="R26" s="30"/>
      <c r="U26" s="60"/>
      <c r="AB26" s="60"/>
      <c r="AC26" s="60"/>
      <c r="AD26" s="60"/>
      <c r="AE26" s="60"/>
      <c r="AF26" s="60"/>
      <c r="AG26" s="60"/>
    </row>
    <row r="27" spans="1:35" ht="16.149999999999999" customHeight="1" x14ac:dyDescent="0.4">
      <c r="A27" s="60"/>
      <c r="B27" s="241" t="s">
        <v>545</v>
      </c>
      <c r="D27" s="30"/>
      <c r="E27" s="30"/>
      <c r="G27" s="30"/>
      <c r="H27" s="30"/>
      <c r="N27" s="30"/>
      <c r="O27" s="30"/>
      <c r="Q27" s="30"/>
      <c r="R27" s="30"/>
      <c r="U27" s="60"/>
      <c r="AB27" s="60"/>
      <c r="AC27" s="60"/>
      <c r="AD27" s="60"/>
      <c r="AE27" s="60"/>
      <c r="AF27" s="60"/>
      <c r="AG27" s="60"/>
    </row>
    <row r="28" spans="1:35" ht="16.149999999999999" customHeight="1" x14ac:dyDescent="0.4">
      <c r="A28" s="60"/>
      <c r="B28" s="241"/>
      <c r="D28" s="30"/>
      <c r="E28" s="30"/>
      <c r="G28" s="30"/>
      <c r="H28" s="30"/>
      <c r="N28" s="30"/>
      <c r="O28" s="30"/>
      <c r="Q28" s="30"/>
      <c r="R28" s="30"/>
      <c r="U28" s="60"/>
      <c r="AB28" s="60"/>
      <c r="AC28" s="60"/>
      <c r="AD28" s="60"/>
      <c r="AE28" s="60"/>
      <c r="AF28" s="60"/>
      <c r="AG28" s="60"/>
    </row>
    <row r="29" spans="1:35" ht="16.149999999999999" customHeight="1" thickBot="1" x14ac:dyDescent="0.45">
      <c r="A29" s="2" t="s">
        <v>729</v>
      </c>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row>
    <row r="30" spans="1:35" ht="16.149999999999999" customHeight="1" x14ac:dyDescent="0.4">
      <c r="A30" s="29" t="s">
        <v>136</v>
      </c>
      <c r="B30" s="68"/>
      <c r="C30" s="68"/>
      <c r="D30" s="68"/>
      <c r="E30" s="68"/>
      <c r="F30" s="68"/>
      <c r="G30" s="68"/>
      <c r="H30" s="68"/>
      <c r="I30" s="68"/>
      <c r="J30" s="68"/>
      <c r="K30" s="68"/>
      <c r="L30" s="68"/>
      <c r="M30" s="69"/>
      <c r="N30" s="69"/>
      <c r="O30" s="69"/>
      <c r="P30" s="69"/>
      <c r="Q30" s="69"/>
      <c r="R30" s="69"/>
      <c r="S30" s="69"/>
      <c r="T30" s="69"/>
      <c r="U30" s="69"/>
      <c r="V30" s="69"/>
      <c r="W30" s="69"/>
      <c r="X30" s="69"/>
      <c r="Y30" s="69"/>
      <c r="Z30" s="69"/>
      <c r="AA30" s="69"/>
      <c r="AB30" s="351">
        <f>SUM(AB31,AB33)</f>
        <v>0</v>
      </c>
      <c r="AC30" s="351"/>
      <c r="AD30" s="351"/>
      <c r="AE30" s="351"/>
      <c r="AF30" s="351"/>
      <c r="AG30" s="39" t="s">
        <v>137</v>
      </c>
      <c r="AH30" s="140"/>
      <c r="AI30" s="140"/>
    </row>
    <row r="31" spans="1:35" ht="16.149999999999999" customHeight="1" x14ac:dyDescent="0.4">
      <c r="A31" s="67"/>
      <c r="B31" s="377" t="s">
        <v>687</v>
      </c>
      <c r="C31" s="352"/>
      <c r="D31" s="352"/>
      <c r="E31" s="352"/>
      <c r="F31" s="352"/>
      <c r="G31" s="352"/>
      <c r="H31" s="352"/>
      <c r="I31" s="352"/>
      <c r="J31" s="352"/>
      <c r="K31" s="352"/>
      <c r="L31" s="352"/>
      <c r="M31" s="352"/>
      <c r="N31" s="352"/>
      <c r="O31" s="352"/>
      <c r="P31" s="352"/>
      <c r="Q31" s="352"/>
      <c r="R31" s="352"/>
      <c r="S31" s="352"/>
      <c r="T31" s="352"/>
      <c r="U31" s="352"/>
      <c r="V31" s="352"/>
      <c r="W31" s="352"/>
      <c r="X31" s="15"/>
      <c r="Y31" s="15" t="s">
        <v>139</v>
      </c>
      <c r="Z31" s="15"/>
      <c r="AA31" s="15"/>
      <c r="AB31" s="353">
        <f>AB32*V17*10</f>
        <v>0</v>
      </c>
      <c r="AC31" s="353"/>
      <c r="AD31" s="353"/>
      <c r="AE31" s="353"/>
      <c r="AF31" s="353"/>
      <c r="AG31" s="16" t="s">
        <v>137</v>
      </c>
      <c r="AH31" s="140"/>
      <c r="AI31" s="140"/>
    </row>
    <row r="32" spans="1:35" ht="16.149999999999999" customHeight="1" x14ac:dyDescent="0.4">
      <c r="A32" s="66"/>
      <c r="B32" s="224"/>
      <c r="C32" s="383" t="s">
        <v>688</v>
      </c>
      <c r="D32" s="383"/>
      <c r="E32" s="383"/>
      <c r="F32" s="383"/>
      <c r="G32" s="383"/>
      <c r="H32" s="383"/>
      <c r="I32" s="383"/>
      <c r="J32" s="383"/>
      <c r="K32" s="383"/>
      <c r="L32" s="383"/>
      <c r="M32" s="383"/>
      <c r="N32" s="383"/>
      <c r="O32" s="383"/>
      <c r="P32" s="383"/>
      <c r="Q32" s="383"/>
      <c r="R32" s="383"/>
      <c r="S32" s="383"/>
      <c r="T32" s="383"/>
      <c r="U32" s="383"/>
      <c r="V32" s="383"/>
      <c r="W32" s="383"/>
      <c r="X32" s="383"/>
      <c r="Y32" s="383"/>
      <c r="Z32" s="383"/>
      <c r="AA32" s="383"/>
      <c r="AB32" s="384">
        <f>IF(AH24=TRUE,'様式96_外来・在宅ベースアップ評価料（Ⅱ）'!M68,'（参考）賃金引き上げ計画書作成のための計算シート'!M58)</f>
        <v>0</v>
      </c>
      <c r="AC32" s="384"/>
      <c r="AD32" s="384"/>
      <c r="AE32" s="384"/>
      <c r="AF32" s="384"/>
      <c r="AG32" s="18" t="s">
        <v>143</v>
      </c>
      <c r="AH32" s="140"/>
      <c r="AI32" s="140"/>
    </row>
    <row r="33" spans="1:43" ht="16.149999999999999" customHeight="1" thickBot="1" x14ac:dyDescent="0.45">
      <c r="A33" s="66"/>
      <c r="B33" s="226" t="s">
        <v>689</v>
      </c>
      <c r="C33" s="200"/>
      <c r="D33" s="200"/>
      <c r="E33" s="200"/>
      <c r="F33" s="200"/>
      <c r="G33" s="200"/>
      <c r="H33" s="200"/>
      <c r="I33" s="200"/>
      <c r="J33" s="200"/>
      <c r="K33" s="200"/>
      <c r="L33" s="200"/>
      <c r="M33" s="200"/>
      <c r="N33" s="200"/>
      <c r="O33" s="200"/>
      <c r="P33" s="200"/>
      <c r="Q33" s="200"/>
      <c r="R33" s="200"/>
      <c r="S33" s="200"/>
      <c r="T33" s="200"/>
      <c r="U33" s="200"/>
      <c r="V33" s="200"/>
      <c r="W33" s="200"/>
      <c r="X33" s="227"/>
      <c r="Y33" s="227"/>
      <c r="Z33" s="227"/>
      <c r="AA33" s="227"/>
      <c r="AB33" s="378" t="str">
        <f>IFERROR(AA34*AB35*10+AF34*AB36*10,"-")</f>
        <v>-</v>
      </c>
      <c r="AC33" s="378"/>
      <c r="AD33" s="378"/>
      <c r="AE33" s="378"/>
      <c r="AF33" s="378"/>
      <c r="AG33" s="228" t="s">
        <v>137</v>
      </c>
      <c r="AH33" s="140"/>
      <c r="AI33" s="140"/>
    </row>
    <row r="34" spans="1:43" ht="16.149999999999999" customHeight="1" thickBot="1" x14ac:dyDescent="0.45">
      <c r="A34" s="66"/>
      <c r="B34" s="229"/>
      <c r="C34" s="230" t="s">
        <v>690</v>
      </c>
      <c r="D34" s="231"/>
      <c r="E34" s="231"/>
      <c r="F34" s="231"/>
      <c r="G34" s="231"/>
      <c r="H34" s="231"/>
      <c r="I34" s="231"/>
      <c r="J34" s="231"/>
      <c r="K34" s="231"/>
      <c r="L34" s="231"/>
      <c r="M34" s="200"/>
      <c r="N34" s="200"/>
      <c r="O34" s="200"/>
      <c r="P34" s="200"/>
      <c r="Q34" s="146" t="s">
        <v>142</v>
      </c>
      <c r="R34" s="379" t="str">
        <f>IF(AH24=FALSE,"届出なし",IF('様式96_外来・在宅ベースアップ評価料（Ⅱ）'!AM95=1,'様式96_外来・在宅ベースアップ評価料（Ⅱ）'!T96,IF('様式96_外来・在宅ベースアップ評価料（Ⅱ）'!AM95=2,'様式96_外来・在宅ベースアップ評価料（Ⅱ）'!T97,IF('様式96_外来・在宅ベースアップ評価料（Ⅱ）'!AM95=3,'様式96_外来・在宅ベースアップ評価料（Ⅱ）'!T98,IF('様式96_外来・在宅ベースアップ評価料（Ⅱ）'!AM95=4,'様式96_外来・在宅ベースアップ評価料（Ⅱ）'!T99,IF('様式96_外来・在宅ベースアップ評価料（Ⅱ）'!AM95=5,'様式96_外来・在宅ベースアップ評価料（Ⅱ）'!T100,IF('様式96_外来・在宅ベースアップ評価料（Ⅱ）'!AM95=6,'様式96_外来・在宅ベースアップ評価料（Ⅱ）'!T101,IF('様式96_外来・在宅ベースアップ評価料（Ⅱ）'!AM95=8,'様式96_外来・在宅ベースアップ評価料（Ⅱ）'!T102,IF('様式96_外来・在宅ベースアップ評価料（Ⅱ）'!AM95=9,'様式96_外来・在宅ベースアップ評価料（Ⅱ）'!T103,"届出なし")))))))))</f>
        <v>届出なし</v>
      </c>
      <c r="S34" s="379"/>
      <c r="T34" s="379"/>
      <c r="U34" s="379"/>
      <c r="V34" s="379"/>
      <c r="W34" s="200" t="s">
        <v>50</v>
      </c>
      <c r="X34" s="380" t="s">
        <v>536</v>
      </c>
      <c r="Y34" s="381"/>
      <c r="Z34" s="381"/>
      <c r="AA34" s="185" t="str">
        <f>VLOOKUP(R34,'リスト（外来）'!C:D,2,FALSE)</f>
        <v>-</v>
      </c>
      <c r="AB34" s="232" t="s">
        <v>143</v>
      </c>
      <c r="AC34" s="381" t="s">
        <v>537</v>
      </c>
      <c r="AD34" s="381"/>
      <c r="AE34" s="381"/>
      <c r="AF34" s="185" t="str">
        <f>VLOOKUP(R34,'リスト（外来）'!C:E,3,FALSE)</f>
        <v>-</v>
      </c>
      <c r="AG34" s="233" t="s">
        <v>143</v>
      </c>
      <c r="AH34" s="140"/>
      <c r="AI34" s="140"/>
    </row>
    <row r="35" spans="1:43" ht="16.149999999999999" customHeight="1" x14ac:dyDescent="0.4">
      <c r="A35" s="66"/>
      <c r="B35" s="229"/>
      <c r="C35" s="230" t="s">
        <v>691</v>
      </c>
      <c r="D35" s="234"/>
      <c r="E35" s="234"/>
      <c r="F35" s="234"/>
      <c r="G35" s="234"/>
      <c r="H35" s="234"/>
      <c r="I35" s="234"/>
      <c r="J35" s="234"/>
      <c r="K35" s="234"/>
      <c r="L35" s="234"/>
      <c r="M35" s="149"/>
      <c r="N35" s="149"/>
      <c r="O35" s="149"/>
      <c r="P35" s="147"/>
      <c r="Q35" s="147"/>
      <c r="R35" s="147"/>
      <c r="S35" s="148"/>
      <c r="T35" s="148"/>
      <c r="U35" s="148"/>
      <c r="V35" s="148"/>
      <c r="W35" s="148"/>
      <c r="X35" s="161"/>
      <c r="Y35" s="149"/>
      <c r="Z35" s="149"/>
      <c r="AA35" s="149"/>
      <c r="AB35" s="369" t="str">
        <f>IF(R34&lt;&gt;"届出なし",('様式96_外来・在宅ベースアップ評価料（Ⅱ）'!M45+'様式96_外来・在宅ベースアップ評価料（Ⅱ）'!M49+'様式96_外来・在宅ベースアップ評価料（Ⅱ）'!M51+'様式96_外来・在宅ベースアップ評価料（Ⅱ）'!M53+'様式96_外来・在宅ベースアップ評価料（Ⅱ）'!M57+'様式96_外来・在宅ベースアップ評価料（Ⅱ）'!M59)*V17,"-")</f>
        <v>-</v>
      </c>
      <c r="AC35" s="369"/>
      <c r="AD35" s="369"/>
      <c r="AE35" s="369"/>
      <c r="AF35" s="369"/>
      <c r="AG35" s="235" t="s">
        <v>145</v>
      </c>
      <c r="AH35" s="140"/>
      <c r="AI35" s="140"/>
    </row>
    <row r="36" spans="1:43" ht="16.149999999999999" customHeight="1" x14ac:dyDescent="0.4">
      <c r="A36" s="17"/>
      <c r="B36" s="236"/>
      <c r="C36" s="230" t="s">
        <v>692</v>
      </c>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339" t="str">
        <f>IF(R34&lt;&gt;"届出なし",('様式96_外来・在宅ベースアップ評価料（Ⅱ）'!M47+'様式96_外来・在宅ベースアップ評価料（Ⅱ）'!M55)*V17,"-")</f>
        <v>-</v>
      </c>
      <c r="AC36" s="339"/>
      <c r="AD36" s="339"/>
      <c r="AE36" s="339"/>
      <c r="AF36" s="339"/>
      <c r="AG36" s="235" t="s">
        <v>145</v>
      </c>
      <c r="AH36" s="140"/>
      <c r="AI36" s="140"/>
    </row>
    <row r="37" spans="1:43" ht="16.149999999999999" customHeight="1" x14ac:dyDescent="0.4">
      <c r="A37" s="96"/>
      <c r="B37" s="43" t="s">
        <v>146</v>
      </c>
      <c r="C37" s="6"/>
      <c r="D37" s="6"/>
      <c r="E37" s="6"/>
      <c r="F37" s="6"/>
      <c r="G37" s="6"/>
      <c r="H37" s="6"/>
      <c r="I37" s="6"/>
      <c r="J37" s="6"/>
      <c r="K37" s="6"/>
      <c r="L37" s="6"/>
      <c r="M37" s="6"/>
      <c r="N37" s="6"/>
      <c r="O37" s="6"/>
      <c r="P37" s="6"/>
      <c r="Q37" s="6"/>
      <c r="R37" s="6"/>
      <c r="S37" s="6"/>
      <c r="T37" s="6"/>
      <c r="U37" s="6"/>
      <c r="V37" s="6"/>
      <c r="W37" s="6"/>
      <c r="X37" s="6"/>
      <c r="Y37" s="6"/>
      <c r="Z37" s="6"/>
      <c r="AA37" s="6"/>
      <c r="AB37" s="329"/>
      <c r="AC37" s="329"/>
      <c r="AD37" s="329"/>
      <c r="AE37" s="329"/>
      <c r="AF37" s="329"/>
      <c r="AG37" s="7" t="s">
        <v>147</v>
      </c>
      <c r="AH37" s="140"/>
      <c r="AI37" s="140"/>
    </row>
    <row r="38" spans="1:43" ht="16.149999999999999" customHeight="1" thickBot="1" x14ac:dyDescent="0.45">
      <c r="A38" s="242" t="s">
        <v>148</v>
      </c>
      <c r="B38" s="243"/>
      <c r="C38" s="244"/>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324"/>
      <c r="AC38" s="324"/>
      <c r="AD38" s="324"/>
      <c r="AE38" s="324"/>
      <c r="AF38" s="324"/>
      <c r="AG38" s="98" t="s">
        <v>147</v>
      </c>
      <c r="AH38" s="140"/>
      <c r="AI38" s="140"/>
    </row>
    <row r="39" spans="1:43" ht="16.149999999999999" customHeight="1" thickTop="1" thickBot="1" x14ac:dyDescent="0.45">
      <c r="A39" s="8" t="s">
        <v>149</v>
      </c>
      <c r="B39" s="9"/>
      <c r="C39" s="9"/>
      <c r="D39" s="9"/>
      <c r="E39" s="9"/>
      <c r="F39" s="9"/>
      <c r="G39" s="9"/>
      <c r="H39" s="9"/>
      <c r="I39" s="9"/>
      <c r="J39" s="9"/>
      <c r="K39" s="9"/>
      <c r="L39" s="9"/>
      <c r="M39" s="9"/>
      <c r="N39" s="9"/>
      <c r="O39" s="9"/>
      <c r="P39" s="9"/>
      <c r="Q39" s="9"/>
      <c r="R39" s="9"/>
      <c r="S39" s="9"/>
      <c r="T39" s="9"/>
      <c r="U39" s="9"/>
      <c r="V39" s="9"/>
      <c r="W39" s="9"/>
      <c r="X39" s="9"/>
      <c r="Y39" s="9"/>
      <c r="Z39" s="9"/>
      <c r="AA39" s="9"/>
      <c r="AB39" s="323">
        <f>IFERROR(AB30-AB37+AB38,"")</f>
        <v>0</v>
      </c>
      <c r="AC39" s="323"/>
      <c r="AD39" s="323"/>
      <c r="AE39" s="323"/>
      <c r="AF39" s="323"/>
      <c r="AG39" s="10" t="s">
        <v>137</v>
      </c>
      <c r="AH39" s="140"/>
      <c r="AI39" s="140"/>
    </row>
    <row r="40" spans="1:43" ht="16.149999999999999" customHeight="1" x14ac:dyDescent="0.4">
      <c r="A40" s="3"/>
      <c r="B40" s="145" t="s">
        <v>573</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21"/>
    </row>
    <row r="41" spans="1:43" ht="16.149999999999999" customHeight="1" x14ac:dyDescent="0.4">
      <c r="A41" s="3"/>
      <c r="B41" s="145" t="s">
        <v>574</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21"/>
    </row>
    <row r="42" spans="1:43" ht="16.149999999999999" customHeight="1" x14ac:dyDescent="0.4"/>
    <row r="43" spans="1:43" ht="16.149999999999999" customHeight="1" thickBot="1" x14ac:dyDescent="0.45">
      <c r="A43" s="2" t="s">
        <v>723</v>
      </c>
    </row>
    <row r="44" spans="1:43" ht="16.149999999999999" customHeight="1" x14ac:dyDescent="0.4">
      <c r="A44" s="11" t="s">
        <v>150</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331"/>
      <c r="AC44" s="331"/>
      <c r="AD44" s="331"/>
      <c r="AE44" s="331"/>
      <c r="AF44" s="331"/>
      <c r="AG44" s="13" t="s">
        <v>137</v>
      </c>
      <c r="AH44" s="140"/>
      <c r="AI44" s="140"/>
    </row>
    <row r="45" spans="1:43" ht="16.149999999999999" customHeight="1" x14ac:dyDescent="0.4">
      <c r="A45" s="17"/>
      <c r="B45" s="70" t="s">
        <v>151</v>
      </c>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332">
        <f>AB39</f>
        <v>0</v>
      </c>
      <c r="AC45" s="332"/>
      <c r="AD45" s="332"/>
      <c r="AE45" s="332"/>
      <c r="AF45" s="332"/>
      <c r="AG45" s="26" t="s">
        <v>137</v>
      </c>
      <c r="AH45" s="140"/>
      <c r="AI45" s="140"/>
    </row>
    <row r="46" spans="1:43" ht="16.149999999999999" customHeight="1" x14ac:dyDescent="0.4">
      <c r="A46" s="17"/>
      <c r="B46" s="70" t="s">
        <v>152</v>
      </c>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327"/>
      <c r="AC46" s="327"/>
      <c r="AD46" s="327"/>
      <c r="AE46" s="327"/>
      <c r="AF46" s="327"/>
      <c r="AG46" s="26" t="s">
        <v>137</v>
      </c>
      <c r="AH46" s="140"/>
      <c r="AI46" s="140"/>
    </row>
    <row r="47" spans="1:43" ht="16.149999999999999" customHeight="1" x14ac:dyDescent="0.4">
      <c r="A47" s="17"/>
      <c r="B47" s="70" t="s">
        <v>153</v>
      </c>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327"/>
      <c r="AC47" s="327"/>
      <c r="AD47" s="327"/>
      <c r="AE47" s="327"/>
      <c r="AF47" s="327"/>
      <c r="AG47" s="26" t="s">
        <v>137</v>
      </c>
      <c r="AH47" s="140"/>
      <c r="AI47" s="140"/>
      <c r="AQ47" s="248"/>
    </row>
    <row r="48" spans="1:43" ht="16.149999999999999" customHeight="1" thickBot="1" x14ac:dyDescent="0.45">
      <c r="A48" s="8"/>
      <c r="B48" s="91" t="s">
        <v>154</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328">
        <f>AB44-SUM(AB45:AF47)</f>
        <v>0</v>
      </c>
      <c r="AC48" s="328"/>
      <c r="AD48" s="328"/>
      <c r="AE48" s="328"/>
      <c r="AF48" s="328"/>
      <c r="AG48" s="20" t="s">
        <v>137</v>
      </c>
      <c r="AH48" s="140"/>
      <c r="AI48" s="140"/>
    </row>
    <row r="49" spans="1:35" ht="16.149999999999999" customHeight="1" x14ac:dyDescent="0.4">
      <c r="A49" s="60"/>
      <c r="B49" s="145" t="s">
        <v>410</v>
      </c>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row>
    <row r="50" spans="1:35" ht="16.149999999999999" customHeight="1" x14ac:dyDescent="0.4">
      <c r="A50" s="60"/>
      <c r="B50" s="145" t="s">
        <v>411</v>
      </c>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row>
    <row r="51" spans="1:35" ht="16.149999999999999" customHeight="1" x14ac:dyDescent="0.4">
      <c r="A51" s="60"/>
      <c r="B51" s="145" t="s">
        <v>420</v>
      </c>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row>
    <row r="52" spans="1:35" ht="16.149999999999999" customHeight="1" x14ac:dyDescent="0.4">
      <c r="A52" s="60"/>
      <c r="B52" s="145" t="s">
        <v>421</v>
      </c>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row>
    <row r="53" spans="1:35" ht="16.149999999999999" customHeight="1" x14ac:dyDescent="0.4">
      <c r="A53" s="60"/>
      <c r="B53" s="145" t="s">
        <v>412</v>
      </c>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row>
    <row r="54" spans="1:35" ht="16.149999999999999" customHeight="1" x14ac:dyDescent="0.4">
      <c r="A54" s="60"/>
      <c r="B54" s="145" t="s">
        <v>413</v>
      </c>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row>
    <row r="55" spans="1:35" ht="16.149999999999999" customHeight="1" x14ac:dyDescent="0.4">
      <c r="A55" s="60"/>
      <c r="B55" s="145" t="s">
        <v>414</v>
      </c>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row>
    <row r="56" spans="1:35" ht="16.149999999999999" customHeight="1" x14ac:dyDescent="0.4">
      <c r="A56" s="60"/>
      <c r="B56" s="145" t="s">
        <v>417</v>
      </c>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row>
    <row r="57" spans="1:35" ht="16.149999999999999" customHeight="1" x14ac:dyDescent="0.4">
      <c r="A57" s="60"/>
      <c r="B57" s="145" t="s">
        <v>418</v>
      </c>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row>
    <row r="58" spans="1:35" ht="16.149999999999999" customHeight="1" x14ac:dyDescent="0.4">
      <c r="A58" s="60"/>
      <c r="B58" s="145"/>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row>
    <row r="59" spans="1:35" ht="16.149999999999999" customHeight="1" x14ac:dyDescent="0.4">
      <c r="A59" s="247" t="s">
        <v>566</v>
      </c>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116"/>
      <c r="AB59" s="116"/>
      <c r="AC59" s="116"/>
      <c r="AD59" s="116"/>
      <c r="AE59" s="116"/>
      <c r="AF59" s="60"/>
      <c r="AH59" s="4"/>
      <c r="AI59" s="4"/>
    </row>
    <row r="60" spans="1:35" ht="16.149999999999999" customHeight="1" thickBot="1" x14ac:dyDescent="0.45">
      <c r="A60" s="2" t="s">
        <v>560</v>
      </c>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127"/>
      <c r="AB60" s="127"/>
      <c r="AC60" s="127"/>
      <c r="AD60" s="127"/>
      <c r="AE60" s="127"/>
      <c r="AF60" s="127"/>
      <c r="AG60" s="127"/>
      <c r="AH60" s="138"/>
      <c r="AI60" s="138"/>
    </row>
    <row r="61" spans="1:35" ht="16.149999999999999" customHeight="1" x14ac:dyDescent="0.4">
      <c r="A61" s="144" t="s">
        <v>155</v>
      </c>
      <c r="B61" s="69"/>
      <c r="C61" s="38"/>
      <c r="D61" s="38"/>
      <c r="E61" s="38"/>
      <c r="F61" s="38"/>
      <c r="G61" s="38"/>
      <c r="H61" s="38"/>
      <c r="I61" s="38"/>
      <c r="J61" s="38"/>
      <c r="K61" s="38"/>
      <c r="L61" s="38"/>
      <c r="M61" s="38"/>
      <c r="N61" s="38"/>
      <c r="O61" s="38"/>
      <c r="P61" s="38"/>
      <c r="Q61" s="38"/>
      <c r="R61" s="38"/>
      <c r="S61" s="38"/>
      <c r="T61" s="38"/>
      <c r="U61" s="38"/>
      <c r="V61" s="38"/>
      <c r="W61" s="38"/>
      <c r="X61" s="38"/>
      <c r="Y61" s="38"/>
      <c r="Z61" s="38"/>
      <c r="AA61" s="90"/>
      <c r="AB61" s="330"/>
      <c r="AC61" s="330"/>
      <c r="AD61" s="330"/>
      <c r="AE61" s="330"/>
      <c r="AF61" s="330"/>
      <c r="AG61" s="92" t="s">
        <v>156</v>
      </c>
      <c r="AH61" s="120"/>
      <c r="AI61" s="120"/>
    </row>
    <row r="62" spans="1:35" ht="16.149999999999999" customHeight="1" x14ac:dyDescent="0.4">
      <c r="A62" s="1" t="s">
        <v>157</v>
      </c>
      <c r="B62" s="88"/>
      <c r="C62" s="15"/>
      <c r="D62" s="15"/>
      <c r="E62" s="15"/>
      <c r="F62" s="15"/>
      <c r="G62" s="15"/>
      <c r="H62" s="15"/>
      <c r="I62" s="15"/>
      <c r="J62" s="15"/>
      <c r="K62" s="15"/>
      <c r="L62" s="15"/>
      <c r="M62" s="15"/>
      <c r="N62" s="15"/>
      <c r="O62" s="15"/>
      <c r="P62" s="15"/>
      <c r="Q62" s="15"/>
      <c r="R62" s="15"/>
      <c r="S62" s="15"/>
      <c r="T62" s="15"/>
      <c r="U62" s="15"/>
      <c r="V62" s="15"/>
      <c r="W62" s="15"/>
      <c r="X62" s="15"/>
      <c r="Y62" s="15"/>
      <c r="Z62" s="15"/>
      <c r="AA62" s="89"/>
      <c r="AB62" s="329"/>
      <c r="AC62" s="329"/>
      <c r="AD62" s="329"/>
      <c r="AE62" s="329"/>
      <c r="AF62" s="329"/>
      <c r="AG62" s="16" t="s">
        <v>137</v>
      </c>
      <c r="AH62" s="140"/>
      <c r="AI62" s="140"/>
    </row>
    <row r="63" spans="1:35" ht="16.149999999999999" customHeight="1" x14ac:dyDescent="0.4">
      <c r="A63" s="1" t="s">
        <v>158</v>
      </c>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333"/>
      <c r="AC63" s="333"/>
      <c r="AD63" s="333"/>
      <c r="AE63" s="333"/>
      <c r="AF63" s="333"/>
      <c r="AG63" s="7" t="s">
        <v>137</v>
      </c>
      <c r="AH63" s="140"/>
      <c r="AI63" s="140"/>
    </row>
    <row r="64" spans="1:35" ht="16.149999999999999" customHeight="1" x14ac:dyDescent="0.4">
      <c r="A64" s="24" t="s">
        <v>159</v>
      </c>
      <c r="B64" s="6"/>
      <c r="C64" s="6"/>
      <c r="D64" s="6"/>
      <c r="E64" s="6"/>
      <c r="F64" s="6"/>
      <c r="G64" s="6"/>
      <c r="H64" s="6"/>
      <c r="I64" s="6"/>
      <c r="J64" s="6"/>
      <c r="K64" s="6"/>
      <c r="L64" s="6"/>
      <c r="M64" s="6"/>
      <c r="N64" s="6"/>
      <c r="O64" s="6"/>
      <c r="P64" s="6"/>
      <c r="Q64" s="6"/>
      <c r="R64" s="6"/>
      <c r="S64" s="6"/>
      <c r="T64" s="6"/>
      <c r="U64" s="6"/>
      <c r="V64" s="6"/>
      <c r="W64" s="6"/>
      <c r="X64" s="6"/>
      <c r="Y64" s="6"/>
      <c r="Z64" s="6"/>
      <c r="AA64" s="6"/>
      <c r="AB64" s="326">
        <f>AB63-AB62</f>
        <v>0</v>
      </c>
      <c r="AC64" s="326"/>
      <c r="AD64" s="326"/>
      <c r="AE64" s="326"/>
      <c r="AF64" s="326"/>
      <c r="AG64" s="7" t="s">
        <v>137</v>
      </c>
      <c r="AH64" s="140"/>
      <c r="AI64" s="140"/>
    </row>
    <row r="65" spans="1:35" ht="16.149999999999999" customHeight="1" x14ac:dyDescent="0.4">
      <c r="A65" s="17"/>
      <c r="B65" s="43" t="s">
        <v>160</v>
      </c>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329"/>
      <c r="AC65" s="329"/>
      <c r="AD65" s="329"/>
      <c r="AE65" s="329"/>
      <c r="AF65" s="329"/>
      <c r="AG65" s="26" t="s">
        <v>137</v>
      </c>
      <c r="AH65" s="140"/>
      <c r="AI65" s="140"/>
    </row>
    <row r="66" spans="1:35" ht="16.149999999999999" customHeight="1" thickBot="1" x14ac:dyDescent="0.45">
      <c r="A66" s="44"/>
      <c r="B66" s="130" t="s">
        <v>161</v>
      </c>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362"/>
      <c r="AC66" s="362"/>
      <c r="AD66" s="362"/>
      <c r="AE66" s="362"/>
      <c r="AF66" s="362"/>
      <c r="AG66" s="26" t="s">
        <v>162</v>
      </c>
      <c r="AH66" s="140"/>
      <c r="AI66" s="140"/>
    </row>
    <row r="67" spans="1:35" ht="16.149999999999999" customHeight="1" thickTop="1" thickBot="1" x14ac:dyDescent="0.45">
      <c r="A67" s="104"/>
      <c r="B67" s="131" t="s">
        <v>163</v>
      </c>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355" t="e">
        <f>AB66/AB62*100</f>
        <v>#DIV/0!</v>
      </c>
      <c r="AC67" s="355"/>
      <c r="AD67" s="355"/>
      <c r="AE67" s="355"/>
      <c r="AF67" s="355"/>
      <c r="AG67" s="256" t="s">
        <v>164</v>
      </c>
      <c r="AH67" s="140"/>
      <c r="AI67" s="140"/>
    </row>
    <row r="68" spans="1:35" ht="16.149999999999999" customHeight="1" x14ac:dyDescent="0.4">
      <c r="F68" s="3"/>
      <c r="G68" s="3"/>
      <c r="H68" s="3"/>
      <c r="I68" s="3"/>
      <c r="J68" s="3"/>
      <c r="K68" s="3"/>
      <c r="L68" s="3"/>
      <c r="M68" s="3"/>
      <c r="N68" s="3"/>
      <c r="O68" s="3"/>
      <c r="P68" s="3"/>
      <c r="Q68" s="3"/>
      <c r="R68" s="3"/>
      <c r="S68" s="3"/>
      <c r="T68" s="3"/>
      <c r="U68" s="3"/>
      <c r="V68" s="3"/>
      <c r="W68" s="3"/>
      <c r="X68" s="3"/>
      <c r="Y68" s="3"/>
      <c r="Z68" s="3"/>
      <c r="AA68" s="3"/>
    </row>
    <row r="69" spans="1:35" ht="16.149999999999999" customHeight="1" thickBot="1" x14ac:dyDescent="0.45">
      <c r="A69" s="2" t="s">
        <v>693</v>
      </c>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278"/>
      <c r="AB69" s="278"/>
      <c r="AC69" s="278"/>
      <c r="AD69" s="278"/>
      <c r="AE69" s="278"/>
      <c r="AF69" s="278"/>
      <c r="AG69" s="278"/>
      <c r="AH69" s="141"/>
      <c r="AI69" s="141"/>
    </row>
    <row r="70" spans="1:35" ht="16.149999999999999" customHeight="1" x14ac:dyDescent="0.4">
      <c r="A70" s="144" t="s">
        <v>694</v>
      </c>
      <c r="B70" s="69"/>
      <c r="C70" s="38"/>
      <c r="D70" s="38"/>
      <c r="E70" s="38"/>
      <c r="F70" s="38"/>
      <c r="G70" s="38"/>
      <c r="H70" s="38"/>
      <c r="I70" s="38"/>
      <c r="J70" s="38"/>
      <c r="K70" s="38"/>
      <c r="L70" s="38"/>
      <c r="M70" s="38"/>
      <c r="N70" s="38"/>
      <c r="O70" s="38"/>
      <c r="P70" s="38"/>
      <c r="Q70" s="38"/>
      <c r="R70" s="38"/>
      <c r="S70" s="38"/>
      <c r="T70" s="38"/>
      <c r="U70" s="38"/>
      <c r="V70" s="38"/>
      <c r="W70" s="38"/>
      <c r="X70" s="38"/>
      <c r="Y70" s="38"/>
      <c r="Z70" s="38"/>
      <c r="AA70" s="90"/>
      <c r="AB70" s="330"/>
      <c r="AC70" s="330"/>
      <c r="AD70" s="330"/>
      <c r="AE70" s="330"/>
      <c r="AF70" s="330"/>
      <c r="AG70" s="92" t="s">
        <v>156</v>
      </c>
      <c r="AH70" s="120"/>
      <c r="AI70" s="120"/>
    </row>
    <row r="71" spans="1:35" ht="16.149999999999999" customHeight="1" x14ac:dyDescent="0.4">
      <c r="A71" s="1" t="s">
        <v>695</v>
      </c>
      <c r="B71" s="88"/>
      <c r="C71" s="15"/>
      <c r="D71" s="15"/>
      <c r="E71" s="15"/>
      <c r="F71" s="15"/>
      <c r="G71" s="15"/>
      <c r="H71" s="15"/>
      <c r="I71" s="15"/>
      <c r="J71" s="15"/>
      <c r="K71" s="15"/>
      <c r="L71" s="15"/>
      <c r="M71" s="15"/>
      <c r="N71" s="15"/>
      <c r="O71" s="15"/>
      <c r="P71" s="15"/>
      <c r="Q71" s="15"/>
      <c r="R71" s="15"/>
      <c r="S71" s="15"/>
      <c r="T71" s="15"/>
      <c r="U71" s="15"/>
      <c r="V71" s="15"/>
      <c r="W71" s="15"/>
      <c r="X71" s="15"/>
      <c r="Y71" s="15"/>
      <c r="Z71" s="15"/>
      <c r="AA71" s="89"/>
      <c r="AB71" s="329"/>
      <c r="AC71" s="329"/>
      <c r="AD71" s="329"/>
      <c r="AE71" s="329"/>
      <c r="AF71" s="329"/>
      <c r="AG71" s="16" t="s">
        <v>137</v>
      </c>
      <c r="AH71" s="140"/>
      <c r="AI71" s="140"/>
    </row>
    <row r="72" spans="1:35" ht="16.149999999999999" customHeight="1" x14ac:dyDescent="0.4">
      <c r="A72" s="1" t="s">
        <v>696</v>
      </c>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333"/>
      <c r="AC72" s="333"/>
      <c r="AD72" s="333"/>
      <c r="AE72" s="333"/>
      <c r="AF72" s="333"/>
      <c r="AG72" s="7" t="s">
        <v>137</v>
      </c>
      <c r="AH72" s="140"/>
      <c r="AI72" s="140"/>
    </row>
    <row r="73" spans="1:35" ht="16.149999999999999" customHeight="1" x14ac:dyDescent="0.4">
      <c r="A73" s="24" t="s">
        <v>424</v>
      </c>
      <c r="B73" s="6"/>
      <c r="C73" s="6"/>
      <c r="D73" s="6"/>
      <c r="E73" s="6"/>
      <c r="F73" s="6"/>
      <c r="G73" s="6"/>
      <c r="H73" s="6"/>
      <c r="I73" s="6"/>
      <c r="J73" s="6"/>
      <c r="K73" s="6"/>
      <c r="L73" s="6"/>
      <c r="M73" s="6"/>
      <c r="N73" s="6"/>
      <c r="O73" s="6"/>
      <c r="P73" s="6"/>
      <c r="Q73" s="6"/>
      <c r="R73" s="6"/>
      <c r="S73" s="6"/>
      <c r="T73" s="6"/>
      <c r="U73" s="6"/>
      <c r="V73" s="6"/>
      <c r="W73" s="6"/>
      <c r="X73" s="6"/>
      <c r="Y73" s="6"/>
      <c r="Z73" s="6"/>
      <c r="AA73" s="6"/>
      <c r="AB73" s="326">
        <f>AB72-AB71</f>
        <v>0</v>
      </c>
      <c r="AC73" s="326"/>
      <c r="AD73" s="326"/>
      <c r="AE73" s="326"/>
      <c r="AF73" s="326"/>
      <c r="AG73" s="7" t="s">
        <v>137</v>
      </c>
      <c r="AH73" s="140"/>
      <c r="AI73" s="140"/>
    </row>
    <row r="74" spans="1:35" ht="16.149999999999999" customHeight="1" x14ac:dyDescent="0.4">
      <c r="A74" s="17"/>
      <c r="B74" s="43" t="s">
        <v>425</v>
      </c>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329"/>
      <c r="AC74" s="329"/>
      <c r="AD74" s="329"/>
      <c r="AE74" s="329"/>
      <c r="AF74" s="329"/>
      <c r="AG74" s="26" t="s">
        <v>137</v>
      </c>
      <c r="AH74" s="140"/>
      <c r="AI74" s="140"/>
    </row>
    <row r="75" spans="1:35" ht="16.149999999999999" customHeight="1" thickBot="1" x14ac:dyDescent="0.45">
      <c r="A75" s="44"/>
      <c r="B75" s="130" t="s">
        <v>426</v>
      </c>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362"/>
      <c r="AC75" s="362"/>
      <c r="AD75" s="362"/>
      <c r="AE75" s="362"/>
      <c r="AF75" s="362"/>
      <c r="AG75" s="26" t="s">
        <v>162</v>
      </c>
      <c r="AH75" s="140"/>
      <c r="AI75" s="140"/>
    </row>
    <row r="76" spans="1:35" ht="16.350000000000001" customHeight="1" thickTop="1" thickBot="1" x14ac:dyDescent="0.45">
      <c r="A76" s="104"/>
      <c r="B76" s="131" t="s">
        <v>427</v>
      </c>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355" t="e">
        <f>AB75/AB71*100</f>
        <v>#DIV/0!</v>
      </c>
      <c r="AC76" s="355"/>
      <c r="AD76" s="355"/>
      <c r="AE76" s="355"/>
      <c r="AF76" s="355"/>
      <c r="AG76" s="256" t="s">
        <v>164</v>
      </c>
      <c r="AH76" s="140"/>
      <c r="AI76" s="140"/>
    </row>
    <row r="77" spans="1:35" ht="16.350000000000001" customHeight="1" x14ac:dyDescent="0.4"/>
    <row r="78" spans="1:35" ht="16.149999999999999" customHeight="1" thickBot="1" x14ac:dyDescent="0.45">
      <c r="A78" s="2" t="s">
        <v>670</v>
      </c>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363"/>
      <c r="AB78" s="363"/>
      <c r="AC78" s="363"/>
      <c r="AD78" s="363"/>
      <c r="AE78" s="363"/>
      <c r="AF78" s="363"/>
      <c r="AG78" s="363"/>
      <c r="AH78" s="141"/>
      <c r="AI78" s="141"/>
    </row>
    <row r="79" spans="1:35" ht="16.149999999999999" customHeight="1" x14ac:dyDescent="0.4">
      <c r="A79" s="144" t="s">
        <v>697</v>
      </c>
      <c r="B79" s="69"/>
      <c r="C79" s="38"/>
      <c r="D79" s="38"/>
      <c r="E79" s="38"/>
      <c r="F79" s="38"/>
      <c r="G79" s="38"/>
      <c r="H79" s="38"/>
      <c r="I79" s="38"/>
      <c r="J79" s="38"/>
      <c r="K79" s="38"/>
      <c r="L79" s="38"/>
      <c r="M79" s="38"/>
      <c r="N79" s="38"/>
      <c r="O79" s="38"/>
      <c r="P79" s="38"/>
      <c r="Q79" s="38"/>
      <c r="R79" s="38"/>
      <c r="S79" s="38"/>
      <c r="T79" s="38"/>
      <c r="U79" s="38"/>
      <c r="V79" s="38"/>
      <c r="W79" s="38"/>
      <c r="X79" s="38"/>
      <c r="Y79" s="38"/>
      <c r="Z79" s="38"/>
      <c r="AA79" s="90"/>
      <c r="AB79" s="330"/>
      <c r="AC79" s="330"/>
      <c r="AD79" s="330"/>
      <c r="AE79" s="330"/>
      <c r="AF79" s="330"/>
      <c r="AG79" s="92" t="s">
        <v>156</v>
      </c>
      <c r="AH79" s="120"/>
      <c r="AI79" s="120"/>
    </row>
    <row r="80" spans="1:35" ht="16.149999999999999" customHeight="1" x14ac:dyDescent="0.4">
      <c r="A80" s="1" t="s">
        <v>698</v>
      </c>
      <c r="B80" s="88"/>
      <c r="C80" s="15"/>
      <c r="D80" s="15"/>
      <c r="E80" s="15"/>
      <c r="F80" s="15"/>
      <c r="G80" s="15"/>
      <c r="H80" s="15"/>
      <c r="I80" s="15"/>
      <c r="J80" s="15"/>
      <c r="K80" s="15"/>
      <c r="L80" s="15"/>
      <c r="M80" s="15"/>
      <c r="N80" s="15"/>
      <c r="O80" s="15"/>
      <c r="P80" s="15"/>
      <c r="Q80" s="15"/>
      <c r="R80" s="15"/>
      <c r="S80" s="15"/>
      <c r="T80" s="15"/>
      <c r="U80" s="15"/>
      <c r="V80" s="15"/>
      <c r="W80" s="15"/>
      <c r="X80" s="15"/>
      <c r="Y80" s="15"/>
      <c r="Z80" s="15"/>
      <c r="AA80" s="89"/>
      <c r="AB80" s="329"/>
      <c r="AC80" s="329"/>
      <c r="AD80" s="329"/>
      <c r="AE80" s="329"/>
      <c r="AF80" s="329"/>
      <c r="AG80" s="16" t="s">
        <v>137</v>
      </c>
      <c r="AH80" s="140"/>
      <c r="AI80" s="140"/>
    </row>
    <row r="81" spans="1:35" ht="16.149999999999999" customHeight="1" x14ac:dyDescent="0.4">
      <c r="A81" s="1" t="s">
        <v>699</v>
      </c>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333"/>
      <c r="AC81" s="333"/>
      <c r="AD81" s="333"/>
      <c r="AE81" s="333"/>
      <c r="AF81" s="333"/>
      <c r="AG81" s="7" t="s">
        <v>137</v>
      </c>
      <c r="AH81" s="140"/>
      <c r="AI81" s="140"/>
    </row>
    <row r="82" spans="1:35" ht="16.149999999999999" customHeight="1" x14ac:dyDescent="0.4">
      <c r="A82" s="24" t="s">
        <v>428</v>
      </c>
      <c r="B82" s="6"/>
      <c r="C82" s="6"/>
      <c r="D82" s="6"/>
      <c r="E82" s="6"/>
      <c r="F82" s="6"/>
      <c r="G82" s="6"/>
      <c r="H82" s="6"/>
      <c r="I82" s="6"/>
      <c r="J82" s="6"/>
      <c r="K82" s="6"/>
      <c r="L82" s="6"/>
      <c r="M82" s="6"/>
      <c r="N82" s="6"/>
      <c r="O82" s="6"/>
      <c r="P82" s="6"/>
      <c r="Q82" s="6"/>
      <c r="R82" s="6"/>
      <c r="S82" s="6"/>
      <c r="T82" s="6"/>
      <c r="U82" s="6"/>
      <c r="V82" s="6"/>
      <c r="W82" s="6"/>
      <c r="X82" s="6"/>
      <c r="Y82" s="6"/>
      <c r="Z82" s="6"/>
      <c r="AA82" s="6"/>
      <c r="AB82" s="326">
        <f>AB81-AB80</f>
        <v>0</v>
      </c>
      <c r="AC82" s="326"/>
      <c r="AD82" s="326"/>
      <c r="AE82" s="326"/>
      <c r="AF82" s="326"/>
      <c r="AG82" s="7" t="s">
        <v>137</v>
      </c>
      <c r="AH82" s="140"/>
      <c r="AI82" s="140"/>
    </row>
    <row r="83" spans="1:35" ht="16.149999999999999" customHeight="1" x14ac:dyDescent="0.4">
      <c r="A83" s="17"/>
      <c r="B83" s="43" t="s">
        <v>429</v>
      </c>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329"/>
      <c r="AC83" s="329"/>
      <c r="AD83" s="329"/>
      <c r="AE83" s="329"/>
      <c r="AF83" s="329"/>
      <c r="AG83" s="26" t="s">
        <v>137</v>
      </c>
      <c r="AH83" s="140"/>
      <c r="AI83" s="140"/>
    </row>
    <row r="84" spans="1:35" ht="16.149999999999999" customHeight="1" thickBot="1" x14ac:dyDescent="0.45">
      <c r="A84" s="44"/>
      <c r="B84" s="130" t="s">
        <v>430</v>
      </c>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362"/>
      <c r="AC84" s="362"/>
      <c r="AD84" s="362"/>
      <c r="AE84" s="362"/>
      <c r="AF84" s="362"/>
      <c r="AG84" s="26" t="s">
        <v>162</v>
      </c>
      <c r="AH84" s="140"/>
      <c r="AI84" s="140"/>
    </row>
    <row r="85" spans="1:35" ht="16.350000000000001" customHeight="1" thickTop="1" thickBot="1" x14ac:dyDescent="0.45">
      <c r="A85" s="104"/>
      <c r="B85" s="131" t="s">
        <v>431</v>
      </c>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355" t="e">
        <f>AB84/AB80*100</f>
        <v>#DIV/0!</v>
      </c>
      <c r="AC85" s="355"/>
      <c r="AD85" s="355"/>
      <c r="AE85" s="355"/>
      <c r="AF85" s="355"/>
      <c r="AG85" s="256" t="s">
        <v>164</v>
      </c>
      <c r="AH85" s="140"/>
      <c r="AI85" s="140"/>
    </row>
    <row r="86" spans="1:35" ht="16.350000000000001" customHeight="1" x14ac:dyDescent="0.4"/>
    <row r="87" spans="1:35" ht="16.149999999999999" customHeight="1" thickBot="1" x14ac:dyDescent="0.45">
      <c r="A87" s="2" t="s">
        <v>674</v>
      </c>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363"/>
      <c r="AB87" s="363"/>
      <c r="AC87" s="363"/>
      <c r="AD87" s="363"/>
      <c r="AE87" s="363"/>
      <c r="AF87" s="363"/>
      <c r="AG87" s="363"/>
      <c r="AH87" s="141"/>
      <c r="AI87" s="141"/>
    </row>
    <row r="88" spans="1:35" ht="16.149999999999999" customHeight="1" x14ac:dyDescent="0.4">
      <c r="A88" s="144" t="s">
        <v>700</v>
      </c>
      <c r="B88" s="69"/>
      <c r="C88" s="38"/>
      <c r="D88" s="38"/>
      <c r="E88" s="38"/>
      <c r="F88" s="38"/>
      <c r="G88" s="38"/>
      <c r="H88" s="38"/>
      <c r="I88" s="38"/>
      <c r="J88" s="38"/>
      <c r="K88" s="38"/>
      <c r="L88" s="38"/>
      <c r="M88" s="38"/>
      <c r="N88" s="38"/>
      <c r="O88" s="38"/>
      <c r="P88" s="38"/>
      <c r="Q88" s="38"/>
      <c r="R88" s="38"/>
      <c r="S88" s="38"/>
      <c r="T88" s="38"/>
      <c r="U88" s="38"/>
      <c r="V88" s="38"/>
      <c r="W88" s="38"/>
      <c r="X88" s="38"/>
      <c r="Y88" s="38"/>
      <c r="Z88" s="38"/>
      <c r="AA88" s="90"/>
      <c r="AB88" s="330"/>
      <c r="AC88" s="330"/>
      <c r="AD88" s="330"/>
      <c r="AE88" s="330"/>
      <c r="AF88" s="330"/>
      <c r="AG88" s="92" t="s">
        <v>156</v>
      </c>
      <c r="AH88" s="120"/>
      <c r="AI88" s="120"/>
    </row>
    <row r="89" spans="1:35" ht="16.149999999999999" customHeight="1" x14ac:dyDescent="0.4">
      <c r="A89" s="1" t="s">
        <v>701</v>
      </c>
      <c r="B89" s="88"/>
      <c r="C89" s="15"/>
      <c r="D89" s="15"/>
      <c r="E89" s="15"/>
      <c r="F89" s="15"/>
      <c r="G89" s="15"/>
      <c r="H89" s="15"/>
      <c r="I89" s="15"/>
      <c r="J89" s="15"/>
      <c r="K89" s="15"/>
      <c r="L89" s="15"/>
      <c r="M89" s="15"/>
      <c r="N89" s="15"/>
      <c r="O89" s="15"/>
      <c r="P89" s="15"/>
      <c r="Q89" s="15"/>
      <c r="R89" s="15"/>
      <c r="S89" s="15"/>
      <c r="T89" s="15"/>
      <c r="U89" s="15"/>
      <c r="V89" s="15"/>
      <c r="W89" s="15"/>
      <c r="X89" s="15"/>
      <c r="Y89" s="15"/>
      <c r="Z89" s="15"/>
      <c r="AA89" s="89"/>
      <c r="AB89" s="329"/>
      <c r="AC89" s="329"/>
      <c r="AD89" s="329"/>
      <c r="AE89" s="329"/>
      <c r="AF89" s="329"/>
      <c r="AG89" s="16" t="s">
        <v>137</v>
      </c>
      <c r="AH89" s="140"/>
      <c r="AI89" s="140"/>
    </row>
    <row r="90" spans="1:35" ht="16.149999999999999" customHeight="1" x14ac:dyDescent="0.4">
      <c r="A90" s="1" t="s">
        <v>702</v>
      </c>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333"/>
      <c r="AC90" s="333"/>
      <c r="AD90" s="333"/>
      <c r="AE90" s="333"/>
      <c r="AF90" s="333"/>
      <c r="AG90" s="7" t="s">
        <v>137</v>
      </c>
      <c r="AH90" s="140"/>
      <c r="AI90" s="140"/>
    </row>
    <row r="91" spans="1:35" ht="16.149999999999999" customHeight="1" x14ac:dyDescent="0.4">
      <c r="A91" s="24" t="s">
        <v>432</v>
      </c>
      <c r="B91" s="6"/>
      <c r="C91" s="6"/>
      <c r="D91" s="6"/>
      <c r="E91" s="6"/>
      <c r="F91" s="6"/>
      <c r="G91" s="6"/>
      <c r="H91" s="6"/>
      <c r="I91" s="6"/>
      <c r="J91" s="6"/>
      <c r="K91" s="6"/>
      <c r="L91" s="6"/>
      <c r="M91" s="6"/>
      <c r="N91" s="6"/>
      <c r="O91" s="6"/>
      <c r="P91" s="6"/>
      <c r="Q91" s="6"/>
      <c r="R91" s="6"/>
      <c r="S91" s="6"/>
      <c r="T91" s="6"/>
      <c r="U91" s="6"/>
      <c r="V91" s="6"/>
      <c r="W91" s="6"/>
      <c r="X91" s="6"/>
      <c r="Y91" s="6"/>
      <c r="Z91" s="6"/>
      <c r="AA91" s="6"/>
      <c r="AB91" s="326">
        <f>AB90-AB89</f>
        <v>0</v>
      </c>
      <c r="AC91" s="326"/>
      <c r="AD91" s="326"/>
      <c r="AE91" s="326"/>
      <c r="AF91" s="326"/>
      <c r="AG91" s="7" t="s">
        <v>137</v>
      </c>
      <c r="AH91" s="140"/>
      <c r="AI91" s="140"/>
    </row>
    <row r="92" spans="1:35" ht="16.149999999999999" customHeight="1" x14ac:dyDescent="0.4">
      <c r="A92" s="17"/>
      <c r="B92" s="43" t="s">
        <v>433</v>
      </c>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329"/>
      <c r="AC92" s="329"/>
      <c r="AD92" s="329"/>
      <c r="AE92" s="329"/>
      <c r="AF92" s="329"/>
      <c r="AG92" s="26" t="s">
        <v>137</v>
      </c>
      <c r="AH92" s="140"/>
      <c r="AI92" s="140"/>
    </row>
    <row r="93" spans="1:35" ht="16.350000000000001" customHeight="1" thickBot="1" x14ac:dyDescent="0.45">
      <c r="A93" s="44"/>
      <c r="B93" s="130" t="s">
        <v>434</v>
      </c>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362"/>
      <c r="AC93" s="362"/>
      <c r="AD93" s="362"/>
      <c r="AE93" s="362"/>
      <c r="AF93" s="362"/>
      <c r="AG93" s="26" t="s">
        <v>162</v>
      </c>
      <c r="AH93" s="140"/>
      <c r="AI93" s="140"/>
    </row>
    <row r="94" spans="1:35" ht="16.350000000000001" customHeight="1" thickTop="1" thickBot="1" x14ac:dyDescent="0.45">
      <c r="A94" s="104"/>
      <c r="B94" s="131" t="s">
        <v>435</v>
      </c>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355" t="e">
        <f>AB93/AB89*100</f>
        <v>#DIV/0!</v>
      </c>
      <c r="AC94" s="355"/>
      <c r="AD94" s="355"/>
      <c r="AE94" s="355"/>
      <c r="AF94" s="355"/>
      <c r="AG94" s="256" t="s">
        <v>164</v>
      </c>
      <c r="AH94" s="140"/>
      <c r="AI94" s="140"/>
    </row>
    <row r="95" spans="1:35" ht="16.350000000000001" customHeight="1" x14ac:dyDescent="0.4"/>
    <row r="96" spans="1:35" ht="16.149999999999999" customHeight="1" thickBot="1" x14ac:dyDescent="0.45">
      <c r="A96" s="2" t="s">
        <v>168</v>
      </c>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363"/>
      <c r="AB96" s="363"/>
      <c r="AC96" s="363"/>
      <c r="AD96" s="363"/>
      <c r="AE96" s="363"/>
      <c r="AF96" s="363"/>
      <c r="AG96" s="363"/>
      <c r="AH96" s="141"/>
      <c r="AI96" s="141"/>
    </row>
    <row r="97" spans="1:35" ht="16.149999999999999" customHeight="1" x14ac:dyDescent="0.4">
      <c r="A97" s="144" t="s">
        <v>513</v>
      </c>
      <c r="B97" s="69"/>
      <c r="C97" s="38"/>
      <c r="D97" s="38"/>
      <c r="E97" s="38"/>
      <c r="F97" s="38"/>
      <c r="G97" s="38"/>
      <c r="H97" s="38"/>
      <c r="I97" s="38"/>
      <c r="J97" s="38"/>
      <c r="K97" s="38"/>
      <c r="L97" s="38"/>
      <c r="M97" s="38"/>
      <c r="N97" s="38"/>
      <c r="O97" s="38"/>
      <c r="P97" s="38"/>
      <c r="Q97" s="38"/>
      <c r="R97" s="38"/>
      <c r="S97" s="38"/>
      <c r="T97" s="38"/>
      <c r="U97" s="38"/>
      <c r="V97" s="38"/>
      <c r="W97" s="38"/>
      <c r="X97" s="38"/>
      <c r="Y97" s="38"/>
      <c r="Z97" s="38"/>
      <c r="AA97" s="90"/>
      <c r="AB97" s="330"/>
      <c r="AC97" s="330"/>
      <c r="AD97" s="330"/>
      <c r="AE97" s="330"/>
      <c r="AF97" s="330"/>
      <c r="AG97" s="92" t="s">
        <v>156</v>
      </c>
      <c r="AH97" s="120"/>
      <c r="AI97" s="120"/>
    </row>
    <row r="98" spans="1:35" ht="16.149999999999999" customHeight="1" x14ac:dyDescent="0.4">
      <c r="A98" s="1" t="s">
        <v>514</v>
      </c>
      <c r="B98" s="88"/>
      <c r="C98" s="15"/>
      <c r="D98" s="15"/>
      <c r="E98" s="15"/>
      <c r="F98" s="15"/>
      <c r="G98" s="15"/>
      <c r="H98" s="15"/>
      <c r="I98" s="15"/>
      <c r="J98" s="15"/>
      <c r="K98" s="15"/>
      <c r="L98" s="15"/>
      <c r="M98" s="15"/>
      <c r="N98" s="15"/>
      <c r="O98" s="15"/>
      <c r="P98" s="15"/>
      <c r="Q98" s="15"/>
      <c r="R98" s="15"/>
      <c r="S98" s="15"/>
      <c r="T98" s="15"/>
      <c r="U98" s="15"/>
      <c r="V98" s="15"/>
      <c r="W98" s="15"/>
      <c r="X98" s="15"/>
      <c r="Y98" s="15"/>
      <c r="Z98" s="15"/>
      <c r="AA98" s="89"/>
      <c r="AB98" s="329"/>
      <c r="AC98" s="329"/>
      <c r="AD98" s="329"/>
      <c r="AE98" s="329"/>
      <c r="AF98" s="329"/>
      <c r="AG98" s="16" t="s">
        <v>137</v>
      </c>
      <c r="AH98" s="140"/>
      <c r="AI98" s="140"/>
    </row>
    <row r="99" spans="1:35" ht="16.149999999999999" customHeight="1" x14ac:dyDescent="0.4">
      <c r="A99" s="1" t="s">
        <v>515</v>
      </c>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333"/>
      <c r="AC99" s="333"/>
      <c r="AD99" s="333"/>
      <c r="AE99" s="333"/>
      <c r="AF99" s="333"/>
      <c r="AG99" s="7" t="s">
        <v>137</v>
      </c>
      <c r="AH99" s="140"/>
      <c r="AI99" s="140"/>
    </row>
    <row r="100" spans="1:35" ht="16.149999999999999" customHeight="1" x14ac:dyDescent="0.4">
      <c r="A100" s="24" t="s">
        <v>436</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326">
        <f>AB99-AB98</f>
        <v>0</v>
      </c>
      <c r="AC100" s="326"/>
      <c r="AD100" s="326"/>
      <c r="AE100" s="326"/>
      <c r="AF100" s="326"/>
      <c r="AG100" s="7" t="s">
        <v>137</v>
      </c>
      <c r="AH100" s="140"/>
      <c r="AI100" s="140"/>
    </row>
    <row r="101" spans="1:35" ht="16.149999999999999" customHeight="1" x14ac:dyDescent="0.4">
      <c r="A101" s="17"/>
      <c r="B101" s="43" t="s">
        <v>437</v>
      </c>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329"/>
      <c r="AC101" s="329"/>
      <c r="AD101" s="329"/>
      <c r="AE101" s="329"/>
      <c r="AF101" s="329"/>
      <c r="AG101" s="26" t="s">
        <v>137</v>
      </c>
      <c r="AH101" s="140"/>
      <c r="AI101" s="140"/>
    </row>
    <row r="102" spans="1:35" ht="16.149999999999999" customHeight="1" thickBot="1" x14ac:dyDescent="0.45">
      <c r="A102" s="44"/>
      <c r="B102" s="130" t="s">
        <v>438</v>
      </c>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362"/>
      <c r="AC102" s="362"/>
      <c r="AD102" s="362"/>
      <c r="AE102" s="362"/>
      <c r="AF102" s="362"/>
      <c r="AG102" s="26" t="s">
        <v>162</v>
      </c>
      <c r="AH102" s="140"/>
      <c r="AI102" s="140"/>
    </row>
    <row r="103" spans="1:35" ht="16.350000000000001" customHeight="1" thickTop="1" thickBot="1" x14ac:dyDescent="0.45">
      <c r="A103" s="104"/>
      <c r="B103" s="131" t="s">
        <v>439</v>
      </c>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355" t="e">
        <f>AB102/AB98*100</f>
        <v>#DIV/0!</v>
      </c>
      <c r="AC103" s="355"/>
      <c r="AD103" s="355"/>
      <c r="AE103" s="355"/>
      <c r="AF103" s="355"/>
      <c r="AG103" s="256" t="s">
        <v>164</v>
      </c>
      <c r="AH103" s="140"/>
      <c r="AI103" s="140"/>
    </row>
    <row r="104" spans="1:35" ht="16.350000000000001" customHeight="1" x14ac:dyDescent="0.4">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257"/>
      <c r="AC104" s="257"/>
      <c r="AD104" s="257"/>
      <c r="AE104" s="257"/>
      <c r="AF104" s="257"/>
      <c r="AG104" s="150"/>
      <c r="AH104" s="140"/>
      <c r="AI104" s="140"/>
    </row>
    <row r="105" spans="1:35" ht="16.350000000000001" customHeight="1" x14ac:dyDescent="0.4">
      <c r="A105" s="77" t="s">
        <v>169</v>
      </c>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c r="AF105" s="78"/>
      <c r="AG105" s="78"/>
    </row>
    <row r="106" spans="1:35" ht="16.149999999999999" customHeight="1" thickBot="1" x14ac:dyDescent="0.45">
      <c r="A106" s="266" t="s">
        <v>724</v>
      </c>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340"/>
      <c r="AB106" s="340"/>
      <c r="AC106" s="340"/>
      <c r="AD106" s="340"/>
      <c r="AE106" s="340"/>
      <c r="AF106" s="340"/>
      <c r="AG106" s="340"/>
      <c r="AH106" s="141"/>
      <c r="AI106" s="141"/>
    </row>
    <row r="107" spans="1:35" ht="16.149999999999999" customHeight="1" x14ac:dyDescent="0.4">
      <c r="A107" s="143" t="s">
        <v>516</v>
      </c>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93"/>
      <c r="AB107" s="341"/>
      <c r="AC107" s="341"/>
      <c r="AD107" s="341"/>
      <c r="AE107" s="341"/>
      <c r="AF107" s="341"/>
      <c r="AG107" s="95" t="s">
        <v>156</v>
      </c>
      <c r="AH107" s="120"/>
      <c r="AI107" s="120"/>
    </row>
    <row r="108" spans="1:35" ht="16.149999999999999" customHeight="1" x14ac:dyDescent="0.4">
      <c r="A108" s="129" t="s">
        <v>517</v>
      </c>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94"/>
      <c r="AB108" s="382"/>
      <c r="AC108" s="382"/>
      <c r="AD108" s="382"/>
      <c r="AE108" s="382"/>
      <c r="AF108" s="382"/>
      <c r="AG108" s="151" t="s">
        <v>137</v>
      </c>
      <c r="AH108" s="120"/>
      <c r="AI108" s="120"/>
    </row>
    <row r="109" spans="1:35" ht="16.149999999999999" customHeight="1" x14ac:dyDescent="0.4">
      <c r="A109" s="129" t="s">
        <v>518</v>
      </c>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94"/>
      <c r="AB109" s="342"/>
      <c r="AC109" s="342"/>
      <c r="AD109" s="342"/>
      <c r="AE109" s="342"/>
      <c r="AF109" s="342"/>
      <c r="AG109" s="82" t="s">
        <v>137</v>
      </c>
      <c r="AH109" s="140"/>
      <c r="AI109" s="140"/>
    </row>
    <row r="110" spans="1:35" ht="16.149999999999999" customHeight="1" x14ac:dyDescent="0.4">
      <c r="A110" s="129" t="s">
        <v>519</v>
      </c>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343"/>
      <c r="AC110" s="343"/>
      <c r="AD110" s="343"/>
      <c r="AE110" s="343"/>
      <c r="AF110" s="343"/>
      <c r="AG110" s="84" t="s">
        <v>137</v>
      </c>
      <c r="AH110" s="140"/>
      <c r="AI110" s="140"/>
    </row>
    <row r="111" spans="1:35" ht="16.149999999999999" customHeight="1" x14ac:dyDescent="0.4">
      <c r="A111" s="129" t="s">
        <v>520</v>
      </c>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342"/>
      <c r="AC111" s="342"/>
      <c r="AD111" s="342"/>
      <c r="AE111" s="342"/>
      <c r="AF111" s="342"/>
      <c r="AG111" s="84" t="s">
        <v>137</v>
      </c>
      <c r="AH111" s="140"/>
      <c r="AI111" s="140"/>
    </row>
    <row r="112" spans="1:35" ht="16.149999999999999" customHeight="1" x14ac:dyDescent="0.4">
      <c r="A112" s="133" t="s">
        <v>449</v>
      </c>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357">
        <f>AB110-AB108</f>
        <v>0</v>
      </c>
      <c r="AC112" s="357"/>
      <c r="AD112" s="357"/>
      <c r="AE112" s="357"/>
      <c r="AF112" s="357"/>
      <c r="AG112" s="84" t="s">
        <v>137</v>
      </c>
      <c r="AH112" s="140"/>
      <c r="AI112" s="140"/>
    </row>
    <row r="113" spans="1:35" ht="16.149999999999999" customHeight="1" x14ac:dyDescent="0.4">
      <c r="A113" s="133" t="s">
        <v>443</v>
      </c>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357">
        <f>AB110-AB109</f>
        <v>0</v>
      </c>
      <c r="AC113" s="357"/>
      <c r="AD113" s="357"/>
      <c r="AE113" s="357"/>
      <c r="AF113" s="357"/>
      <c r="AG113" s="84" t="s">
        <v>137</v>
      </c>
      <c r="AH113" s="140"/>
      <c r="AI113" s="140"/>
    </row>
    <row r="114" spans="1:35" ht="16.149999999999999" customHeight="1" x14ac:dyDescent="0.4">
      <c r="A114" s="110"/>
      <c r="B114" s="111" t="s">
        <v>440</v>
      </c>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342"/>
      <c r="AC114" s="342"/>
      <c r="AD114" s="342"/>
      <c r="AE114" s="342"/>
      <c r="AF114" s="342"/>
      <c r="AG114" s="179" t="s">
        <v>137</v>
      </c>
      <c r="AH114" s="140"/>
      <c r="AI114" s="140"/>
    </row>
    <row r="115" spans="1:35" ht="16.149999999999999" customHeight="1" thickBot="1" x14ac:dyDescent="0.45">
      <c r="A115" s="112"/>
      <c r="B115" s="135" t="s">
        <v>441</v>
      </c>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365"/>
      <c r="AC115" s="365"/>
      <c r="AD115" s="365"/>
      <c r="AE115" s="365"/>
      <c r="AF115" s="365"/>
      <c r="AG115" s="179" t="s">
        <v>162</v>
      </c>
      <c r="AH115" s="140"/>
      <c r="AI115" s="140"/>
    </row>
    <row r="116" spans="1:35" ht="16.350000000000001" customHeight="1" thickTop="1" thickBot="1" x14ac:dyDescent="0.45">
      <c r="A116" s="113"/>
      <c r="B116" s="136" t="s">
        <v>442</v>
      </c>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356" t="e">
        <f>AB115/AB109*100</f>
        <v>#DIV/0!</v>
      </c>
      <c r="AC116" s="356"/>
      <c r="AD116" s="356"/>
      <c r="AE116" s="356"/>
      <c r="AF116" s="356"/>
      <c r="AG116" s="180" t="s">
        <v>164</v>
      </c>
      <c r="AH116" s="140"/>
      <c r="AI116" s="140"/>
    </row>
    <row r="117" spans="1:35" ht="16.350000000000001" customHeight="1" x14ac:dyDescent="0.4">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row>
    <row r="118" spans="1:35" ht="16.149999999999999" customHeight="1" thickBot="1" x14ac:dyDescent="0.45">
      <c r="A118" s="77" t="s">
        <v>725</v>
      </c>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340"/>
      <c r="AB118" s="340"/>
      <c r="AC118" s="340"/>
      <c r="AD118" s="340"/>
      <c r="AE118" s="340"/>
      <c r="AF118" s="340"/>
      <c r="AG118" s="340"/>
      <c r="AH118" s="141"/>
      <c r="AI118" s="141"/>
    </row>
    <row r="119" spans="1:35" ht="16.149999999999999" customHeight="1" x14ac:dyDescent="0.4">
      <c r="A119" s="143" t="s">
        <v>521</v>
      </c>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93"/>
      <c r="AB119" s="341"/>
      <c r="AC119" s="341"/>
      <c r="AD119" s="341"/>
      <c r="AE119" s="341"/>
      <c r="AF119" s="341"/>
      <c r="AG119" s="95" t="s">
        <v>156</v>
      </c>
      <c r="AH119" s="120"/>
      <c r="AI119" s="120"/>
    </row>
    <row r="120" spans="1:35" ht="16.149999999999999" customHeight="1" x14ac:dyDescent="0.4">
      <c r="A120" s="129" t="s">
        <v>522</v>
      </c>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94"/>
      <c r="AB120" s="382"/>
      <c r="AC120" s="382"/>
      <c r="AD120" s="382"/>
      <c r="AE120" s="382"/>
      <c r="AF120" s="382"/>
      <c r="AG120" s="151" t="s">
        <v>137</v>
      </c>
      <c r="AH120" s="120"/>
      <c r="AI120" s="120"/>
    </row>
    <row r="121" spans="1:35" ht="16.149999999999999" customHeight="1" x14ac:dyDescent="0.4">
      <c r="A121" s="129" t="s">
        <v>523</v>
      </c>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94"/>
      <c r="AB121" s="342"/>
      <c r="AC121" s="342"/>
      <c r="AD121" s="342"/>
      <c r="AE121" s="342"/>
      <c r="AF121" s="342"/>
      <c r="AG121" s="82" t="s">
        <v>137</v>
      </c>
      <c r="AH121" s="140"/>
      <c r="AI121" s="140"/>
    </row>
    <row r="122" spans="1:35" ht="16.149999999999999" customHeight="1" x14ac:dyDescent="0.4">
      <c r="A122" s="129" t="s">
        <v>502</v>
      </c>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343"/>
      <c r="AC122" s="343"/>
      <c r="AD122" s="343"/>
      <c r="AE122" s="343"/>
      <c r="AF122" s="343"/>
      <c r="AG122" s="84" t="s">
        <v>137</v>
      </c>
      <c r="AH122" s="140"/>
      <c r="AI122" s="140"/>
    </row>
    <row r="123" spans="1:35" ht="16.149999999999999" customHeight="1" x14ac:dyDescent="0.4">
      <c r="A123" s="129" t="s">
        <v>503</v>
      </c>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342"/>
      <c r="AC123" s="342"/>
      <c r="AD123" s="342"/>
      <c r="AE123" s="342"/>
      <c r="AF123" s="342"/>
      <c r="AG123" s="84" t="s">
        <v>137</v>
      </c>
      <c r="AH123" s="140"/>
      <c r="AI123" s="140"/>
    </row>
    <row r="124" spans="1:35" ht="16.149999999999999" customHeight="1" x14ac:dyDescent="0.4">
      <c r="A124" s="133" t="s">
        <v>448</v>
      </c>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357">
        <f>AB122-AB120</f>
        <v>0</v>
      </c>
      <c r="AC124" s="357"/>
      <c r="AD124" s="357"/>
      <c r="AE124" s="357"/>
      <c r="AF124" s="357"/>
      <c r="AG124" s="84" t="s">
        <v>137</v>
      </c>
      <c r="AH124" s="140"/>
      <c r="AI124" s="140"/>
    </row>
    <row r="125" spans="1:35" ht="16.149999999999999" customHeight="1" x14ac:dyDescent="0.4">
      <c r="A125" s="133" t="s">
        <v>443</v>
      </c>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357">
        <f>AB122-AB121</f>
        <v>0</v>
      </c>
      <c r="AC125" s="357"/>
      <c r="AD125" s="357"/>
      <c r="AE125" s="357"/>
      <c r="AF125" s="357"/>
      <c r="AG125" s="84" t="s">
        <v>137</v>
      </c>
      <c r="AH125" s="140"/>
      <c r="AI125" s="140"/>
    </row>
    <row r="126" spans="1:35" ht="16.149999999999999" customHeight="1" x14ac:dyDescent="0.4">
      <c r="A126" s="110"/>
      <c r="B126" s="111" t="s">
        <v>440</v>
      </c>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342"/>
      <c r="AC126" s="342"/>
      <c r="AD126" s="342"/>
      <c r="AE126" s="342"/>
      <c r="AF126" s="342"/>
      <c r="AG126" s="179" t="s">
        <v>137</v>
      </c>
      <c r="AH126" s="140"/>
      <c r="AI126" s="140"/>
    </row>
    <row r="127" spans="1:35" ht="16.149999999999999" customHeight="1" thickBot="1" x14ac:dyDescent="0.45">
      <c r="A127" s="112"/>
      <c r="B127" s="135" t="s">
        <v>441</v>
      </c>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365"/>
      <c r="AC127" s="365"/>
      <c r="AD127" s="365"/>
      <c r="AE127" s="365"/>
      <c r="AF127" s="365"/>
      <c r="AG127" s="179" t="s">
        <v>162</v>
      </c>
      <c r="AH127" s="140"/>
      <c r="AI127" s="140"/>
    </row>
    <row r="128" spans="1:35" ht="16.350000000000001" customHeight="1" thickTop="1" thickBot="1" x14ac:dyDescent="0.45">
      <c r="A128" s="113"/>
      <c r="B128" s="136" t="s">
        <v>442</v>
      </c>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356" t="e">
        <f>AB127/AB121*100</f>
        <v>#DIV/0!</v>
      </c>
      <c r="AC128" s="356"/>
      <c r="AD128" s="356"/>
      <c r="AE128" s="356"/>
      <c r="AF128" s="356"/>
      <c r="AG128" s="180" t="s">
        <v>164</v>
      </c>
      <c r="AH128" s="140"/>
      <c r="AI128" s="140"/>
    </row>
    <row r="129" spans="1:35" ht="13.5" customHeight="1" x14ac:dyDescent="0.4">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c r="AE129" s="78"/>
      <c r="AF129" s="78"/>
      <c r="AG129" s="78"/>
    </row>
    <row r="130" spans="1:35" ht="16.149999999999999" customHeight="1" thickBot="1" x14ac:dyDescent="0.45">
      <c r="A130" s="2" t="s">
        <v>726</v>
      </c>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row>
    <row r="131" spans="1:35" ht="16.149999999999999" customHeight="1" x14ac:dyDescent="0.4">
      <c r="A131" s="11" t="s">
        <v>444</v>
      </c>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3"/>
      <c r="AH131" s="140"/>
      <c r="AI131" s="140"/>
    </row>
    <row r="132" spans="1:35" ht="16.149999999999999" customHeight="1" x14ac:dyDescent="0.4">
      <c r="A132" s="17"/>
      <c r="B132" s="60"/>
      <c r="C132" s="60" t="s">
        <v>170</v>
      </c>
      <c r="D132" s="60"/>
      <c r="E132" s="60"/>
      <c r="F132" s="60"/>
      <c r="G132" s="60"/>
      <c r="H132" s="60"/>
      <c r="I132" s="60"/>
      <c r="J132" s="60"/>
      <c r="K132" s="60"/>
      <c r="L132" s="60"/>
      <c r="M132" s="60" t="s">
        <v>171</v>
      </c>
      <c r="N132" s="60"/>
      <c r="O132" s="60"/>
      <c r="P132" s="60"/>
      <c r="Q132" s="60"/>
      <c r="R132" s="60"/>
      <c r="S132" s="60"/>
      <c r="T132" s="60"/>
      <c r="U132" s="60"/>
      <c r="V132" s="60"/>
      <c r="W132" s="60"/>
      <c r="X132" s="60"/>
      <c r="Y132" s="60"/>
      <c r="Z132" s="60"/>
      <c r="AA132" s="60"/>
      <c r="AB132" s="60"/>
      <c r="AC132" s="60"/>
      <c r="AD132" s="60"/>
      <c r="AE132" s="60"/>
      <c r="AF132" s="60"/>
      <c r="AG132" s="18"/>
      <c r="AH132" s="140"/>
      <c r="AI132" s="140"/>
    </row>
    <row r="133" spans="1:35" ht="15.6" customHeight="1" x14ac:dyDescent="0.4">
      <c r="A133" s="17"/>
      <c r="B133" s="60"/>
      <c r="C133" s="60" t="s">
        <v>172</v>
      </c>
      <c r="D133" s="60"/>
      <c r="E133" s="60"/>
      <c r="F133" s="60"/>
      <c r="G133" s="60"/>
      <c r="H133" s="60"/>
      <c r="I133" s="60"/>
      <c r="J133" s="60"/>
      <c r="K133" s="60"/>
      <c r="L133" s="364"/>
      <c r="M133" s="364"/>
      <c r="N133" s="364"/>
      <c r="O133" s="364"/>
      <c r="P133" s="364"/>
      <c r="Q133" s="364"/>
      <c r="R133" s="364"/>
      <c r="S133" s="364"/>
      <c r="T133" s="364"/>
      <c r="U133" s="364"/>
      <c r="V133" s="364"/>
      <c r="W133" s="364"/>
      <c r="X133" s="364"/>
      <c r="Y133" s="364"/>
      <c r="Z133" s="364"/>
      <c r="AA133" s="364"/>
      <c r="AB133" s="364"/>
      <c r="AC133" s="364"/>
      <c r="AD133" s="364"/>
      <c r="AE133" s="364"/>
      <c r="AF133" s="364"/>
      <c r="AG133" s="18" t="s">
        <v>50</v>
      </c>
      <c r="AH133" s="140"/>
      <c r="AI133" s="140"/>
    </row>
    <row r="134" spans="1:35" ht="5.45" customHeight="1" x14ac:dyDescent="0.4">
      <c r="A134" s="14"/>
      <c r="B134" s="15"/>
      <c r="C134" s="15"/>
      <c r="D134" s="15"/>
      <c r="E134" s="15"/>
      <c r="F134" s="15"/>
      <c r="G134" s="15"/>
      <c r="H134" s="15"/>
      <c r="I134" s="15"/>
      <c r="J134" s="15"/>
      <c r="K134" s="15"/>
      <c r="L134" s="27"/>
      <c r="M134" s="27"/>
      <c r="N134" s="27"/>
      <c r="O134" s="27"/>
      <c r="P134" s="27"/>
      <c r="Q134" s="27"/>
      <c r="R134" s="27"/>
      <c r="S134" s="27"/>
      <c r="T134" s="27"/>
      <c r="U134" s="27"/>
      <c r="V134" s="27"/>
      <c r="W134" s="27"/>
      <c r="X134" s="27"/>
      <c r="Y134" s="27"/>
      <c r="Z134" s="27"/>
      <c r="AA134" s="27"/>
      <c r="AB134" s="27"/>
      <c r="AC134" s="27"/>
      <c r="AD134" s="27"/>
      <c r="AE134" s="27"/>
      <c r="AF134" s="27"/>
      <c r="AG134" s="16"/>
      <c r="AH134" s="140"/>
      <c r="AI134" s="140"/>
    </row>
    <row r="135" spans="1:35" x14ac:dyDescent="0.4">
      <c r="A135" s="24" t="s">
        <v>445</v>
      </c>
      <c r="B135" s="25"/>
      <c r="C135" s="25"/>
      <c r="D135" s="25"/>
      <c r="E135" s="25"/>
      <c r="F135" s="25"/>
      <c r="G135" s="25"/>
      <c r="H135" s="25"/>
      <c r="I135" s="25"/>
      <c r="J135" s="25"/>
      <c r="K135" s="25"/>
      <c r="L135" s="28"/>
      <c r="M135" s="28"/>
      <c r="N135" s="28"/>
      <c r="O135" s="28"/>
      <c r="P135" s="28"/>
      <c r="Q135" s="28"/>
      <c r="R135" s="28"/>
      <c r="S135" s="28"/>
      <c r="T135" s="28"/>
      <c r="U135" s="28"/>
      <c r="V135" s="28"/>
      <c r="W135" s="28"/>
      <c r="X135" s="28"/>
      <c r="Y135" s="28"/>
      <c r="Z135" s="28"/>
      <c r="AA135" s="28"/>
      <c r="AB135" s="28"/>
      <c r="AC135" s="28"/>
      <c r="AD135" s="28"/>
      <c r="AE135" s="28"/>
      <c r="AF135" s="28"/>
      <c r="AG135" s="26"/>
      <c r="AH135" s="140"/>
      <c r="AI135" s="140"/>
    </row>
    <row r="136" spans="1:35" ht="49.15" customHeight="1" x14ac:dyDescent="0.4">
      <c r="A136" s="17"/>
      <c r="B136" s="60"/>
      <c r="C136" s="367"/>
      <c r="D136" s="367"/>
      <c r="E136" s="367"/>
      <c r="F136" s="367"/>
      <c r="G136" s="367"/>
      <c r="H136" s="367"/>
      <c r="I136" s="367"/>
      <c r="J136" s="367"/>
      <c r="K136" s="367"/>
      <c r="L136" s="367"/>
      <c r="M136" s="367"/>
      <c r="N136" s="367"/>
      <c r="O136" s="367"/>
      <c r="P136" s="367"/>
      <c r="Q136" s="367"/>
      <c r="R136" s="367"/>
      <c r="S136" s="367"/>
      <c r="T136" s="367"/>
      <c r="U136" s="367"/>
      <c r="V136" s="367"/>
      <c r="W136" s="367"/>
      <c r="X136" s="367"/>
      <c r="Y136" s="367"/>
      <c r="Z136" s="367"/>
      <c r="AA136" s="367"/>
      <c r="AB136" s="367"/>
      <c r="AC136" s="367"/>
      <c r="AD136" s="367"/>
      <c r="AE136" s="367"/>
      <c r="AF136" s="367"/>
      <c r="AG136" s="18"/>
      <c r="AH136" s="140"/>
      <c r="AI136" s="140"/>
    </row>
    <row r="137" spans="1:35" ht="9" customHeight="1" thickBot="1" x14ac:dyDescent="0.45">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10"/>
      <c r="AH137" s="140"/>
      <c r="AI137" s="140"/>
    </row>
    <row r="138" spans="1:35" ht="15" customHeight="1" x14ac:dyDescent="0.4">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row>
    <row r="139" spans="1:35" ht="15" customHeight="1" x14ac:dyDescent="0.4">
      <c r="A139" s="368" t="s">
        <v>173</v>
      </c>
      <c r="B139" s="368"/>
      <c r="C139" s="368"/>
      <c r="D139" s="368"/>
      <c r="E139" s="368"/>
      <c r="F139" s="368"/>
      <c r="G139" s="368"/>
      <c r="H139" s="368"/>
      <c r="I139" s="368"/>
      <c r="J139" s="368"/>
      <c r="K139" s="368"/>
      <c r="L139" s="368"/>
      <c r="M139" s="368"/>
      <c r="N139" s="368"/>
      <c r="O139" s="368"/>
      <c r="P139" s="368"/>
      <c r="Q139" s="368"/>
      <c r="R139" s="368"/>
      <c r="S139" s="368"/>
      <c r="T139" s="368"/>
      <c r="U139" s="368"/>
      <c r="V139" s="368"/>
      <c r="W139" s="368"/>
      <c r="X139" s="368"/>
      <c r="Y139" s="368"/>
      <c r="Z139" s="368"/>
      <c r="AA139" s="368"/>
      <c r="AB139" s="368"/>
      <c r="AC139" s="368"/>
      <c r="AD139" s="368"/>
      <c r="AE139" s="368"/>
      <c r="AF139" s="368"/>
      <c r="AG139" s="368"/>
      <c r="AH139" s="142"/>
      <c r="AI139" s="142"/>
    </row>
    <row r="140" spans="1:35" ht="15" customHeight="1" x14ac:dyDescent="0.4">
      <c r="A140" s="368"/>
      <c r="B140" s="368"/>
      <c r="C140" s="368"/>
      <c r="D140" s="368"/>
      <c r="E140" s="368"/>
      <c r="F140" s="368"/>
      <c r="G140" s="368"/>
      <c r="H140" s="368"/>
      <c r="I140" s="368"/>
      <c r="J140" s="368"/>
      <c r="K140" s="368"/>
      <c r="L140" s="368"/>
      <c r="M140" s="368"/>
      <c r="N140" s="368"/>
      <c r="O140" s="368"/>
      <c r="P140" s="368"/>
      <c r="Q140" s="368"/>
      <c r="R140" s="368"/>
      <c r="S140" s="368"/>
      <c r="T140" s="368"/>
      <c r="U140" s="368"/>
      <c r="V140" s="368"/>
      <c r="W140" s="368"/>
      <c r="X140" s="368"/>
      <c r="Y140" s="368"/>
      <c r="Z140" s="368"/>
      <c r="AA140" s="368"/>
      <c r="AB140" s="368"/>
      <c r="AC140" s="368"/>
      <c r="AD140" s="368"/>
      <c r="AE140" s="368"/>
      <c r="AF140" s="368"/>
      <c r="AG140" s="368"/>
      <c r="AH140" s="142"/>
      <c r="AI140" s="142"/>
    </row>
    <row r="141" spans="1:35" ht="15" customHeight="1" x14ac:dyDescent="0.4">
      <c r="A141" s="279"/>
      <c r="B141" s="279"/>
      <c r="C141" s="279"/>
      <c r="D141" s="279"/>
      <c r="E141" s="279"/>
      <c r="F141" s="279"/>
      <c r="G141" s="279"/>
      <c r="H141" s="279"/>
      <c r="I141" s="279"/>
      <c r="J141" s="279"/>
      <c r="K141" s="279"/>
      <c r="L141" s="279"/>
      <c r="M141" s="279"/>
      <c r="N141" s="279"/>
      <c r="O141" s="279"/>
      <c r="P141" s="279"/>
      <c r="Q141" s="279"/>
      <c r="R141" s="279"/>
      <c r="S141" s="279"/>
      <c r="T141" s="279"/>
      <c r="U141" s="279"/>
      <c r="V141" s="279"/>
      <c r="W141" s="279"/>
      <c r="X141" s="279"/>
      <c r="Y141" s="279"/>
      <c r="Z141" s="279"/>
      <c r="AA141" s="279"/>
      <c r="AB141" s="279"/>
      <c r="AC141" s="279"/>
      <c r="AD141" s="279"/>
      <c r="AE141" s="279"/>
      <c r="AF141" s="279"/>
      <c r="AG141" s="279"/>
      <c r="AH141" s="142"/>
      <c r="AI141" s="142"/>
    </row>
    <row r="142" spans="1:35" ht="15" customHeight="1" x14ac:dyDescent="0.4">
      <c r="A142" s="60"/>
      <c r="B142" s="60"/>
      <c r="C142" s="60" t="s">
        <v>130</v>
      </c>
      <c r="D142" s="60"/>
      <c r="E142" s="360"/>
      <c r="F142" s="360"/>
      <c r="G142" s="60" t="s">
        <v>131</v>
      </c>
      <c r="H142" s="360"/>
      <c r="I142" s="360"/>
      <c r="J142" s="60" t="s">
        <v>132</v>
      </c>
      <c r="K142" s="360"/>
      <c r="L142" s="360"/>
      <c r="M142" s="60" t="s">
        <v>174</v>
      </c>
      <c r="N142" s="60"/>
      <c r="O142" s="60"/>
      <c r="P142" s="60" t="s">
        <v>175</v>
      </c>
      <c r="Q142" s="60"/>
      <c r="R142" s="60"/>
      <c r="S142" s="60"/>
      <c r="T142" s="361"/>
      <c r="U142" s="361"/>
      <c r="V142" s="361"/>
      <c r="W142" s="361"/>
      <c r="X142" s="361"/>
      <c r="Y142" s="361"/>
      <c r="Z142" s="361"/>
      <c r="AA142" s="361"/>
      <c r="AB142" s="361"/>
      <c r="AC142" s="361"/>
      <c r="AD142" s="361"/>
      <c r="AE142" s="361"/>
      <c r="AF142" s="361"/>
      <c r="AG142" s="60"/>
    </row>
    <row r="143" spans="1:35" ht="15" customHeight="1" x14ac:dyDescent="0.4">
      <c r="A143" s="60"/>
      <c r="B143" s="60"/>
      <c r="C143" s="60"/>
      <c r="D143" s="60"/>
      <c r="E143" s="21"/>
      <c r="F143" s="21"/>
      <c r="G143" s="60"/>
      <c r="H143" s="21"/>
      <c r="I143" s="21"/>
      <c r="J143" s="60"/>
      <c r="K143" s="21"/>
      <c r="L143" s="21"/>
      <c r="M143" s="60"/>
      <c r="N143" s="60"/>
      <c r="O143" s="60"/>
      <c r="P143" s="60"/>
      <c r="Q143" s="60"/>
      <c r="R143" s="60"/>
      <c r="S143" s="60"/>
      <c r="T143" s="21"/>
      <c r="U143" s="21"/>
      <c r="V143" s="21"/>
      <c r="W143" s="21"/>
      <c r="X143" s="21"/>
      <c r="Y143" s="21"/>
      <c r="Z143" s="21"/>
      <c r="AA143" s="21"/>
      <c r="AB143" s="21"/>
      <c r="AC143" s="21"/>
      <c r="AD143" s="21"/>
      <c r="AE143" s="21"/>
      <c r="AF143" s="21"/>
      <c r="AG143" s="60"/>
    </row>
    <row r="144" spans="1:35" ht="15" customHeight="1" x14ac:dyDescent="0.4">
      <c r="A144" s="60" t="s">
        <v>176</v>
      </c>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row>
    <row r="145" spans="1:35" ht="15" customHeight="1" x14ac:dyDescent="0.4">
      <c r="A145" s="366" t="s">
        <v>730</v>
      </c>
      <c r="B145" s="366"/>
      <c r="C145" s="366"/>
      <c r="D145" s="366"/>
      <c r="E145" s="366"/>
      <c r="F145" s="366"/>
      <c r="G145" s="366"/>
      <c r="H145" s="366"/>
      <c r="I145" s="366"/>
      <c r="J145" s="366"/>
      <c r="K145" s="366"/>
      <c r="L145" s="366"/>
      <c r="M145" s="366"/>
      <c r="N145" s="366"/>
      <c r="O145" s="366"/>
      <c r="P145" s="366"/>
      <c r="Q145" s="366"/>
      <c r="R145" s="366"/>
      <c r="S145" s="366"/>
      <c r="T145" s="366"/>
      <c r="U145" s="366"/>
      <c r="V145" s="366"/>
      <c r="W145" s="366"/>
      <c r="X145" s="366"/>
      <c r="Y145" s="366"/>
      <c r="Z145" s="366"/>
      <c r="AA145" s="366"/>
      <c r="AB145" s="366"/>
      <c r="AC145" s="366"/>
      <c r="AD145" s="366"/>
      <c r="AE145" s="366"/>
      <c r="AF145" s="366"/>
      <c r="AG145" s="366"/>
      <c r="AH145" s="366"/>
      <c r="AI145" s="142"/>
    </row>
    <row r="146" spans="1:35" ht="15" customHeight="1" x14ac:dyDescent="0.4">
      <c r="A146" s="366"/>
      <c r="B146" s="366"/>
      <c r="C146" s="366"/>
      <c r="D146" s="366"/>
      <c r="E146" s="366"/>
      <c r="F146" s="366"/>
      <c r="G146" s="366"/>
      <c r="H146" s="366"/>
      <c r="I146" s="366"/>
      <c r="J146" s="366"/>
      <c r="K146" s="366"/>
      <c r="L146" s="366"/>
      <c r="M146" s="366"/>
      <c r="N146" s="366"/>
      <c r="O146" s="366"/>
      <c r="P146" s="366"/>
      <c r="Q146" s="366"/>
      <c r="R146" s="366"/>
      <c r="S146" s="366"/>
      <c r="T146" s="366"/>
      <c r="U146" s="366"/>
      <c r="V146" s="366"/>
      <c r="W146" s="366"/>
      <c r="X146" s="366"/>
      <c r="Y146" s="366"/>
      <c r="Z146" s="366"/>
      <c r="AA146" s="366"/>
      <c r="AB146" s="366"/>
      <c r="AC146" s="366"/>
      <c r="AD146" s="366"/>
      <c r="AE146" s="366"/>
      <c r="AF146" s="366"/>
      <c r="AG146" s="366"/>
      <c r="AH146" s="366"/>
      <c r="AI146" s="142"/>
    </row>
    <row r="147" spans="1:35" ht="15" customHeight="1" x14ac:dyDescent="0.4">
      <c r="A147" s="366"/>
      <c r="B147" s="366"/>
      <c r="C147" s="366"/>
      <c r="D147" s="366"/>
      <c r="E147" s="366"/>
      <c r="F147" s="366"/>
      <c r="G147" s="366"/>
      <c r="H147" s="366"/>
      <c r="I147" s="366"/>
      <c r="J147" s="366"/>
      <c r="K147" s="366"/>
      <c r="L147" s="366"/>
      <c r="M147" s="366"/>
      <c r="N147" s="366"/>
      <c r="O147" s="366"/>
      <c r="P147" s="366"/>
      <c r="Q147" s="366"/>
      <c r="R147" s="366"/>
      <c r="S147" s="366"/>
      <c r="T147" s="366"/>
      <c r="U147" s="366"/>
      <c r="V147" s="366"/>
      <c r="W147" s="366"/>
      <c r="X147" s="366"/>
      <c r="Y147" s="366"/>
      <c r="Z147" s="366"/>
      <c r="AA147" s="366"/>
      <c r="AB147" s="366"/>
      <c r="AC147" s="366"/>
      <c r="AD147" s="366"/>
      <c r="AE147" s="366"/>
      <c r="AF147" s="366"/>
      <c r="AG147" s="366"/>
      <c r="AH147" s="366"/>
      <c r="AI147" s="142"/>
    </row>
    <row r="148" spans="1:35" ht="15" customHeight="1" x14ac:dyDescent="0.4">
      <c r="A148" s="366"/>
      <c r="B148" s="366"/>
      <c r="C148" s="366"/>
      <c r="D148" s="366"/>
      <c r="E148" s="366"/>
      <c r="F148" s="366"/>
      <c r="G148" s="366"/>
      <c r="H148" s="366"/>
      <c r="I148" s="366"/>
      <c r="J148" s="366"/>
      <c r="K148" s="366"/>
      <c r="L148" s="366"/>
      <c r="M148" s="366"/>
      <c r="N148" s="366"/>
      <c r="O148" s="366"/>
      <c r="P148" s="366"/>
      <c r="Q148" s="366"/>
      <c r="R148" s="366"/>
      <c r="S148" s="366"/>
      <c r="T148" s="366"/>
      <c r="U148" s="366"/>
      <c r="V148" s="366"/>
      <c r="W148" s="366"/>
      <c r="X148" s="366"/>
      <c r="Y148" s="366"/>
      <c r="Z148" s="366"/>
      <c r="AA148" s="366"/>
      <c r="AB148" s="366"/>
      <c r="AC148" s="366"/>
      <c r="AD148" s="366"/>
      <c r="AE148" s="366"/>
      <c r="AF148" s="366"/>
      <c r="AG148" s="366"/>
      <c r="AH148" s="366"/>
      <c r="AI148" s="142"/>
    </row>
    <row r="149" spans="1:35" ht="15" customHeight="1" x14ac:dyDescent="0.4">
      <c r="A149" s="366"/>
      <c r="B149" s="366"/>
      <c r="C149" s="366"/>
      <c r="D149" s="366"/>
      <c r="E149" s="366"/>
      <c r="F149" s="366"/>
      <c r="G149" s="366"/>
      <c r="H149" s="366"/>
      <c r="I149" s="366"/>
      <c r="J149" s="366"/>
      <c r="K149" s="366"/>
      <c r="L149" s="366"/>
      <c r="M149" s="366"/>
      <c r="N149" s="366"/>
      <c r="O149" s="366"/>
      <c r="P149" s="366"/>
      <c r="Q149" s="366"/>
      <c r="R149" s="366"/>
      <c r="S149" s="366"/>
      <c r="T149" s="366"/>
      <c r="U149" s="366"/>
      <c r="V149" s="366"/>
      <c r="W149" s="366"/>
      <c r="X149" s="366"/>
      <c r="Y149" s="366"/>
      <c r="Z149" s="366"/>
      <c r="AA149" s="366"/>
      <c r="AB149" s="366"/>
      <c r="AC149" s="366"/>
      <c r="AD149" s="366"/>
      <c r="AE149" s="366"/>
      <c r="AF149" s="366"/>
      <c r="AG149" s="366"/>
      <c r="AH149" s="366"/>
      <c r="AI149" s="142"/>
    </row>
    <row r="150" spans="1:35" ht="15" customHeight="1" x14ac:dyDescent="0.4">
      <c r="A150" s="366"/>
      <c r="B150" s="366"/>
      <c r="C150" s="366"/>
      <c r="D150" s="366"/>
      <c r="E150" s="366"/>
      <c r="F150" s="366"/>
      <c r="G150" s="366"/>
      <c r="H150" s="366"/>
      <c r="I150" s="366"/>
      <c r="J150" s="366"/>
      <c r="K150" s="366"/>
      <c r="L150" s="366"/>
      <c r="M150" s="366"/>
      <c r="N150" s="366"/>
      <c r="O150" s="366"/>
      <c r="P150" s="366"/>
      <c r="Q150" s="366"/>
      <c r="R150" s="366"/>
      <c r="S150" s="366"/>
      <c r="T150" s="366"/>
      <c r="U150" s="366"/>
      <c r="V150" s="366"/>
      <c r="W150" s="366"/>
      <c r="X150" s="366"/>
      <c r="Y150" s="366"/>
      <c r="Z150" s="366"/>
      <c r="AA150" s="366"/>
      <c r="AB150" s="366"/>
      <c r="AC150" s="366"/>
      <c r="AD150" s="366"/>
      <c r="AE150" s="366"/>
      <c r="AF150" s="366"/>
      <c r="AG150" s="366"/>
      <c r="AH150" s="366"/>
      <c r="AI150" s="142"/>
    </row>
    <row r="151" spans="1:35" ht="15" customHeight="1" x14ac:dyDescent="0.4">
      <c r="A151" s="366"/>
      <c r="B151" s="366"/>
      <c r="C151" s="366"/>
      <c r="D151" s="366"/>
      <c r="E151" s="366"/>
      <c r="F151" s="366"/>
      <c r="G151" s="366"/>
      <c r="H151" s="366"/>
      <c r="I151" s="366"/>
      <c r="J151" s="366"/>
      <c r="K151" s="366"/>
      <c r="L151" s="366"/>
      <c r="M151" s="366"/>
      <c r="N151" s="366"/>
      <c r="O151" s="366"/>
      <c r="P151" s="366"/>
      <c r="Q151" s="366"/>
      <c r="R151" s="366"/>
      <c r="S151" s="366"/>
      <c r="T151" s="366"/>
      <c r="U151" s="366"/>
      <c r="V151" s="366"/>
      <c r="W151" s="366"/>
      <c r="X151" s="366"/>
      <c r="Y151" s="366"/>
      <c r="Z151" s="366"/>
      <c r="AA151" s="366"/>
      <c r="AB151" s="366"/>
      <c r="AC151" s="366"/>
      <c r="AD151" s="366"/>
      <c r="AE151" s="366"/>
      <c r="AF151" s="366"/>
      <c r="AG151" s="366"/>
      <c r="AH151" s="366"/>
      <c r="AI151" s="142"/>
    </row>
    <row r="152" spans="1:35" ht="15" customHeight="1" x14ac:dyDescent="0.4">
      <c r="A152" s="366"/>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c r="AA152" s="366"/>
      <c r="AB152" s="366"/>
      <c r="AC152" s="366"/>
      <c r="AD152" s="366"/>
      <c r="AE152" s="366"/>
      <c r="AF152" s="366"/>
      <c r="AG152" s="366"/>
      <c r="AH152" s="366"/>
      <c r="AI152" s="142"/>
    </row>
    <row r="153" spans="1:35" ht="15" customHeight="1" x14ac:dyDescent="0.4">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c r="AA153" s="366"/>
      <c r="AB153" s="366"/>
      <c r="AC153" s="366"/>
      <c r="AD153" s="366"/>
      <c r="AE153" s="366"/>
      <c r="AF153" s="366"/>
      <c r="AG153" s="366"/>
      <c r="AH153" s="366"/>
      <c r="AI153" s="142"/>
    </row>
    <row r="154" spans="1:35" ht="15" customHeight="1" x14ac:dyDescent="0.4">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c r="AA154" s="366"/>
      <c r="AB154" s="366"/>
      <c r="AC154" s="366"/>
      <c r="AD154" s="366"/>
      <c r="AE154" s="366"/>
      <c r="AF154" s="366"/>
      <c r="AG154" s="366"/>
      <c r="AH154" s="366"/>
      <c r="AI154" s="142"/>
    </row>
    <row r="155" spans="1:35" ht="15" customHeight="1" x14ac:dyDescent="0.4">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c r="AA155" s="366"/>
      <c r="AB155" s="366"/>
      <c r="AC155" s="366"/>
      <c r="AD155" s="366"/>
      <c r="AE155" s="366"/>
      <c r="AF155" s="366"/>
      <c r="AG155" s="366"/>
      <c r="AH155" s="366"/>
      <c r="AI155" s="142"/>
    </row>
    <row r="156" spans="1:35" ht="15" customHeight="1" x14ac:dyDescent="0.4">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c r="AA156" s="366"/>
      <c r="AB156" s="366"/>
      <c r="AC156" s="366"/>
      <c r="AD156" s="366"/>
      <c r="AE156" s="366"/>
      <c r="AF156" s="366"/>
      <c r="AG156" s="366"/>
      <c r="AH156" s="366"/>
      <c r="AI156" s="142"/>
    </row>
    <row r="157" spans="1:35" ht="15" customHeight="1" x14ac:dyDescent="0.4">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c r="AA157" s="366"/>
      <c r="AB157" s="366"/>
      <c r="AC157" s="366"/>
      <c r="AD157" s="366"/>
      <c r="AE157" s="366"/>
      <c r="AF157" s="366"/>
      <c r="AG157" s="366"/>
      <c r="AH157" s="366"/>
      <c r="AI157" s="142"/>
    </row>
    <row r="158" spans="1:35" ht="15" customHeight="1" x14ac:dyDescent="0.4">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c r="AA158" s="366"/>
      <c r="AB158" s="366"/>
      <c r="AC158" s="366"/>
      <c r="AD158" s="366"/>
      <c r="AE158" s="366"/>
      <c r="AF158" s="366"/>
      <c r="AG158" s="366"/>
      <c r="AH158" s="366"/>
      <c r="AI158" s="142"/>
    </row>
    <row r="159" spans="1:35" ht="15" customHeight="1" x14ac:dyDescent="0.4">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c r="AA159" s="366"/>
      <c r="AB159" s="366"/>
      <c r="AC159" s="366"/>
      <c r="AD159" s="366"/>
      <c r="AE159" s="366"/>
      <c r="AF159" s="366"/>
      <c r="AG159" s="366"/>
      <c r="AH159" s="366"/>
      <c r="AI159" s="142"/>
    </row>
    <row r="160" spans="1:35" ht="15" customHeight="1" x14ac:dyDescent="0.4">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c r="AA160" s="366"/>
      <c r="AB160" s="366"/>
      <c r="AC160" s="366"/>
      <c r="AD160" s="366"/>
      <c r="AE160" s="366"/>
      <c r="AF160" s="366"/>
      <c r="AG160" s="366"/>
      <c r="AH160" s="366"/>
      <c r="AI160" s="142"/>
    </row>
    <row r="161" spans="1:35" ht="15" customHeight="1" x14ac:dyDescent="0.4">
      <c r="A161" s="366"/>
      <c r="B161" s="366"/>
      <c r="C161" s="366"/>
      <c r="D161" s="366"/>
      <c r="E161" s="366"/>
      <c r="F161" s="366"/>
      <c r="G161" s="366"/>
      <c r="H161" s="366"/>
      <c r="I161" s="366"/>
      <c r="J161" s="366"/>
      <c r="K161" s="366"/>
      <c r="L161" s="366"/>
      <c r="M161" s="366"/>
      <c r="N161" s="366"/>
      <c r="O161" s="366"/>
      <c r="P161" s="366"/>
      <c r="Q161" s="366"/>
      <c r="R161" s="366"/>
      <c r="S161" s="366"/>
      <c r="T161" s="366"/>
      <c r="U161" s="366"/>
      <c r="V161" s="366"/>
      <c r="W161" s="366"/>
      <c r="X161" s="366"/>
      <c r="Y161" s="366"/>
      <c r="Z161" s="366"/>
      <c r="AA161" s="366"/>
      <c r="AB161" s="366"/>
      <c r="AC161" s="366"/>
      <c r="AD161" s="366"/>
      <c r="AE161" s="366"/>
      <c r="AF161" s="366"/>
      <c r="AG161" s="366"/>
      <c r="AH161" s="366"/>
      <c r="AI161" s="142"/>
    </row>
    <row r="162" spans="1:35" ht="15" customHeight="1" x14ac:dyDescent="0.4">
      <c r="A162" s="366"/>
      <c r="B162" s="366"/>
      <c r="C162" s="366"/>
      <c r="D162" s="366"/>
      <c r="E162" s="366"/>
      <c r="F162" s="366"/>
      <c r="G162" s="366"/>
      <c r="H162" s="366"/>
      <c r="I162" s="366"/>
      <c r="J162" s="366"/>
      <c r="K162" s="366"/>
      <c r="L162" s="366"/>
      <c r="M162" s="366"/>
      <c r="N162" s="366"/>
      <c r="O162" s="366"/>
      <c r="P162" s="366"/>
      <c r="Q162" s="366"/>
      <c r="R162" s="366"/>
      <c r="S162" s="366"/>
      <c r="T162" s="366"/>
      <c r="U162" s="366"/>
      <c r="V162" s="366"/>
      <c r="W162" s="366"/>
      <c r="X162" s="366"/>
      <c r="Y162" s="366"/>
      <c r="Z162" s="366"/>
      <c r="AA162" s="366"/>
      <c r="AB162" s="366"/>
      <c r="AC162" s="366"/>
      <c r="AD162" s="366"/>
      <c r="AE162" s="366"/>
      <c r="AF162" s="366"/>
      <c r="AG162" s="366"/>
      <c r="AH162" s="366"/>
      <c r="AI162" s="142"/>
    </row>
    <row r="163" spans="1:35" ht="15" customHeight="1" x14ac:dyDescent="0.4">
      <c r="A163" s="366"/>
      <c r="B163" s="366"/>
      <c r="C163" s="366"/>
      <c r="D163" s="366"/>
      <c r="E163" s="366"/>
      <c r="F163" s="366"/>
      <c r="G163" s="366"/>
      <c r="H163" s="366"/>
      <c r="I163" s="366"/>
      <c r="J163" s="366"/>
      <c r="K163" s="366"/>
      <c r="L163" s="366"/>
      <c r="M163" s="366"/>
      <c r="N163" s="366"/>
      <c r="O163" s="366"/>
      <c r="P163" s="366"/>
      <c r="Q163" s="366"/>
      <c r="R163" s="366"/>
      <c r="S163" s="366"/>
      <c r="T163" s="366"/>
      <c r="U163" s="366"/>
      <c r="V163" s="366"/>
      <c r="W163" s="366"/>
      <c r="X163" s="366"/>
      <c r="Y163" s="366"/>
      <c r="Z163" s="366"/>
      <c r="AA163" s="366"/>
      <c r="AB163" s="366"/>
      <c r="AC163" s="366"/>
      <c r="AD163" s="366"/>
      <c r="AE163" s="366"/>
      <c r="AF163" s="366"/>
      <c r="AG163" s="366"/>
      <c r="AH163" s="366"/>
      <c r="AI163" s="142"/>
    </row>
    <row r="164" spans="1:35" ht="15" customHeight="1" x14ac:dyDescent="0.4">
      <c r="A164" s="366"/>
      <c r="B164" s="366"/>
      <c r="C164" s="366"/>
      <c r="D164" s="366"/>
      <c r="E164" s="366"/>
      <c r="F164" s="366"/>
      <c r="G164" s="366"/>
      <c r="H164" s="366"/>
      <c r="I164" s="366"/>
      <c r="J164" s="366"/>
      <c r="K164" s="366"/>
      <c r="L164" s="366"/>
      <c r="M164" s="366"/>
      <c r="N164" s="366"/>
      <c r="O164" s="366"/>
      <c r="P164" s="366"/>
      <c r="Q164" s="366"/>
      <c r="R164" s="366"/>
      <c r="S164" s="366"/>
      <c r="T164" s="366"/>
      <c r="U164" s="366"/>
      <c r="V164" s="366"/>
      <c r="W164" s="366"/>
      <c r="X164" s="366"/>
      <c r="Y164" s="366"/>
      <c r="Z164" s="366"/>
      <c r="AA164" s="366"/>
      <c r="AB164" s="366"/>
      <c r="AC164" s="366"/>
      <c r="AD164" s="366"/>
      <c r="AE164" s="366"/>
      <c r="AF164" s="366"/>
      <c r="AG164" s="366"/>
      <c r="AH164" s="366"/>
      <c r="AI164" s="142"/>
    </row>
    <row r="165" spans="1:35" ht="15" customHeight="1" x14ac:dyDescent="0.4">
      <c r="A165" s="366"/>
      <c r="B165" s="366"/>
      <c r="C165" s="366"/>
      <c r="D165" s="366"/>
      <c r="E165" s="366"/>
      <c r="F165" s="366"/>
      <c r="G165" s="366"/>
      <c r="H165" s="366"/>
      <c r="I165" s="366"/>
      <c r="J165" s="366"/>
      <c r="K165" s="366"/>
      <c r="L165" s="366"/>
      <c r="M165" s="366"/>
      <c r="N165" s="366"/>
      <c r="O165" s="366"/>
      <c r="P165" s="366"/>
      <c r="Q165" s="366"/>
      <c r="R165" s="366"/>
      <c r="S165" s="366"/>
      <c r="T165" s="366"/>
      <c r="U165" s="366"/>
      <c r="V165" s="366"/>
      <c r="W165" s="366"/>
      <c r="X165" s="366"/>
      <c r="Y165" s="366"/>
      <c r="Z165" s="366"/>
      <c r="AA165" s="366"/>
      <c r="AB165" s="366"/>
      <c r="AC165" s="366"/>
      <c r="AD165" s="366"/>
      <c r="AE165" s="366"/>
      <c r="AF165" s="366"/>
      <c r="AG165" s="366"/>
      <c r="AH165" s="366"/>
      <c r="AI165" s="142"/>
    </row>
    <row r="166" spans="1:35" ht="15" customHeight="1" x14ac:dyDescent="0.4">
      <c r="A166" s="366"/>
      <c r="B166" s="366"/>
      <c r="C166" s="366"/>
      <c r="D166" s="366"/>
      <c r="E166" s="366"/>
      <c r="F166" s="366"/>
      <c r="G166" s="366"/>
      <c r="H166" s="366"/>
      <c r="I166" s="366"/>
      <c r="J166" s="366"/>
      <c r="K166" s="366"/>
      <c r="L166" s="366"/>
      <c r="M166" s="366"/>
      <c r="N166" s="366"/>
      <c r="O166" s="366"/>
      <c r="P166" s="366"/>
      <c r="Q166" s="366"/>
      <c r="R166" s="366"/>
      <c r="S166" s="366"/>
      <c r="T166" s="366"/>
      <c r="U166" s="366"/>
      <c r="V166" s="366"/>
      <c r="W166" s="366"/>
      <c r="X166" s="366"/>
      <c r="Y166" s="366"/>
      <c r="Z166" s="366"/>
      <c r="AA166" s="366"/>
      <c r="AB166" s="366"/>
      <c r="AC166" s="366"/>
      <c r="AD166" s="366"/>
      <c r="AE166" s="366"/>
      <c r="AF166" s="366"/>
      <c r="AG166" s="366"/>
      <c r="AH166" s="366"/>
      <c r="AI166" s="142"/>
    </row>
    <row r="167" spans="1:35" ht="15" customHeight="1" x14ac:dyDescent="0.4">
      <c r="A167" s="366"/>
      <c r="B167" s="366"/>
      <c r="C167" s="366"/>
      <c r="D167" s="366"/>
      <c r="E167" s="366"/>
      <c r="F167" s="366"/>
      <c r="G167" s="366"/>
      <c r="H167" s="366"/>
      <c r="I167" s="366"/>
      <c r="J167" s="366"/>
      <c r="K167" s="366"/>
      <c r="L167" s="366"/>
      <c r="M167" s="366"/>
      <c r="N167" s="366"/>
      <c r="O167" s="366"/>
      <c r="P167" s="366"/>
      <c r="Q167" s="366"/>
      <c r="R167" s="366"/>
      <c r="S167" s="366"/>
      <c r="T167" s="366"/>
      <c r="U167" s="366"/>
      <c r="V167" s="366"/>
      <c r="W167" s="366"/>
      <c r="X167" s="366"/>
      <c r="Y167" s="366"/>
      <c r="Z167" s="366"/>
      <c r="AA167" s="366"/>
      <c r="AB167" s="366"/>
      <c r="AC167" s="366"/>
      <c r="AD167" s="366"/>
      <c r="AE167" s="366"/>
      <c r="AF167" s="366"/>
      <c r="AG167" s="366"/>
      <c r="AH167" s="366"/>
      <c r="AI167" s="142"/>
    </row>
    <row r="168" spans="1:35" ht="15" customHeight="1" x14ac:dyDescent="0.4">
      <c r="A168" s="366"/>
      <c r="B168" s="366"/>
      <c r="C168" s="366"/>
      <c r="D168" s="366"/>
      <c r="E168" s="366"/>
      <c r="F168" s="366"/>
      <c r="G168" s="366"/>
      <c r="H168" s="366"/>
      <c r="I168" s="366"/>
      <c r="J168" s="366"/>
      <c r="K168" s="366"/>
      <c r="L168" s="366"/>
      <c r="M168" s="366"/>
      <c r="N168" s="366"/>
      <c r="O168" s="366"/>
      <c r="P168" s="366"/>
      <c r="Q168" s="366"/>
      <c r="R168" s="366"/>
      <c r="S168" s="366"/>
      <c r="T168" s="366"/>
      <c r="U168" s="366"/>
      <c r="V168" s="366"/>
      <c r="W168" s="366"/>
      <c r="X168" s="366"/>
      <c r="Y168" s="366"/>
      <c r="Z168" s="366"/>
      <c r="AA168" s="366"/>
      <c r="AB168" s="366"/>
      <c r="AC168" s="366"/>
      <c r="AD168" s="366"/>
      <c r="AE168" s="366"/>
      <c r="AF168" s="366"/>
      <c r="AG168" s="366"/>
      <c r="AH168" s="366"/>
      <c r="AI168" s="142"/>
    </row>
    <row r="169" spans="1:35" ht="15" customHeight="1" x14ac:dyDescent="0.4">
      <c r="A169" s="366"/>
      <c r="B169" s="366"/>
      <c r="C169" s="366"/>
      <c r="D169" s="366"/>
      <c r="E169" s="366"/>
      <c r="F169" s="366"/>
      <c r="G169" s="366"/>
      <c r="H169" s="366"/>
      <c r="I169" s="366"/>
      <c r="J169" s="366"/>
      <c r="K169" s="366"/>
      <c r="L169" s="366"/>
      <c r="M169" s="366"/>
      <c r="N169" s="366"/>
      <c r="O169" s="366"/>
      <c r="P169" s="366"/>
      <c r="Q169" s="366"/>
      <c r="R169" s="366"/>
      <c r="S169" s="366"/>
      <c r="T169" s="366"/>
      <c r="U169" s="366"/>
      <c r="V169" s="366"/>
      <c r="W169" s="366"/>
      <c r="X169" s="366"/>
      <c r="Y169" s="366"/>
      <c r="Z169" s="366"/>
      <c r="AA169" s="366"/>
      <c r="AB169" s="366"/>
      <c r="AC169" s="366"/>
      <c r="AD169" s="366"/>
      <c r="AE169" s="366"/>
      <c r="AF169" s="366"/>
      <c r="AG169" s="366"/>
      <c r="AH169" s="366"/>
      <c r="AI169" s="142"/>
    </row>
    <row r="170" spans="1:35" ht="15" customHeight="1" x14ac:dyDescent="0.4">
      <c r="A170" s="366"/>
      <c r="B170" s="366"/>
      <c r="C170" s="366"/>
      <c r="D170" s="366"/>
      <c r="E170" s="366"/>
      <c r="F170" s="366"/>
      <c r="G170" s="366"/>
      <c r="H170" s="366"/>
      <c r="I170" s="366"/>
      <c r="J170" s="366"/>
      <c r="K170" s="366"/>
      <c r="L170" s="366"/>
      <c r="M170" s="366"/>
      <c r="N170" s="366"/>
      <c r="O170" s="366"/>
      <c r="P170" s="366"/>
      <c r="Q170" s="366"/>
      <c r="R170" s="366"/>
      <c r="S170" s="366"/>
      <c r="T170" s="366"/>
      <c r="U170" s="366"/>
      <c r="V170" s="366"/>
      <c r="W170" s="366"/>
      <c r="X170" s="366"/>
      <c r="Y170" s="366"/>
      <c r="Z170" s="366"/>
      <c r="AA170" s="366"/>
      <c r="AB170" s="366"/>
      <c r="AC170" s="366"/>
      <c r="AD170" s="366"/>
      <c r="AE170" s="366"/>
      <c r="AF170" s="366"/>
      <c r="AG170" s="366"/>
      <c r="AH170" s="366"/>
      <c r="AI170" s="142"/>
    </row>
    <row r="171" spans="1:35" ht="15" customHeight="1" x14ac:dyDescent="0.4">
      <c r="A171" s="366"/>
      <c r="B171" s="366"/>
      <c r="C171" s="366"/>
      <c r="D171" s="366"/>
      <c r="E171" s="366"/>
      <c r="F171" s="366"/>
      <c r="G171" s="366"/>
      <c r="H171" s="366"/>
      <c r="I171" s="366"/>
      <c r="J171" s="366"/>
      <c r="K171" s="366"/>
      <c r="L171" s="366"/>
      <c r="M171" s="366"/>
      <c r="N171" s="366"/>
      <c r="O171" s="366"/>
      <c r="P171" s="366"/>
      <c r="Q171" s="366"/>
      <c r="R171" s="366"/>
      <c r="S171" s="366"/>
      <c r="T171" s="366"/>
      <c r="U171" s="366"/>
      <c r="V171" s="366"/>
      <c r="W171" s="366"/>
      <c r="X171" s="366"/>
      <c r="Y171" s="366"/>
      <c r="Z171" s="366"/>
      <c r="AA171" s="366"/>
      <c r="AB171" s="366"/>
      <c r="AC171" s="366"/>
      <c r="AD171" s="366"/>
      <c r="AE171" s="366"/>
      <c r="AF171" s="366"/>
      <c r="AG171" s="366"/>
      <c r="AH171" s="366"/>
      <c r="AI171" s="142"/>
    </row>
    <row r="172" spans="1:35" ht="15" customHeight="1" x14ac:dyDescent="0.4">
      <c r="A172" s="366"/>
      <c r="B172" s="366"/>
      <c r="C172" s="366"/>
      <c r="D172" s="366"/>
      <c r="E172" s="366"/>
      <c r="F172" s="366"/>
      <c r="G172" s="366"/>
      <c r="H172" s="366"/>
      <c r="I172" s="366"/>
      <c r="J172" s="366"/>
      <c r="K172" s="366"/>
      <c r="L172" s="366"/>
      <c r="M172" s="366"/>
      <c r="N172" s="366"/>
      <c r="O172" s="366"/>
      <c r="P172" s="366"/>
      <c r="Q172" s="366"/>
      <c r="R172" s="366"/>
      <c r="S172" s="366"/>
      <c r="T172" s="366"/>
      <c r="U172" s="366"/>
      <c r="V172" s="366"/>
      <c r="W172" s="366"/>
      <c r="X172" s="366"/>
      <c r="Y172" s="366"/>
      <c r="Z172" s="366"/>
      <c r="AA172" s="366"/>
      <c r="AB172" s="366"/>
      <c r="AC172" s="366"/>
      <c r="AD172" s="366"/>
      <c r="AE172" s="366"/>
      <c r="AF172" s="366"/>
      <c r="AG172" s="366"/>
      <c r="AH172" s="366"/>
      <c r="AI172" s="142"/>
    </row>
    <row r="173" spans="1:35" ht="15" customHeight="1" x14ac:dyDescent="0.4">
      <c r="A173" s="366"/>
      <c r="B173" s="366"/>
      <c r="C173" s="366"/>
      <c r="D173" s="366"/>
      <c r="E173" s="366"/>
      <c r="F173" s="366"/>
      <c r="G173" s="366"/>
      <c r="H173" s="366"/>
      <c r="I173" s="366"/>
      <c r="J173" s="366"/>
      <c r="K173" s="366"/>
      <c r="L173" s="366"/>
      <c r="M173" s="366"/>
      <c r="N173" s="366"/>
      <c r="O173" s="366"/>
      <c r="P173" s="366"/>
      <c r="Q173" s="366"/>
      <c r="R173" s="366"/>
      <c r="S173" s="366"/>
      <c r="T173" s="366"/>
      <c r="U173" s="366"/>
      <c r="V173" s="366"/>
      <c r="W173" s="366"/>
      <c r="X173" s="366"/>
      <c r="Y173" s="366"/>
      <c r="Z173" s="366"/>
      <c r="AA173" s="366"/>
      <c r="AB173" s="366"/>
      <c r="AC173" s="366"/>
      <c r="AD173" s="366"/>
      <c r="AE173" s="366"/>
      <c r="AF173" s="366"/>
      <c r="AG173" s="366"/>
      <c r="AH173" s="366"/>
      <c r="AI173" s="142"/>
    </row>
    <row r="174" spans="1:35" ht="15" customHeight="1" x14ac:dyDescent="0.4">
      <c r="A174" s="366"/>
      <c r="B174" s="366"/>
      <c r="C174" s="366"/>
      <c r="D174" s="366"/>
      <c r="E174" s="366"/>
      <c r="F174" s="366"/>
      <c r="G174" s="366"/>
      <c r="H174" s="366"/>
      <c r="I174" s="366"/>
      <c r="J174" s="366"/>
      <c r="K174" s="366"/>
      <c r="L174" s="366"/>
      <c r="M174" s="366"/>
      <c r="N174" s="366"/>
      <c r="O174" s="366"/>
      <c r="P174" s="366"/>
      <c r="Q174" s="366"/>
      <c r="R174" s="366"/>
      <c r="S174" s="366"/>
      <c r="T174" s="366"/>
      <c r="U174" s="366"/>
      <c r="V174" s="366"/>
      <c r="W174" s="366"/>
      <c r="X174" s="366"/>
      <c r="Y174" s="366"/>
      <c r="Z174" s="366"/>
      <c r="AA174" s="366"/>
      <c r="AB174" s="366"/>
      <c r="AC174" s="366"/>
      <c r="AD174" s="366"/>
      <c r="AE174" s="366"/>
      <c r="AF174" s="366"/>
      <c r="AG174" s="366"/>
      <c r="AH174" s="366"/>
      <c r="AI174" s="142"/>
    </row>
    <row r="175" spans="1:35" ht="15" customHeight="1" x14ac:dyDescent="0.4">
      <c r="A175" s="366"/>
      <c r="B175" s="366"/>
      <c r="C175" s="366"/>
      <c r="D175" s="366"/>
      <c r="E175" s="366"/>
      <c r="F175" s="366"/>
      <c r="G175" s="366"/>
      <c r="H175" s="366"/>
      <c r="I175" s="366"/>
      <c r="J175" s="366"/>
      <c r="K175" s="366"/>
      <c r="L175" s="366"/>
      <c r="M175" s="366"/>
      <c r="N175" s="366"/>
      <c r="O175" s="366"/>
      <c r="P175" s="366"/>
      <c r="Q175" s="366"/>
      <c r="R175" s="366"/>
      <c r="S175" s="366"/>
      <c r="T175" s="366"/>
      <c r="U175" s="366"/>
      <c r="V175" s="366"/>
      <c r="W175" s="366"/>
      <c r="X175" s="366"/>
      <c r="Y175" s="366"/>
      <c r="Z175" s="366"/>
      <c r="AA175" s="366"/>
      <c r="AB175" s="366"/>
      <c r="AC175" s="366"/>
      <c r="AD175" s="366"/>
      <c r="AE175" s="366"/>
      <c r="AF175" s="366"/>
      <c r="AG175" s="366"/>
      <c r="AH175" s="366"/>
      <c r="AI175" s="142"/>
    </row>
    <row r="176" spans="1:35" ht="15" customHeight="1" x14ac:dyDescent="0.4">
      <c r="A176" s="16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c r="AA176" s="163"/>
      <c r="AB176" s="163"/>
      <c r="AC176" s="163"/>
      <c r="AD176" s="163"/>
      <c r="AE176" s="163"/>
      <c r="AF176" s="163"/>
      <c r="AG176" s="163"/>
      <c r="AH176" s="163"/>
      <c r="AI176" s="142"/>
    </row>
    <row r="177" spans="1:70" ht="15" customHeight="1" x14ac:dyDescent="0.4">
      <c r="A177" s="16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c r="AA177" s="163"/>
      <c r="AB177" s="163"/>
      <c r="AC177" s="163"/>
      <c r="AD177" s="163"/>
      <c r="AE177" s="163"/>
      <c r="AF177" s="163"/>
      <c r="AG177" s="163"/>
      <c r="AH177" s="163"/>
      <c r="AI177" s="142"/>
    </row>
    <row r="178" spans="1:70" ht="15" customHeight="1" x14ac:dyDescent="0.4">
      <c r="A178" s="16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c r="AA178" s="163"/>
      <c r="AB178" s="163"/>
      <c r="AC178" s="163"/>
      <c r="AD178" s="163"/>
      <c r="AE178" s="163"/>
      <c r="AF178" s="163"/>
      <c r="AG178" s="163"/>
      <c r="AH178" s="163"/>
      <c r="AI178" s="142"/>
    </row>
    <row r="179" spans="1:70" ht="15" customHeight="1" x14ac:dyDescent="0.4">
      <c r="A179" s="16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c r="AA179" s="163"/>
      <c r="AB179" s="163"/>
      <c r="AC179" s="163"/>
      <c r="AD179" s="163"/>
      <c r="AE179" s="163"/>
      <c r="AF179" s="163"/>
      <c r="AG179" s="163"/>
      <c r="AH179" s="163"/>
      <c r="AI179" s="142"/>
    </row>
    <row r="180" spans="1:70" ht="15" customHeight="1" x14ac:dyDescent="0.4">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c r="AB180" s="163"/>
      <c r="AC180" s="163"/>
      <c r="AD180" s="163"/>
      <c r="AE180" s="163"/>
      <c r="AF180" s="163"/>
      <c r="AG180" s="163"/>
      <c r="AH180" s="163"/>
      <c r="AI180" s="142"/>
    </row>
    <row r="181" spans="1:70" ht="15" customHeight="1" x14ac:dyDescent="0.4">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c r="AB181" s="163"/>
      <c r="AC181" s="163"/>
      <c r="AD181" s="163"/>
      <c r="AE181" s="163"/>
      <c r="AF181" s="163"/>
      <c r="AG181" s="163"/>
      <c r="AH181" s="163"/>
      <c r="AI181" s="142"/>
    </row>
    <row r="182" spans="1:70" ht="15" customHeight="1" x14ac:dyDescent="0.4">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c r="AB182" s="163"/>
      <c r="AC182" s="163"/>
      <c r="AD182" s="163"/>
      <c r="AE182" s="163"/>
      <c r="AF182" s="163"/>
      <c r="AG182" s="163"/>
      <c r="AH182" s="163"/>
      <c r="AI182" s="142"/>
    </row>
    <row r="183" spans="1:70" ht="16.149999999999999" customHeight="1" x14ac:dyDescent="0.4">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c r="AB183" s="163"/>
      <c r="AC183" s="163"/>
      <c r="AD183" s="163"/>
      <c r="AE183" s="163"/>
      <c r="AF183" s="163"/>
      <c r="AG183" s="163"/>
      <c r="AH183" s="163"/>
      <c r="AI183" s="142"/>
    </row>
    <row r="184" spans="1:70" ht="16.149999999999999" customHeight="1" x14ac:dyDescent="0.4">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c r="AB184" s="163"/>
      <c r="AC184" s="163"/>
      <c r="AD184" s="163"/>
      <c r="AE184" s="163"/>
      <c r="AF184" s="163"/>
      <c r="AG184" s="163"/>
      <c r="AH184" s="163"/>
      <c r="AI184" s="142"/>
    </row>
    <row r="185" spans="1:70" ht="16.149999999999999" customHeight="1" x14ac:dyDescent="0.4">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c r="AB185" s="163"/>
      <c r="AC185" s="163"/>
      <c r="AD185" s="163"/>
      <c r="AE185" s="163"/>
      <c r="AF185" s="163"/>
      <c r="AG185" s="163"/>
      <c r="AH185" s="163"/>
    </row>
    <row r="186" spans="1:70" x14ac:dyDescent="0.4">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c r="AB186" s="163"/>
      <c r="AC186" s="163"/>
      <c r="AD186" s="163"/>
      <c r="AE186" s="163"/>
      <c r="AF186" s="163"/>
      <c r="AG186" s="163"/>
      <c r="AH186" s="163"/>
    </row>
    <row r="187" spans="1:70" x14ac:dyDescent="0.4">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c r="AB187" s="163"/>
      <c r="AC187" s="163"/>
      <c r="AD187" s="163"/>
      <c r="AE187" s="163"/>
      <c r="AF187" s="163"/>
      <c r="AG187" s="163"/>
      <c r="AH187" s="163"/>
    </row>
    <row r="188" spans="1:70" ht="16.149999999999999" customHeight="1" x14ac:dyDescent="0.4">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c r="AB188" s="163"/>
      <c r="AC188" s="163"/>
      <c r="AD188" s="163"/>
      <c r="AE188" s="163"/>
      <c r="AF188" s="163"/>
      <c r="AG188" s="163"/>
      <c r="AH188" s="163"/>
    </row>
    <row r="189" spans="1:70" ht="16.149999999999999" customHeight="1" x14ac:dyDescent="0.4">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c r="AB189" s="163"/>
      <c r="AC189" s="163"/>
      <c r="AD189" s="163"/>
      <c r="AE189" s="163"/>
      <c r="AF189" s="163"/>
      <c r="AG189" s="163"/>
      <c r="AH189" s="163"/>
    </row>
    <row r="190" spans="1:70" ht="16.149999999999999" customHeight="1" x14ac:dyDescent="0.4">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c r="AB190" s="163"/>
      <c r="AC190" s="163"/>
      <c r="AD190" s="163"/>
      <c r="AE190" s="163"/>
      <c r="AF190" s="163"/>
      <c r="AG190" s="163"/>
      <c r="AH190" s="163"/>
    </row>
    <row r="191" spans="1:70" x14ac:dyDescent="0.4">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c r="AB191" s="163"/>
      <c r="AC191" s="163"/>
      <c r="AD191" s="163"/>
      <c r="AE191" s="163"/>
      <c r="AF191" s="163"/>
      <c r="AG191" s="163"/>
      <c r="AH191" s="163"/>
    </row>
    <row r="192" spans="1:70" ht="15" customHeight="1" x14ac:dyDescent="0.4">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c r="AB192" s="163"/>
      <c r="AC192" s="163"/>
      <c r="AD192" s="163"/>
      <c r="AE192" s="163"/>
      <c r="AF192" s="163"/>
      <c r="AG192" s="163"/>
      <c r="AH192" s="163"/>
      <c r="AM192" s="60"/>
      <c r="AN192" s="60"/>
      <c r="AO192" s="60"/>
      <c r="AP192" s="60"/>
      <c r="AQ192" s="60"/>
      <c r="AR192" s="60"/>
      <c r="AS192" s="60"/>
      <c r="AT192" s="60"/>
      <c r="AU192" s="60"/>
      <c r="AV192" s="60"/>
      <c r="AW192" s="60"/>
      <c r="AX192" s="60"/>
      <c r="AY192" s="60"/>
      <c r="AZ192" s="60"/>
      <c r="BA192" s="60"/>
      <c r="BB192" s="60"/>
      <c r="BC192" s="60"/>
      <c r="BD192" s="60"/>
      <c r="BE192" s="60"/>
      <c r="BF192" s="60"/>
      <c r="BG192" s="60"/>
      <c r="BH192" s="60"/>
      <c r="BI192" s="60"/>
      <c r="BJ192" s="60"/>
      <c r="BK192" s="60"/>
      <c r="BL192" s="60"/>
      <c r="BM192" s="60"/>
      <c r="BN192" s="60"/>
      <c r="BO192" s="60"/>
      <c r="BP192" s="60"/>
      <c r="BQ192" s="60"/>
      <c r="BR192" s="60"/>
    </row>
    <row r="193" spans="1:70" ht="15" customHeight="1" x14ac:dyDescent="0.4">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c r="AB193" s="163"/>
      <c r="AC193" s="163"/>
      <c r="AD193" s="163"/>
      <c r="AE193" s="163"/>
      <c r="AF193" s="163"/>
      <c r="AG193" s="163"/>
      <c r="AH193" s="163"/>
      <c r="AL193" s="60"/>
      <c r="AM193" s="60"/>
      <c r="AN193" s="60"/>
      <c r="AO193" s="60"/>
      <c r="AP193" s="60"/>
      <c r="AQ193" s="60"/>
      <c r="AR193" s="60"/>
      <c r="AS193" s="60"/>
      <c r="AT193" s="60"/>
      <c r="AU193" s="60"/>
      <c r="AV193" s="60"/>
      <c r="AW193" s="60"/>
      <c r="AX193" s="60"/>
      <c r="AY193" s="60"/>
      <c r="AZ193" s="60"/>
      <c r="BA193" s="60"/>
      <c r="BB193" s="60"/>
      <c r="BC193" s="60"/>
      <c r="BD193" s="60"/>
      <c r="BE193" s="60"/>
      <c r="BF193" s="60"/>
      <c r="BG193" s="60"/>
      <c r="BH193" s="60"/>
      <c r="BI193" s="60"/>
      <c r="BJ193" s="60"/>
      <c r="BK193" s="60"/>
      <c r="BL193" s="60"/>
      <c r="BM193" s="60"/>
      <c r="BN193" s="60"/>
      <c r="BO193" s="60"/>
      <c r="BP193" s="60"/>
      <c r="BQ193" s="60"/>
      <c r="BR193" s="60"/>
    </row>
    <row r="194" spans="1:70" ht="15" customHeight="1" x14ac:dyDescent="0.4">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c r="AB194" s="163"/>
      <c r="AC194" s="163"/>
      <c r="AD194" s="163"/>
      <c r="AE194" s="163"/>
      <c r="AF194" s="163"/>
      <c r="AG194" s="163"/>
      <c r="AH194" s="163"/>
      <c r="AL194" s="60"/>
      <c r="AM194" s="60"/>
      <c r="AN194" s="60"/>
      <c r="AO194" s="60"/>
      <c r="AP194" s="60"/>
      <c r="AQ194" s="60"/>
      <c r="AR194" s="60"/>
      <c r="AS194" s="60"/>
      <c r="AT194" s="60"/>
      <c r="AU194" s="60"/>
      <c r="AV194" s="60"/>
      <c r="AW194" s="60"/>
      <c r="AX194" s="60"/>
      <c r="AY194" s="60"/>
      <c r="AZ194" s="60"/>
      <c r="BA194" s="60"/>
      <c r="BB194" s="60"/>
      <c r="BC194" s="60"/>
      <c r="BD194" s="60"/>
      <c r="BE194" s="60"/>
      <c r="BF194" s="60"/>
      <c r="BG194" s="60"/>
      <c r="BH194" s="60"/>
      <c r="BI194" s="60"/>
      <c r="BJ194" s="60"/>
      <c r="BK194" s="60"/>
      <c r="BL194" s="60"/>
      <c r="BM194" s="60"/>
      <c r="BN194" s="60"/>
      <c r="BO194" s="60"/>
      <c r="BP194" s="60"/>
      <c r="BQ194" s="60"/>
      <c r="BR194" s="60"/>
    </row>
    <row r="195" spans="1:70" ht="15" customHeight="1" x14ac:dyDescent="0.4">
      <c r="A195" s="16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c r="AA195" s="163"/>
      <c r="AB195" s="163"/>
      <c r="AC195" s="163"/>
      <c r="AD195" s="163"/>
      <c r="AE195" s="163"/>
      <c r="AF195" s="163"/>
      <c r="AG195" s="163"/>
      <c r="AH195" s="163"/>
      <c r="AL195" s="60"/>
      <c r="AM195" s="60"/>
      <c r="AN195" s="60"/>
      <c r="AO195" s="60"/>
      <c r="AP195" s="60"/>
      <c r="AQ195" s="60"/>
      <c r="AR195" s="60"/>
      <c r="AS195" s="60"/>
      <c r="AT195" s="60"/>
      <c r="AU195" s="60"/>
      <c r="AV195" s="60"/>
      <c r="AW195" s="60"/>
      <c r="AX195" s="60"/>
      <c r="AY195" s="60"/>
      <c r="AZ195" s="60"/>
      <c r="BA195" s="60"/>
      <c r="BB195" s="60"/>
      <c r="BC195" s="60"/>
      <c r="BD195" s="60"/>
      <c r="BE195" s="60"/>
      <c r="BF195" s="60"/>
      <c r="BG195" s="60"/>
      <c r="BH195" s="60"/>
      <c r="BI195" s="60"/>
      <c r="BJ195" s="60"/>
      <c r="BK195" s="60"/>
      <c r="BL195" s="60"/>
      <c r="BM195" s="60"/>
      <c r="BN195" s="60"/>
      <c r="BO195" s="60"/>
      <c r="BP195" s="60"/>
      <c r="BQ195" s="60"/>
      <c r="BR195" s="60"/>
    </row>
    <row r="196" spans="1:70" ht="15" customHeight="1" x14ac:dyDescent="0.4">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c r="AA196" s="163"/>
      <c r="AB196" s="163"/>
      <c r="AC196" s="163"/>
      <c r="AD196" s="163"/>
      <c r="AE196" s="163"/>
      <c r="AF196" s="163"/>
      <c r="AG196" s="163"/>
      <c r="AH196" s="163"/>
      <c r="AL196" s="60"/>
      <c r="AM196" s="60"/>
      <c r="AN196" s="60"/>
      <c r="AO196" s="60"/>
      <c r="AP196" s="60"/>
      <c r="AQ196" s="60"/>
      <c r="AR196" s="60"/>
      <c r="AS196" s="60"/>
      <c r="AT196" s="60"/>
      <c r="AU196" s="60"/>
      <c r="AV196" s="60"/>
      <c r="AW196" s="60"/>
      <c r="AX196" s="60"/>
      <c r="AY196" s="60"/>
      <c r="AZ196" s="60"/>
      <c r="BA196" s="60"/>
      <c r="BB196" s="60"/>
      <c r="BC196" s="60"/>
      <c r="BD196" s="60"/>
      <c r="BE196" s="60"/>
      <c r="BF196" s="60"/>
      <c r="BG196" s="60"/>
      <c r="BH196" s="60"/>
      <c r="BI196" s="60"/>
      <c r="BJ196" s="60"/>
      <c r="BK196" s="60"/>
      <c r="BL196" s="60"/>
      <c r="BM196" s="60"/>
      <c r="BN196" s="60"/>
      <c r="BO196" s="60"/>
      <c r="BP196" s="60"/>
      <c r="BQ196" s="60"/>
      <c r="BR196" s="60"/>
    </row>
    <row r="197" spans="1:70" ht="15" customHeight="1" x14ac:dyDescent="0.4">
      <c r="AL197" s="60"/>
      <c r="AM197" s="60"/>
      <c r="AN197" s="60"/>
      <c r="AO197" s="60"/>
      <c r="AP197" s="60"/>
      <c r="AQ197" s="60"/>
      <c r="AR197" s="60"/>
      <c r="AS197" s="60"/>
      <c r="AT197" s="60"/>
      <c r="AU197" s="60"/>
      <c r="AV197" s="60"/>
      <c r="AW197" s="60"/>
      <c r="AX197" s="60"/>
      <c r="AY197" s="60"/>
      <c r="AZ197" s="60"/>
      <c r="BA197" s="60"/>
      <c r="BB197" s="60"/>
      <c r="BC197" s="60"/>
      <c r="BD197" s="60"/>
      <c r="BE197" s="60"/>
      <c r="BF197" s="60"/>
      <c r="BG197" s="60"/>
      <c r="BH197" s="60"/>
      <c r="BI197" s="60"/>
      <c r="BJ197" s="60"/>
      <c r="BK197" s="60"/>
      <c r="BL197" s="60"/>
      <c r="BM197" s="60"/>
      <c r="BN197" s="60"/>
      <c r="BO197" s="60"/>
      <c r="BP197" s="60"/>
      <c r="BQ197" s="60"/>
      <c r="BR197" s="60"/>
    </row>
    <row r="198" spans="1:70" ht="15" customHeight="1" x14ac:dyDescent="0.4">
      <c r="AL198" s="60"/>
      <c r="AM198" s="60"/>
      <c r="AN198" s="60"/>
      <c r="AO198" s="60"/>
      <c r="AP198" s="60"/>
      <c r="AQ198" s="60"/>
      <c r="AR198" s="60"/>
      <c r="AS198" s="60"/>
      <c r="AT198" s="60"/>
      <c r="AU198" s="60"/>
      <c r="AV198" s="60"/>
      <c r="AW198" s="60"/>
      <c r="AX198" s="60"/>
      <c r="AY198" s="60"/>
      <c r="AZ198" s="60"/>
      <c r="BA198" s="60"/>
      <c r="BB198" s="60"/>
      <c r="BC198" s="60"/>
      <c r="BD198" s="60"/>
      <c r="BE198" s="60"/>
      <c r="BF198" s="60"/>
      <c r="BG198" s="60"/>
      <c r="BH198" s="60"/>
      <c r="BI198" s="60"/>
      <c r="BJ198" s="60"/>
      <c r="BK198" s="60"/>
      <c r="BL198" s="60"/>
      <c r="BM198" s="60"/>
      <c r="BN198" s="60"/>
      <c r="BO198" s="60"/>
      <c r="BP198" s="60"/>
      <c r="BQ198" s="60"/>
      <c r="BR198" s="60"/>
    </row>
    <row r="199" spans="1:70" ht="15" customHeight="1" x14ac:dyDescent="0.4">
      <c r="AL199" s="60"/>
      <c r="AM199" s="60"/>
      <c r="AN199" s="60"/>
      <c r="AO199" s="60"/>
      <c r="AP199" s="60"/>
      <c r="AQ199" s="60"/>
      <c r="AR199" s="60"/>
      <c r="AS199" s="60"/>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c r="BR199" s="60"/>
    </row>
    <row r="200" spans="1:70" ht="15" customHeight="1" x14ac:dyDescent="0.4">
      <c r="AL200" s="60"/>
      <c r="AM200" s="60"/>
      <c r="AN200" s="60"/>
      <c r="AO200" s="60"/>
      <c r="AP200" s="60"/>
      <c r="AQ200" s="60"/>
      <c r="AR200" s="60"/>
      <c r="AS200" s="60"/>
      <c r="AT200" s="60"/>
      <c r="AU200" s="60"/>
      <c r="AV200" s="60"/>
      <c r="AW200" s="60"/>
      <c r="AX200" s="60"/>
      <c r="AY200" s="60"/>
      <c r="AZ200" s="60"/>
      <c r="BA200" s="60"/>
      <c r="BB200" s="60"/>
      <c r="BC200" s="60"/>
      <c r="BD200" s="60"/>
      <c r="BE200" s="60"/>
      <c r="BF200" s="60"/>
      <c r="BG200" s="60"/>
      <c r="BH200" s="60"/>
      <c r="BI200" s="60"/>
      <c r="BJ200" s="60"/>
      <c r="BK200" s="60"/>
      <c r="BL200" s="60"/>
      <c r="BM200" s="60"/>
      <c r="BN200" s="60"/>
      <c r="BO200" s="60"/>
      <c r="BP200" s="60"/>
      <c r="BQ200" s="60"/>
      <c r="BR200" s="60"/>
    </row>
    <row r="201" spans="1:70" ht="15" customHeight="1" x14ac:dyDescent="0.4">
      <c r="AL201" s="60"/>
      <c r="AM201" s="60"/>
      <c r="AN201" s="60"/>
      <c r="AO201" s="60"/>
      <c r="AP201" s="60"/>
      <c r="AQ201" s="60"/>
      <c r="AR201" s="60"/>
      <c r="AS201" s="60"/>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c r="BR201" s="60"/>
    </row>
    <row r="202" spans="1:70" ht="15" customHeight="1" x14ac:dyDescent="0.4">
      <c r="AL202" s="50"/>
      <c r="AM202" s="51"/>
      <c r="AN202" s="50"/>
      <c r="AO202" s="50"/>
      <c r="AP202" s="50"/>
      <c r="AQ202" s="50"/>
      <c r="AR202" s="50"/>
      <c r="AS202" s="50"/>
      <c r="AT202" s="50"/>
      <c r="AU202" s="50"/>
      <c r="AV202" s="50"/>
      <c r="AW202" s="50"/>
      <c r="AX202" s="50"/>
      <c r="AY202" s="50"/>
      <c r="AZ202" s="50"/>
      <c r="BA202" s="50"/>
      <c r="BB202" s="50"/>
      <c r="BC202" s="50"/>
      <c r="BD202" s="50"/>
      <c r="BE202" s="50"/>
      <c r="BF202" s="50"/>
      <c r="BG202" s="50"/>
      <c r="BH202" s="50"/>
      <c r="BI202" s="50"/>
      <c r="BJ202" s="50"/>
      <c r="BK202" s="50"/>
      <c r="BL202" s="50"/>
      <c r="BM202" s="50"/>
      <c r="BN202" s="50"/>
      <c r="BO202" s="50"/>
      <c r="BP202" s="50"/>
      <c r="BQ202" s="50"/>
      <c r="BR202" s="50"/>
    </row>
    <row r="203" spans="1:70" ht="15" customHeight="1" x14ac:dyDescent="0.4">
      <c r="AL203" s="51"/>
      <c r="AM203" s="51"/>
      <c r="AN203" s="50"/>
      <c r="AO203" s="50"/>
      <c r="AP203" s="50"/>
      <c r="AQ203" s="50"/>
      <c r="AR203" s="50"/>
      <c r="AS203" s="50"/>
      <c r="AT203" s="50"/>
      <c r="AU203" s="50"/>
      <c r="AV203" s="50"/>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row>
    <row r="204" spans="1:70" ht="15" customHeight="1" x14ac:dyDescent="0.4">
      <c r="AL204" s="51"/>
      <c r="AM204" s="51"/>
      <c r="AN204" s="50"/>
      <c r="AO204" s="50"/>
      <c r="AP204" s="50"/>
      <c r="AQ204" s="50"/>
      <c r="AR204" s="50"/>
      <c r="AS204" s="50"/>
      <c r="AT204" s="50"/>
      <c r="AU204" s="50"/>
      <c r="AV204" s="50"/>
      <c r="AW204" s="50"/>
      <c r="AX204" s="50"/>
      <c r="AY204" s="50"/>
      <c r="AZ204" s="50"/>
      <c r="BA204" s="50"/>
      <c r="BB204" s="50"/>
      <c r="BC204" s="50"/>
      <c r="BD204" s="50"/>
      <c r="BE204" s="50"/>
      <c r="BF204" s="50"/>
      <c r="BG204" s="50"/>
      <c r="BH204" s="50"/>
      <c r="BI204" s="50"/>
      <c r="BJ204" s="50"/>
      <c r="BK204" s="50"/>
      <c r="BL204" s="50"/>
      <c r="BM204" s="50"/>
      <c r="BN204" s="50"/>
      <c r="BO204" s="50"/>
      <c r="BP204" s="50"/>
      <c r="BQ204" s="50"/>
      <c r="BR204" s="50"/>
    </row>
    <row r="205" spans="1:70" ht="15" customHeight="1" x14ac:dyDescent="0.4">
      <c r="AL205" s="51"/>
      <c r="AM205" s="51"/>
      <c r="AN205" s="50"/>
      <c r="AO205" s="50"/>
      <c r="AP205" s="50"/>
      <c r="AQ205" s="50"/>
      <c r="AR205" s="50"/>
      <c r="AS205" s="50"/>
      <c r="AT205" s="50"/>
      <c r="AU205" s="50"/>
      <c r="AV205" s="50"/>
      <c r="AW205" s="50"/>
      <c r="AX205" s="50"/>
      <c r="AY205" s="50"/>
      <c r="AZ205" s="50"/>
      <c r="BA205" s="50"/>
      <c r="BB205" s="50"/>
      <c r="BC205" s="50"/>
      <c r="BD205" s="50"/>
      <c r="BE205" s="50"/>
      <c r="BF205" s="50"/>
      <c r="BG205" s="50"/>
      <c r="BH205" s="50"/>
      <c r="BI205" s="50"/>
      <c r="BJ205" s="50"/>
      <c r="BK205" s="50"/>
      <c r="BL205" s="50"/>
      <c r="BM205" s="50"/>
      <c r="BN205" s="50"/>
      <c r="BO205" s="50"/>
      <c r="BP205" s="50"/>
      <c r="BQ205" s="50"/>
      <c r="BR205" s="50"/>
    </row>
    <row r="206" spans="1:70" ht="15" customHeight="1" x14ac:dyDescent="0.4">
      <c r="AL206" s="51"/>
      <c r="AM206" s="51"/>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row>
    <row r="207" spans="1:70" ht="15" customHeight="1" x14ac:dyDescent="0.4">
      <c r="AL207" s="51"/>
      <c r="AM207" s="51"/>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row>
    <row r="208" spans="1:70" ht="15" customHeight="1" x14ac:dyDescent="0.4">
      <c r="AL208" s="50"/>
      <c r="AM208" s="51"/>
      <c r="AN208" s="50"/>
      <c r="AO208" s="50"/>
      <c r="AP208" s="50"/>
      <c r="AQ208" s="50"/>
      <c r="AR208" s="50"/>
      <c r="AS208" s="50"/>
      <c r="AT208" s="50"/>
      <c r="AU208" s="50"/>
      <c r="AV208" s="50"/>
      <c r="AW208" s="50"/>
      <c r="AX208" s="50"/>
      <c r="AY208" s="50"/>
      <c r="AZ208" s="50"/>
      <c r="BA208" s="50"/>
      <c r="BB208" s="50"/>
      <c r="BC208" s="50"/>
      <c r="BD208" s="50"/>
      <c r="BE208" s="50"/>
      <c r="BF208" s="50"/>
      <c r="BG208" s="50"/>
      <c r="BH208" s="50"/>
      <c r="BI208" s="50"/>
      <c r="BJ208" s="50"/>
      <c r="BK208" s="50"/>
      <c r="BL208" s="50"/>
      <c r="BM208" s="50"/>
      <c r="BN208" s="50"/>
      <c r="BO208" s="50"/>
      <c r="BP208" s="50"/>
      <c r="BQ208" s="50"/>
      <c r="BR208" s="50"/>
    </row>
    <row r="209" spans="38:70" ht="15" customHeight="1" x14ac:dyDescent="0.4">
      <c r="AL209" s="50"/>
      <c r="AM209" s="51"/>
      <c r="AN209" s="50"/>
      <c r="AO209" s="50"/>
      <c r="AP209" s="50"/>
      <c r="AQ209" s="50"/>
      <c r="AR209" s="50"/>
      <c r="AS209" s="50"/>
      <c r="AT209" s="50"/>
      <c r="AU209" s="50"/>
      <c r="AV209" s="50"/>
      <c r="AW209" s="50"/>
      <c r="AX209" s="50"/>
      <c r="AY209" s="50"/>
      <c r="AZ209" s="50"/>
      <c r="BA209" s="50"/>
      <c r="BB209" s="50"/>
      <c r="BC209" s="50"/>
      <c r="BD209" s="50"/>
      <c r="BE209" s="50"/>
      <c r="BF209" s="50"/>
      <c r="BG209" s="50"/>
      <c r="BH209" s="50"/>
      <c r="BI209" s="50"/>
      <c r="BJ209" s="50"/>
      <c r="BK209" s="50"/>
      <c r="BL209" s="50"/>
      <c r="BM209" s="50"/>
      <c r="BN209" s="50"/>
      <c r="BO209" s="50"/>
      <c r="BP209" s="50"/>
      <c r="BQ209" s="50"/>
      <c r="BR209" s="50"/>
    </row>
    <row r="210" spans="38:70" ht="15" customHeight="1" x14ac:dyDescent="0.4">
      <c r="AL210" s="50"/>
      <c r="AM210" s="51"/>
      <c r="AN210" s="50"/>
      <c r="AO210" s="50"/>
      <c r="AP210" s="50"/>
      <c r="AQ210" s="50"/>
      <c r="AR210" s="50"/>
      <c r="AS210" s="50"/>
      <c r="AT210" s="50"/>
      <c r="AU210" s="50"/>
      <c r="AV210" s="50"/>
      <c r="AW210" s="50"/>
      <c r="AX210" s="50"/>
      <c r="AY210" s="50"/>
      <c r="AZ210" s="50"/>
      <c r="BA210" s="50"/>
      <c r="BB210" s="50"/>
      <c r="BC210" s="50"/>
      <c r="BD210" s="50"/>
      <c r="BE210" s="50"/>
      <c r="BF210" s="50"/>
      <c r="BG210" s="50"/>
      <c r="BH210" s="50"/>
      <c r="BI210" s="50"/>
      <c r="BJ210" s="50"/>
      <c r="BK210" s="50"/>
      <c r="BL210" s="50"/>
      <c r="BM210" s="50"/>
      <c r="BN210" s="50"/>
      <c r="BO210" s="50"/>
      <c r="BP210" s="50"/>
      <c r="BQ210" s="50"/>
      <c r="BR210" s="50"/>
    </row>
    <row r="211" spans="38:70" ht="15" customHeight="1" x14ac:dyDescent="0.4">
      <c r="AL211" s="51"/>
      <c r="AM211" s="51"/>
      <c r="AN211" s="50"/>
      <c r="AO211" s="50"/>
      <c r="AP211" s="50"/>
      <c r="AQ211" s="50"/>
      <c r="AR211" s="50"/>
      <c r="AS211" s="50"/>
      <c r="AT211" s="50"/>
      <c r="AU211" s="50"/>
      <c r="AV211" s="50"/>
      <c r="AW211" s="50"/>
      <c r="AX211" s="50"/>
      <c r="AY211" s="50"/>
      <c r="AZ211" s="50"/>
      <c r="BA211" s="50"/>
      <c r="BB211" s="50"/>
      <c r="BC211" s="50"/>
      <c r="BD211" s="50"/>
      <c r="BE211" s="50"/>
      <c r="BF211" s="50"/>
      <c r="BG211" s="50"/>
      <c r="BH211" s="50"/>
      <c r="BI211" s="50"/>
      <c r="BJ211" s="50"/>
      <c r="BK211" s="50"/>
      <c r="BL211" s="50"/>
      <c r="BM211" s="50"/>
      <c r="BN211" s="50"/>
      <c r="BO211" s="50"/>
      <c r="BP211" s="50"/>
      <c r="BQ211" s="50"/>
      <c r="BR211" s="50"/>
    </row>
    <row r="212" spans="38:70" ht="15" customHeight="1" x14ac:dyDescent="0.4">
      <c r="AL212" s="50"/>
      <c r="AM212" s="51"/>
      <c r="AN212" s="50"/>
      <c r="AO212" s="50"/>
      <c r="AP212" s="50"/>
      <c r="AQ212" s="50"/>
      <c r="AR212" s="50"/>
      <c r="AS212" s="50"/>
      <c r="AT212" s="50"/>
      <c r="AU212" s="50"/>
      <c r="AV212" s="50"/>
      <c r="AW212" s="50"/>
      <c r="AX212" s="50"/>
      <c r="AY212" s="50"/>
      <c r="AZ212" s="50"/>
      <c r="BA212" s="50"/>
      <c r="BB212" s="50"/>
      <c r="BC212" s="50"/>
      <c r="BD212" s="50"/>
      <c r="BE212" s="50"/>
      <c r="BF212" s="50"/>
      <c r="BG212" s="50"/>
      <c r="BH212" s="50"/>
      <c r="BI212" s="50"/>
      <c r="BJ212" s="50"/>
      <c r="BK212" s="50"/>
      <c r="BL212" s="50"/>
      <c r="BM212" s="50"/>
      <c r="BN212" s="50"/>
      <c r="BO212" s="50"/>
      <c r="BP212" s="50"/>
      <c r="BQ212" s="50"/>
      <c r="BR212" s="50"/>
    </row>
    <row r="213" spans="38:70" ht="15" customHeight="1" x14ac:dyDescent="0.4">
      <c r="AL213" s="50"/>
      <c r="AM213" s="51"/>
      <c r="AN213" s="50"/>
      <c r="AO213" s="50"/>
      <c r="AP213" s="50"/>
      <c r="AQ213" s="50"/>
      <c r="AR213" s="50"/>
      <c r="AS213" s="50"/>
      <c r="AT213" s="50"/>
      <c r="AU213" s="50"/>
      <c r="AV213" s="50"/>
      <c r="AW213" s="50"/>
      <c r="AX213" s="50"/>
      <c r="AY213" s="50"/>
      <c r="AZ213" s="50"/>
      <c r="BA213" s="50"/>
      <c r="BB213" s="50"/>
      <c r="BC213" s="50"/>
      <c r="BD213" s="50"/>
      <c r="BE213" s="50"/>
      <c r="BF213" s="50"/>
      <c r="BG213" s="50"/>
      <c r="BH213" s="50"/>
      <c r="BI213" s="50"/>
      <c r="BJ213" s="50"/>
      <c r="BK213" s="50"/>
      <c r="BL213" s="50"/>
      <c r="BM213" s="50"/>
      <c r="BN213" s="50"/>
      <c r="BO213" s="50"/>
      <c r="BP213" s="50"/>
      <c r="BQ213" s="50"/>
      <c r="BR213" s="50"/>
    </row>
    <row r="214" spans="38:70" ht="15" customHeight="1" x14ac:dyDescent="0.4">
      <c r="AL214" s="51"/>
      <c r="AM214" s="51"/>
      <c r="AN214" s="50"/>
      <c r="AO214" s="50"/>
      <c r="AP214" s="50"/>
      <c r="AQ214" s="50"/>
      <c r="AR214" s="50"/>
      <c r="AS214" s="50"/>
      <c r="AT214" s="50"/>
      <c r="AU214" s="50"/>
      <c r="AV214" s="50"/>
      <c r="AW214" s="50"/>
      <c r="AX214" s="50"/>
      <c r="AY214" s="50"/>
      <c r="AZ214" s="50"/>
      <c r="BA214" s="50"/>
      <c r="BB214" s="50"/>
      <c r="BC214" s="50"/>
      <c r="BD214" s="50"/>
      <c r="BE214" s="50"/>
      <c r="BF214" s="50"/>
      <c r="BG214" s="50"/>
      <c r="BH214" s="50"/>
      <c r="BI214" s="50"/>
      <c r="BJ214" s="50"/>
      <c r="BK214" s="50"/>
      <c r="BL214" s="50"/>
      <c r="BM214" s="50"/>
      <c r="BN214" s="50"/>
      <c r="BO214" s="50"/>
      <c r="BP214" s="50"/>
      <c r="BQ214" s="50"/>
      <c r="BR214" s="50"/>
    </row>
    <row r="215" spans="38:70" ht="15" customHeight="1" x14ac:dyDescent="0.4">
      <c r="AL215" s="50"/>
      <c r="AM215" s="51"/>
      <c r="AN215" s="50"/>
      <c r="AO215" s="50"/>
      <c r="AP215" s="50"/>
      <c r="AQ215" s="50"/>
      <c r="AR215" s="50"/>
      <c r="AS215" s="50"/>
      <c r="AT215" s="50"/>
      <c r="AU215" s="50"/>
      <c r="AV215" s="50"/>
      <c r="AW215" s="50"/>
      <c r="AX215" s="50"/>
      <c r="AY215" s="50"/>
      <c r="AZ215" s="50"/>
      <c r="BA215" s="50"/>
      <c r="BB215" s="50"/>
      <c r="BC215" s="50"/>
      <c r="BD215" s="50"/>
      <c r="BE215" s="50"/>
      <c r="BF215" s="50"/>
      <c r="BG215" s="50"/>
      <c r="BH215" s="50"/>
      <c r="BI215" s="50"/>
      <c r="BJ215" s="50"/>
      <c r="BK215" s="50"/>
      <c r="BL215" s="50"/>
      <c r="BM215" s="50"/>
      <c r="BN215" s="50"/>
      <c r="BO215" s="50"/>
      <c r="BP215" s="50"/>
      <c r="BQ215" s="50"/>
      <c r="BR215" s="50"/>
    </row>
  </sheetData>
  <sheetProtection algorithmName="SHA-512" hashValue="smimFqtu6czi1aqmSdK9Sa+TZbZ3d6T77ZYl8WvUJ2zb6cH8h+KzRZRGooxkKGQNwdEXqQ5fhT4MTvZyRZf2dw==" saltValue="AQjjXFfXsY1o6dkZUZZclQ==" spinCount="100000" sheet="1" objects="1" scenarios="1"/>
  <mergeCells count="108">
    <mergeCell ref="A145:AH175"/>
    <mergeCell ref="AB127:AF127"/>
    <mergeCell ref="AB128:AF128"/>
    <mergeCell ref="L133:AF133"/>
    <mergeCell ref="C136:AF136"/>
    <mergeCell ref="A139:AG140"/>
    <mergeCell ref="E142:F142"/>
    <mergeCell ref="H142:I142"/>
    <mergeCell ref="K142:L142"/>
    <mergeCell ref="T142:AF142"/>
    <mergeCell ref="AB121:AF121"/>
    <mergeCell ref="AB122:AF122"/>
    <mergeCell ref="AB123:AF123"/>
    <mergeCell ref="AB124:AF124"/>
    <mergeCell ref="AB125:AF125"/>
    <mergeCell ref="AB126:AF126"/>
    <mergeCell ref="AB114:AF114"/>
    <mergeCell ref="AB115:AF115"/>
    <mergeCell ref="AB116:AF116"/>
    <mergeCell ref="AA118:AG118"/>
    <mergeCell ref="AB119:AF119"/>
    <mergeCell ref="AB120:AF120"/>
    <mergeCell ref="AB108:AF108"/>
    <mergeCell ref="AB109:AF109"/>
    <mergeCell ref="AB110:AF110"/>
    <mergeCell ref="AB111:AF111"/>
    <mergeCell ref="AB112:AF112"/>
    <mergeCell ref="AB113:AF113"/>
    <mergeCell ref="AB100:AF100"/>
    <mergeCell ref="AB101:AF101"/>
    <mergeCell ref="AB102:AF102"/>
    <mergeCell ref="AB103:AF103"/>
    <mergeCell ref="AA106:AG106"/>
    <mergeCell ref="AB107:AF107"/>
    <mergeCell ref="AB93:AF93"/>
    <mergeCell ref="AB94:AF94"/>
    <mergeCell ref="AA96:AG96"/>
    <mergeCell ref="AB97:AF97"/>
    <mergeCell ref="AB98:AF98"/>
    <mergeCell ref="AB99:AF99"/>
    <mergeCell ref="AA87:AG87"/>
    <mergeCell ref="AB88:AF88"/>
    <mergeCell ref="AB89:AF89"/>
    <mergeCell ref="AB90:AF90"/>
    <mergeCell ref="AB91:AF91"/>
    <mergeCell ref="AB92:AF92"/>
    <mergeCell ref="AB80:AF80"/>
    <mergeCell ref="AB81:AF81"/>
    <mergeCell ref="AB82:AF82"/>
    <mergeCell ref="AB83:AF83"/>
    <mergeCell ref="AB84:AF84"/>
    <mergeCell ref="AB85:AF85"/>
    <mergeCell ref="AB73:AF73"/>
    <mergeCell ref="AB74:AF74"/>
    <mergeCell ref="AB75:AF75"/>
    <mergeCell ref="AB76:AF76"/>
    <mergeCell ref="AA78:AG78"/>
    <mergeCell ref="AB79:AF79"/>
    <mergeCell ref="AB65:AF65"/>
    <mergeCell ref="AB66:AF66"/>
    <mergeCell ref="AB67:AF67"/>
    <mergeCell ref="AB70:AF70"/>
    <mergeCell ref="AB71:AF71"/>
    <mergeCell ref="AB72:AF72"/>
    <mergeCell ref="AB47:AF47"/>
    <mergeCell ref="AB48:AF48"/>
    <mergeCell ref="AB61:AF61"/>
    <mergeCell ref="AB62:AF62"/>
    <mergeCell ref="AB63:AF63"/>
    <mergeCell ref="AB64:AF64"/>
    <mergeCell ref="AB37:AF37"/>
    <mergeCell ref="AB38:AF38"/>
    <mergeCell ref="AB39:AF39"/>
    <mergeCell ref="AB44:AF44"/>
    <mergeCell ref="AB45:AF45"/>
    <mergeCell ref="AB46:AF46"/>
    <mergeCell ref="AB33:AF33"/>
    <mergeCell ref="R34:V34"/>
    <mergeCell ref="X34:Z34"/>
    <mergeCell ref="AC34:AE34"/>
    <mergeCell ref="AB35:AF35"/>
    <mergeCell ref="AB36:AF36"/>
    <mergeCell ref="X24:Y24"/>
    <mergeCell ref="AB30:AF30"/>
    <mergeCell ref="B31:W31"/>
    <mergeCell ref="AB31:AF31"/>
    <mergeCell ref="C32:AA32"/>
    <mergeCell ref="AB32:AF32"/>
    <mergeCell ref="B17:D17"/>
    <mergeCell ref="E17:F17"/>
    <mergeCell ref="H17:I17"/>
    <mergeCell ref="O17:P17"/>
    <mergeCell ref="R17:S17"/>
    <mergeCell ref="V17:Y17"/>
    <mergeCell ref="B10:C10"/>
    <mergeCell ref="D10:Z10"/>
    <mergeCell ref="B13:D13"/>
    <mergeCell ref="E13:F13"/>
    <mergeCell ref="H13:I13"/>
    <mergeCell ref="O13:P13"/>
    <mergeCell ref="R13:S13"/>
    <mergeCell ref="V13:Y13"/>
    <mergeCell ref="A2:AG2"/>
    <mergeCell ref="Q4:U4"/>
    <mergeCell ref="V4:AG4"/>
    <mergeCell ref="V5:AG5"/>
    <mergeCell ref="B9:C9"/>
    <mergeCell ref="D9:Z9"/>
  </mergeCells>
  <phoneticPr fontId="1"/>
  <conditionalFormatting sqref="AA59:AE59">
    <cfRule type="containsText" dxfId="9" priority="2" operator="containsText" text="問題あり">
      <formula>NOT(ISERROR(SEARCH("問題あり",AA59)))</formula>
    </cfRule>
  </conditionalFormatting>
  <conditionalFormatting sqref="B33:AG36">
    <cfRule type="expression" dxfId="8" priority="1">
      <formula>$AH$24=FALSE</formula>
    </cfRule>
  </conditionalFormatting>
  <dataValidations count="1">
    <dataValidation type="list" allowBlank="1" showInputMessage="1" showErrorMessage="1" sqref="R13:S14 H13:I14 R17:S17 H17:I17" xr:uid="{8DC7F4E8-4A22-4565-B62C-34A9966EB7FD}">
      <formula1>"   ,1,2,3,4,5,6,7,8,9,10,11,12"</formula1>
    </dataValidation>
  </dataValidations>
  <pageMargins left="0.25" right="0.25" top="0.75" bottom="0.75" header="0.3" footer="0.3"/>
  <pageSetup paperSize="9" scale="81" fitToHeight="0" orientation="portrait" r:id="rId1"/>
  <rowBreaks count="3" manualBreakCount="3">
    <brk id="52" max="32" man="1"/>
    <brk id="95" max="32" man="1"/>
    <brk id="140" max="32" man="1"/>
  </rowBreaks>
  <drawing r:id="rId2"/>
  <legacyDrawing r:id="rId3"/>
  <mc:AlternateContent xmlns:mc="http://schemas.openxmlformats.org/markup-compatibility/2006">
    <mc:Choice Requires="x14">
      <controls>
        <mc:AlternateContent xmlns:mc="http://schemas.openxmlformats.org/markup-compatibility/2006">
          <mc:Choice Requires="x14">
            <control shapeId="35841" r:id="rId4" name="Check Box 1">
              <controlPr defaultSize="0" autoFill="0" autoLine="0" autoPict="0">
                <anchor moveWithCells="1">
                  <from>
                    <xdr:col>1</xdr:col>
                    <xdr:colOff>19050</xdr:colOff>
                    <xdr:row>130</xdr:row>
                    <xdr:rowOff>171450</xdr:rowOff>
                  </from>
                  <to>
                    <xdr:col>2</xdr:col>
                    <xdr:colOff>38100</xdr:colOff>
                    <xdr:row>131</xdr:row>
                    <xdr:rowOff>152400</xdr:rowOff>
                  </to>
                </anchor>
              </controlPr>
            </control>
          </mc:Choice>
        </mc:AlternateContent>
        <mc:AlternateContent xmlns:mc="http://schemas.openxmlformats.org/markup-compatibility/2006">
          <mc:Choice Requires="x14">
            <control shapeId="35842" r:id="rId5" name="Check Box 2">
              <controlPr defaultSize="0" autoFill="0" autoLine="0" autoPict="0">
                <anchor moveWithCells="1">
                  <from>
                    <xdr:col>1</xdr:col>
                    <xdr:colOff>19050</xdr:colOff>
                    <xdr:row>131</xdr:row>
                    <xdr:rowOff>180975</xdr:rowOff>
                  </from>
                  <to>
                    <xdr:col>2</xdr:col>
                    <xdr:colOff>38100</xdr:colOff>
                    <xdr:row>132</xdr:row>
                    <xdr:rowOff>161925</xdr:rowOff>
                  </to>
                </anchor>
              </controlPr>
            </control>
          </mc:Choice>
        </mc:AlternateContent>
        <mc:AlternateContent xmlns:mc="http://schemas.openxmlformats.org/markup-compatibility/2006">
          <mc:Choice Requires="x14">
            <control shapeId="35843" r:id="rId6" name="Check Box 3">
              <controlPr defaultSize="0" autoFill="0" autoLine="0" autoPict="0">
                <anchor moveWithCells="1">
                  <from>
                    <xdr:col>11</xdr:col>
                    <xdr:colOff>47625</xdr:colOff>
                    <xdr:row>130</xdr:row>
                    <xdr:rowOff>171450</xdr:rowOff>
                  </from>
                  <to>
                    <xdr:col>12</xdr:col>
                    <xdr:colOff>66675</xdr:colOff>
                    <xdr:row>131</xdr:row>
                    <xdr:rowOff>152400</xdr:rowOff>
                  </to>
                </anchor>
              </controlPr>
            </control>
          </mc:Choice>
        </mc:AlternateContent>
        <mc:AlternateContent xmlns:mc="http://schemas.openxmlformats.org/markup-compatibility/2006">
          <mc:Choice Requires="x14">
            <control shapeId="35844" r:id="rId7" name="Option Button 4">
              <controlPr defaultSize="0" autoFill="0" autoLine="0" autoPict="0">
                <anchor moveWithCells="1">
                  <from>
                    <xdr:col>1</xdr:col>
                    <xdr:colOff>95250</xdr:colOff>
                    <xdr:row>7</xdr:row>
                    <xdr:rowOff>180975</xdr:rowOff>
                  </from>
                  <to>
                    <xdr:col>2</xdr:col>
                    <xdr:colOff>190500</xdr:colOff>
                    <xdr:row>9</xdr:row>
                    <xdr:rowOff>28575</xdr:rowOff>
                  </to>
                </anchor>
              </controlPr>
            </control>
          </mc:Choice>
        </mc:AlternateContent>
        <mc:AlternateContent xmlns:mc="http://schemas.openxmlformats.org/markup-compatibility/2006">
          <mc:Choice Requires="x14">
            <control shapeId="35845" r:id="rId8" name="Option Button 5">
              <controlPr defaultSize="0" autoFill="0" autoLine="0" autoPict="0">
                <anchor moveWithCells="1">
                  <from>
                    <xdr:col>1</xdr:col>
                    <xdr:colOff>95250</xdr:colOff>
                    <xdr:row>8</xdr:row>
                    <xdr:rowOff>180975</xdr:rowOff>
                  </from>
                  <to>
                    <xdr:col>2</xdr:col>
                    <xdr:colOff>190500</xdr:colOff>
                    <xdr:row>10</xdr:row>
                    <xdr:rowOff>28575</xdr:rowOff>
                  </to>
                </anchor>
              </controlPr>
            </control>
          </mc:Choice>
        </mc:AlternateContent>
        <mc:AlternateContent xmlns:mc="http://schemas.openxmlformats.org/markup-compatibility/2006">
          <mc:Choice Requires="x14">
            <control shapeId="35846" r:id="rId9" name="Check Box 6">
              <controlPr defaultSize="0" autoFill="0" autoLine="0" autoPict="0">
                <anchor moveWithCells="1">
                  <from>
                    <xdr:col>22</xdr:col>
                    <xdr:colOff>28575</xdr:colOff>
                    <xdr:row>23</xdr:row>
                    <xdr:rowOff>19050</xdr:rowOff>
                  </from>
                  <to>
                    <xdr:col>22</xdr:col>
                    <xdr:colOff>247650</xdr:colOff>
                    <xdr:row>23</xdr:row>
                    <xdr:rowOff>180975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02588-D465-4346-B76D-14C07EF7A6EA}">
  <sheetPr>
    <tabColor theme="9" tint="0.79998168889431442"/>
  </sheetPr>
  <dimension ref="A1:H11"/>
  <sheetViews>
    <sheetView showGridLines="0" view="pageBreakPreview" zoomScale="115" zoomScaleNormal="100" zoomScaleSheetLayoutView="115" workbookViewId="0"/>
  </sheetViews>
  <sheetFormatPr defaultRowHeight="13.5" x14ac:dyDescent="0.4"/>
  <cols>
    <col min="1" max="16384" width="9" style="296"/>
  </cols>
  <sheetData>
    <row r="1" spans="1:8" x14ac:dyDescent="0.4">
      <c r="A1" s="296" t="s">
        <v>733</v>
      </c>
    </row>
    <row r="3" spans="1:8" ht="18.75" customHeight="1" x14ac:dyDescent="0.4">
      <c r="A3" s="296" t="s">
        <v>734</v>
      </c>
      <c r="B3" s="126"/>
      <c r="C3" s="126"/>
      <c r="D3" s="126"/>
      <c r="E3" s="126"/>
      <c r="F3" s="126"/>
      <c r="G3" s="126"/>
      <c r="H3" s="126"/>
    </row>
    <row r="4" spans="1:8" x14ac:dyDescent="0.4">
      <c r="A4" s="296" t="s">
        <v>735</v>
      </c>
      <c r="B4" s="126"/>
      <c r="C4" s="126"/>
      <c r="D4" s="126"/>
      <c r="E4" s="126"/>
      <c r="F4" s="126"/>
      <c r="G4" s="126"/>
      <c r="H4" s="126"/>
    </row>
    <row r="5" spans="1:8" x14ac:dyDescent="0.4">
      <c r="A5" s="296" t="s">
        <v>736</v>
      </c>
      <c r="B5" s="126"/>
      <c r="C5" s="126"/>
      <c r="D5" s="126"/>
      <c r="E5" s="126"/>
      <c r="F5" s="126"/>
      <c r="G5" s="126"/>
      <c r="H5" s="126"/>
    </row>
    <row r="6" spans="1:8" x14ac:dyDescent="0.4">
      <c r="A6" s="126"/>
      <c r="B6" s="126"/>
      <c r="C6" s="126"/>
      <c r="D6" s="126"/>
      <c r="E6" s="126"/>
      <c r="F6" s="126"/>
      <c r="G6" s="126"/>
      <c r="H6" s="126"/>
    </row>
    <row r="7" spans="1:8" ht="13.5" customHeight="1" x14ac:dyDescent="0.4">
      <c r="A7" s="297"/>
      <c r="B7" s="297"/>
      <c r="C7" s="297"/>
      <c r="D7" s="297"/>
      <c r="E7" s="297"/>
      <c r="F7" s="297"/>
      <c r="G7" s="297"/>
      <c r="H7" s="297"/>
    </row>
    <row r="8" spans="1:8" ht="13.5" customHeight="1" x14ac:dyDescent="0.4">
      <c r="A8" s="297"/>
      <c r="B8" s="297"/>
      <c r="C8" s="297"/>
      <c r="D8" s="297"/>
      <c r="E8" s="297"/>
      <c r="F8" s="297"/>
      <c r="G8" s="297"/>
      <c r="H8" s="297"/>
    </row>
    <row r="9" spans="1:8" ht="13.5" customHeight="1" x14ac:dyDescent="0.4">
      <c r="A9" s="297"/>
      <c r="B9" s="297"/>
      <c r="C9" s="297"/>
      <c r="D9" s="297"/>
      <c r="E9" s="297"/>
      <c r="F9" s="297"/>
      <c r="G9" s="297"/>
      <c r="H9" s="297"/>
    </row>
    <row r="10" spans="1:8" ht="13.5" customHeight="1" x14ac:dyDescent="0.4">
      <c r="A10" s="297"/>
      <c r="B10" s="297"/>
      <c r="C10" s="297"/>
      <c r="D10" s="297"/>
      <c r="E10" s="297"/>
      <c r="F10" s="297"/>
      <c r="G10" s="297"/>
      <c r="H10" s="297"/>
    </row>
    <row r="11" spans="1:8" ht="13.5" customHeight="1" x14ac:dyDescent="0.4">
      <c r="A11" s="297"/>
      <c r="B11" s="297"/>
      <c r="C11" s="297"/>
      <c r="D11" s="297"/>
      <c r="E11" s="297"/>
      <c r="F11" s="297"/>
      <c r="G11" s="297"/>
      <c r="H11" s="297"/>
    </row>
  </sheetData>
  <sheetProtection algorithmName="SHA-512" hashValue="ilj+Bofr6Kiofdo9v+tMLjgW/c0zvyX3B8zZ9h3XAA6U+knmDGmb1sipJuO1XhV58HbK7LSr155AdkCNDjRMKQ==" saltValue="0QGsFrJq7tFeGtJ21waG0w==" spinCount="100000" sheet="1" objects="1" scenarios="1"/>
  <phoneticPr fontId="1"/>
  <printOptions horizontalCentered="1"/>
  <pageMargins left="0.25" right="0.2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9" tint="0.79998168889431442"/>
    <pageSetUpPr fitToPage="1"/>
  </sheetPr>
  <dimension ref="A1:AI191"/>
  <sheetViews>
    <sheetView showGridLines="0" view="pageBreakPreview" zoomScaleNormal="100" zoomScaleSheetLayoutView="100" zoomScalePageLayoutView="85" workbookViewId="0"/>
  </sheetViews>
  <sheetFormatPr defaultColWidth="8.75" defaultRowHeight="13.5" x14ac:dyDescent="0.4"/>
  <cols>
    <col min="1" max="1" width="4.75" style="4" customWidth="1"/>
    <col min="2" max="2" width="2.75" style="4" customWidth="1"/>
    <col min="3" max="3" width="4.625" style="4" customWidth="1"/>
    <col min="4" max="33" width="3.5" style="4" customWidth="1"/>
    <col min="34" max="34" width="7" style="4" hidden="1" customWidth="1"/>
    <col min="35" max="40" width="2.75" style="4" customWidth="1"/>
    <col min="41" max="16384" width="8.75" style="4"/>
  </cols>
  <sheetData>
    <row r="1" spans="1:35" ht="16.149999999999999" customHeight="1" x14ac:dyDescent="0.4">
      <c r="A1" s="3" t="s">
        <v>722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spans="1:35" ht="16.149999999999999" customHeight="1" x14ac:dyDescent="0.4">
      <c r="A2" s="344" t="s">
        <v>652</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row>
    <row r="3" spans="1:35" ht="7.15" customHeight="1" x14ac:dyDescent="0.4">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5" ht="16.350000000000001" customHeight="1" x14ac:dyDescent="0.4">
      <c r="A4" s="3"/>
      <c r="B4" s="3"/>
      <c r="C4" s="3"/>
      <c r="D4" s="3"/>
      <c r="E4" s="3"/>
      <c r="F4" s="3"/>
      <c r="G4" s="3"/>
      <c r="H4" s="3"/>
      <c r="I4" s="3"/>
      <c r="J4" s="3"/>
      <c r="K4" s="3"/>
      <c r="L4" s="3"/>
      <c r="M4" s="3"/>
      <c r="N4" s="3"/>
      <c r="O4" s="3"/>
      <c r="P4" s="3"/>
      <c r="Q4" s="3"/>
      <c r="R4" s="3"/>
      <c r="S4" s="345" t="s">
        <v>123</v>
      </c>
      <c r="T4" s="345"/>
      <c r="U4" s="345"/>
      <c r="V4" s="345"/>
      <c r="W4" s="345"/>
      <c r="X4" s="370">
        <f>IF(様式97_入院ベースアップ評価料!H5="","",様式97_入院ベースアップ評価料!H5)</f>
        <v>0</v>
      </c>
      <c r="Y4" s="393"/>
      <c r="Z4" s="393"/>
      <c r="AA4" s="393"/>
      <c r="AB4" s="393"/>
      <c r="AC4" s="393"/>
      <c r="AD4" s="393"/>
      <c r="AE4" s="393"/>
      <c r="AF4" s="393"/>
      <c r="AG4" s="394"/>
    </row>
    <row r="5" spans="1:35" ht="16.149999999999999" customHeight="1" x14ac:dyDescent="0.4">
      <c r="A5" s="3"/>
      <c r="B5" s="3"/>
      <c r="C5" s="3"/>
      <c r="D5" s="3"/>
      <c r="E5" s="3"/>
      <c r="F5" s="3"/>
      <c r="G5" s="3"/>
      <c r="H5" s="3"/>
      <c r="I5" s="3"/>
      <c r="J5" s="3"/>
      <c r="K5" s="3"/>
      <c r="L5" s="3"/>
      <c r="M5" s="3"/>
      <c r="N5" s="3"/>
      <c r="O5" s="3"/>
      <c r="P5" s="3"/>
      <c r="Q5" s="3"/>
      <c r="R5" s="3"/>
      <c r="S5" s="3" t="s">
        <v>124</v>
      </c>
      <c r="T5" s="3"/>
      <c r="U5" s="3"/>
      <c r="V5" s="3"/>
      <c r="W5" s="3"/>
      <c r="X5" s="370">
        <f>IF(様式97_入院ベースアップ評価料!H6="","",様式97_入院ベースアップ評価料!H6)</f>
        <v>0</v>
      </c>
      <c r="Y5" s="393"/>
      <c r="Z5" s="393"/>
      <c r="AA5" s="393"/>
      <c r="AB5" s="393"/>
      <c r="AC5" s="393"/>
      <c r="AD5" s="393"/>
      <c r="AE5" s="393"/>
      <c r="AF5" s="393"/>
      <c r="AG5" s="394"/>
    </row>
    <row r="6" spans="1:35" s="166" customFormat="1" ht="16.149999999999999" customHeight="1" x14ac:dyDescent="0.4">
      <c r="X6" s="167"/>
      <c r="Y6" s="167"/>
      <c r="Z6" s="167"/>
      <c r="AA6" s="167"/>
      <c r="AB6" s="167"/>
      <c r="AC6" s="167"/>
      <c r="AD6" s="167"/>
      <c r="AE6" s="167"/>
      <c r="AF6" s="167"/>
      <c r="AG6" s="167"/>
    </row>
    <row r="7" spans="1:35" ht="16.149999999999999" customHeight="1" x14ac:dyDescent="0.4">
      <c r="A7" s="2" t="s">
        <v>125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19"/>
      <c r="AI7" s="119"/>
    </row>
    <row r="8" spans="1:35" ht="16.149999999999999" customHeight="1" thickBot="1" x14ac:dyDescent="0.45">
      <c r="A8" s="3" t="s">
        <v>126</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19"/>
      <c r="AI8" s="119"/>
    </row>
    <row r="9" spans="1:35" ht="16.149999999999999" customHeight="1" thickBot="1" x14ac:dyDescent="0.45">
      <c r="A9" s="3"/>
      <c r="B9" s="418"/>
      <c r="C9" s="419"/>
      <c r="D9" s="348" t="s">
        <v>127</v>
      </c>
      <c r="E9" s="373"/>
      <c r="F9" s="373"/>
      <c r="G9" s="373"/>
      <c r="H9" s="373"/>
      <c r="I9" s="373"/>
      <c r="J9" s="373"/>
      <c r="K9" s="373"/>
      <c r="L9" s="373"/>
      <c r="M9" s="373"/>
      <c r="N9" s="373"/>
      <c r="O9" s="373"/>
      <c r="P9" s="373"/>
      <c r="Q9" s="373"/>
      <c r="R9" s="373"/>
      <c r="S9" s="373"/>
      <c r="T9" s="373"/>
      <c r="U9" s="373"/>
      <c r="V9" s="373"/>
      <c r="W9" s="373"/>
      <c r="X9" s="373"/>
      <c r="Y9" s="373"/>
      <c r="Z9" s="373"/>
      <c r="AA9" s="3"/>
      <c r="AB9" s="3"/>
      <c r="AC9" s="3"/>
      <c r="AD9" s="3"/>
      <c r="AE9" s="3"/>
      <c r="AF9" s="3"/>
      <c r="AG9" s="3"/>
      <c r="AH9" s="119"/>
      <c r="AI9" s="119"/>
    </row>
    <row r="10" spans="1:35" ht="16.149999999999999" customHeight="1" thickBot="1" x14ac:dyDescent="0.45">
      <c r="A10" s="3"/>
      <c r="B10" s="418"/>
      <c r="C10" s="419"/>
      <c r="D10" s="336" t="s">
        <v>128</v>
      </c>
      <c r="E10" s="376"/>
      <c r="F10" s="376"/>
      <c r="G10" s="376"/>
      <c r="H10" s="376"/>
      <c r="I10" s="376"/>
      <c r="J10" s="376"/>
      <c r="K10" s="376"/>
      <c r="L10" s="376"/>
      <c r="M10" s="376"/>
      <c r="N10" s="376"/>
      <c r="O10" s="376"/>
      <c r="P10" s="376"/>
      <c r="Q10" s="376"/>
      <c r="R10" s="376"/>
      <c r="S10" s="376"/>
      <c r="T10" s="376"/>
      <c r="U10" s="376"/>
      <c r="V10" s="376"/>
      <c r="W10" s="376"/>
      <c r="X10" s="376"/>
      <c r="Y10" s="376"/>
      <c r="Z10" s="376"/>
      <c r="AA10" s="3"/>
      <c r="AB10" s="3"/>
      <c r="AC10" s="3"/>
      <c r="AD10" s="3"/>
      <c r="AE10" s="3"/>
      <c r="AF10" s="3"/>
      <c r="AG10" s="3"/>
      <c r="AH10" s="119"/>
      <c r="AI10" s="119"/>
    </row>
    <row r="11" spans="1:35" ht="16.149999999999999" customHeight="1" x14ac:dyDescent="0.4">
      <c r="A11" s="2"/>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19"/>
      <c r="AI11" s="119"/>
    </row>
    <row r="12" spans="1:35" ht="16.149999999999999" customHeight="1" thickBot="1" x14ac:dyDescent="0.45">
      <c r="A12" s="3" t="s">
        <v>129</v>
      </c>
      <c r="B12" s="3"/>
      <c r="C12" s="3"/>
      <c r="D12" s="3"/>
      <c r="E12" s="3"/>
      <c r="F12" s="3"/>
      <c r="L12" s="3"/>
      <c r="M12" s="3"/>
      <c r="N12" s="3"/>
      <c r="O12" s="3"/>
      <c r="P12" s="3"/>
      <c r="Q12" s="3"/>
      <c r="R12" s="3"/>
      <c r="S12" s="3"/>
      <c r="T12" s="3"/>
      <c r="U12" s="3"/>
      <c r="V12" s="3"/>
      <c r="AE12" s="3"/>
      <c r="AF12" s="3"/>
      <c r="AG12" s="3"/>
      <c r="AH12" s="119"/>
      <c r="AI12" s="119"/>
    </row>
    <row r="13" spans="1:35" ht="16.149999999999999" customHeight="1" thickBot="1" x14ac:dyDescent="0.45">
      <c r="B13" s="354" t="s">
        <v>130</v>
      </c>
      <c r="C13" s="374"/>
      <c r="D13" s="374"/>
      <c r="E13" s="420">
        <f>'別添_計画書（病院及び有床診療所）'!E13</f>
        <v>0</v>
      </c>
      <c r="F13" s="420"/>
      <c r="G13" s="22" t="s">
        <v>131</v>
      </c>
      <c r="H13" s="420">
        <f>'別添_計画書（病院及び有床診療所）'!H13</f>
        <v>0</v>
      </c>
      <c r="I13" s="420"/>
      <c r="J13" s="22" t="s">
        <v>132</v>
      </c>
      <c r="K13" s="22"/>
      <c r="L13" s="22" t="s">
        <v>133</v>
      </c>
      <c r="M13" s="22" t="s">
        <v>130</v>
      </c>
      <c r="N13" s="22"/>
      <c r="O13" s="420">
        <f>'別添_計画書（病院及び有床診療所）'!O13</f>
        <v>0</v>
      </c>
      <c r="P13" s="420"/>
      <c r="Q13" s="22" t="s">
        <v>131</v>
      </c>
      <c r="R13" s="420">
        <f>'別添_計画書（病院及び有床診療所）'!R13</f>
        <v>0</v>
      </c>
      <c r="S13" s="420"/>
      <c r="T13" s="23" t="s">
        <v>132</v>
      </c>
      <c r="V13" s="421">
        <f>IF(E13=O13,R13-H13+1,IF(O13-E13=1,12-H13+1+R13,IF(O13-E13=2,12-H13+1+R13+12,"エラー")))</f>
        <v>1</v>
      </c>
      <c r="W13" s="421"/>
      <c r="X13" s="421"/>
      <c r="Y13" s="422"/>
      <c r="Z13" s="3" t="s">
        <v>134</v>
      </c>
      <c r="AA13" s="3"/>
      <c r="AG13" s="3"/>
      <c r="AH13" s="119"/>
      <c r="AI13" s="119"/>
    </row>
    <row r="14" spans="1:35" s="119" customFormat="1" ht="16.149999999999999" customHeight="1" x14ac:dyDescent="0.4">
      <c r="B14" s="120"/>
      <c r="C14" s="120"/>
      <c r="D14" s="120"/>
      <c r="E14" s="120"/>
      <c r="F14" s="120"/>
      <c r="G14" s="140"/>
      <c r="H14" s="120"/>
      <c r="I14" s="120"/>
      <c r="J14" s="140"/>
      <c r="K14" s="140"/>
      <c r="L14" s="140"/>
      <c r="M14" s="140"/>
      <c r="N14" s="140"/>
      <c r="O14" s="120"/>
      <c r="P14" s="120"/>
      <c r="Q14" s="140"/>
      <c r="R14" s="120"/>
      <c r="S14" s="120"/>
      <c r="T14" s="140"/>
      <c r="V14" s="153"/>
      <c r="W14" s="153"/>
      <c r="X14" s="153"/>
      <c r="Y14" s="153"/>
    </row>
    <row r="15" spans="1:35" ht="16.149999999999999" customHeight="1" thickBot="1" x14ac:dyDescent="0.45">
      <c r="A15" s="3" t="s">
        <v>135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119"/>
      <c r="AI15" s="119"/>
    </row>
    <row r="16" spans="1:35" ht="16.149999999999999" customHeight="1" thickBot="1" x14ac:dyDescent="0.45">
      <c r="A16" s="3"/>
      <c r="B16" s="354" t="s">
        <v>130</v>
      </c>
      <c r="C16" s="374"/>
      <c r="D16" s="374"/>
      <c r="E16" s="420">
        <f>'別添_計画書（病院及び有床診療所）'!E18</f>
        <v>0</v>
      </c>
      <c r="F16" s="420"/>
      <c r="G16" s="22" t="s">
        <v>131</v>
      </c>
      <c r="H16" s="420">
        <f>'別添_計画書（病院及び有床診療所）'!H18</f>
        <v>0</v>
      </c>
      <c r="I16" s="420"/>
      <c r="J16" s="22" t="s">
        <v>132</v>
      </c>
      <c r="K16" s="22"/>
      <c r="L16" s="22" t="s">
        <v>133</v>
      </c>
      <c r="M16" s="22" t="s">
        <v>130</v>
      </c>
      <c r="N16" s="22"/>
      <c r="O16" s="334"/>
      <c r="P16" s="334"/>
      <c r="Q16" s="22" t="s">
        <v>131</v>
      </c>
      <c r="R16" s="334"/>
      <c r="S16" s="334"/>
      <c r="T16" s="23" t="s">
        <v>132</v>
      </c>
      <c r="V16" s="421">
        <f>IF(E16=O16,R16-H16+1,IF(O16-E16=1,12-H16+1+R16,IF(O16-E16=2,12-H16+1+R16+12,"エラー")))</f>
        <v>1</v>
      </c>
      <c r="W16" s="421"/>
      <c r="X16" s="421"/>
      <c r="Y16" s="422"/>
      <c r="Z16" s="3" t="s">
        <v>134</v>
      </c>
      <c r="AA16" s="3"/>
      <c r="AG16" s="3"/>
      <c r="AH16" s="119"/>
      <c r="AI16" s="119"/>
    </row>
    <row r="17" spans="1:35" ht="16.149999999999999" customHeight="1" x14ac:dyDescent="0.4">
      <c r="A17" s="3"/>
      <c r="B17" s="152"/>
      <c r="D17" s="30"/>
      <c r="E17" s="30"/>
      <c r="G17" s="30"/>
      <c r="H17" s="30"/>
      <c r="N17" s="30"/>
      <c r="O17" s="30"/>
      <c r="Q17" s="30"/>
      <c r="R17" s="30"/>
      <c r="U17" s="3"/>
      <c r="AB17" s="3"/>
      <c r="AC17" s="3"/>
      <c r="AD17" s="3"/>
      <c r="AE17" s="3"/>
      <c r="AF17" s="3"/>
      <c r="AG17" s="3"/>
      <c r="AH17" s="119"/>
      <c r="AI17" s="119"/>
    </row>
    <row r="18" spans="1:35" ht="16.149999999999999" customHeight="1" thickBot="1" x14ac:dyDescent="0.45">
      <c r="A18" s="2" t="s">
        <v>406</v>
      </c>
      <c r="B18" s="2"/>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5" ht="16.149999999999999" customHeight="1" x14ac:dyDescent="0.4">
      <c r="A19" s="11" t="s">
        <v>468</v>
      </c>
      <c r="B19" s="12"/>
      <c r="C19" s="12"/>
      <c r="D19" s="12"/>
      <c r="E19" s="12"/>
      <c r="F19" s="12"/>
      <c r="G19" s="12"/>
      <c r="H19" s="12"/>
      <c r="I19" s="12"/>
      <c r="J19" s="12"/>
      <c r="K19" s="5"/>
      <c r="L19" s="12"/>
      <c r="M19" s="12"/>
      <c r="N19" s="12"/>
      <c r="O19" s="12"/>
      <c r="P19" s="12"/>
      <c r="Q19" s="12"/>
      <c r="R19" s="399"/>
      <c r="S19" s="400"/>
      <c r="T19" s="400"/>
      <c r="U19" s="400"/>
      <c r="V19" s="400"/>
      <c r="W19" s="400"/>
      <c r="X19" s="400"/>
      <c r="Y19" s="38"/>
      <c r="Z19" s="38"/>
      <c r="AA19" s="38"/>
      <c r="AB19" s="38"/>
      <c r="AC19" s="401"/>
      <c r="AD19" s="401"/>
      <c r="AE19" s="401"/>
      <c r="AF19" s="401"/>
      <c r="AG19" s="39"/>
    </row>
    <row r="20" spans="1:35" ht="16.149999999999999" customHeight="1" x14ac:dyDescent="0.4">
      <c r="A20" s="17"/>
      <c r="B20" s="398" t="s">
        <v>177</v>
      </c>
      <c r="C20" s="398"/>
      <c r="D20" s="398"/>
      <c r="E20" s="398"/>
      <c r="F20" s="398"/>
      <c r="G20" s="398"/>
      <c r="H20" s="398"/>
      <c r="I20" s="398"/>
      <c r="J20" s="398"/>
      <c r="K20" s="398"/>
      <c r="L20" s="398"/>
      <c r="M20" s="398"/>
      <c r="N20" s="398"/>
      <c r="O20" s="398"/>
      <c r="P20" s="398"/>
      <c r="Q20" s="398"/>
      <c r="R20" s="398"/>
      <c r="S20" s="389" t="s">
        <v>178</v>
      </c>
      <c r="T20" s="390"/>
      <c r="U20" s="390"/>
      <c r="V20" s="390"/>
      <c r="W20" s="390"/>
      <c r="X20" s="390"/>
      <c r="Y20" s="390"/>
      <c r="Z20" s="390"/>
      <c r="AA20" s="391"/>
      <c r="AB20" s="389" t="s">
        <v>40</v>
      </c>
      <c r="AC20" s="390"/>
      <c r="AD20" s="390"/>
      <c r="AE20" s="390"/>
      <c r="AF20" s="390"/>
      <c r="AG20" s="392"/>
    </row>
    <row r="21" spans="1:35" ht="16.149999999999999" customHeight="1" x14ac:dyDescent="0.4">
      <c r="A21" s="17"/>
      <c r="B21" s="41" t="s">
        <v>179</v>
      </c>
      <c r="C21" s="40" t="s">
        <v>130</v>
      </c>
      <c r="D21" s="387">
        <f>'別添_計画書（病院及び有床診療所）'!E18</f>
        <v>0</v>
      </c>
      <c r="E21" s="387"/>
      <c r="F21" s="15" t="s">
        <v>131</v>
      </c>
      <c r="G21" s="387">
        <f>'別添_計画書（病院及び有床診療所）'!H18</f>
        <v>0</v>
      </c>
      <c r="H21" s="387"/>
      <c r="I21" s="15" t="s">
        <v>132</v>
      </c>
      <c r="J21" s="15" t="s">
        <v>180</v>
      </c>
      <c r="K21" s="15" t="s">
        <v>181</v>
      </c>
      <c r="L21" s="15"/>
      <c r="M21" s="395"/>
      <c r="N21" s="395"/>
      <c r="O21" s="27" t="s">
        <v>131</v>
      </c>
      <c r="P21" s="395"/>
      <c r="Q21" s="395"/>
      <c r="R21" s="42" t="s">
        <v>132</v>
      </c>
      <c r="S21" s="40"/>
      <c r="T21" s="337" t="str">
        <f>'別添_計画書（病院及び有床診療所）'!P29</f>
        <v/>
      </c>
      <c r="U21" s="337"/>
      <c r="V21" s="337"/>
      <c r="W21" s="337"/>
      <c r="X21" s="337"/>
      <c r="Y21" s="337"/>
      <c r="Z21" s="337"/>
      <c r="AA21" s="15"/>
      <c r="AB21" s="43"/>
      <c r="AC21" s="387" t="str">
        <f>IF(T21="","",VLOOKUP(T21,'リスト（入院）'!C:D,2,FALSE))</f>
        <v/>
      </c>
      <c r="AD21" s="387"/>
      <c r="AE21" s="387"/>
      <c r="AF21" s="387"/>
      <c r="AG21" s="7" t="s">
        <v>143</v>
      </c>
    </row>
    <row r="22" spans="1:35" ht="16.149999999999999" customHeight="1" x14ac:dyDescent="0.4">
      <c r="A22" s="17"/>
      <c r="B22" s="41" t="s">
        <v>183</v>
      </c>
      <c r="C22" s="40" t="s">
        <v>130</v>
      </c>
      <c r="D22" s="395"/>
      <c r="E22" s="395"/>
      <c r="F22" s="15" t="s">
        <v>131</v>
      </c>
      <c r="G22" s="395"/>
      <c r="H22" s="395"/>
      <c r="I22" s="15" t="s">
        <v>132</v>
      </c>
      <c r="J22" s="15" t="s">
        <v>180</v>
      </c>
      <c r="K22" s="15" t="s">
        <v>181</v>
      </c>
      <c r="L22" s="15"/>
      <c r="M22" s="395"/>
      <c r="N22" s="395"/>
      <c r="O22" s="27" t="s">
        <v>131</v>
      </c>
      <c r="P22" s="395"/>
      <c r="Q22" s="395"/>
      <c r="R22" s="42" t="s">
        <v>132</v>
      </c>
      <c r="S22" s="40"/>
      <c r="T22" s="388"/>
      <c r="U22" s="388"/>
      <c r="V22" s="388"/>
      <c r="W22" s="388"/>
      <c r="X22" s="388"/>
      <c r="Y22" s="388"/>
      <c r="Z22" s="388"/>
      <c r="AA22" s="15"/>
      <c r="AB22" s="43"/>
      <c r="AC22" s="387" t="str">
        <f>IF(T22="","",VLOOKUP(T22,'リスト（入院）'!C:D,2,FALSE))</f>
        <v/>
      </c>
      <c r="AD22" s="387"/>
      <c r="AE22" s="387"/>
      <c r="AF22" s="387"/>
      <c r="AG22" s="7" t="s">
        <v>143</v>
      </c>
    </row>
    <row r="23" spans="1:35" ht="16.149999999999999" customHeight="1" x14ac:dyDescent="0.4">
      <c r="A23" s="17"/>
      <c r="B23" s="41" t="s">
        <v>184</v>
      </c>
      <c r="C23" s="40" t="s">
        <v>130</v>
      </c>
      <c r="D23" s="395"/>
      <c r="E23" s="395"/>
      <c r="F23" s="15" t="s">
        <v>131</v>
      </c>
      <c r="G23" s="395"/>
      <c r="H23" s="395"/>
      <c r="I23" s="15" t="s">
        <v>132</v>
      </c>
      <c r="J23" s="15" t="s">
        <v>180</v>
      </c>
      <c r="K23" s="15" t="s">
        <v>181</v>
      </c>
      <c r="L23" s="15"/>
      <c r="M23" s="395"/>
      <c r="N23" s="395"/>
      <c r="O23" s="27" t="s">
        <v>131</v>
      </c>
      <c r="P23" s="395"/>
      <c r="Q23" s="395"/>
      <c r="R23" s="42" t="s">
        <v>132</v>
      </c>
      <c r="S23" s="40"/>
      <c r="T23" s="388"/>
      <c r="U23" s="388"/>
      <c r="V23" s="388"/>
      <c r="W23" s="388"/>
      <c r="X23" s="388"/>
      <c r="Y23" s="388"/>
      <c r="Z23" s="388"/>
      <c r="AA23" s="15"/>
      <c r="AB23" s="43"/>
      <c r="AC23" s="387" t="str">
        <f>IF(T23="","",VLOOKUP(T23,'リスト（入院）'!C:D,2,FALSE))</f>
        <v/>
      </c>
      <c r="AD23" s="387"/>
      <c r="AE23" s="387"/>
      <c r="AF23" s="387"/>
      <c r="AG23" s="7" t="s">
        <v>143</v>
      </c>
    </row>
    <row r="24" spans="1:35" ht="16.149999999999999" customHeight="1" x14ac:dyDescent="0.4">
      <c r="A24" s="17"/>
      <c r="B24" s="159" t="s">
        <v>185</v>
      </c>
      <c r="C24" s="40" t="s">
        <v>130</v>
      </c>
      <c r="D24" s="395"/>
      <c r="E24" s="395"/>
      <c r="F24" s="15" t="s">
        <v>131</v>
      </c>
      <c r="G24" s="395"/>
      <c r="H24" s="395"/>
      <c r="I24" s="15" t="s">
        <v>132</v>
      </c>
      <c r="J24" s="15" t="s">
        <v>180</v>
      </c>
      <c r="K24" s="15" t="s">
        <v>181</v>
      </c>
      <c r="L24" s="15"/>
      <c r="M24" s="395"/>
      <c r="N24" s="395"/>
      <c r="O24" s="27" t="s">
        <v>131</v>
      </c>
      <c r="P24" s="395"/>
      <c r="Q24" s="395"/>
      <c r="R24" s="42" t="s">
        <v>132</v>
      </c>
      <c r="S24" s="40"/>
      <c r="T24" s="388"/>
      <c r="U24" s="388"/>
      <c r="V24" s="388"/>
      <c r="W24" s="388"/>
      <c r="X24" s="388"/>
      <c r="Y24" s="388"/>
      <c r="Z24" s="388"/>
      <c r="AA24" s="15"/>
      <c r="AB24" s="43"/>
      <c r="AC24" s="387" t="str">
        <f>IF(T24="","",VLOOKUP(T24,'リスト（入院）'!C:D,2,FALSE))</f>
        <v/>
      </c>
      <c r="AD24" s="387"/>
      <c r="AE24" s="387"/>
      <c r="AF24" s="387"/>
      <c r="AG24" s="7" t="s">
        <v>143</v>
      </c>
    </row>
    <row r="25" spans="1:35" ht="16.149999999999999" customHeight="1" x14ac:dyDescent="0.4">
      <c r="A25" s="24" t="s">
        <v>469</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402"/>
      <c r="AD25" s="402"/>
      <c r="AE25" s="402"/>
      <c r="AF25" s="402"/>
      <c r="AG25" s="7"/>
    </row>
    <row r="26" spans="1:35" ht="16.149999999999999" customHeight="1" x14ac:dyDescent="0.4">
      <c r="A26" s="17"/>
      <c r="B26" s="398" t="s">
        <v>177</v>
      </c>
      <c r="C26" s="398"/>
      <c r="D26" s="398"/>
      <c r="E26" s="398"/>
      <c r="F26" s="398"/>
      <c r="G26" s="398"/>
      <c r="H26" s="398"/>
      <c r="I26" s="398"/>
      <c r="J26" s="398"/>
      <c r="K26" s="398"/>
      <c r="L26" s="398"/>
      <c r="M26" s="398"/>
      <c r="N26" s="398"/>
      <c r="O26" s="398"/>
      <c r="P26" s="398"/>
      <c r="Q26" s="398"/>
      <c r="R26" s="398"/>
      <c r="S26" s="398"/>
      <c r="T26" s="398"/>
      <c r="U26" s="398"/>
      <c r="V26" s="398"/>
      <c r="W26" s="398"/>
      <c r="X26" s="398"/>
      <c r="Y26" s="398"/>
      <c r="Z26" s="398"/>
      <c r="AA26" s="398"/>
      <c r="AB26" s="389" t="s">
        <v>186</v>
      </c>
      <c r="AC26" s="390"/>
      <c r="AD26" s="390"/>
      <c r="AE26" s="390"/>
      <c r="AF26" s="390"/>
      <c r="AG26" s="392"/>
    </row>
    <row r="27" spans="1:35" ht="16.149999999999999" customHeight="1" x14ac:dyDescent="0.4">
      <c r="A27" s="17"/>
      <c r="B27" s="41" t="s">
        <v>179</v>
      </c>
      <c r="C27" s="40" t="s">
        <v>130</v>
      </c>
      <c r="D27" s="387">
        <f>IF(D21="","",D21)</f>
        <v>0</v>
      </c>
      <c r="E27" s="387"/>
      <c r="F27" s="15" t="s">
        <v>131</v>
      </c>
      <c r="G27" s="387">
        <f>IF(G21="","",G21)</f>
        <v>0</v>
      </c>
      <c r="H27" s="387"/>
      <c r="I27" s="15" t="s">
        <v>132</v>
      </c>
      <c r="J27" s="15" t="s">
        <v>180</v>
      </c>
      <c r="K27" s="15" t="s">
        <v>181</v>
      </c>
      <c r="L27" s="15"/>
      <c r="M27" s="387" t="str">
        <f>IF(M21="","",M21)</f>
        <v/>
      </c>
      <c r="N27" s="387"/>
      <c r="O27" s="27" t="s">
        <v>131</v>
      </c>
      <c r="P27" s="387" t="str">
        <f>IF(P21="","",P21)</f>
        <v/>
      </c>
      <c r="Q27" s="387"/>
      <c r="R27" s="27" t="s">
        <v>132</v>
      </c>
      <c r="S27" s="157"/>
      <c r="T27" s="157"/>
      <c r="U27" s="157"/>
      <c r="V27" s="157"/>
      <c r="W27" s="157"/>
      <c r="X27" s="157"/>
      <c r="Y27" s="157"/>
      <c r="Z27" s="157"/>
      <c r="AA27" s="160"/>
      <c r="AB27" s="43"/>
      <c r="AC27" s="404"/>
      <c r="AD27" s="404"/>
      <c r="AE27" s="404"/>
      <c r="AF27" s="404"/>
      <c r="AG27" s="7" t="s">
        <v>145</v>
      </c>
    </row>
    <row r="28" spans="1:35" ht="16.149999999999999" customHeight="1" x14ac:dyDescent="0.4">
      <c r="A28" s="17"/>
      <c r="B28" s="41" t="s">
        <v>183</v>
      </c>
      <c r="C28" s="40" t="s">
        <v>130</v>
      </c>
      <c r="D28" s="387" t="str">
        <f>IF(D22="","",D22)</f>
        <v/>
      </c>
      <c r="E28" s="387"/>
      <c r="F28" s="15" t="s">
        <v>131</v>
      </c>
      <c r="G28" s="387" t="str">
        <f>IF(G22="","",G22)</f>
        <v/>
      </c>
      <c r="H28" s="387"/>
      <c r="I28" s="15" t="s">
        <v>132</v>
      </c>
      <c r="J28" s="15" t="s">
        <v>180</v>
      </c>
      <c r="K28" s="15" t="s">
        <v>181</v>
      </c>
      <c r="L28" s="15"/>
      <c r="M28" s="387" t="str">
        <f>IF(M22="","",M22)</f>
        <v/>
      </c>
      <c r="N28" s="387"/>
      <c r="O28" s="27" t="s">
        <v>131</v>
      </c>
      <c r="P28" s="387" t="str">
        <f>IF(P22="","",P22)</f>
        <v/>
      </c>
      <c r="Q28" s="387"/>
      <c r="R28" s="27" t="s">
        <v>132</v>
      </c>
      <c r="S28" s="157"/>
      <c r="T28" s="157"/>
      <c r="U28" s="157"/>
      <c r="V28" s="157"/>
      <c r="W28" s="157"/>
      <c r="X28" s="157"/>
      <c r="Y28" s="157"/>
      <c r="Z28" s="157"/>
      <c r="AA28" s="160"/>
      <c r="AB28" s="43"/>
      <c r="AC28" s="404"/>
      <c r="AD28" s="404"/>
      <c r="AE28" s="404"/>
      <c r="AF28" s="404"/>
      <c r="AG28" s="7" t="s">
        <v>145</v>
      </c>
    </row>
    <row r="29" spans="1:35" ht="16.149999999999999" customHeight="1" x14ac:dyDescent="0.4">
      <c r="A29" s="17"/>
      <c r="B29" s="41" t="s">
        <v>184</v>
      </c>
      <c r="C29" s="40" t="s">
        <v>130</v>
      </c>
      <c r="D29" s="387" t="str">
        <f>IF(D23="","",D23)</f>
        <v/>
      </c>
      <c r="E29" s="387"/>
      <c r="F29" s="15" t="s">
        <v>131</v>
      </c>
      <c r="G29" s="387" t="str">
        <f>IF(G23="","",G23)</f>
        <v/>
      </c>
      <c r="H29" s="387"/>
      <c r="I29" s="15" t="s">
        <v>132</v>
      </c>
      <c r="J29" s="15" t="s">
        <v>180</v>
      </c>
      <c r="K29" s="15" t="s">
        <v>181</v>
      </c>
      <c r="L29" s="15"/>
      <c r="M29" s="387" t="str">
        <f>IF(M23="","",M23)</f>
        <v/>
      </c>
      <c r="N29" s="387"/>
      <c r="O29" s="27" t="s">
        <v>131</v>
      </c>
      <c r="P29" s="387" t="str">
        <f>IF(P23="","",P23)</f>
        <v/>
      </c>
      <c r="Q29" s="387"/>
      <c r="R29" s="27" t="s">
        <v>132</v>
      </c>
      <c r="S29" s="157"/>
      <c r="T29" s="157"/>
      <c r="U29" s="157"/>
      <c r="V29" s="157"/>
      <c r="W29" s="157"/>
      <c r="X29" s="157"/>
      <c r="Y29" s="157"/>
      <c r="Z29" s="157"/>
      <c r="AA29" s="160"/>
      <c r="AB29" s="43"/>
      <c r="AC29" s="404"/>
      <c r="AD29" s="404"/>
      <c r="AE29" s="404"/>
      <c r="AF29" s="404"/>
      <c r="AG29" s="7" t="s">
        <v>145</v>
      </c>
    </row>
    <row r="30" spans="1:35" ht="16.149999999999999" customHeight="1" x14ac:dyDescent="0.4">
      <c r="A30" s="44"/>
      <c r="B30" s="159" t="s">
        <v>185</v>
      </c>
      <c r="C30" s="40" t="s">
        <v>130</v>
      </c>
      <c r="D30" s="387" t="str">
        <f>IF(D24="","",D24)</f>
        <v/>
      </c>
      <c r="E30" s="387"/>
      <c r="F30" s="15" t="s">
        <v>131</v>
      </c>
      <c r="G30" s="387" t="str">
        <f>IF(G24="","",G24)</f>
        <v/>
      </c>
      <c r="H30" s="387"/>
      <c r="I30" s="15" t="s">
        <v>132</v>
      </c>
      <c r="J30" s="15" t="s">
        <v>180</v>
      </c>
      <c r="K30" s="15" t="s">
        <v>181</v>
      </c>
      <c r="L30" s="15"/>
      <c r="M30" s="387" t="str">
        <f>IF(M24="","",M24)</f>
        <v/>
      </c>
      <c r="N30" s="387"/>
      <c r="O30" s="27" t="s">
        <v>131</v>
      </c>
      <c r="P30" s="387" t="str">
        <f>IF(P24="","",P24)</f>
        <v/>
      </c>
      <c r="Q30" s="387"/>
      <c r="R30" s="27" t="s">
        <v>132</v>
      </c>
      <c r="S30" s="157"/>
      <c r="T30" s="27"/>
      <c r="U30" s="27"/>
      <c r="V30" s="27"/>
      <c r="W30" s="27"/>
      <c r="X30" s="27"/>
      <c r="Y30" s="27"/>
      <c r="Z30" s="27"/>
      <c r="AA30" s="27"/>
      <c r="AB30" s="43"/>
      <c r="AC30" s="404"/>
      <c r="AD30" s="404"/>
      <c r="AE30" s="404"/>
      <c r="AF30" s="404"/>
      <c r="AG30" s="7" t="s">
        <v>145</v>
      </c>
    </row>
    <row r="31" spans="1:35" ht="16.149999999999999" customHeight="1" x14ac:dyDescent="0.4">
      <c r="A31" s="17"/>
      <c r="B31" s="159" t="s">
        <v>187</v>
      </c>
      <c r="C31" s="15"/>
      <c r="D31" s="27"/>
      <c r="E31" s="27"/>
      <c r="F31" s="15"/>
      <c r="G31" s="27"/>
      <c r="H31" s="27"/>
      <c r="I31" s="15"/>
      <c r="J31" s="15"/>
      <c r="K31" s="15"/>
      <c r="L31" s="15"/>
      <c r="M31" s="27"/>
      <c r="N31" s="27"/>
      <c r="O31" s="27"/>
      <c r="P31" s="27"/>
      <c r="Q31" s="27"/>
      <c r="R31" s="27"/>
      <c r="S31" s="27"/>
      <c r="T31" s="27"/>
      <c r="U31" s="27"/>
      <c r="V31" s="27"/>
      <c r="W31" s="27"/>
      <c r="X31" s="168"/>
      <c r="Y31" s="27"/>
      <c r="Z31" s="27"/>
      <c r="AA31" s="27"/>
      <c r="AB31" s="43"/>
      <c r="AC31" s="397" t="str">
        <f>IF(AC27="","",SUM(AC27:AF30))</f>
        <v/>
      </c>
      <c r="AD31" s="397"/>
      <c r="AE31" s="397"/>
      <c r="AF31" s="397"/>
      <c r="AG31" s="7" t="s">
        <v>145</v>
      </c>
    </row>
    <row r="32" spans="1:35" ht="16.149999999999999" customHeight="1" x14ac:dyDescent="0.4">
      <c r="A32" s="24" t="s">
        <v>470</v>
      </c>
      <c r="B32" s="4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403"/>
      <c r="AD32" s="403"/>
      <c r="AE32" s="403"/>
      <c r="AF32" s="403"/>
      <c r="AG32" s="16"/>
    </row>
    <row r="33" spans="1:33" ht="16.149999999999999" customHeight="1" x14ac:dyDescent="0.4">
      <c r="A33" s="17"/>
      <c r="B33" s="398" t="s">
        <v>177</v>
      </c>
      <c r="C33" s="398"/>
      <c r="D33" s="398"/>
      <c r="E33" s="398"/>
      <c r="F33" s="398"/>
      <c r="G33" s="398"/>
      <c r="H33" s="398"/>
      <c r="I33" s="398"/>
      <c r="J33" s="398"/>
      <c r="K33" s="398"/>
      <c r="L33" s="398"/>
      <c r="M33" s="398"/>
      <c r="N33" s="398"/>
      <c r="O33" s="398"/>
      <c r="P33" s="398"/>
      <c r="Q33" s="398"/>
      <c r="R33" s="398"/>
      <c r="S33" s="398"/>
      <c r="T33" s="398"/>
      <c r="U33" s="398"/>
      <c r="V33" s="398"/>
      <c r="W33" s="398"/>
      <c r="X33" s="398"/>
      <c r="Y33" s="398"/>
      <c r="Z33" s="398"/>
      <c r="AA33" s="389"/>
      <c r="AB33" s="389" t="s">
        <v>188</v>
      </c>
      <c r="AC33" s="390"/>
      <c r="AD33" s="390"/>
      <c r="AE33" s="390"/>
      <c r="AF33" s="390"/>
      <c r="AG33" s="392"/>
    </row>
    <row r="34" spans="1:33" ht="16.149999999999999" customHeight="1" x14ac:dyDescent="0.4">
      <c r="A34" s="17"/>
      <c r="B34" s="41" t="s">
        <v>179</v>
      </c>
      <c r="C34" s="40" t="s">
        <v>130</v>
      </c>
      <c r="D34" s="387">
        <f>IF(D21="","",D21)</f>
        <v>0</v>
      </c>
      <c r="E34" s="387"/>
      <c r="F34" s="15" t="s">
        <v>131</v>
      </c>
      <c r="G34" s="387">
        <f>IF(G21="","",G21)</f>
        <v>0</v>
      </c>
      <c r="H34" s="387"/>
      <c r="I34" s="15" t="s">
        <v>132</v>
      </c>
      <c r="J34" s="15" t="s">
        <v>180</v>
      </c>
      <c r="K34" s="15" t="s">
        <v>181</v>
      </c>
      <c r="L34" s="15"/>
      <c r="M34" s="387" t="str">
        <f>IF(M21="","",M21)</f>
        <v/>
      </c>
      <c r="N34" s="387"/>
      <c r="O34" s="27" t="s">
        <v>131</v>
      </c>
      <c r="P34" s="387" t="str">
        <f>IF(P21="","",P21)</f>
        <v/>
      </c>
      <c r="Q34" s="387"/>
      <c r="R34" s="27" t="s">
        <v>132</v>
      </c>
      <c r="S34" s="157"/>
      <c r="T34" s="157"/>
      <c r="U34" s="157"/>
      <c r="V34" s="157"/>
      <c r="W34" s="157"/>
      <c r="X34" s="157"/>
      <c r="Y34" s="157"/>
      <c r="Z34" s="157"/>
      <c r="AA34" s="157"/>
      <c r="AB34" s="43"/>
      <c r="AC34" s="397" t="str">
        <f>IFERROR(AC21*AC27*10,"")</f>
        <v/>
      </c>
      <c r="AD34" s="397"/>
      <c r="AE34" s="397"/>
      <c r="AF34" s="397"/>
      <c r="AG34" s="7" t="s">
        <v>137</v>
      </c>
    </row>
    <row r="35" spans="1:33" ht="16.149999999999999" customHeight="1" x14ac:dyDescent="0.4">
      <c r="A35" s="17"/>
      <c r="B35" s="41" t="s">
        <v>183</v>
      </c>
      <c r="C35" s="40" t="s">
        <v>130</v>
      </c>
      <c r="D35" s="387" t="str">
        <f>IF(D22="","",D22)</f>
        <v/>
      </c>
      <c r="E35" s="387"/>
      <c r="F35" s="15" t="s">
        <v>131</v>
      </c>
      <c r="G35" s="387" t="str">
        <f>IF(G22="","",G22)</f>
        <v/>
      </c>
      <c r="H35" s="387"/>
      <c r="I35" s="15" t="s">
        <v>132</v>
      </c>
      <c r="J35" s="15" t="s">
        <v>180</v>
      </c>
      <c r="K35" s="15" t="s">
        <v>181</v>
      </c>
      <c r="L35" s="15"/>
      <c r="M35" s="387" t="str">
        <f>IF(M22="","",M22)</f>
        <v/>
      </c>
      <c r="N35" s="387"/>
      <c r="O35" s="27" t="s">
        <v>131</v>
      </c>
      <c r="P35" s="387" t="str">
        <f>IF(P22="","",P22)</f>
        <v/>
      </c>
      <c r="Q35" s="387"/>
      <c r="R35" s="27" t="s">
        <v>132</v>
      </c>
      <c r="S35" s="157"/>
      <c r="T35" s="157"/>
      <c r="U35" s="157"/>
      <c r="V35" s="157"/>
      <c r="W35" s="157"/>
      <c r="X35" s="157"/>
      <c r="Y35" s="157"/>
      <c r="Z35" s="157"/>
      <c r="AA35" s="157"/>
      <c r="AB35" s="43"/>
      <c r="AC35" s="397" t="str">
        <f>IFERROR(AC22*AC28*10,"")</f>
        <v/>
      </c>
      <c r="AD35" s="397"/>
      <c r="AE35" s="397"/>
      <c r="AF35" s="397"/>
      <c r="AG35" s="7" t="s">
        <v>137</v>
      </c>
    </row>
    <row r="36" spans="1:33" ht="16.149999999999999" customHeight="1" x14ac:dyDescent="0.4">
      <c r="A36" s="17"/>
      <c r="B36" s="41" t="s">
        <v>184</v>
      </c>
      <c r="C36" s="40" t="s">
        <v>130</v>
      </c>
      <c r="D36" s="387" t="str">
        <f>IF(D23="","",D23)</f>
        <v/>
      </c>
      <c r="E36" s="387"/>
      <c r="F36" s="15" t="s">
        <v>131</v>
      </c>
      <c r="G36" s="387" t="str">
        <f>IF(G23="","",G23)</f>
        <v/>
      </c>
      <c r="H36" s="387"/>
      <c r="I36" s="15" t="s">
        <v>132</v>
      </c>
      <c r="J36" s="15" t="s">
        <v>180</v>
      </c>
      <c r="K36" s="15" t="s">
        <v>181</v>
      </c>
      <c r="L36" s="15"/>
      <c r="M36" s="387" t="str">
        <f>IF(M23="","",M23)</f>
        <v/>
      </c>
      <c r="N36" s="387"/>
      <c r="O36" s="27" t="s">
        <v>131</v>
      </c>
      <c r="P36" s="387" t="str">
        <f>IF(P23="","",P23)</f>
        <v/>
      </c>
      <c r="Q36" s="387"/>
      <c r="R36" s="27" t="s">
        <v>132</v>
      </c>
      <c r="S36" s="157"/>
      <c r="T36" s="157"/>
      <c r="U36" s="157"/>
      <c r="V36" s="157"/>
      <c r="W36" s="157"/>
      <c r="X36" s="157"/>
      <c r="Y36" s="157"/>
      <c r="Z36" s="157"/>
      <c r="AA36" s="157"/>
      <c r="AB36" s="43"/>
      <c r="AC36" s="397" t="str">
        <f>IFERROR(AC23*AC29*10,"")</f>
        <v/>
      </c>
      <c r="AD36" s="397"/>
      <c r="AE36" s="397"/>
      <c r="AF36" s="397"/>
      <c r="AG36" s="7" t="s">
        <v>137</v>
      </c>
    </row>
    <row r="37" spans="1:33" ht="16.149999999999999" customHeight="1" x14ac:dyDescent="0.4">
      <c r="A37" s="17"/>
      <c r="B37" s="46" t="s">
        <v>185</v>
      </c>
      <c r="C37" s="43" t="s">
        <v>130</v>
      </c>
      <c r="D37" s="387" t="str">
        <f>IF(D24="","",D24)</f>
        <v/>
      </c>
      <c r="E37" s="387"/>
      <c r="F37" s="15" t="s">
        <v>131</v>
      </c>
      <c r="G37" s="387" t="str">
        <f>IF(G24="","",G24)</f>
        <v/>
      </c>
      <c r="H37" s="387"/>
      <c r="I37" s="15" t="s">
        <v>132</v>
      </c>
      <c r="J37" s="15" t="s">
        <v>180</v>
      </c>
      <c r="K37" s="15" t="s">
        <v>181</v>
      </c>
      <c r="L37" s="15"/>
      <c r="M37" s="387" t="str">
        <f>IF(M24="","",M24)</f>
        <v/>
      </c>
      <c r="N37" s="387"/>
      <c r="O37" s="27" t="s">
        <v>131</v>
      </c>
      <c r="P37" s="387" t="str">
        <f>IF(P24="","",P24)</f>
        <v/>
      </c>
      <c r="Q37" s="387"/>
      <c r="R37" s="27" t="s">
        <v>132</v>
      </c>
      <c r="S37" s="157"/>
      <c r="T37" s="27"/>
      <c r="U37" s="27"/>
      <c r="V37" s="27"/>
      <c r="W37" s="27"/>
      <c r="X37" s="27"/>
      <c r="Y37" s="27"/>
      <c r="Z37" s="27"/>
      <c r="AA37" s="27"/>
      <c r="AB37" s="43"/>
      <c r="AC37" s="397" t="str">
        <f>IFERROR(AC24*AC30*10,"")</f>
        <v/>
      </c>
      <c r="AD37" s="397"/>
      <c r="AE37" s="397"/>
      <c r="AF37" s="397"/>
      <c r="AG37" s="7" t="s">
        <v>137</v>
      </c>
    </row>
    <row r="38" spans="1:33" s="63" customFormat="1" ht="16.149999999999999" customHeight="1" x14ac:dyDescent="0.4">
      <c r="A38" s="59"/>
      <c r="B38" s="124" t="s">
        <v>402</v>
      </c>
      <c r="C38" s="61" t="s">
        <v>404</v>
      </c>
      <c r="D38" s="123"/>
      <c r="E38" s="123"/>
      <c r="F38" s="61"/>
      <c r="G38" s="123"/>
      <c r="H38" s="123"/>
      <c r="I38" s="61"/>
      <c r="J38" s="61"/>
      <c r="K38" s="61"/>
      <c r="L38" s="61"/>
      <c r="M38" s="123"/>
      <c r="N38" s="123"/>
      <c r="O38" s="123"/>
      <c r="P38" s="123"/>
      <c r="Q38" s="123"/>
      <c r="R38" s="123"/>
      <c r="S38" s="123"/>
      <c r="T38" s="123"/>
      <c r="U38" s="123"/>
      <c r="V38" s="123"/>
      <c r="W38" s="123"/>
      <c r="X38" s="123"/>
      <c r="Y38" s="123"/>
      <c r="Z38" s="123"/>
      <c r="AA38" s="122"/>
      <c r="AB38" s="103"/>
      <c r="AC38" s="423"/>
      <c r="AD38" s="423"/>
      <c r="AE38" s="423"/>
      <c r="AF38" s="423"/>
      <c r="AG38" s="62" t="s">
        <v>137</v>
      </c>
    </row>
    <row r="39" spans="1:33" s="63" customFormat="1" ht="16.149999999999999" customHeight="1" x14ac:dyDescent="0.4">
      <c r="A39" s="59"/>
      <c r="B39" s="121" t="s">
        <v>403</v>
      </c>
      <c r="C39" s="61" t="s">
        <v>405</v>
      </c>
      <c r="D39" s="123"/>
      <c r="E39" s="123"/>
      <c r="F39" s="61"/>
      <c r="G39" s="123"/>
      <c r="H39" s="123"/>
      <c r="I39" s="61"/>
      <c r="J39" s="61"/>
      <c r="K39" s="61"/>
      <c r="L39" s="61"/>
      <c r="M39" s="123"/>
      <c r="N39" s="123"/>
      <c r="O39" s="123"/>
      <c r="P39" s="123"/>
      <c r="Q39" s="123"/>
      <c r="R39" s="123"/>
      <c r="S39" s="123"/>
      <c r="T39" s="123"/>
      <c r="U39" s="123"/>
      <c r="V39" s="123"/>
      <c r="W39" s="123"/>
      <c r="X39" s="123"/>
      <c r="Y39" s="123"/>
      <c r="Z39" s="123"/>
      <c r="AA39" s="122"/>
      <c r="AB39" s="103"/>
      <c r="AC39" s="423"/>
      <c r="AD39" s="423"/>
      <c r="AE39" s="423"/>
      <c r="AF39" s="423"/>
      <c r="AG39" s="62" t="s">
        <v>137</v>
      </c>
    </row>
    <row r="40" spans="1:33" ht="16.149999999999999" customHeight="1" thickBot="1" x14ac:dyDescent="0.45">
      <c r="A40" s="8"/>
      <c r="B40" s="117" t="s">
        <v>187</v>
      </c>
      <c r="C40" s="9"/>
      <c r="D40" s="47"/>
      <c r="E40" s="47"/>
      <c r="F40" s="9"/>
      <c r="G40" s="47"/>
      <c r="H40" s="47"/>
      <c r="I40" s="9"/>
      <c r="J40" s="9"/>
      <c r="K40" s="9"/>
      <c r="L40" s="9"/>
      <c r="M40" s="47"/>
      <c r="N40" s="47"/>
      <c r="O40" s="47"/>
      <c r="P40" s="47"/>
      <c r="Q40" s="47"/>
      <c r="R40" s="47"/>
      <c r="S40" s="47"/>
      <c r="T40" s="47"/>
      <c r="U40" s="47"/>
      <c r="V40" s="47"/>
      <c r="W40" s="47"/>
      <c r="X40" s="47"/>
      <c r="Y40" s="47"/>
      <c r="Z40" s="47"/>
      <c r="AA40" s="47"/>
      <c r="AB40" s="48"/>
      <c r="AC40" s="409" t="str">
        <f>IF(AC34="","",SUM(AC34:AF37)-AC38+AC39)</f>
        <v/>
      </c>
      <c r="AD40" s="409"/>
      <c r="AE40" s="409"/>
      <c r="AF40" s="409"/>
      <c r="AG40" s="10" t="s">
        <v>137</v>
      </c>
    </row>
    <row r="41" spans="1:33" ht="15.6" customHeight="1" x14ac:dyDescent="0.4">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ht="16.149999999999999" customHeight="1" thickBot="1" x14ac:dyDescent="0.45">
      <c r="A42" s="2" t="s">
        <v>407</v>
      </c>
      <c r="B42" s="2"/>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ht="16.149999999999999" customHeight="1" x14ac:dyDescent="0.4">
      <c r="A43" s="11" t="s">
        <v>471</v>
      </c>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331"/>
      <c r="AC43" s="331"/>
      <c r="AD43" s="331"/>
      <c r="AE43" s="331"/>
      <c r="AF43" s="331"/>
      <c r="AG43" s="13" t="s">
        <v>137</v>
      </c>
    </row>
    <row r="44" spans="1:33" ht="16.149999999999999" customHeight="1" x14ac:dyDescent="0.4">
      <c r="A44" s="17"/>
      <c r="B44" s="70" t="s">
        <v>472</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406"/>
      <c r="AC44" s="406"/>
      <c r="AD44" s="406"/>
      <c r="AE44" s="406"/>
      <c r="AF44" s="406"/>
      <c r="AG44" s="26" t="s">
        <v>137</v>
      </c>
    </row>
    <row r="45" spans="1:33" ht="16.149999999999999" customHeight="1" x14ac:dyDescent="0.4">
      <c r="A45" s="17"/>
      <c r="B45" s="70" t="s">
        <v>473</v>
      </c>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407" t="str">
        <f>AC40</f>
        <v/>
      </c>
      <c r="AC45" s="407"/>
      <c r="AD45" s="407"/>
      <c r="AE45" s="407"/>
      <c r="AF45" s="407"/>
      <c r="AG45" s="26" t="s">
        <v>137</v>
      </c>
    </row>
    <row r="46" spans="1:33" s="63" customFormat="1" ht="16.149999999999999" customHeight="1" x14ac:dyDescent="0.4">
      <c r="A46" s="59"/>
      <c r="B46" s="103" t="s">
        <v>474</v>
      </c>
      <c r="C46" s="61"/>
      <c r="D46" s="123"/>
      <c r="E46" s="123"/>
      <c r="F46" s="61"/>
      <c r="G46" s="123"/>
      <c r="H46" s="123"/>
      <c r="I46" s="61"/>
      <c r="J46" s="61"/>
      <c r="K46" s="61"/>
      <c r="L46" s="61"/>
      <c r="M46" s="123"/>
      <c r="N46" s="123"/>
      <c r="O46" s="123"/>
      <c r="P46" s="123"/>
      <c r="Q46" s="123"/>
      <c r="R46" s="123"/>
      <c r="S46" s="123"/>
      <c r="T46" s="123"/>
      <c r="U46" s="123"/>
      <c r="V46" s="123"/>
      <c r="W46" s="123"/>
      <c r="X46" s="123"/>
      <c r="Y46" s="123"/>
      <c r="Z46" s="123"/>
      <c r="AA46" s="123"/>
      <c r="AB46" s="408"/>
      <c r="AC46" s="408"/>
      <c r="AD46" s="408"/>
      <c r="AE46" s="408"/>
      <c r="AF46" s="408"/>
      <c r="AG46" s="62" t="s">
        <v>137</v>
      </c>
    </row>
    <row r="47" spans="1:33" s="63" customFormat="1" ht="16.149999999999999" customHeight="1" x14ac:dyDescent="0.4">
      <c r="A47" s="59"/>
      <c r="B47" s="125" t="s">
        <v>475</v>
      </c>
      <c r="C47" s="61"/>
      <c r="D47" s="123"/>
      <c r="E47" s="123"/>
      <c r="F47" s="61"/>
      <c r="G47" s="123"/>
      <c r="H47" s="123"/>
      <c r="I47" s="61"/>
      <c r="J47" s="61"/>
      <c r="K47" s="61"/>
      <c r="L47" s="61"/>
      <c r="M47" s="123"/>
      <c r="N47" s="123"/>
      <c r="O47" s="123"/>
      <c r="P47" s="123"/>
      <c r="Q47" s="123"/>
      <c r="R47" s="123"/>
      <c r="S47" s="123"/>
      <c r="T47" s="123"/>
      <c r="U47" s="123"/>
      <c r="V47" s="123"/>
      <c r="W47" s="123"/>
      <c r="X47" s="123"/>
      <c r="Y47" s="123"/>
      <c r="Z47" s="123"/>
      <c r="AA47" s="123"/>
      <c r="AB47" s="408"/>
      <c r="AC47" s="408"/>
      <c r="AD47" s="408"/>
      <c r="AE47" s="408"/>
      <c r="AF47" s="408"/>
      <c r="AG47" s="62" t="s">
        <v>137</v>
      </c>
    </row>
    <row r="48" spans="1:33" ht="16.149999999999999" customHeight="1" x14ac:dyDescent="0.4">
      <c r="A48" s="17"/>
      <c r="B48" s="99" t="s">
        <v>476</v>
      </c>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327"/>
      <c r="AC48" s="327"/>
      <c r="AD48" s="327"/>
      <c r="AE48" s="327"/>
      <c r="AF48" s="327"/>
      <c r="AG48" s="26" t="s">
        <v>137</v>
      </c>
    </row>
    <row r="49" spans="1:34" ht="16.149999999999999" customHeight="1" x14ac:dyDescent="0.4">
      <c r="A49" s="17"/>
      <c r="B49" s="70" t="s">
        <v>477</v>
      </c>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327"/>
      <c r="AC49" s="327"/>
      <c r="AD49" s="327"/>
      <c r="AE49" s="327"/>
      <c r="AF49" s="327"/>
      <c r="AG49" s="26" t="s">
        <v>137</v>
      </c>
    </row>
    <row r="50" spans="1:34" ht="16.149999999999999" customHeight="1" x14ac:dyDescent="0.4">
      <c r="A50" s="17"/>
      <c r="B50" s="70" t="s">
        <v>478</v>
      </c>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424">
        <f>AB43-SUM(AB44:AF49)</f>
        <v>0</v>
      </c>
      <c r="AC50" s="424"/>
      <c r="AD50" s="424"/>
      <c r="AE50" s="424"/>
      <c r="AF50" s="424"/>
      <c r="AG50" s="26" t="s">
        <v>137</v>
      </c>
    </row>
    <row r="51" spans="1:34" ht="16.149999999999999" customHeight="1" thickBot="1" x14ac:dyDescent="0.45">
      <c r="A51" s="91" t="s">
        <v>479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416"/>
      <c r="AC51" s="416"/>
      <c r="AD51" s="416"/>
      <c r="AE51" s="416"/>
      <c r="AF51" s="416"/>
      <c r="AG51" s="118"/>
      <c r="AH51" s="290" t="b">
        <v>0</v>
      </c>
    </row>
    <row r="52" spans="1:34" ht="16.149999999999999" customHeight="1" x14ac:dyDescent="0.4">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417" t="str">
        <f>IF(AH51=TRUE,"問題なし","問題あり")</f>
        <v>問題あり</v>
      </c>
      <c r="AC52" s="417"/>
      <c r="AD52" s="417"/>
      <c r="AE52" s="417"/>
      <c r="AF52" s="417"/>
      <c r="AG52" s="3"/>
    </row>
    <row r="53" spans="1:34" ht="16.149999999999999" customHeight="1" x14ac:dyDescent="0.4">
      <c r="A53" s="145" t="s">
        <v>480</v>
      </c>
      <c r="B53" s="3"/>
      <c r="C53" s="3"/>
      <c r="D53" s="3"/>
      <c r="E53" s="3"/>
      <c r="F53" s="3"/>
      <c r="G53" s="3"/>
      <c r="H53" s="3"/>
      <c r="I53" s="3"/>
      <c r="J53" s="3"/>
      <c r="K53" s="3"/>
      <c r="L53" s="3"/>
      <c r="M53" s="3"/>
      <c r="N53" s="3"/>
      <c r="O53" s="3"/>
      <c r="P53" s="3"/>
      <c r="Q53" s="3"/>
      <c r="R53" s="3"/>
      <c r="S53" s="3"/>
      <c r="T53" s="3"/>
      <c r="U53" s="3"/>
      <c r="V53" s="3"/>
      <c r="W53" s="3"/>
      <c r="X53" s="3"/>
      <c r="Y53" s="3"/>
      <c r="Z53" s="3"/>
      <c r="AA53" s="116"/>
      <c r="AB53" s="116"/>
      <c r="AC53" s="116"/>
      <c r="AD53" s="116"/>
      <c r="AE53" s="116"/>
      <c r="AF53" s="3"/>
    </row>
    <row r="54" spans="1:34" ht="16.149999999999999" customHeight="1" x14ac:dyDescent="0.4">
      <c r="A54" s="145" t="s">
        <v>415</v>
      </c>
      <c r="B54" s="3"/>
      <c r="C54" s="3"/>
      <c r="D54" s="3"/>
      <c r="E54" s="3"/>
      <c r="F54" s="3"/>
      <c r="G54" s="3"/>
      <c r="H54" s="3"/>
      <c r="I54" s="3"/>
      <c r="J54" s="3"/>
      <c r="K54" s="3"/>
      <c r="L54" s="3"/>
      <c r="M54" s="3"/>
      <c r="N54" s="3"/>
      <c r="O54" s="3"/>
      <c r="P54" s="3"/>
      <c r="Q54" s="3"/>
      <c r="R54" s="3"/>
      <c r="S54" s="3"/>
      <c r="T54" s="3"/>
      <c r="U54" s="3"/>
      <c r="V54" s="3"/>
      <c r="W54" s="3"/>
      <c r="X54" s="3"/>
      <c r="Y54" s="3"/>
      <c r="Z54" s="3"/>
      <c r="AA54" s="116"/>
      <c r="AB54" s="116"/>
      <c r="AC54" s="116"/>
      <c r="AD54" s="116"/>
      <c r="AE54" s="116"/>
      <c r="AF54" s="3"/>
    </row>
    <row r="55" spans="1:34" ht="16.149999999999999" customHeight="1" x14ac:dyDescent="0.4">
      <c r="A55" s="145" t="s">
        <v>481</v>
      </c>
      <c r="B55" s="3"/>
      <c r="C55" s="3"/>
      <c r="D55" s="3"/>
      <c r="E55" s="3"/>
      <c r="F55" s="3"/>
      <c r="G55" s="3"/>
      <c r="H55" s="3"/>
      <c r="I55" s="3"/>
      <c r="J55" s="3"/>
      <c r="K55" s="3"/>
      <c r="L55" s="3"/>
      <c r="M55" s="3"/>
      <c r="N55" s="3"/>
      <c r="O55" s="3"/>
      <c r="P55" s="3"/>
      <c r="Q55" s="3"/>
      <c r="R55" s="3"/>
      <c r="S55" s="3"/>
      <c r="T55" s="3"/>
      <c r="U55" s="3"/>
      <c r="V55" s="3"/>
      <c r="W55" s="3"/>
      <c r="X55" s="3"/>
      <c r="Y55" s="3"/>
      <c r="Z55" s="3"/>
      <c r="AA55" s="116"/>
      <c r="AB55" s="116"/>
      <c r="AC55" s="116"/>
      <c r="AD55" s="116"/>
      <c r="AE55" s="116"/>
      <c r="AF55" s="3"/>
    </row>
    <row r="56" spans="1:34" ht="16.149999999999999" customHeight="1" x14ac:dyDescent="0.4">
      <c r="A56" s="145" t="s">
        <v>416</v>
      </c>
      <c r="B56" s="3"/>
      <c r="C56" s="3"/>
      <c r="D56" s="3"/>
      <c r="E56" s="3"/>
      <c r="F56" s="3"/>
      <c r="G56" s="3"/>
      <c r="H56" s="3"/>
      <c r="I56" s="3"/>
      <c r="J56" s="3"/>
      <c r="K56" s="3"/>
      <c r="L56" s="3"/>
      <c r="M56" s="3"/>
      <c r="N56" s="3"/>
      <c r="O56" s="3"/>
      <c r="P56" s="3"/>
      <c r="Q56" s="3"/>
      <c r="R56" s="3"/>
      <c r="S56" s="3"/>
      <c r="T56" s="3"/>
      <c r="U56" s="3"/>
      <c r="V56" s="3"/>
      <c r="W56" s="3"/>
      <c r="X56" s="3"/>
      <c r="Y56" s="3"/>
      <c r="Z56" s="3"/>
      <c r="AA56" s="116"/>
      <c r="AB56" s="116"/>
      <c r="AC56" s="116"/>
      <c r="AD56" s="116"/>
      <c r="AE56" s="116"/>
      <c r="AF56" s="3"/>
    </row>
    <row r="57" spans="1:34" ht="16.149999999999999" customHeight="1" x14ac:dyDescent="0.4">
      <c r="A57" s="145" t="s">
        <v>482</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119"/>
      <c r="AH57" s="119"/>
    </row>
    <row r="58" spans="1:34" ht="16.149999999999999" customHeight="1" x14ac:dyDescent="0.4">
      <c r="A58" s="145" t="s">
        <v>421</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119"/>
      <c r="AH58" s="119"/>
    </row>
    <row r="59" spans="1:34" ht="16.149999999999999" customHeight="1" x14ac:dyDescent="0.4">
      <c r="A59" s="145" t="s">
        <v>483</v>
      </c>
      <c r="B59" s="3"/>
      <c r="C59" s="3"/>
      <c r="D59" s="3"/>
      <c r="E59" s="3"/>
      <c r="F59" s="3"/>
      <c r="G59" s="3"/>
      <c r="H59" s="3"/>
      <c r="I59" s="3"/>
      <c r="J59" s="3"/>
      <c r="K59" s="3"/>
      <c r="L59" s="3"/>
      <c r="M59" s="3"/>
      <c r="N59" s="3"/>
      <c r="O59" s="3"/>
      <c r="P59" s="3"/>
      <c r="Q59" s="3"/>
      <c r="R59" s="3"/>
      <c r="S59" s="3"/>
      <c r="T59" s="3"/>
      <c r="U59" s="3"/>
      <c r="V59" s="3"/>
      <c r="W59" s="3"/>
      <c r="X59" s="3"/>
      <c r="Y59" s="3"/>
      <c r="Z59" s="3"/>
      <c r="AA59" s="116"/>
      <c r="AB59" s="116"/>
      <c r="AC59" s="116"/>
      <c r="AD59" s="116"/>
      <c r="AE59" s="116"/>
      <c r="AF59" s="3"/>
    </row>
    <row r="60" spans="1:34" ht="16.149999999999999" customHeight="1" x14ac:dyDescent="0.4">
      <c r="A60" s="145" t="s">
        <v>413</v>
      </c>
      <c r="B60" s="3"/>
      <c r="C60" s="3"/>
      <c r="D60" s="3"/>
      <c r="E60" s="3"/>
      <c r="F60" s="3"/>
      <c r="G60" s="3"/>
      <c r="H60" s="3"/>
      <c r="I60" s="3"/>
      <c r="J60" s="3"/>
      <c r="K60" s="3"/>
      <c r="L60" s="3"/>
      <c r="M60" s="3"/>
      <c r="N60" s="3"/>
      <c r="O60" s="3"/>
      <c r="P60" s="3"/>
      <c r="Q60" s="3"/>
      <c r="R60" s="3"/>
      <c r="S60" s="3"/>
      <c r="T60" s="3"/>
      <c r="U60" s="3"/>
      <c r="V60" s="3"/>
      <c r="W60" s="3"/>
      <c r="X60" s="3"/>
      <c r="Y60" s="3"/>
      <c r="Z60" s="3"/>
      <c r="AA60" s="116"/>
      <c r="AB60" s="116"/>
      <c r="AC60" s="116"/>
      <c r="AD60" s="116"/>
      <c r="AE60" s="116"/>
      <c r="AF60" s="3"/>
    </row>
    <row r="61" spans="1:34" ht="16.149999999999999" customHeight="1" x14ac:dyDescent="0.4">
      <c r="A61" s="145" t="s">
        <v>414</v>
      </c>
      <c r="B61" s="3"/>
      <c r="C61" s="3"/>
      <c r="D61" s="3"/>
      <c r="E61" s="3"/>
      <c r="F61" s="3"/>
      <c r="G61" s="3"/>
      <c r="H61" s="3"/>
      <c r="I61" s="3"/>
      <c r="J61" s="3"/>
      <c r="K61" s="3"/>
      <c r="L61" s="3"/>
      <c r="M61" s="3"/>
      <c r="N61" s="3"/>
      <c r="O61" s="3"/>
      <c r="P61" s="3"/>
      <c r="Q61" s="3"/>
      <c r="R61" s="3"/>
      <c r="S61" s="3"/>
      <c r="T61" s="3"/>
      <c r="U61" s="3"/>
      <c r="V61" s="3"/>
      <c r="W61" s="3"/>
      <c r="X61" s="3"/>
      <c r="Y61" s="3"/>
      <c r="Z61" s="3"/>
      <c r="AA61" s="116"/>
      <c r="AB61" s="116"/>
      <c r="AC61" s="116"/>
      <c r="AD61" s="116"/>
      <c r="AE61" s="116"/>
      <c r="AF61" s="3"/>
    </row>
    <row r="62" spans="1:34" ht="16.149999999999999" customHeight="1" x14ac:dyDescent="0.4">
      <c r="A62" s="145" t="s">
        <v>484</v>
      </c>
      <c r="B62" s="3"/>
      <c r="C62" s="3"/>
      <c r="D62" s="3"/>
      <c r="E62" s="3"/>
      <c r="F62" s="3"/>
      <c r="G62" s="3"/>
      <c r="H62" s="3"/>
      <c r="I62" s="3"/>
      <c r="J62" s="3"/>
      <c r="K62" s="3"/>
      <c r="L62" s="3"/>
      <c r="M62" s="3"/>
      <c r="N62" s="3"/>
      <c r="O62" s="3"/>
      <c r="P62" s="3"/>
      <c r="Q62" s="3"/>
      <c r="R62" s="3"/>
      <c r="S62" s="3"/>
      <c r="T62" s="3"/>
      <c r="U62" s="3"/>
      <c r="V62" s="3"/>
      <c r="W62" s="3"/>
      <c r="X62" s="3"/>
      <c r="Y62" s="3"/>
      <c r="Z62" s="3"/>
      <c r="AA62" s="116"/>
      <c r="AB62" s="116"/>
      <c r="AC62" s="116"/>
      <c r="AD62" s="116"/>
      <c r="AE62" s="116"/>
      <c r="AF62" s="3"/>
    </row>
    <row r="63" spans="1:34" ht="16.149999999999999" customHeight="1" x14ac:dyDescent="0.4">
      <c r="A63" s="145" t="s">
        <v>418</v>
      </c>
      <c r="B63" s="3"/>
      <c r="C63" s="3"/>
      <c r="D63" s="3"/>
      <c r="E63" s="3"/>
      <c r="F63" s="3"/>
      <c r="G63" s="3"/>
      <c r="H63" s="3"/>
      <c r="I63" s="3"/>
      <c r="J63" s="3"/>
      <c r="K63" s="3"/>
      <c r="L63" s="3"/>
      <c r="M63" s="3"/>
      <c r="N63" s="3"/>
      <c r="O63" s="3"/>
      <c r="P63" s="3"/>
      <c r="Q63" s="3"/>
      <c r="R63" s="3"/>
      <c r="S63" s="3"/>
      <c r="T63" s="3"/>
      <c r="U63" s="3"/>
      <c r="V63" s="3"/>
      <c r="W63" s="3"/>
      <c r="X63" s="3"/>
      <c r="Y63" s="3"/>
      <c r="Z63" s="3"/>
      <c r="AA63" s="116"/>
      <c r="AB63" s="116"/>
      <c r="AC63" s="116"/>
      <c r="AD63" s="116"/>
      <c r="AE63" s="116"/>
      <c r="AF63" s="3"/>
    </row>
    <row r="64" spans="1:34" ht="16.149999999999999" customHeight="1" x14ac:dyDescent="0.4">
      <c r="A64" s="145"/>
      <c r="B64" s="3"/>
      <c r="C64" s="3"/>
      <c r="D64" s="3"/>
      <c r="E64" s="3"/>
      <c r="F64" s="3"/>
      <c r="G64" s="3"/>
      <c r="H64" s="3"/>
      <c r="I64" s="3"/>
      <c r="J64" s="3"/>
      <c r="K64" s="3"/>
      <c r="L64" s="3"/>
      <c r="M64" s="3"/>
      <c r="N64" s="3"/>
      <c r="O64" s="3"/>
      <c r="P64" s="3"/>
      <c r="Q64" s="3"/>
      <c r="R64" s="3"/>
      <c r="S64" s="3"/>
      <c r="T64" s="3"/>
      <c r="U64" s="3"/>
      <c r="V64" s="3"/>
      <c r="W64" s="3"/>
      <c r="X64" s="3"/>
      <c r="Y64" s="3"/>
      <c r="Z64" s="3"/>
      <c r="AA64" s="116"/>
      <c r="AB64" s="116"/>
      <c r="AC64" s="116"/>
      <c r="AD64" s="116"/>
      <c r="AE64" s="116"/>
      <c r="AF64" s="3"/>
    </row>
    <row r="65" spans="1:33" ht="16.149999999999999" customHeight="1" x14ac:dyDescent="0.4">
      <c r="A65" s="247" t="s">
        <v>566</v>
      </c>
      <c r="B65" s="3"/>
      <c r="C65" s="3"/>
      <c r="D65" s="3"/>
      <c r="E65" s="3"/>
      <c r="F65" s="3"/>
      <c r="G65" s="3"/>
      <c r="H65" s="3"/>
      <c r="I65" s="3"/>
      <c r="J65" s="3"/>
      <c r="K65" s="3"/>
      <c r="L65" s="3"/>
      <c r="M65" s="3"/>
      <c r="N65" s="3"/>
      <c r="O65" s="3"/>
      <c r="P65" s="3"/>
      <c r="Q65" s="3"/>
      <c r="R65" s="3"/>
      <c r="S65" s="3"/>
      <c r="T65" s="3"/>
      <c r="U65" s="3"/>
      <c r="V65" s="3"/>
      <c r="W65" s="3"/>
      <c r="X65" s="3"/>
      <c r="Y65" s="3"/>
      <c r="Z65" s="3"/>
      <c r="AA65" s="116"/>
      <c r="AB65" s="116"/>
      <c r="AC65" s="116"/>
      <c r="AD65" s="116"/>
      <c r="AE65" s="116"/>
      <c r="AF65" s="3"/>
    </row>
    <row r="66" spans="1:33" ht="16.149999999999999" customHeight="1" thickBot="1" x14ac:dyDescent="0.45">
      <c r="A66" s="2" t="s">
        <v>492</v>
      </c>
      <c r="B66" s="3"/>
      <c r="C66" s="3"/>
      <c r="D66" s="3"/>
      <c r="E66" s="3"/>
      <c r="F66" s="3"/>
      <c r="G66" s="3"/>
      <c r="H66" s="3"/>
      <c r="I66" s="3"/>
      <c r="J66" s="3"/>
      <c r="K66" s="3"/>
      <c r="L66" s="3"/>
      <c r="M66" s="3"/>
      <c r="N66" s="3"/>
      <c r="O66" s="3"/>
      <c r="P66" s="3"/>
      <c r="Q66" s="3"/>
      <c r="R66" s="3"/>
      <c r="S66" s="3"/>
      <c r="T66" s="3"/>
      <c r="U66" s="3"/>
      <c r="V66" s="3"/>
      <c r="W66" s="3"/>
      <c r="X66" s="3"/>
      <c r="Y66" s="3"/>
      <c r="Z66" s="3"/>
      <c r="AA66" s="128"/>
      <c r="AB66" s="128"/>
      <c r="AC66" s="128"/>
      <c r="AD66" s="128"/>
      <c r="AE66" s="128"/>
      <c r="AF66" s="128"/>
      <c r="AG66" s="128"/>
    </row>
    <row r="67" spans="1:33" ht="16.149999999999999" customHeight="1" x14ac:dyDescent="0.4">
      <c r="A67" s="100" t="s">
        <v>485</v>
      </c>
      <c r="B67" s="69"/>
      <c r="C67" s="38"/>
      <c r="D67" s="38"/>
      <c r="E67" s="38"/>
      <c r="F67" s="38"/>
      <c r="G67" s="38"/>
      <c r="H67" s="38"/>
      <c r="I67" s="38"/>
      <c r="J67" s="38"/>
      <c r="K67" s="38"/>
      <c r="L67" s="38"/>
      <c r="M67" s="38"/>
      <c r="N67" s="38"/>
      <c r="O67" s="38"/>
      <c r="P67" s="38"/>
      <c r="Q67" s="38"/>
      <c r="R67" s="38"/>
      <c r="S67" s="38"/>
      <c r="T67" s="38"/>
      <c r="U67" s="38"/>
      <c r="V67" s="38"/>
      <c r="W67" s="38"/>
      <c r="X67" s="38"/>
      <c r="Y67" s="38"/>
      <c r="Z67" s="38"/>
      <c r="AA67" s="90"/>
      <c r="AB67" s="396">
        <f>'別添_計画書（病院及び有床診療所）'!AB55</f>
        <v>0</v>
      </c>
      <c r="AC67" s="396"/>
      <c r="AD67" s="396"/>
      <c r="AE67" s="396"/>
      <c r="AF67" s="396"/>
      <c r="AG67" s="92" t="s">
        <v>156</v>
      </c>
    </row>
    <row r="68" spans="1:33" ht="16.149999999999999" customHeight="1" x14ac:dyDescent="0.4">
      <c r="A68" s="114" t="s">
        <v>486</v>
      </c>
      <c r="B68" s="88"/>
      <c r="C68" s="15"/>
      <c r="D68" s="15"/>
      <c r="E68" s="15"/>
      <c r="F68" s="15"/>
      <c r="G68" s="15"/>
      <c r="H68" s="15"/>
      <c r="I68" s="15"/>
      <c r="J68" s="15"/>
      <c r="K68" s="15"/>
      <c r="L68" s="15"/>
      <c r="M68" s="15"/>
      <c r="N68" s="15"/>
      <c r="O68" s="15"/>
      <c r="P68" s="15"/>
      <c r="Q68" s="15"/>
      <c r="R68" s="15"/>
      <c r="S68" s="15"/>
      <c r="T68" s="15"/>
      <c r="U68" s="15"/>
      <c r="V68" s="15"/>
      <c r="W68" s="15"/>
      <c r="X68" s="15"/>
      <c r="Y68" s="15"/>
      <c r="Z68" s="15"/>
      <c r="AA68" s="89"/>
      <c r="AB68" s="332">
        <f>'別添_計画書（病院及び有床診療所）'!AB56</f>
        <v>0</v>
      </c>
      <c r="AC68" s="332"/>
      <c r="AD68" s="332"/>
      <c r="AE68" s="332"/>
      <c r="AF68" s="332"/>
      <c r="AG68" s="16" t="s">
        <v>137</v>
      </c>
    </row>
    <row r="69" spans="1:33" ht="16.149999999999999" customHeight="1" x14ac:dyDescent="0.4">
      <c r="A69" s="1" t="s">
        <v>487</v>
      </c>
      <c r="B69" s="3"/>
      <c r="C69" s="3"/>
      <c r="D69" s="3"/>
      <c r="E69" s="3"/>
      <c r="F69" s="3"/>
      <c r="G69" s="3"/>
      <c r="H69" s="3"/>
      <c r="I69" s="3"/>
      <c r="J69" s="3"/>
      <c r="K69" s="3"/>
      <c r="L69" s="3"/>
      <c r="M69" s="3"/>
      <c r="N69" s="3"/>
      <c r="O69" s="3"/>
      <c r="P69" s="3"/>
      <c r="Q69" s="3"/>
      <c r="R69" s="3"/>
      <c r="S69" s="3"/>
      <c r="T69" s="3"/>
      <c r="U69" s="3"/>
      <c r="V69" s="3"/>
      <c r="W69" s="3"/>
      <c r="X69" s="3"/>
      <c r="Y69" s="3"/>
      <c r="Z69" s="3"/>
      <c r="AA69" s="3"/>
      <c r="AB69" s="333"/>
      <c r="AC69" s="333"/>
      <c r="AD69" s="333"/>
      <c r="AE69" s="333"/>
      <c r="AF69" s="333"/>
      <c r="AG69" s="7" t="s">
        <v>137</v>
      </c>
    </row>
    <row r="70" spans="1:33" ht="16.149999999999999" customHeight="1" x14ac:dyDescent="0.4">
      <c r="A70" s="109" t="s">
        <v>488</v>
      </c>
      <c r="B70" s="6"/>
      <c r="C70" s="6"/>
      <c r="D70" s="6"/>
      <c r="E70" s="6"/>
      <c r="F70" s="6"/>
      <c r="G70" s="6"/>
      <c r="H70" s="6"/>
      <c r="I70" s="6"/>
      <c r="J70" s="6"/>
      <c r="K70" s="6"/>
      <c r="L70" s="6"/>
      <c r="M70" s="6"/>
      <c r="N70" s="6"/>
      <c r="O70" s="6"/>
      <c r="P70" s="6"/>
      <c r="Q70" s="6"/>
      <c r="R70" s="6"/>
      <c r="S70" s="6"/>
      <c r="T70" s="6"/>
      <c r="U70" s="6"/>
      <c r="V70" s="6"/>
      <c r="W70" s="6"/>
      <c r="X70" s="6"/>
      <c r="Y70" s="6"/>
      <c r="Z70" s="6"/>
      <c r="AA70" s="6"/>
      <c r="AB70" s="326">
        <f>AB69-AB68</f>
        <v>0</v>
      </c>
      <c r="AC70" s="326"/>
      <c r="AD70" s="326"/>
      <c r="AE70" s="326"/>
      <c r="AF70" s="326"/>
      <c r="AG70" s="7" t="s">
        <v>137</v>
      </c>
    </row>
    <row r="71" spans="1:33" ht="16.149999999999999" customHeight="1" x14ac:dyDescent="0.4">
      <c r="A71" s="17"/>
      <c r="B71" s="103" t="s">
        <v>489</v>
      </c>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406"/>
      <c r="AC71" s="406"/>
      <c r="AD71" s="406"/>
      <c r="AE71" s="406"/>
      <c r="AF71" s="406"/>
      <c r="AG71" s="102" t="s">
        <v>137</v>
      </c>
    </row>
    <row r="72" spans="1:33" ht="16.149999999999999" customHeight="1" thickBot="1" x14ac:dyDescent="0.45">
      <c r="A72" s="44"/>
      <c r="B72" s="105" t="s">
        <v>490</v>
      </c>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410"/>
      <c r="AC72" s="410"/>
      <c r="AD72" s="410"/>
      <c r="AE72" s="410"/>
      <c r="AF72" s="410"/>
      <c r="AG72" s="102" t="s">
        <v>162</v>
      </c>
    </row>
    <row r="73" spans="1:33" ht="16.149999999999999" customHeight="1" thickTop="1" thickBot="1" x14ac:dyDescent="0.45">
      <c r="A73" s="104"/>
      <c r="B73" s="106" t="s">
        <v>491</v>
      </c>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411" t="e">
        <f>AB72/AB68*100</f>
        <v>#DIV/0!</v>
      </c>
      <c r="AC73" s="411"/>
      <c r="AD73" s="411"/>
      <c r="AE73" s="411"/>
      <c r="AF73" s="411"/>
      <c r="AG73" s="108" t="s">
        <v>164</v>
      </c>
    </row>
    <row r="74" spans="1:33" ht="16.149999999999999" customHeight="1" x14ac:dyDescent="0.4">
      <c r="A74" s="63"/>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33" ht="16.149999999999999" customHeight="1" thickBot="1" x14ac:dyDescent="0.45">
      <c r="A75" s="2" t="s">
        <v>165</v>
      </c>
      <c r="B75" s="3"/>
      <c r="C75" s="3"/>
      <c r="D75" s="3"/>
      <c r="E75" s="3"/>
      <c r="F75" s="3"/>
      <c r="G75" s="3"/>
      <c r="H75" s="3"/>
      <c r="I75" s="3"/>
      <c r="J75" s="3"/>
      <c r="K75" s="3"/>
      <c r="L75" s="3"/>
      <c r="M75" s="3"/>
      <c r="N75" s="3"/>
      <c r="O75" s="3"/>
      <c r="P75" s="3"/>
      <c r="Q75" s="3"/>
      <c r="R75" s="3"/>
      <c r="S75" s="3"/>
      <c r="T75" s="3"/>
      <c r="U75" s="3"/>
      <c r="V75" s="3"/>
      <c r="W75" s="3"/>
      <c r="X75" s="3"/>
      <c r="Y75" s="3"/>
      <c r="Z75" s="3"/>
      <c r="AA75" s="363"/>
      <c r="AB75" s="363"/>
      <c r="AC75" s="363"/>
      <c r="AD75" s="363"/>
      <c r="AE75" s="363"/>
      <c r="AF75" s="363"/>
      <c r="AG75" s="363"/>
    </row>
    <row r="76" spans="1:33" ht="16.149999999999999" customHeight="1" x14ac:dyDescent="0.4">
      <c r="A76" s="100" t="s">
        <v>616</v>
      </c>
      <c r="B76" s="69"/>
      <c r="C76" s="38"/>
      <c r="D76" s="38"/>
      <c r="E76" s="38"/>
      <c r="F76" s="38"/>
      <c r="G76" s="38"/>
      <c r="H76" s="38"/>
      <c r="I76" s="38"/>
      <c r="J76" s="38"/>
      <c r="K76" s="38"/>
      <c r="L76" s="38"/>
      <c r="M76" s="38"/>
      <c r="N76" s="38"/>
      <c r="O76" s="38"/>
      <c r="P76" s="38"/>
      <c r="Q76" s="38"/>
      <c r="R76" s="38"/>
      <c r="S76" s="38"/>
      <c r="T76" s="38"/>
      <c r="U76" s="38"/>
      <c r="V76" s="38"/>
      <c r="W76" s="38"/>
      <c r="X76" s="38"/>
      <c r="Y76" s="38"/>
      <c r="Z76" s="38"/>
      <c r="AA76" s="90"/>
      <c r="AB76" s="396">
        <f>'別添_計画書（病院及び有床診療所）'!AB64</f>
        <v>0</v>
      </c>
      <c r="AC76" s="396"/>
      <c r="AD76" s="396"/>
      <c r="AE76" s="396"/>
      <c r="AF76" s="396"/>
      <c r="AG76" s="92" t="s">
        <v>156</v>
      </c>
    </row>
    <row r="77" spans="1:33" ht="16.149999999999999" customHeight="1" x14ac:dyDescent="0.4">
      <c r="A77" s="114" t="s">
        <v>617</v>
      </c>
      <c r="B77" s="88"/>
      <c r="C77" s="15"/>
      <c r="D77" s="15"/>
      <c r="E77" s="15"/>
      <c r="F77" s="15"/>
      <c r="G77" s="15"/>
      <c r="H77" s="15"/>
      <c r="I77" s="15"/>
      <c r="J77" s="15"/>
      <c r="K77" s="15"/>
      <c r="L77" s="15"/>
      <c r="M77" s="15"/>
      <c r="N77" s="15"/>
      <c r="O77" s="15"/>
      <c r="P77" s="15"/>
      <c r="Q77" s="15"/>
      <c r="R77" s="15"/>
      <c r="S77" s="15"/>
      <c r="T77" s="15"/>
      <c r="U77" s="15"/>
      <c r="V77" s="15"/>
      <c r="W77" s="15"/>
      <c r="X77" s="15"/>
      <c r="Y77" s="15"/>
      <c r="Z77" s="15"/>
      <c r="AA77" s="89"/>
      <c r="AB77" s="332">
        <f>'別添_計画書（病院及び有床診療所）'!AB65</f>
        <v>0</v>
      </c>
      <c r="AC77" s="332"/>
      <c r="AD77" s="332"/>
      <c r="AE77" s="332"/>
      <c r="AF77" s="332"/>
      <c r="AG77" s="16" t="s">
        <v>137</v>
      </c>
    </row>
    <row r="78" spans="1:33" ht="16.149999999999999" customHeight="1" x14ac:dyDescent="0.4">
      <c r="A78" s="1" t="s">
        <v>618</v>
      </c>
      <c r="B78" s="3"/>
      <c r="C78" s="3"/>
      <c r="D78" s="3"/>
      <c r="E78" s="3"/>
      <c r="F78" s="3"/>
      <c r="G78" s="3"/>
      <c r="H78" s="3"/>
      <c r="I78" s="3"/>
      <c r="J78" s="3"/>
      <c r="K78" s="3"/>
      <c r="L78" s="3"/>
      <c r="M78" s="3"/>
      <c r="N78" s="3"/>
      <c r="O78" s="3"/>
      <c r="P78" s="3"/>
      <c r="Q78" s="3"/>
      <c r="R78" s="3"/>
      <c r="S78" s="3"/>
      <c r="T78" s="3"/>
      <c r="U78" s="3"/>
      <c r="V78" s="3"/>
      <c r="W78" s="3"/>
      <c r="X78" s="3"/>
      <c r="Y78" s="3"/>
      <c r="Z78" s="3"/>
      <c r="AA78" s="3"/>
      <c r="AB78" s="333"/>
      <c r="AC78" s="333"/>
      <c r="AD78" s="333"/>
      <c r="AE78" s="333"/>
      <c r="AF78" s="333"/>
      <c r="AG78" s="7" t="s">
        <v>137</v>
      </c>
    </row>
    <row r="79" spans="1:33" ht="16.149999999999999" customHeight="1" x14ac:dyDescent="0.4">
      <c r="A79" s="109" t="s">
        <v>619</v>
      </c>
      <c r="B79" s="6"/>
      <c r="C79" s="6"/>
      <c r="D79" s="6"/>
      <c r="E79" s="6"/>
      <c r="F79" s="6"/>
      <c r="G79" s="6"/>
      <c r="H79" s="6"/>
      <c r="I79" s="6"/>
      <c r="J79" s="6"/>
      <c r="K79" s="6"/>
      <c r="L79" s="6"/>
      <c r="M79" s="6"/>
      <c r="N79" s="6"/>
      <c r="O79" s="6"/>
      <c r="P79" s="6"/>
      <c r="Q79" s="6"/>
      <c r="R79" s="6"/>
      <c r="S79" s="6"/>
      <c r="T79" s="6"/>
      <c r="U79" s="6"/>
      <c r="V79" s="6"/>
      <c r="W79" s="6"/>
      <c r="X79" s="6"/>
      <c r="Y79" s="6"/>
      <c r="Z79" s="6"/>
      <c r="AA79" s="6"/>
      <c r="AB79" s="326">
        <f>AB78-AB77</f>
        <v>0</v>
      </c>
      <c r="AC79" s="326"/>
      <c r="AD79" s="326"/>
      <c r="AE79" s="326"/>
      <c r="AF79" s="326"/>
      <c r="AG79" s="7" t="s">
        <v>137</v>
      </c>
    </row>
    <row r="80" spans="1:33" ht="16.149999999999999" customHeight="1" x14ac:dyDescent="0.4">
      <c r="A80" s="17"/>
      <c r="B80" s="103" t="s">
        <v>464</v>
      </c>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406"/>
      <c r="AC80" s="406"/>
      <c r="AD80" s="406"/>
      <c r="AE80" s="406"/>
      <c r="AF80" s="406"/>
      <c r="AG80" s="102" t="s">
        <v>137</v>
      </c>
    </row>
    <row r="81" spans="1:33" ht="16.149999999999999" customHeight="1" thickBot="1" x14ac:dyDescent="0.45">
      <c r="A81" s="44"/>
      <c r="B81" s="105" t="s">
        <v>465</v>
      </c>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410"/>
      <c r="AC81" s="410"/>
      <c r="AD81" s="410"/>
      <c r="AE81" s="410"/>
      <c r="AF81" s="410"/>
      <c r="AG81" s="102" t="s">
        <v>162</v>
      </c>
    </row>
    <row r="82" spans="1:33" ht="16.350000000000001" customHeight="1" thickTop="1" thickBot="1" x14ac:dyDescent="0.45">
      <c r="A82" s="104"/>
      <c r="B82" s="106" t="s">
        <v>620</v>
      </c>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411" t="e">
        <f>AB81/AB77*100</f>
        <v>#DIV/0!</v>
      </c>
      <c r="AC82" s="411"/>
      <c r="AD82" s="411"/>
      <c r="AE82" s="411"/>
      <c r="AF82" s="411"/>
      <c r="AG82" s="108" t="s">
        <v>164</v>
      </c>
    </row>
    <row r="83" spans="1:33" ht="16.350000000000001" customHeight="1" x14ac:dyDescent="0.4"/>
    <row r="84" spans="1:33" ht="16.149999999999999" customHeight="1" thickBot="1" x14ac:dyDescent="0.45">
      <c r="A84" s="2" t="s">
        <v>166</v>
      </c>
      <c r="B84" s="3"/>
      <c r="C84" s="3"/>
      <c r="D84" s="3"/>
      <c r="E84" s="3"/>
      <c r="F84" s="3"/>
      <c r="G84" s="3"/>
      <c r="H84" s="3"/>
      <c r="I84" s="3"/>
      <c r="J84" s="3"/>
      <c r="K84" s="3"/>
      <c r="L84" s="3"/>
      <c r="M84" s="3"/>
      <c r="N84" s="3"/>
      <c r="O84" s="3"/>
      <c r="P84" s="3"/>
      <c r="Q84" s="3"/>
      <c r="R84" s="3"/>
      <c r="S84" s="3"/>
      <c r="T84" s="3"/>
      <c r="U84" s="3"/>
      <c r="V84" s="3"/>
      <c r="W84" s="3"/>
      <c r="X84" s="3"/>
      <c r="Y84" s="3"/>
      <c r="Z84" s="3"/>
      <c r="AA84" s="363"/>
      <c r="AB84" s="363"/>
      <c r="AC84" s="363"/>
      <c r="AD84" s="363"/>
      <c r="AE84" s="363"/>
      <c r="AF84" s="363"/>
      <c r="AG84" s="363"/>
    </row>
    <row r="85" spans="1:33" ht="16.149999999999999" customHeight="1" x14ac:dyDescent="0.4">
      <c r="A85" s="100" t="s">
        <v>621</v>
      </c>
      <c r="B85" s="69"/>
      <c r="C85" s="38"/>
      <c r="D85" s="38"/>
      <c r="E85" s="38"/>
      <c r="F85" s="38"/>
      <c r="G85" s="38"/>
      <c r="H85" s="38"/>
      <c r="I85" s="38"/>
      <c r="J85" s="38"/>
      <c r="K85" s="38"/>
      <c r="L85" s="38"/>
      <c r="M85" s="38"/>
      <c r="N85" s="38"/>
      <c r="O85" s="38"/>
      <c r="P85" s="38"/>
      <c r="Q85" s="38"/>
      <c r="R85" s="38"/>
      <c r="S85" s="38"/>
      <c r="T85" s="38"/>
      <c r="U85" s="38"/>
      <c r="V85" s="38"/>
      <c r="W85" s="38"/>
      <c r="X85" s="38"/>
      <c r="Y85" s="38"/>
      <c r="Z85" s="38"/>
      <c r="AA85" s="90"/>
      <c r="AB85" s="405">
        <f>'別添_計画書（病院及び有床診療所）'!AB73</f>
        <v>0</v>
      </c>
      <c r="AC85" s="405"/>
      <c r="AD85" s="405"/>
      <c r="AE85" s="405"/>
      <c r="AF85" s="405"/>
      <c r="AG85" s="92" t="s">
        <v>156</v>
      </c>
    </row>
    <row r="86" spans="1:33" ht="16.149999999999999" customHeight="1" x14ac:dyDescent="0.4">
      <c r="A86" s="114" t="s">
        <v>622</v>
      </c>
      <c r="B86" s="88"/>
      <c r="C86" s="15"/>
      <c r="D86" s="15"/>
      <c r="E86" s="15"/>
      <c r="F86" s="15"/>
      <c r="G86" s="15"/>
      <c r="H86" s="15"/>
      <c r="I86" s="15"/>
      <c r="J86" s="15"/>
      <c r="K86" s="15"/>
      <c r="L86" s="15"/>
      <c r="M86" s="15"/>
      <c r="N86" s="15"/>
      <c r="O86" s="15"/>
      <c r="P86" s="15"/>
      <c r="Q86" s="15"/>
      <c r="R86" s="15"/>
      <c r="S86" s="15"/>
      <c r="T86" s="15"/>
      <c r="U86" s="15"/>
      <c r="V86" s="15"/>
      <c r="W86" s="15"/>
      <c r="X86" s="15"/>
      <c r="Y86" s="15"/>
      <c r="Z86" s="15"/>
      <c r="AA86" s="89"/>
      <c r="AB86" s="412">
        <f>'別添_計画書（病院及び有床診療所）'!AB74</f>
        <v>0</v>
      </c>
      <c r="AC86" s="412"/>
      <c r="AD86" s="412"/>
      <c r="AE86" s="412"/>
      <c r="AF86" s="412"/>
      <c r="AG86" s="16" t="s">
        <v>137</v>
      </c>
    </row>
    <row r="87" spans="1:33" ht="16.149999999999999" customHeight="1" x14ac:dyDescent="0.4">
      <c r="A87" s="1" t="s">
        <v>623</v>
      </c>
      <c r="B87" s="3"/>
      <c r="C87" s="3"/>
      <c r="D87" s="3"/>
      <c r="E87" s="3"/>
      <c r="F87" s="3"/>
      <c r="G87" s="3"/>
      <c r="H87" s="3"/>
      <c r="I87" s="3"/>
      <c r="J87" s="3"/>
      <c r="K87" s="3"/>
      <c r="L87" s="3"/>
      <c r="M87" s="3"/>
      <c r="N87" s="3"/>
      <c r="O87" s="3"/>
      <c r="P87" s="3"/>
      <c r="Q87" s="3"/>
      <c r="R87" s="3"/>
      <c r="S87" s="3"/>
      <c r="T87" s="3"/>
      <c r="U87" s="3"/>
      <c r="V87" s="3"/>
      <c r="W87" s="3"/>
      <c r="X87" s="3"/>
      <c r="Y87" s="3"/>
      <c r="Z87" s="3"/>
      <c r="AA87" s="3"/>
      <c r="AB87" s="333"/>
      <c r="AC87" s="333"/>
      <c r="AD87" s="333"/>
      <c r="AE87" s="333"/>
      <c r="AF87" s="333"/>
      <c r="AG87" s="7" t="s">
        <v>137</v>
      </c>
    </row>
    <row r="88" spans="1:33" ht="16.149999999999999" customHeight="1" x14ac:dyDescent="0.4">
      <c r="A88" s="109" t="s">
        <v>624</v>
      </c>
      <c r="B88" s="6"/>
      <c r="C88" s="6"/>
      <c r="D88" s="6"/>
      <c r="E88" s="6"/>
      <c r="F88" s="6"/>
      <c r="G88" s="6"/>
      <c r="H88" s="6"/>
      <c r="I88" s="6"/>
      <c r="J88" s="6"/>
      <c r="K88" s="6"/>
      <c r="L88" s="6"/>
      <c r="M88" s="6"/>
      <c r="N88" s="6"/>
      <c r="O88" s="6"/>
      <c r="P88" s="6"/>
      <c r="Q88" s="6"/>
      <c r="R88" s="6"/>
      <c r="S88" s="6"/>
      <c r="T88" s="6"/>
      <c r="U88" s="6"/>
      <c r="V88" s="6"/>
      <c r="W88" s="6"/>
      <c r="X88" s="6"/>
      <c r="Y88" s="6"/>
      <c r="Z88" s="6"/>
      <c r="AA88" s="6"/>
      <c r="AB88" s="326">
        <f>AB87-AB86</f>
        <v>0</v>
      </c>
      <c r="AC88" s="326"/>
      <c r="AD88" s="326"/>
      <c r="AE88" s="326"/>
      <c r="AF88" s="326"/>
      <c r="AG88" s="7" t="s">
        <v>137</v>
      </c>
    </row>
    <row r="89" spans="1:33" ht="16.149999999999999" customHeight="1" x14ac:dyDescent="0.4">
      <c r="A89" s="17"/>
      <c r="B89" s="103" t="s">
        <v>625</v>
      </c>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406"/>
      <c r="AC89" s="406"/>
      <c r="AD89" s="406"/>
      <c r="AE89" s="406"/>
      <c r="AF89" s="406"/>
      <c r="AG89" s="102" t="s">
        <v>137</v>
      </c>
    </row>
    <row r="90" spans="1:33" ht="16.149999999999999" customHeight="1" thickBot="1" x14ac:dyDescent="0.45">
      <c r="A90" s="44"/>
      <c r="B90" s="105" t="s">
        <v>626</v>
      </c>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410"/>
      <c r="AC90" s="410"/>
      <c r="AD90" s="410"/>
      <c r="AE90" s="410"/>
      <c r="AF90" s="410"/>
      <c r="AG90" s="102" t="s">
        <v>162</v>
      </c>
    </row>
    <row r="91" spans="1:33" ht="16.350000000000001" customHeight="1" thickTop="1" thickBot="1" x14ac:dyDescent="0.45">
      <c r="A91" s="104"/>
      <c r="B91" s="106" t="s">
        <v>627</v>
      </c>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411" t="e">
        <f>AB90/AB86*100</f>
        <v>#DIV/0!</v>
      </c>
      <c r="AC91" s="411"/>
      <c r="AD91" s="411"/>
      <c r="AE91" s="411"/>
      <c r="AF91" s="411"/>
      <c r="AG91" s="108" t="s">
        <v>164</v>
      </c>
    </row>
    <row r="92" spans="1:33" ht="16.350000000000001" customHeight="1" x14ac:dyDescent="0.4"/>
    <row r="93" spans="1:33" ht="16.149999999999999" customHeight="1" thickBot="1" x14ac:dyDescent="0.45">
      <c r="A93" s="2" t="s">
        <v>167</v>
      </c>
      <c r="B93" s="3"/>
      <c r="C93" s="3"/>
      <c r="D93" s="3"/>
      <c r="E93" s="3"/>
      <c r="F93" s="3"/>
      <c r="G93" s="3"/>
      <c r="H93" s="3"/>
      <c r="I93" s="3"/>
      <c r="J93" s="3"/>
      <c r="K93" s="3"/>
      <c r="L93" s="3"/>
      <c r="M93" s="3"/>
      <c r="N93" s="3"/>
      <c r="O93" s="3"/>
      <c r="P93" s="3"/>
      <c r="Q93" s="3"/>
      <c r="R93" s="3"/>
      <c r="S93" s="3"/>
      <c r="T93" s="3"/>
      <c r="U93" s="3"/>
      <c r="V93" s="3"/>
      <c r="W93" s="3"/>
      <c r="X93" s="3"/>
      <c r="Y93" s="3"/>
      <c r="Z93" s="3"/>
      <c r="AA93" s="363"/>
      <c r="AB93" s="363"/>
      <c r="AC93" s="363"/>
      <c r="AD93" s="363"/>
      <c r="AE93" s="363"/>
      <c r="AF93" s="363"/>
      <c r="AG93" s="363"/>
    </row>
    <row r="94" spans="1:33" ht="16.149999999999999" customHeight="1" x14ac:dyDescent="0.4">
      <c r="A94" s="100" t="s">
        <v>628</v>
      </c>
      <c r="B94" s="69"/>
      <c r="C94" s="38"/>
      <c r="D94" s="38"/>
      <c r="E94" s="38"/>
      <c r="F94" s="38"/>
      <c r="G94" s="38"/>
      <c r="H94" s="38"/>
      <c r="I94" s="38"/>
      <c r="J94" s="38"/>
      <c r="K94" s="38"/>
      <c r="L94" s="38"/>
      <c r="M94" s="38"/>
      <c r="N94" s="38"/>
      <c r="O94" s="38"/>
      <c r="P94" s="38"/>
      <c r="Q94" s="38"/>
      <c r="R94" s="38"/>
      <c r="S94" s="38"/>
      <c r="T94" s="38"/>
      <c r="U94" s="38"/>
      <c r="V94" s="38"/>
      <c r="W94" s="38"/>
      <c r="X94" s="38"/>
      <c r="Y94" s="38"/>
      <c r="Z94" s="38"/>
      <c r="AA94" s="90"/>
      <c r="AB94" s="405">
        <f>'別添_計画書（病院及び有床診療所）'!AB82</f>
        <v>0</v>
      </c>
      <c r="AC94" s="405"/>
      <c r="AD94" s="405"/>
      <c r="AE94" s="405"/>
      <c r="AF94" s="405"/>
      <c r="AG94" s="92" t="s">
        <v>156</v>
      </c>
    </row>
    <row r="95" spans="1:33" ht="16.149999999999999" customHeight="1" x14ac:dyDescent="0.4">
      <c r="A95" s="114" t="s">
        <v>629</v>
      </c>
      <c r="B95" s="88"/>
      <c r="C95" s="15"/>
      <c r="D95" s="15"/>
      <c r="E95" s="15"/>
      <c r="F95" s="15"/>
      <c r="G95" s="15"/>
      <c r="H95" s="15"/>
      <c r="I95" s="15"/>
      <c r="J95" s="15"/>
      <c r="K95" s="15"/>
      <c r="L95" s="15"/>
      <c r="M95" s="15"/>
      <c r="N95" s="15"/>
      <c r="O95" s="15"/>
      <c r="P95" s="15"/>
      <c r="Q95" s="15"/>
      <c r="R95" s="15"/>
      <c r="S95" s="15"/>
      <c r="T95" s="15"/>
      <c r="U95" s="15"/>
      <c r="V95" s="15"/>
      <c r="W95" s="15"/>
      <c r="X95" s="15"/>
      <c r="Y95" s="15"/>
      <c r="Z95" s="15"/>
      <c r="AA95" s="89"/>
      <c r="AB95" s="412">
        <f>'別添_計画書（病院及び有床診療所）'!AB83</f>
        <v>0</v>
      </c>
      <c r="AC95" s="412"/>
      <c r="AD95" s="412"/>
      <c r="AE95" s="412"/>
      <c r="AF95" s="412"/>
      <c r="AG95" s="16" t="s">
        <v>137</v>
      </c>
    </row>
    <row r="96" spans="1:33" ht="16.149999999999999" customHeight="1" x14ac:dyDescent="0.4">
      <c r="A96" s="1" t="s">
        <v>630</v>
      </c>
      <c r="B96" s="3"/>
      <c r="C96" s="3"/>
      <c r="D96" s="3"/>
      <c r="E96" s="3"/>
      <c r="F96" s="3"/>
      <c r="G96" s="3"/>
      <c r="H96" s="3"/>
      <c r="I96" s="3"/>
      <c r="J96" s="3"/>
      <c r="K96" s="3"/>
      <c r="L96" s="3"/>
      <c r="M96" s="3"/>
      <c r="N96" s="3"/>
      <c r="O96" s="3"/>
      <c r="P96" s="3"/>
      <c r="Q96" s="3"/>
      <c r="R96" s="3"/>
      <c r="S96" s="3"/>
      <c r="T96" s="3"/>
      <c r="U96" s="3"/>
      <c r="V96" s="3"/>
      <c r="W96" s="3"/>
      <c r="X96" s="3"/>
      <c r="Y96" s="3"/>
      <c r="Z96" s="3"/>
      <c r="AA96" s="3"/>
      <c r="AB96" s="333"/>
      <c r="AC96" s="333"/>
      <c r="AD96" s="333"/>
      <c r="AE96" s="333"/>
      <c r="AF96" s="333"/>
      <c r="AG96" s="7" t="s">
        <v>137</v>
      </c>
    </row>
    <row r="97" spans="1:35" ht="16.149999999999999" customHeight="1" x14ac:dyDescent="0.4">
      <c r="A97" s="109" t="s">
        <v>631</v>
      </c>
      <c r="B97" s="6"/>
      <c r="C97" s="6"/>
      <c r="D97" s="6"/>
      <c r="E97" s="6"/>
      <c r="F97" s="6"/>
      <c r="G97" s="6"/>
      <c r="H97" s="6"/>
      <c r="I97" s="6"/>
      <c r="J97" s="6"/>
      <c r="K97" s="6"/>
      <c r="L97" s="6"/>
      <c r="M97" s="6"/>
      <c r="N97" s="6"/>
      <c r="O97" s="6"/>
      <c r="P97" s="6"/>
      <c r="Q97" s="6"/>
      <c r="R97" s="6"/>
      <c r="S97" s="6"/>
      <c r="T97" s="6"/>
      <c r="U97" s="6"/>
      <c r="V97" s="6"/>
      <c r="W97" s="6"/>
      <c r="X97" s="6"/>
      <c r="Y97" s="6"/>
      <c r="Z97" s="6"/>
      <c r="AA97" s="6"/>
      <c r="AB97" s="326">
        <f>AB96-AB95</f>
        <v>0</v>
      </c>
      <c r="AC97" s="326"/>
      <c r="AD97" s="326"/>
      <c r="AE97" s="326"/>
      <c r="AF97" s="326"/>
      <c r="AG97" s="7" t="s">
        <v>137</v>
      </c>
    </row>
    <row r="98" spans="1:35" ht="16.149999999999999" customHeight="1" x14ac:dyDescent="0.4">
      <c r="A98" s="17"/>
      <c r="B98" s="103" t="s">
        <v>632</v>
      </c>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406"/>
      <c r="AC98" s="406"/>
      <c r="AD98" s="406"/>
      <c r="AE98" s="406"/>
      <c r="AF98" s="406"/>
      <c r="AG98" s="102" t="s">
        <v>137</v>
      </c>
    </row>
    <row r="99" spans="1:35" ht="16.350000000000001" customHeight="1" thickBot="1" x14ac:dyDescent="0.45">
      <c r="A99" s="44"/>
      <c r="B99" s="105" t="s">
        <v>633</v>
      </c>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410"/>
      <c r="AC99" s="410"/>
      <c r="AD99" s="410"/>
      <c r="AE99" s="410"/>
      <c r="AF99" s="410"/>
      <c r="AG99" s="102" t="s">
        <v>162</v>
      </c>
    </row>
    <row r="100" spans="1:35" ht="16.350000000000001" customHeight="1" thickTop="1" thickBot="1" x14ac:dyDescent="0.45">
      <c r="A100" s="104"/>
      <c r="B100" s="106" t="s">
        <v>634</v>
      </c>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411" t="e">
        <f>AB99/AB95*100</f>
        <v>#DIV/0!</v>
      </c>
      <c r="AC100" s="411"/>
      <c r="AD100" s="411"/>
      <c r="AE100" s="411"/>
      <c r="AF100" s="411"/>
      <c r="AG100" s="108" t="s">
        <v>164</v>
      </c>
    </row>
    <row r="101" spans="1:35" ht="16.350000000000001" customHeight="1" x14ac:dyDescent="0.4">
      <c r="AG101" s="30"/>
      <c r="AH101" s="119"/>
      <c r="AI101" s="119"/>
    </row>
    <row r="102" spans="1:35" ht="16.350000000000001" customHeight="1" thickBot="1" x14ac:dyDescent="0.45">
      <c r="A102" s="359" t="s">
        <v>615</v>
      </c>
      <c r="B102" s="359"/>
      <c r="C102" s="359"/>
      <c r="D102" s="359"/>
      <c r="E102" s="359"/>
      <c r="F102" s="359"/>
      <c r="G102" s="359"/>
      <c r="H102" s="359"/>
      <c r="I102" s="359"/>
      <c r="J102" s="359"/>
      <c r="K102" s="359"/>
      <c r="L102" s="359"/>
      <c r="M102" s="359"/>
      <c r="N102" s="359"/>
      <c r="O102" s="359"/>
      <c r="P102" s="359"/>
      <c r="Q102" s="359"/>
      <c r="R102" s="359"/>
      <c r="S102" s="359"/>
      <c r="T102" s="359"/>
      <c r="U102" s="359"/>
      <c r="V102" s="359"/>
      <c r="W102" s="359"/>
      <c r="X102" s="359"/>
      <c r="Y102" s="359"/>
      <c r="Z102" s="359"/>
      <c r="AA102" s="359"/>
      <c r="AB102" s="359"/>
      <c r="AC102" s="359"/>
      <c r="AD102" s="359"/>
      <c r="AE102" s="359"/>
      <c r="AF102" s="359"/>
      <c r="AG102" s="359"/>
      <c r="AH102" s="127"/>
      <c r="AI102" s="127"/>
    </row>
    <row r="103" spans="1:35" ht="16.350000000000001" customHeight="1" x14ac:dyDescent="0.4">
      <c r="A103" s="144" t="s">
        <v>635</v>
      </c>
      <c r="B103" s="69"/>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90"/>
      <c r="AB103" s="405">
        <f>'別添_計画書（病院及び有床診療所）'!AB91</f>
        <v>0</v>
      </c>
      <c r="AC103" s="405"/>
      <c r="AD103" s="405"/>
      <c r="AE103" s="405"/>
      <c r="AF103" s="405"/>
      <c r="AG103" s="92" t="s">
        <v>156</v>
      </c>
      <c r="AH103" s="30"/>
      <c r="AI103" s="30"/>
    </row>
    <row r="104" spans="1:35" ht="16.350000000000001" customHeight="1" x14ac:dyDescent="0.4">
      <c r="A104" s="1" t="s">
        <v>642</v>
      </c>
      <c r="B104" s="88"/>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89"/>
      <c r="AB104" s="412">
        <f>'別添_計画書（病院及び有床診療所）'!AB92</f>
        <v>0</v>
      </c>
      <c r="AC104" s="412"/>
      <c r="AD104" s="412"/>
      <c r="AE104" s="412"/>
      <c r="AF104" s="412"/>
      <c r="AG104" s="169" t="s">
        <v>137</v>
      </c>
    </row>
    <row r="105" spans="1:35" ht="16.350000000000001" customHeight="1" x14ac:dyDescent="0.4">
      <c r="A105" s="1" t="s">
        <v>643</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33"/>
      <c r="AC105" s="333"/>
      <c r="AD105" s="333"/>
      <c r="AE105" s="333"/>
      <c r="AF105" s="333"/>
      <c r="AG105" s="238" t="s">
        <v>137</v>
      </c>
    </row>
    <row r="106" spans="1:35" ht="16.350000000000001" customHeight="1" x14ac:dyDescent="0.4">
      <c r="A106" s="24" t="s">
        <v>636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326">
        <f>AB105-AB104</f>
        <v>0</v>
      </c>
      <c r="AC106" s="326"/>
      <c r="AD106" s="326"/>
      <c r="AE106" s="326"/>
      <c r="AF106" s="326"/>
      <c r="AG106" s="238" t="s">
        <v>137</v>
      </c>
    </row>
    <row r="107" spans="1:35" ht="16.350000000000001" customHeight="1" x14ac:dyDescent="0.4">
      <c r="A107" s="17"/>
      <c r="B107" s="43" t="s">
        <v>637</v>
      </c>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406"/>
      <c r="AC107" s="406"/>
      <c r="AD107" s="406"/>
      <c r="AE107" s="406"/>
      <c r="AF107" s="406"/>
      <c r="AG107" s="172" t="s">
        <v>137</v>
      </c>
    </row>
    <row r="108" spans="1:35" ht="16.350000000000001" customHeight="1" thickBot="1" x14ac:dyDescent="0.45">
      <c r="A108" s="44"/>
      <c r="B108" s="130" t="s">
        <v>638</v>
      </c>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410"/>
      <c r="AC108" s="410"/>
      <c r="AD108" s="410"/>
      <c r="AE108" s="410"/>
      <c r="AF108" s="410"/>
      <c r="AG108" s="172" t="s">
        <v>162</v>
      </c>
    </row>
    <row r="109" spans="1:35" ht="16.350000000000001" customHeight="1" thickTop="1" thickBot="1" x14ac:dyDescent="0.45">
      <c r="A109" s="104"/>
      <c r="B109" s="131" t="s">
        <v>639</v>
      </c>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411" t="e">
        <f>AB108/AB104*100</f>
        <v>#DIV/0!</v>
      </c>
      <c r="AC109" s="411"/>
      <c r="AD109" s="411"/>
      <c r="AE109" s="411"/>
      <c r="AF109" s="411"/>
      <c r="AG109" s="245" t="s">
        <v>164</v>
      </c>
    </row>
    <row r="110" spans="1:35" ht="16.350000000000001" customHeight="1" x14ac:dyDescent="0.4">
      <c r="AG110" s="30"/>
    </row>
    <row r="111" spans="1:35" ht="16.149999999999999" customHeight="1" thickBot="1" x14ac:dyDescent="0.45">
      <c r="A111" s="2" t="s">
        <v>548</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63"/>
      <c r="AB111" s="363"/>
      <c r="AC111" s="363"/>
      <c r="AD111" s="363"/>
      <c r="AE111" s="363"/>
      <c r="AF111" s="363"/>
      <c r="AG111" s="363"/>
    </row>
    <row r="112" spans="1:35" ht="16.149999999999999" customHeight="1" x14ac:dyDescent="0.4">
      <c r="A112" s="100" t="s">
        <v>640</v>
      </c>
      <c r="B112" s="69"/>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90"/>
      <c r="AB112" s="405">
        <f>'別添_計画書（病院及び有床診療所）'!AB100</f>
        <v>0</v>
      </c>
      <c r="AC112" s="405"/>
      <c r="AD112" s="405"/>
      <c r="AE112" s="405"/>
      <c r="AF112" s="405"/>
      <c r="AG112" s="92" t="s">
        <v>156</v>
      </c>
    </row>
    <row r="113" spans="1:35" ht="16.149999999999999" customHeight="1" x14ac:dyDescent="0.4">
      <c r="A113" s="268" t="s">
        <v>644</v>
      </c>
      <c r="B113" s="88"/>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89"/>
      <c r="AB113" s="412">
        <f>'別添_計画書（病院及び有床診療所）'!AB101</f>
        <v>0</v>
      </c>
      <c r="AC113" s="412"/>
      <c r="AD113" s="412"/>
      <c r="AE113" s="412"/>
      <c r="AF113" s="412"/>
      <c r="AG113" s="16" t="s">
        <v>137</v>
      </c>
    </row>
    <row r="114" spans="1:35" ht="16.149999999999999" customHeight="1" x14ac:dyDescent="0.4">
      <c r="A114" s="267" t="s">
        <v>641</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33"/>
      <c r="AC114" s="333"/>
      <c r="AD114" s="333"/>
      <c r="AE114" s="333"/>
      <c r="AF114" s="333"/>
      <c r="AG114" s="7" t="s">
        <v>137</v>
      </c>
    </row>
    <row r="115" spans="1:35" ht="16.149999999999999" customHeight="1" x14ac:dyDescent="0.4">
      <c r="A115" s="109" t="s">
        <v>443</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326">
        <f>AB114-AB113</f>
        <v>0</v>
      </c>
      <c r="AC115" s="326"/>
      <c r="AD115" s="326"/>
      <c r="AE115" s="326"/>
      <c r="AF115" s="326"/>
      <c r="AG115" s="7" t="s">
        <v>137</v>
      </c>
    </row>
    <row r="116" spans="1:35" ht="16.149999999999999" customHeight="1" x14ac:dyDescent="0.4">
      <c r="A116" s="17"/>
      <c r="B116" s="103" t="s">
        <v>440</v>
      </c>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406"/>
      <c r="AC116" s="406"/>
      <c r="AD116" s="406"/>
      <c r="AE116" s="406"/>
      <c r="AF116" s="406"/>
      <c r="AG116" s="102" t="s">
        <v>137</v>
      </c>
    </row>
    <row r="117" spans="1:35" ht="16.149999999999999" customHeight="1" thickBot="1" x14ac:dyDescent="0.45">
      <c r="A117" s="44"/>
      <c r="B117" s="105" t="s">
        <v>441</v>
      </c>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c r="AA117" s="101"/>
      <c r="AB117" s="410"/>
      <c r="AC117" s="410"/>
      <c r="AD117" s="410"/>
      <c r="AE117" s="410"/>
      <c r="AF117" s="410"/>
      <c r="AG117" s="102" t="s">
        <v>162</v>
      </c>
    </row>
    <row r="118" spans="1:35" ht="16.350000000000001" customHeight="1" thickTop="1" thickBot="1" x14ac:dyDescent="0.45">
      <c r="A118" s="104"/>
      <c r="B118" s="106" t="s">
        <v>442</v>
      </c>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411" t="e">
        <f>AB117/AB113*100</f>
        <v>#DIV/0!</v>
      </c>
      <c r="AC118" s="411"/>
      <c r="AD118" s="411"/>
      <c r="AE118" s="411"/>
      <c r="AF118" s="411"/>
      <c r="AG118" s="108" t="s">
        <v>164</v>
      </c>
    </row>
    <row r="119" spans="1:35" ht="16.350000000000001" customHeight="1" x14ac:dyDescent="0.4"/>
    <row r="120" spans="1:35" ht="16.350000000000001" customHeight="1" x14ac:dyDescent="0.4">
      <c r="A120" s="79" t="s">
        <v>169</v>
      </c>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78"/>
      <c r="AH120" s="119"/>
      <c r="AI120" s="119"/>
    </row>
    <row r="121" spans="1:35" ht="16.149999999999999" customHeight="1" thickBot="1" x14ac:dyDescent="0.45">
      <c r="A121" s="77" t="s">
        <v>422</v>
      </c>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340"/>
      <c r="AB121" s="340"/>
      <c r="AC121" s="340"/>
      <c r="AD121" s="340"/>
      <c r="AE121" s="340"/>
      <c r="AF121" s="340"/>
      <c r="AG121" s="340"/>
      <c r="AH121" s="141"/>
      <c r="AI121" s="141"/>
    </row>
    <row r="122" spans="1:35" ht="16.149999999999999" customHeight="1" x14ac:dyDescent="0.4">
      <c r="A122" s="143" t="s">
        <v>557</v>
      </c>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93"/>
      <c r="AB122" s="413">
        <f>'別添_計画書（病院及び有床診療所）'!AB110</f>
        <v>0</v>
      </c>
      <c r="AC122" s="413"/>
      <c r="AD122" s="413"/>
      <c r="AE122" s="413"/>
      <c r="AF122" s="413"/>
      <c r="AG122" s="95" t="s">
        <v>156</v>
      </c>
      <c r="AH122" s="120"/>
      <c r="AI122" s="120"/>
    </row>
    <row r="123" spans="1:35" ht="16.149999999999999" customHeight="1" x14ac:dyDescent="0.4">
      <c r="A123" s="129" t="s">
        <v>558</v>
      </c>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94"/>
      <c r="AB123" s="414">
        <f>'別添_計画書（病院及び有床診療所）'!AB111</f>
        <v>0</v>
      </c>
      <c r="AC123" s="414"/>
      <c r="AD123" s="414"/>
      <c r="AE123" s="414"/>
      <c r="AF123" s="414"/>
      <c r="AG123" s="151" t="s">
        <v>137</v>
      </c>
      <c r="AH123" s="120"/>
      <c r="AI123" s="120"/>
    </row>
    <row r="124" spans="1:35" ht="16.149999999999999" customHeight="1" x14ac:dyDescent="0.4">
      <c r="A124" s="129" t="s">
        <v>559</v>
      </c>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94"/>
      <c r="AB124" s="415">
        <f>'別添_計画書（病院及び有床診療所）'!AB112</f>
        <v>0</v>
      </c>
      <c r="AC124" s="415"/>
      <c r="AD124" s="415"/>
      <c r="AE124" s="415"/>
      <c r="AF124" s="415"/>
      <c r="AG124" s="82" t="s">
        <v>137</v>
      </c>
      <c r="AH124" s="140"/>
      <c r="AI124" s="140"/>
    </row>
    <row r="125" spans="1:35" ht="16.149999999999999" customHeight="1" x14ac:dyDescent="0.4">
      <c r="A125" s="129" t="s">
        <v>519</v>
      </c>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343"/>
      <c r="AC125" s="343"/>
      <c r="AD125" s="343"/>
      <c r="AE125" s="343"/>
      <c r="AF125" s="343"/>
      <c r="AG125" s="84" t="s">
        <v>137</v>
      </c>
      <c r="AH125" s="140"/>
      <c r="AI125" s="140"/>
    </row>
    <row r="126" spans="1:35" ht="16.149999999999999" customHeight="1" x14ac:dyDescent="0.4">
      <c r="A126" s="129" t="s">
        <v>520</v>
      </c>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342"/>
      <c r="AC126" s="342"/>
      <c r="AD126" s="342"/>
      <c r="AE126" s="342"/>
      <c r="AF126" s="342"/>
      <c r="AG126" s="84" t="s">
        <v>137</v>
      </c>
      <c r="AH126" s="140"/>
      <c r="AI126" s="140"/>
    </row>
    <row r="127" spans="1:35" ht="16.149999999999999" customHeight="1" x14ac:dyDescent="0.4">
      <c r="A127" s="133" t="s">
        <v>448</v>
      </c>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357">
        <f>AB125-AB123</f>
        <v>0</v>
      </c>
      <c r="AC127" s="357"/>
      <c r="AD127" s="357"/>
      <c r="AE127" s="357"/>
      <c r="AF127" s="357"/>
      <c r="AG127" s="84" t="s">
        <v>137</v>
      </c>
      <c r="AH127" s="140"/>
      <c r="AI127" s="140"/>
    </row>
    <row r="128" spans="1:35" ht="16.149999999999999" customHeight="1" x14ac:dyDescent="0.4">
      <c r="A128" s="133" t="s">
        <v>443</v>
      </c>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357">
        <f>AB126-AB124</f>
        <v>0</v>
      </c>
      <c r="AC128" s="357"/>
      <c r="AD128" s="357"/>
      <c r="AE128" s="357"/>
      <c r="AF128" s="357"/>
      <c r="AG128" s="84" t="s">
        <v>137</v>
      </c>
      <c r="AH128" s="140"/>
      <c r="AI128" s="140"/>
    </row>
    <row r="129" spans="1:35" ht="16.149999999999999" customHeight="1" x14ac:dyDescent="0.4">
      <c r="A129" s="110"/>
      <c r="B129" s="111" t="s">
        <v>440</v>
      </c>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342"/>
      <c r="AC129" s="342"/>
      <c r="AD129" s="342"/>
      <c r="AE129" s="342"/>
      <c r="AF129" s="342"/>
      <c r="AG129" s="179" t="s">
        <v>137</v>
      </c>
      <c r="AH129" s="140"/>
      <c r="AI129" s="140"/>
    </row>
    <row r="130" spans="1:35" ht="16.149999999999999" customHeight="1" thickBot="1" x14ac:dyDescent="0.45">
      <c r="A130" s="112"/>
      <c r="B130" s="135" t="s">
        <v>441</v>
      </c>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365"/>
      <c r="AC130" s="365"/>
      <c r="AD130" s="365"/>
      <c r="AE130" s="365"/>
      <c r="AF130" s="365"/>
      <c r="AG130" s="179" t="s">
        <v>162</v>
      </c>
      <c r="AH130" s="140"/>
      <c r="AI130" s="140"/>
    </row>
    <row r="131" spans="1:35" ht="16.350000000000001" customHeight="1" thickTop="1" thickBot="1" x14ac:dyDescent="0.45">
      <c r="A131" s="113"/>
      <c r="B131" s="136" t="s">
        <v>442</v>
      </c>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356" t="e">
        <f>AB130/AB124*100</f>
        <v>#DIV/0!</v>
      </c>
      <c r="AC131" s="356"/>
      <c r="AD131" s="356"/>
      <c r="AE131" s="356"/>
      <c r="AF131" s="356"/>
      <c r="AG131" s="180" t="s">
        <v>164</v>
      </c>
      <c r="AH131" s="140"/>
      <c r="AI131" s="140"/>
    </row>
    <row r="132" spans="1:35" ht="16.350000000000001" customHeight="1" x14ac:dyDescent="0.4">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119"/>
      <c r="AI132" s="119"/>
    </row>
    <row r="133" spans="1:35" ht="16.149999999999999" customHeight="1" thickBot="1" x14ac:dyDescent="0.45">
      <c r="A133" s="77" t="s">
        <v>648</v>
      </c>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340"/>
      <c r="AB133" s="340"/>
      <c r="AC133" s="340"/>
      <c r="AD133" s="340"/>
      <c r="AE133" s="340"/>
      <c r="AF133" s="340"/>
      <c r="AG133" s="340"/>
      <c r="AH133" s="141"/>
      <c r="AI133" s="141"/>
    </row>
    <row r="134" spans="1:35" ht="16.149999999999999" customHeight="1" x14ac:dyDescent="0.4">
      <c r="A134" s="143" t="s">
        <v>521</v>
      </c>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93"/>
      <c r="AB134" s="413">
        <f>'別添_計画書（病院及び有床診療所）'!AB122</f>
        <v>0</v>
      </c>
      <c r="AC134" s="413"/>
      <c r="AD134" s="413"/>
      <c r="AE134" s="413"/>
      <c r="AF134" s="413"/>
      <c r="AG134" s="95" t="s">
        <v>156</v>
      </c>
      <c r="AH134" s="120"/>
      <c r="AI134" s="120"/>
    </row>
    <row r="135" spans="1:35" ht="16.149999999999999" customHeight="1" x14ac:dyDescent="0.4">
      <c r="A135" s="129" t="s">
        <v>522</v>
      </c>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94"/>
      <c r="AB135" s="414">
        <f>'別添_計画書（病院及び有床診療所）'!AB123</f>
        <v>0</v>
      </c>
      <c r="AC135" s="414"/>
      <c r="AD135" s="414"/>
      <c r="AE135" s="414"/>
      <c r="AF135" s="414"/>
      <c r="AG135" s="151" t="s">
        <v>137</v>
      </c>
      <c r="AH135" s="120"/>
      <c r="AI135" s="120"/>
    </row>
    <row r="136" spans="1:35" ht="16.149999999999999" customHeight="1" x14ac:dyDescent="0.4">
      <c r="A136" s="129" t="s">
        <v>645</v>
      </c>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94"/>
      <c r="AB136" s="415">
        <f>'別添_計画書（病院及び有床診療所）'!AB124</f>
        <v>0</v>
      </c>
      <c r="AC136" s="415"/>
      <c r="AD136" s="415"/>
      <c r="AE136" s="415"/>
      <c r="AF136" s="415"/>
      <c r="AG136" s="82" t="s">
        <v>137</v>
      </c>
      <c r="AH136" s="140"/>
      <c r="AI136" s="140"/>
    </row>
    <row r="137" spans="1:35" ht="16.149999999999999" customHeight="1" x14ac:dyDescent="0.4">
      <c r="A137" s="129" t="s">
        <v>502</v>
      </c>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343"/>
      <c r="AC137" s="343"/>
      <c r="AD137" s="343"/>
      <c r="AE137" s="343"/>
      <c r="AF137" s="343"/>
      <c r="AG137" s="84" t="s">
        <v>137</v>
      </c>
      <c r="AH137" s="140"/>
      <c r="AI137" s="140"/>
    </row>
    <row r="138" spans="1:35" ht="16.149999999999999" customHeight="1" x14ac:dyDescent="0.4">
      <c r="A138" s="129" t="s">
        <v>503</v>
      </c>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342"/>
      <c r="AC138" s="342"/>
      <c r="AD138" s="342"/>
      <c r="AE138" s="342"/>
      <c r="AF138" s="342"/>
      <c r="AG138" s="84" t="s">
        <v>137</v>
      </c>
      <c r="AH138" s="140"/>
      <c r="AI138" s="140"/>
    </row>
    <row r="139" spans="1:35" ht="16.149999999999999" customHeight="1" x14ac:dyDescent="0.4">
      <c r="A139" s="133" t="s">
        <v>448</v>
      </c>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357">
        <f>AB137-AB135</f>
        <v>0</v>
      </c>
      <c r="AC139" s="357"/>
      <c r="AD139" s="357"/>
      <c r="AE139" s="357"/>
      <c r="AF139" s="357"/>
      <c r="AG139" s="84" t="s">
        <v>137</v>
      </c>
      <c r="AH139" s="140"/>
      <c r="AI139" s="140"/>
    </row>
    <row r="140" spans="1:35" ht="16.149999999999999" customHeight="1" x14ac:dyDescent="0.4">
      <c r="A140" s="133" t="s">
        <v>443</v>
      </c>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357">
        <f>AB138-AB136</f>
        <v>0</v>
      </c>
      <c r="AC140" s="357"/>
      <c r="AD140" s="357"/>
      <c r="AE140" s="357"/>
      <c r="AF140" s="357"/>
      <c r="AG140" s="84" t="s">
        <v>137</v>
      </c>
      <c r="AH140" s="140"/>
      <c r="AI140" s="140"/>
    </row>
    <row r="141" spans="1:35" ht="16.149999999999999" customHeight="1" x14ac:dyDescent="0.4">
      <c r="A141" s="110"/>
      <c r="B141" s="111" t="s">
        <v>440</v>
      </c>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342"/>
      <c r="AC141" s="342"/>
      <c r="AD141" s="342"/>
      <c r="AE141" s="342"/>
      <c r="AF141" s="342"/>
      <c r="AG141" s="179" t="s">
        <v>137</v>
      </c>
      <c r="AH141" s="140"/>
      <c r="AI141" s="140"/>
    </row>
    <row r="142" spans="1:35" ht="16.149999999999999" customHeight="1" thickBot="1" x14ac:dyDescent="0.45">
      <c r="A142" s="112"/>
      <c r="B142" s="135" t="s">
        <v>441</v>
      </c>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365"/>
      <c r="AC142" s="365"/>
      <c r="AD142" s="365"/>
      <c r="AE142" s="365"/>
      <c r="AF142" s="365"/>
      <c r="AG142" s="179" t="s">
        <v>162</v>
      </c>
      <c r="AH142" s="140"/>
      <c r="AI142" s="140"/>
    </row>
    <row r="143" spans="1:35" ht="16.350000000000001" customHeight="1" thickTop="1" thickBot="1" x14ac:dyDescent="0.45">
      <c r="A143" s="113"/>
      <c r="B143" s="136" t="s">
        <v>442</v>
      </c>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356" t="e">
        <f>AB142/AB136*100</f>
        <v>#DIV/0!</v>
      </c>
      <c r="AC143" s="356"/>
      <c r="AD143" s="356"/>
      <c r="AE143" s="356"/>
      <c r="AF143" s="356"/>
      <c r="AG143" s="180" t="s">
        <v>164</v>
      </c>
      <c r="AH143" s="140"/>
      <c r="AI143" s="140"/>
    </row>
    <row r="144" spans="1:35" ht="4.1500000000000004" customHeight="1" x14ac:dyDescent="0.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4" ht="14.45" customHeight="1" x14ac:dyDescent="0.4">
      <c r="A145" s="3" t="s">
        <v>568</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4" x14ac:dyDescent="0.4">
      <c r="A146" s="3" t="s">
        <v>189</v>
      </c>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4" x14ac:dyDescent="0.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4" x14ac:dyDescent="0.4">
      <c r="A148" s="3"/>
      <c r="B148" s="3"/>
      <c r="C148" s="3"/>
      <c r="D148" s="3" t="s">
        <v>130</v>
      </c>
      <c r="E148" s="3"/>
      <c r="F148" s="360"/>
      <c r="G148" s="360"/>
      <c r="H148" s="3" t="s">
        <v>131</v>
      </c>
      <c r="I148" s="360"/>
      <c r="J148" s="360"/>
      <c r="K148" s="3" t="s">
        <v>132</v>
      </c>
      <c r="L148" s="360"/>
      <c r="M148" s="360"/>
      <c r="N148" s="3" t="s">
        <v>174</v>
      </c>
      <c r="O148" s="3"/>
      <c r="P148" s="3"/>
      <c r="Q148" s="3" t="s">
        <v>190</v>
      </c>
      <c r="R148" s="3"/>
      <c r="S148" s="3"/>
      <c r="T148" s="3"/>
      <c r="U148" s="361"/>
      <c r="V148" s="361"/>
      <c r="W148" s="361"/>
      <c r="X148" s="361"/>
      <c r="Y148" s="361"/>
      <c r="Z148" s="361"/>
      <c r="AA148" s="361"/>
      <c r="AB148" s="361"/>
      <c r="AC148" s="361"/>
      <c r="AD148" s="361"/>
      <c r="AE148" s="361"/>
      <c r="AF148" s="361"/>
      <c r="AG148" s="3"/>
    </row>
    <row r="149" spans="1:34" ht="10.9" customHeight="1" x14ac:dyDescent="0.4">
      <c r="A149" s="3"/>
      <c r="B149" s="3"/>
      <c r="C149" s="3"/>
      <c r="D149" s="3"/>
      <c r="E149" s="3"/>
      <c r="F149" s="21"/>
      <c r="G149" s="21"/>
      <c r="H149" s="3"/>
      <c r="I149" s="21"/>
      <c r="J149" s="21"/>
      <c r="K149" s="3"/>
      <c r="L149" s="21"/>
      <c r="M149" s="21"/>
      <c r="N149" s="3"/>
      <c r="O149" s="3"/>
      <c r="P149" s="3"/>
      <c r="Q149" s="3"/>
      <c r="R149" s="3"/>
      <c r="S149" s="3"/>
      <c r="T149" s="3"/>
      <c r="U149" s="21"/>
      <c r="V149" s="21"/>
      <c r="W149" s="21"/>
      <c r="X149" s="21"/>
      <c r="Y149" s="21"/>
      <c r="Z149" s="21"/>
      <c r="AA149" s="21"/>
      <c r="AB149" s="21"/>
      <c r="AC149" s="21"/>
      <c r="AD149" s="21"/>
      <c r="AE149" s="21"/>
      <c r="AF149" s="21"/>
      <c r="AG149" s="3"/>
    </row>
    <row r="150" spans="1:34" ht="10.9" customHeight="1" x14ac:dyDescent="0.4">
      <c r="A150" s="3"/>
      <c r="B150" s="3"/>
      <c r="C150" s="3"/>
      <c r="D150" s="3"/>
      <c r="E150" s="3"/>
      <c r="F150" s="21"/>
      <c r="G150" s="21"/>
      <c r="H150" s="3"/>
      <c r="I150" s="21"/>
      <c r="J150" s="21"/>
      <c r="K150" s="3"/>
      <c r="L150" s="21"/>
      <c r="M150" s="21"/>
      <c r="N150" s="3"/>
      <c r="O150" s="3"/>
      <c r="P150" s="3"/>
      <c r="Q150" s="3"/>
      <c r="R150" s="3"/>
      <c r="S150" s="3"/>
      <c r="T150" s="3"/>
      <c r="U150" s="21"/>
      <c r="V150" s="21"/>
      <c r="W150" s="21"/>
      <c r="X150" s="21"/>
      <c r="Y150" s="21"/>
      <c r="Z150" s="21"/>
      <c r="AA150" s="21"/>
      <c r="AB150" s="21"/>
      <c r="AC150" s="21"/>
      <c r="AD150" s="21"/>
      <c r="AE150" s="21"/>
      <c r="AF150" s="21"/>
      <c r="AG150" s="3"/>
    </row>
    <row r="151" spans="1:34" ht="16.899999999999999" customHeight="1" x14ac:dyDescent="0.4">
      <c r="A151" s="3" t="s">
        <v>176</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4" ht="15" customHeight="1" x14ac:dyDescent="0.4">
      <c r="A152" s="366" t="s">
        <v>646</v>
      </c>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c r="AA152" s="366"/>
      <c r="AB152" s="366"/>
      <c r="AC152" s="366"/>
      <c r="AD152" s="366"/>
      <c r="AE152" s="366"/>
      <c r="AF152" s="366"/>
      <c r="AG152" s="366"/>
      <c r="AH152" s="3"/>
    </row>
    <row r="153" spans="1:34" ht="15" customHeight="1" x14ac:dyDescent="0.4">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c r="AA153" s="366"/>
      <c r="AB153" s="366"/>
      <c r="AC153" s="366"/>
      <c r="AD153" s="366"/>
      <c r="AE153" s="366"/>
      <c r="AF153" s="366"/>
      <c r="AG153" s="366"/>
      <c r="AH153" s="3"/>
    </row>
    <row r="154" spans="1:34" ht="15" customHeight="1" x14ac:dyDescent="0.4">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c r="AA154" s="366"/>
      <c r="AB154" s="366"/>
      <c r="AC154" s="366"/>
      <c r="AD154" s="366"/>
      <c r="AE154" s="366"/>
      <c r="AF154" s="366"/>
      <c r="AG154" s="366"/>
      <c r="AH154" s="3"/>
    </row>
    <row r="155" spans="1:34" ht="15" customHeight="1" x14ac:dyDescent="0.4">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c r="AA155" s="366"/>
      <c r="AB155" s="366"/>
      <c r="AC155" s="366"/>
      <c r="AD155" s="366"/>
      <c r="AE155" s="366"/>
      <c r="AF155" s="366"/>
      <c r="AG155" s="366"/>
      <c r="AH155" s="3"/>
    </row>
    <row r="156" spans="1:34" ht="15" customHeight="1" x14ac:dyDescent="0.4">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c r="AA156" s="366"/>
      <c r="AB156" s="366"/>
      <c r="AC156" s="366"/>
      <c r="AD156" s="366"/>
      <c r="AE156" s="366"/>
      <c r="AF156" s="366"/>
      <c r="AG156" s="366"/>
      <c r="AH156" s="3"/>
    </row>
    <row r="157" spans="1:34" ht="15" customHeight="1" x14ac:dyDescent="0.4">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c r="AA157" s="366"/>
      <c r="AB157" s="366"/>
      <c r="AC157" s="366"/>
      <c r="AD157" s="366"/>
      <c r="AE157" s="366"/>
      <c r="AF157" s="366"/>
      <c r="AG157" s="366"/>
      <c r="AH157" s="3"/>
    </row>
    <row r="158" spans="1:34" ht="15" customHeight="1" x14ac:dyDescent="0.4">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c r="AA158" s="366"/>
      <c r="AB158" s="366"/>
      <c r="AC158" s="366"/>
      <c r="AD158" s="366"/>
      <c r="AE158" s="366"/>
      <c r="AF158" s="366"/>
      <c r="AG158" s="366"/>
      <c r="AH158" s="3"/>
    </row>
    <row r="159" spans="1:34" ht="15" customHeight="1" x14ac:dyDescent="0.4">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c r="AA159" s="366"/>
      <c r="AB159" s="366"/>
      <c r="AC159" s="366"/>
      <c r="AD159" s="366"/>
      <c r="AE159" s="366"/>
      <c r="AF159" s="366"/>
      <c r="AG159" s="366"/>
      <c r="AH159" s="53"/>
    </row>
    <row r="160" spans="1:34" ht="15" customHeight="1" x14ac:dyDescent="0.4">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c r="AA160" s="366"/>
      <c r="AB160" s="366"/>
      <c r="AC160" s="366"/>
      <c r="AD160" s="366"/>
      <c r="AE160" s="366"/>
      <c r="AF160" s="366"/>
      <c r="AG160" s="366"/>
      <c r="AH160" s="51"/>
    </row>
    <row r="161" spans="1:34" ht="15" customHeight="1" x14ac:dyDescent="0.4">
      <c r="A161" s="366"/>
      <c r="B161" s="366"/>
      <c r="C161" s="366"/>
      <c r="D161" s="366"/>
      <c r="E161" s="366"/>
      <c r="F161" s="366"/>
      <c r="G161" s="366"/>
      <c r="H161" s="366"/>
      <c r="I161" s="366"/>
      <c r="J161" s="366"/>
      <c r="K161" s="366"/>
      <c r="L161" s="366"/>
      <c r="M161" s="366"/>
      <c r="N161" s="366"/>
      <c r="O161" s="366"/>
      <c r="P161" s="366"/>
      <c r="Q161" s="366"/>
      <c r="R161" s="366"/>
      <c r="S161" s="366"/>
      <c r="T161" s="366"/>
      <c r="U161" s="366"/>
      <c r="V161" s="366"/>
      <c r="W161" s="366"/>
      <c r="X161" s="366"/>
      <c r="Y161" s="366"/>
      <c r="Z161" s="366"/>
      <c r="AA161" s="366"/>
      <c r="AB161" s="366"/>
      <c r="AC161" s="366"/>
      <c r="AD161" s="366"/>
      <c r="AE161" s="366"/>
      <c r="AF161" s="366"/>
      <c r="AG161" s="366"/>
      <c r="AH161" s="51"/>
    </row>
    <row r="162" spans="1:34" ht="15" customHeight="1" x14ac:dyDescent="0.4">
      <c r="A162" s="366"/>
      <c r="B162" s="366"/>
      <c r="C162" s="366"/>
      <c r="D162" s="366"/>
      <c r="E162" s="366"/>
      <c r="F162" s="366"/>
      <c r="G162" s="366"/>
      <c r="H162" s="366"/>
      <c r="I162" s="366"/>
      <c r="J162" s="366"/>
      <c r="K162" s="366"/>
      <c r="L162" s="366"/>
      <c r="M162" s="366"/>
      <c r="N162" s="366"/>
      <c r="O162" s="366"/>
      <c r="P162" s="366"/>
      <c r="Q162" s="366"/>
      <c r="R162" s="366"/>
      <c r="S162" s="366"/>
      <c r="T162" s="366"/>
      <c r="U162" s="366"/>
      <c r="V162" s="366"/>
      <c r="W162" s="366"/>
      <c r="X162" s="366"/>
      <c r="Y162" s="366"/>
      <c r="Z162" s="366"/>
      <c r="AA162" s="366"/>
      <c r="AB162" s="366"/>
      <c r="AC162" s="366"/>
      <c r="AD162" s="366"/>
      <c r="AE162" s="366"/>
      <c r="AF162" s="366"/>
      <c r="AG162" s="366"/>
      <c r="AH162" s="51"/>
    </row>
    <row r="163" spans="1:34" ht="15" customHeight="1" x14ac:dyDescent="0.4">
      <c r="A163" s="366"/>
      <c r="B163" s="366"/>
      <c r="C163" s="366"/>
      <c r="D163" s="366"/>
      <c r="E163" s="366"/>
      <c r="F163" s="366"/>
      <c r="G163" s="366"/>
      <c r="H163" s="366"/>
      <c r="I163" s="366"/>
      <c r="J163" s="366"/>
      <c r="K163" s="366"/>
      <c r="L163" s="366"/>
      <c r="M163" s="366"/>
      <c r="N163" s="366"/>
      <c r="O163" s="366"/>
      <c r="P163" s="366"/>
      <c r="Q163" s="366"/>
      <c r="R163" s="366"/>
      <c r="S163" s="366"/>
      <c r="T163" s="366"/>
      <c r="U163" s="366"/>
      <c r="V163" s="366"/>
      <c r="W163" s="366"/>
      <c r="X163" s="366"/>
      <c r="Y163" s="366"/>
      <c r="Z163" s="366"/>
      <c r="AA163" s="366"/>
      <c r="AB163" s="366"/>
      <c r="AC163" s="366"/>
      <c r="AD163" s="366"/>
      <c r="AE163" s="366"/>
      <c r="AF163" s="366"/>
      <c r="AG163" s="366"/>
      <c r="AH163" s="52"/>
    </row>
    <row r="164" spans="1:34" ht="15" customHeight="1" x14ac:dyDescent="0.4">
      <c r="A164" s="366"/>
      <c r="B164" s="366"/>
      <c r="C164" s="366"/>
      <c r="D164" s="366"/>
      <c r="E164" s="366"/>
      <c r="F164" s="366"/>
      <c r="G164" s="366"/>
      <c r="H164" s="366"/>
      <c r="I164" s="366"/>
      <c r="J164" s="366"/>
      <c r="K164" s="366"/>
      <c r="L164" s="366"/>
      <c r="M164" s="366"/>
      <c r="N164" s="366"/>
      <c r="O164" s="366"/>
      <c r="P164" s="366"/>
      <c r="Q164" s="366"/>
      <c r="R164" s="366"/>
      <c r="S164" s="366"/>
      <c r="T164" s="366"/>
      <c r="U164" s="366"/>
      <c r="V164" s="366"/>
      <c r="W164" s="366"/>
      <c r="X164" s="366"/>
      <c r="Y164" s="366"/>
      <c r="Z164" s="366"/>
      <c r="AA164" s="366"/>
      <c r="AB164" s="366"/>
      <c r="AC164" s="366"/>
      <c r="AD164" s="366"/>
      <c r="AE164" s="366"/>
      <c r="AF164" s="366"/>
      <c r="AG164" s="366"/>
      <c r="AH164" s="3"/>
    </row>
    <row r="165" spans="1:34" ht="15" customHeight="1" x14ac:dyDescent="0.4">
      <c r="A165" s="366"/>
      <c r="B165" s="366"/>
      <c r="C165" s="366"/>
      <c r="D165" s="366"/>
      <c r="E165" s="366"/>
      <c r="F165" s="366"/>
      <c r="G165" s="366"/>
      <c r="H165" s="366"/>
      <c r="I165" s="366"/>
      <c r="J165" s="366"/>
      <c r="K165" s="366"/>
      <c r="L165" s="366"/>
      <c r="M165" s="366"/>
      <c r="N165" s="366"/>
      <c r="O165" s="366"/>
      <c r="P165" s="366"/>
      <c r="Q165" s="366"/>
      <c r="R165" s="366"/>
      <c r="S165" s="366"/>
      <c r="T165" s="366"/>
      <c r="U165" s="366"/>
      <c r="V165" s="366"/>
      <c r="W165" s="366"/>
      <c r="X165" s="366"/>
      <c r="Y165" s="366"/>
      <c r="Z165" s="366"/>
      <c r="AA165" s="366"/>
      <c r="AB165" s="366"/>
      <c r="AC165" s="366"/>
      <c r="AD165" s="366"/>
      <c r="AE165" s="366"/>
      <c r="AF165" s="366"/>
      <c r="AG165" s="366"/>
      <c r="AH165" s="3"/>
    </row>
    <row r="166" spans="1:34" ht="15" customHeight="1" x14ac:dyDescent="0.4">
      <c r="A166" s="366"/>
      <c r="B166" s="366"/>
      <c r="C166" s="366"/>
      <c r="D166" s="366"/>
      <c r="E166" s="366"/>
      <c r="F166" s="366"/>
      <c r="G166" s="366"/>
      <c r="H166" s="366"/>
      <c r="I166" s="366"/>
      <c r="J166" s="366"/>
      <c r="K166" s="366"/>
      <c r="L166" s="366"/>
      <c r="M166" s="366"/>
      <c r="N166" s="366"/>
      <c r="O166" s="366"/>
      <c r="P166" s="366"/>
      <c r="Q166" s="366"/>
      <c r="R166" s="366"/>
      <c r="S166" s="366"/>
      <c r="T166" s="366"/>
      <c r="U166" s="366"/>
      <c r="V166" s="366"/>
      <c r="W166" s="366"/>
      <c r="X166" s="366"/>
      <c r="Y166" s="366"/>
      <c r="Z166" s="366"/>
      <c r="AA166" s="366"/>
      <c r="AB166" s="366"/>
      <c r="AC166" s="366"/>
      <c r="AD166" s="366"/>
      <c r="AE166" s="366"/>
      <c r="AF166" s="366"/>
      <c r="AG166" s="366"/>
      <c r="AH166" s="3"/>
    </row>
    <row r="167" spans="1:34" ht="15" customHeight="1" x14ac:dyDescent="0.4">
      <c r="A167" s="366"/>
      <c r="B167" s="366"/>
      <c r="C167" s="366"/>
      <c r="D167" s="366"/>
      <c r="E167" s="366"/>
      <c r="F167" s="366"/>
      <c r="G167" s="366"/>
      <c r="H167" s="366"/>
      <c r="I167" s="366"/>
      <c r="J167" s="366"/>
      <c r="K167" s="366"/>
      <c r="L167" s="366"/>
      <c r="M167" s="366"/>
      <c r="N167" s="366"/>
      <c r="O167" s="366"/>
      <c r="P167" s="366"/>
      <c r="Q167" s="366"/>
      <c r="R167" s="366"/>
      <c r="S167" s="366"/>
      <c r="T167" s="366"/>
      <c r="U167" s="366"/>
      <c r="V167" s="366"/>
      <c r="W167" s="366"/>
      <c r="X167" s="366"/>
      <c r="Y167" s="366"/>
      <c r="Z167" s="366"/>
      <c r="AA167" s="366"/>
      <c r="AB167" s="366"/>
      <c r="AC167" s="366"/>
      <c r="AD167" s="366"/>
      <c r="AE167" s="366"/>
      <c r="AF167" s="366"/>
      <c r="AG167" s="366"/>
      <c r="AH167" s="52"/>
    </row>
    <row r="168" spans="1:34" ht="15" customHeight="1" x14ac:dyDescent="0.4">
      <c r="A168" s="366"/>
      <c r="B168" s="366"/>
      <c r="C168" s="366"/>
      <c r="D168" s="366"/>
      <c r="E168" s="366"/>
      <c r="F168" s="366"/>
      <c r="G168" s="366"/>
      <c r="H168" s="366"/>
      <c r="I168" s="366"/>
      <c r="J168" s="366"/>
      <c r="K168" s="366"/>
      <c r="L168" s="366"/>
      <c r="M168" s="366"/>
      <c r="N168" s="366"/>
      <c r="O168" s="366"/>
      <c r="P168" s="366"/>
      <c r="Q168" s="366"/>
      <c r="R168" s="366"/>
      <c r="S168" s="366"/>
      <c r="T168" s="366"/>
      <c r="U168" s="366"/>
      <c r="V168" s="366"/>
      <c r="W168" s="366"/>
      <c r="X168" s="366"/>
      <c r="Y168" s="366"/>
      <c r="Z168" s="366"/>
      <c r="AA168" s="366"/>
      <c r="AB168" s="366"/>
      <c r="AC168" s="366"/>
      <c r="AD168" s="366"/>
      <c r="AE168" s="366"/>
      <c r="AF168" s="366"/>
      <c r="AG168" s="366"/>
      <c r="AH168" s="3"/>
    </row>
    <row r="169" spans="1:34" ht="15" customHeight="1" x14ac:dyDescent="0.4">
      <c r="A169" s="366"/>
      <c r="B169" s="366"/>
      <c r="C169" s="366"/>
      <c r="D169" s="366"/>
      <c r="E169" s="366"/>
      <c r="F169" s="366"/>
      <c r="G169" s="366"/>
      <c r="H169" s="366"/>
      <c r="I169" s="366"/>
      <c r="J169" s="366"/>
      <c r="K169" s="366"/>
      <c r="L169" s="366"/>
      <c r="M169" s="366"/>
      <c r="N169" s="366"/>
      <c r="O169" s="366"/>
      <c r="P169" s="366"/>
      <c r="Q169" s="366"/>
      <c r="R169" s="366"/>
      <c r="S169" s="366"/>
      <c r="T169" s="366"/>
      <c r="U169" s="366"/>
      <c r="V169" s="366"/>
      <c r="W169" s="366"/>
      <c r="X169" s="366"/>
      <c r="Y169" s="366"/>
      <c r="Z169" s="366"/>
      <c r="AA169" s="366"/>
      <c r="AB169" s="366"/>
      <c r="AC169" s="366"/>
      <c r="AD169" s="366"/>
      <c r="AE169" s="366"/>
      <c r="AF169" s="366"/>
      <c r="AG169" s="366"/>
    </row>
    <row r="170" spans="1:34" ht="15" customHeight="1" x14ac:dyDescent="0.4">
      <c r="A170" s="366"/>
      <c r="B170" s="366"/>
      <c r="C170" s="366"/>
      <c r="D170" s="366"/>
      <c r="E170" s="366"/>
      <c r="F170" s="366"/>
      <c r="G170" s="366"/>
      <c r="H170" s="366"/>
      <c r="I170" s="366"/>
      <c r="J170" s="366"/>
      <c r="K170" s="366"/>
      <c r="L170" s="366"/>
      <c r="M170" s="366"/>
      <c r="N170" s="366"/>
      <c r="O170" s="366"/>
      <c r="P170" s="366"/>
      <c r="Q170" s="366"/>
      <c r="R170" s="366"/>
      <c r="S170" s="366"/>
      <c r="T170" s="366"/>
      <c r="U170" s="366"/>
      <c r="V170" s="366"/>
      <c r="W170" s="366"/>
      <c r="X170" s="366"/>
      <c r="Y170" s="366"/>
      <c r="Z170" s="366"/>
      <c r="AA170" s="366"/>
      <c r="AB170" s="366"/>
      <c r="AC170" s="366"/>
      <c r="AD170" s="366"/>
      <c r="AE170" s="366"/>
      <c r="AF170" s="366"/>
      <c r="AG170" s="366"/>
    </row>
    <row r="171" spans="1:34" ht="15" customHeight="1" x14ac:dyDescent="0.4">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26"/>
      <c r="AD171" s="126"/>
      <c r="AE171" s="126"/>
      <c r="AF171" s="126"/>
      <c r="AG171" s="126"/>
    </row>
    <row r="172" spans="1:34" ht="15" customHeight="1" x14ac:dyDescent="0.4">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6"/>
      <c r="AF172" s="126"/>
      <c r="AG172" s="126"/>
    </row>
    <row r="173" spans="1:34" ht="15" customHeight="1" x14ac:dyDescent="0.4">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c r="AC173" s="126"/>
      <c r="AD173" s="126"/>
      <c r="AE173" s="126"/>
      <c r="AF173" s="126"/>
      <c r="AG173" s="126"/>
    </row>
    <row r="174" spans="1:34" ht="15" customHeight="1" x14ac:dyDescent="0.4">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c r="AC174" s="126"/>
      <c r="AD174" s="126"/>
      <c r="AE174" s="126"/>
      <c r="AF174" s="126"/>
      <c r="AG174" s="126"/>
    </row>
    <row r="175" spans="1:34" ht="15" customHeight="1" x14ac:dyDescent="0.4">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6"/>
      <c r="AD175" s="126"/>
      <c r="AE175" s="126"/>
      <c r="AF175" s="126"/>
      <c r="AG175" s="126"/>
    </row>
    <row r="176" spans="1:34" x14ac:dyDescent="0.4">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26"/>
      <c r="AF176" s="126"/>
      <c r="AG176" s="126"/>
    </row>
    <row r="177" spans="1:33" x14ac:dyDescent="0.4">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6"/>
      <c r="AG177" s="126"/>
    </row>
    <row r="178" spans="1:33" x14ac:dyDescent="0.4">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c r="AC178" s="126"/>
      <c r="AD178" s="126"/>
      <c r="AE178" s="126"/>
      <c r="AF178" s="126"/>
      <c r="AG178" s="126"/>
    </row>
    <row r="179" spans="1:33" x14ac:dyDescent="0.4">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6"/>
      <c r="AD179" s="126"/>
      <c r="AE179" s="126"/>
      <c r="AF179" s="126"/>
      <c r="AG179" s="126"/>
    </row>
    <row r="180" spans="1:33" x14ac:dyDescent="0.4">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c r="AC180" s="126"/>
      <c r="AD180" s="126"/>
      <c r="AE180" s="126"/>
      <c r="AF180" s="126"/>
      <c r="AG180" s="126"/>
    </row>
    <row r="181" spans="1:33" x14ac:dyDescent="0.4">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c r="AC181" s="126"/>
      <c r="AD181" s="126"/>
      <c r="AE181" s="126"/>
      <c r="AF181" s="126"/>
      <c r="AG181" s="126"/>
    </row>
    <row r="182" spans="1:33" x14ac:dyDescent="0.4">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c r="AC182" s="126"/>
      <c r="AD182" s="126"/>
      <c r="AE182" s="126"/>
      <c r="AF182" s="126"/>
      <c r="AG182" s="126"/>
    </row>
    <row r="183" spans="1:33" x14ac:dyDescent="0.4">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c r="AC183" s="126"/>
      <c r="AD183" s="126"/>
      <c r="AE183" s="126"/>
      <c r="AF183" s="126"/>
      <c r="AG183" s="126"/>
    </row>
    <row r="184" spans="1:33" x14ac:dyDescent="0.4">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c r="AC184" s="126"/>
      <c r="AD184" s="126"/>
      <c r="AE184" s="126"/>
      <c r="AF184" s="126"/>
      <c r="AG184" s="126"/>
    </row>
    <row r="185" spans="1:33" x14ac:dyDescent="0.4">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c r="AC185" s="126"/>
      <c r="AD185" s="126"/>
      <c r="AE185" s="126"/>
      <c r="AF185" s="126"/>
      <c r="AG185" s="126"/>
    </row>
    <row r="186" spans="1:33" x14ac:dyDescent="0.4">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c r="AC186" s="126"/>
      <c r="AD186" s="126"/>
      <c r="AE186" s="126"/>
      <c r="AF186" s="126"/>
      <c r="AG186" s="126"/>
    </row>
    <row r="187" spans="1:33" x14ac:dyDescent="0.4">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c r="AC187" s="126"/>
      <c r="AD187" s="126"/>
      <c r="AE187" s="126"/>
      <c r="AF187" s="126"/>
      <c r="AG187" s="126"/>
    </row>
    <row r="188" spans="1:33" x14ac:dyDescent="0.4">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c r="AC188" s="126"/>
      <c r="AD188" s="126"/>
      <c r="AE188" s="126"/>
      <c r="AF188" s="126"/>
      <c r="AG188" s="126"/>
    </row>
    <row r="189" spans="1:33" x14ac:dyDescent="0.4">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c r="AC189" s="126"/>
      <c r="AD189" s="126"/>
      <c r="AE189" s="126"/>
      <c r="AF189" s="126"/>
      <c r="AG189" s="126"/>
    </row>
    <row r="190" spans="1:33" x14ac:dyDescent="0.4">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c r="AC190" s="126"/>
      <c r="AD190" s="126"/>
      <c r="AE190" s="126"/>
      <c r="AF190" s="126"/>
      <c r="AG190" s="126"/>
    </row>
    <row r="191" spans="1:33" x14ac:dyDescent="0.4">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c r="AC191" s="126"/>
      <c r="AD191" s="126"/>
      <c r="AE191" s="126"/>
      <c r="AF191" s="126"/>
      <c r="AG191" s="126"/>
    </row>
  </sheetData>
  <sheetProtection algorithmName="SHA-512" hashValue="xWHSUZK9h9ejh5X8ql9RE3UD+gZcdZwaZR6w3jd3+iV08Bq7Gs6f8E3cxdQyZ1kE4apj8NvbfcHZx24U5U5Qfg==" saltValue="pMeV49v3Nbz9gFk5SKVQjA==" spinCount="100000" sheet="1" objects="1" scenarios="1"/>
  <mergeCells count="183">
    <mergeCell ref="B16:D16"/>
    <mergeCell ref="E16:F16"/>
    <mergeCell ref="H16:I16"/>
    <mergeCell ref="O16:P16"/>
    <mergeCell ref="R16:S16"/>
    <mergeCell ref="V16:Y16"/>
    <mergeCell ref="AB88:AF88"/>
    <mergeCell ref="AB89:AF89"/>
    <mergeCell ref="AB90:AF90"/>
    <mergeCell ref="P21:Q21"/>
    <mergeCell ref="AB67:AF67"/>
    <mergeCell ref="AB68:AF68"/>
    <mergeCell ref="AB69:AF69"/>
    <mergeCell ref="AB70:AF70"/>
    <mergeCell ref="AB71:AF71"/>
    <mergeCell ref="AB72:AF72"/>
    <mergeCell ref="AB73:AF73"/>
    <mergeCell ref="AC38:AF38"/>
    <mergeCell ref="AC39:AF39"/>
    <mergeCell ref="AB43:AF43"/>
    <mergeCell ref="AB44:AF44"/>
    <mergeCell ref="AB48:AF48"/>
    <mergeCell ref="AB49:AF49"/>
    <mergeCell ref="AB50:AF50"/>
    <mergeCell ref="B9:C9"/>
    <mergeCell ref="D9:Z9"/>
    <mergeCell ref="B10:C10"/>
    <mergeCell ref="D10:Z10"/>
    <mergeCell ref="B13:D13"/>
    <mergeCell ref="E13:F13"/>
    <mergeCell ref="H13:I13"/>
    <mergeCell ref="O13:P13"/>
    <mergeCell ref="R13:S13"/>
    <mergeCell ref="V13:Y13"/>
    <mergeCell ref="AB137:AF137"/>
    <mergeCell ref="AB138:AF138"/>
    <mergeCell ref="AB139:AF139"/>
    <mergeCell ref="AB140:AF140"/>
    <mergeCell ref="AB141:AF141"/>
    <mergeCell ref="AB142:AF142"/>
    <mergeCell ref="AB143:AF143"/>
    <mergeCell ref="A152:AG170"/>
    <mergeCell ref="AB51:AF51"/>
    <mergeCell ref="AB52:AF52"/>
    <mergeCell ref="AB131:AF131"/>
    <mergeCell ref="AA133:AG133"/>
    <mergeCell ref="AB134:AF134"/>
    <mergeCell ref="AB135:AF135"/>
    <mergeCell ref="AB136:AF136"/>
    <mergeCell ref="AB95:AF95"/>
    <mergeCell ref="AB96:AF96"/>
    <mergeCell ref="AB97:AF97"/>
    <mergeCell ref="AB98:AF98"/>
    <mergeCell ref="AB99:AF99"/>
    <mergeCell ref="AB100:AF100"/>
    <mergeCell ref="AA111:AG111"/>
    <mergeCell ref="AB112:AF112"/>
    <mergeCell ref="AB113:AF113"/>
    <mergeCell ref="AB122:AF122"/>
    <mergeCell ref="AB123:AF123"/>
    <mergeCell ref="AB124:AF124"/>
    <mergeCell ref="AB125:AF125"/>
    <mergeCell ref="AB126:AF126"/>
    <mergeCell ref="AB127:AF127"/>
    <mergeCell ref="AB128:AF128"/>
    <mergeCell ref="AB129:AF129"/>
    <mergeCell ref="AB130:AF130"/>
    <mergeCell ref="AB117:AF117"/>
    <mergeCell ref="AA121:AG121"/>
    <mergeCell ref="AB78:AF78"/>
    <mergeCell ref="AB79:AF79"/>
    <mergeCell ref="AB80:AF80"/>
    <mergeCell ref="AB81:AF81"/>
    <mergeCell ref="AB82:AF82"/>
    <mergeCell ref="AA84:AG84"/>
    <mergeCell ref="AB85:AF85"/>
    <mergeCell ref="AB86:AF86"/>
    <mergeCell ref="AB87:AF87"/>
    <mergeCell ref="AB114:AF114"/>
    <mergeCell ref="AB115:AF115"/>
    <mergeCell ref="AB118:AF118"/>
    <mergeCell ref="AB91:AF91"/>
    <mergeCell ref="AA93:AG93"/>
    <mergeCell ref="AB103:AF103"/>
    <mergeCell ref="AB104:AF104"/>
    <mergeCell ref="AB105:AF105"/>
    <mergeCell ref="AB106:AF106"/>
    <mergeCell ref="AB107:AF107"/>
    <mergeCell ref="AB108:AF108"/>
    <mergeCell ref="AB109:AF109"/>
    <mergeCell ref="A102:AG102"/>
    <mergeCell ref="D34:E34"/>
    <mergeCell ref="D37:E37"/>
    <mergeCell ref="G37:H37"/>
    <mergeCell ref="M37:N37"/>
    <mergeCell ref="P37:Q37"/>
    <mergeCell ref="AA75:AG75"/>
    <mergeCell ref="AB45:AF45"/>
    <mergeCell ref="AB46:AF46"/>
    <mergeCell ref="AB47:AF47"/>
    <mergeCell ref="AC40:AF40"/>
    <mergeCell ref="D36:E36"/>
    <mergeCell ref="G36:H36"/>
    <mergeCell ref="M36:N36"/>
    <mergeCell ref="P36:Q36"/>
    <mergeCell ref="AC36:AF36"/>
    <mergeCell ref="D35:E35"/>
    <mergeCell ref="G35:H35"/>
    <mergeCell ref="M35:N35"/>
    <mergeCell ref="P35:Q35"/>
    <mergeCell ref="AC35:AF35"/>
    <mergeCell ref="X4:AG4"/>
    <mergeCell ref="P22:Q22"/>
    <mergeCell ref="F148:G148"/>
    <mergeCell ref="I148:J148"/>
    <mergeCell ref="L148:M148"/>
    <mergeCell ref="U148:AF148"/>
    <mergeCell ref="M34:N34"/>
    <mergeCell ref="P34:Q34"/>
    <mergeCell ref="AC34:AF34"/>
    <mergeCell ref="AB77:AF77"/>
    <mergeCell ref="AB33:AG33"/>
    <mergeCell ref="P30:Q30"/>
    <mergeCell ref="AC30:AF30"/>
    <mergeCell ref="AC27:AF27"/>
    <mergeCell ref="P24:Q24"/>
    <mergeCell ref="AC24:AF24"/>
    <mergeCell ref="P29:Q29"/>
    <mergeCell ref="AC29:AF29"/>
    <mergeCell ref="P28:Q28"/>
    <mergeCell ref="AC28:AF28"/>
    <mergeCell ref="AB26:AG26"/>
    <mergeCell ref="B26:AA26"/>
    <mergeCell ref="AB94:AF94"/>
    <mergeCell ref="AB116:AF116"/>
    <mergeCell ref="T21:Z21"/>
    <mergeCell ref="AC21:AF21"/>
    <mergeCell ref="AB76:AF76"/>
    <mergeCell ref="AC37:AF37"/>
    <mergeCell ref="B33:AA33"/>
    <mergeCell ref="G34:H34"/>
    <mergeCell ref="A2:AG2"/>
    <mergeCell ref="R19:X19"/>
    <mergeCell ref="AC19:AF19"/>
    <mergeCell ref="AC25:AF25"/>
    <mergeCell ref="AC32:AF32"/>
    <mergeCell ref="B20:R20"/>
    <mergeCell ref="D27:E27"/>
    <mergeCell ref="G27:H27"/>
    <mergeCell ref="M27:N27"/>
    <mergeCell ref="P27:Q27"/>
    <mergeCell ref="AC31:AF31"/>
    <mergeCell ref="D23:E23"/>
    <mergeCell ref="G23:H23"/>
    <mergeCell ref="M23:N23"/>
    <mergeCell ref="P23:Q23"/>
    <mergeCell ref="T23:Z23"/>
    <mergeCell ref="D22:E22"/>
    <mergeCell ref="S4:W4"/>
    <mergeCell ref="D21:E21"/>
    <mergeCell ref="T24:Z24"/>
    <mergeCell ref="T22:Z22"/>
    <mergeCell ref="G21:H21"/>
    <mergeCell ref="S20:AA20"/>
    <mergeCell ref="AB20:AG20"/>
    <mergeCell ref="X5:AG5"/>
    <mergeCell ref="D30:E30"/>
    <mergeCell ref="G30:H30"/>
    <mergeCell ref="M30:N30"/>
    <mergeCell ref="D24:E24"/>
    <mergeCell ref="G24:H24"/>
    <mergeCell ref="D29:E29"/>
    <mergeCell ref="G29:H29"/>
    <mergeCell ref="M29:N29"/>
    <mergeCell ref="D28:E28"/>
    <mergeCell ref="G28:H28"/>
    <mergeCell ref="M28:N28"/>
    <mergeCell ref="M21:N21"/>
    <mergeCell ref="G22:H22"/>
    <mergeCell ref="M22:N22"/>
    <mergeCell ref="M24:N24"/>
    <mergeCell ref="AC22:AF22"/>
    <mergeCell ref="AC23:AF23"/>
  </mergeCells>
  <phoneticPr fontId="1"/>
  <conditionalFormatting sqref="AB52:AF52 AA53:AE56 AA59:AE64 Z57:AD58">
    <cfRule type="containsText" dxfId="7" priority="2" operator="containsText" text="問題あり">
      <formula>NOT(ISERROR(SEARCH("問題あり",Z52)))</formula>
    </cfRule>
  </conditionalFormatting>
  <conditionalFormatting sqref="AA65:AE65">
    <cfRule type="containsText" dxfId="6" priority="1" operator="containsText" text="問題あり">
      <formula>NOT(ISERROR(SEARCH("問題あり",AA65)))</formula>
    </cfRule>
  </conditionalFormatting>
  <dataValidations count="2">
    <dataValidation type="list" allowBlank="1" showInputMessage="1" showErrorMessage="1" sqref="R19 AA21:AA23" xr:uid="{00000000-0002-0000-0200-000000000000}">
      <formula1>"選択してください,看護職員処遇改善加算1,看護職員処遇改善加算2,看護職員処遇改善加算3"</formula1>
    </dataValidation>
    <dataValidation type="list" allowBlank="1" showInputMessage="1" showErrorMessage="1" sqref="R13:S14 H13:I14 R16:S16 H16:I16" xr:uid="{9F333F1B-D689-47F9-A1BE-DAD2675A21D2}">
      <formula1>"   ,1,2,3,4,5,6,7,8,9,10,11,12"</formula1>
    </dataValidation>
  </dataValidations>
  <pageMargins left="0.25" right="0.25" top="0.75" bottom="0.75" header="0.3" footer="0.3"/>
  <pageSetup paperSize="9" scale="77" fitToHeight="0" orientation="portrait" r:id="rId1"/>
  <rowBreaks count="3" manualBreakCount="3">
    <brk id="41" max="32" man="1"/>
    <brk id="83" max="32" man="1"/>
    <brk id="119" max="32"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4" r:id="rId4" name="Check Box 2">
              <controlPr defaultSize="0" autoFill="0" autoLine="0" autoPict="0">
                <anchor moveWithCells="1">
                  <from>
                    <xdr:col>29</xdr:col>
                    <xdr:colOff>66675</xdr:colOff>
                    <xdr:row>49</xdr:row>
                    <xdr:rowOff>171450</xdr:rowOff>
                  </from>
                  <to>
                    <xdr:col>32</xdr:col>
                    <xdr:colOff>142875</xdr:colOff>
                    <xdr:row>51</xdr:row>
                    <xdr:rowOff>19050</xdr:rowOff>
                  </to>
                </anchor>
              </controlPr>
            </control>
          </mc:Choice>
        </mc:AlternateContent>
        <mc:AlternateContent xmlns:mc="http://schemas.openxmlformats.org/markup-compatibility/2006">
          <mc:Choice Requires="x14">
            <control shapeId="13326" r:id="rId5" name="Option Button 14">
              <controlPr defaultSize="0" autoFill="0" autoLine="0" autoPict="0">
                <anchor moveWithCells="1">
                  <from>
                    <xdr:col>1</xdr:col>
                    <xdr:colOff>180975</xdr:colOff>
                    <xdr:row>7</xdr:row>
                    <xdr:rowOff>171450</xdr:rowOff>
                  </from>
                  <to>
                    <xdr:col>2</xdr:col>
                    <xdr:colOff>276225</xdr:colOff>
                    <xdr:row>9</xdr:row>
                    <xdr:rowOff>19050</xdr:rowOff>
                  </to>
                </anchor>
              </controlPr>
            </control>
          </mc:Choice>
        </mc:AlternateContent>
        <mc:AlternateContent xmlns:mc="http://schemas.openxmlformats.org/markup-compatibility/2006">
          <mc:Choice Requires="x14">
            <control shapeId="13327" r:id="rId6" name="Option Button 15">
              <controlPr defaultSize="0" autoFill="0" autoLine="0" autoPict="0">
                <anchor moveWithCells="1">
                  <from>
                    <xdr:col>1</xdr:col>
                    <xdr:colOff>180975</xdr:colOff>
                    <xdr:row>8</xdr:row>
                    <xdr:rowOff>171450</xdr:rowOff>
                  </from>
                  <to>
                    <xdr:col>2</xdr:col>
                    <xdr:colOff>285750</xdr:colOff>
                    <xdr:row>10</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'リスト（入院）'!$C$4:$C$168</xm:f>
          </x14:formula1>
          <xm:sqref>T22:Z24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62C65-7AC4-4681-8A78-96BD34E3BFA2}">
  <sheetPr codeName="Sheet7">
    <tabColor theme="9" tint="0.79998168889431442"/>
    <pageSetUpPr fitToPage="1"/>
  </sheetPr>
  <dimension ref="A1:AJ181"/>
  <sheetViews>
    <sheetView showGridLines="0" view="pageBreakPreview" zoomScaleNormal="100" zoomScaleSheetLayoutView="100" zoomScalePageLayoutView="85" workbookViewId="0"/>
  </sheetViews>
  <sheetFormatPr defaultColWidth="8.75" defaultRowHeight="13.5" x14ac:dyDescent="0.4"/>
  <cols>
    <col min="1" max="1" width="4.75" style="4" customWidth="1"/>
    <col min="2" max="2" width="3.375" style="4" customWidth="1"/>
    <col min="3" max="3" width="4.625" style="4" customWidth="1"/>
    <col min="4" max="32" width="3.375" style="4" customWidth="1"/>
    <col min="33" max="33" width="3.375" style="30" customWidth="1"/>
    <col min="34" max="34" width="7" style="4" hidden="1" customWidth="1"/>
    <col min="35" max="40" width="2.75" style="4" customWidth="1"/>
    <col min="41" max="16384" width="8.75" style="4"/>
  </cols>
  <sheetData>
    <row r="1" spans="1:35" ht="16.149999999999999" customHeight="1" x14ac:dyDescent="0.4">
      <c r="A1" s="3" t="s">
        <v>722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21"/>
    </row>
    <row r="2" spans="1:35" ht="16.149999999999999" customHeight="1" x14ac:dyDescent="0.4">
      <c r="A2" s="344" t="s">
        <v>467</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row>
    <row r="3" spans="1:35" ht="7.15" customHeight="1" x14ac:dyDescent="0.4">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21"/>
    </row>
    <row r="4" spans="1:35" ht="16.350000000000001" customHeight="1" x14ac:dyDescent="0.4">
      <c r="A4" s="3"/>
      <c r="B4" s="3"/>
      <c r="C4" s="3"/>
      <c r="D4" s="3"/>
      <c r="E4" s="3"/>
      <c r="F4" s="3"/>
      <c r="G4" s="3"/>
      <c r="H4" s="3"/>
      <c r="I4" s="3"/>
      <c r="J4" s="3"/>
      <c r="K4" s="3"/>
      <c r="L4" s="3"/>
      <c r="M4" s="3"/>
      <c r="N4" s="3"/>
      <c r="O4" s="3"/>
      <c r="P4" s="3"/>
      <c r="Q4" s="3"/>
      <c r="R4" s="3"/>
      <c r="S4" s="345" t="s">
        <v>123</v>
      </c>
      <c r="T4" s="345"/>
      <c r="U4" s="345"/>
      <c r="V4" s="345"/>
      <c r="W4" s="345"/>
      <c r="X4" s="370">
        <f>IF(様式97_入院ベースアップ評価料!H5="","",様式97_入院ベースアップ評価料!H5)</f>
        <v>0</v>
      </c>
      <c r="Y4" s="393"/>
      <c r="Z4" s="393"/>
      <c r="AA4" s="393"/>
      <c r="AB4" s="393"/>
      <c r="AC4" s="393"/>
      <c r="AD4" s="393"/>
      <c r="AE4" s="393"/>
      <c r="AF4" s="393"/>
      <c r="AG4" s="394"/>
    </row>
    <row r="5" spans="1:35" ht="16.149999999999999" customHeight="1" x14ac:dyDescent="0.4">
      <c r="A5" s="3"/>
      <c r="B5" s="3"/>
      <c r="C5" s="3"/>
      <c r="D5" s="3"/>
      <c r="E5" s="3"/>
      <c r="F5" s="3"/>
      <c r="G5" s="3"/>
      <c r="H5" s="3"/>
      <c r="I5" s="3"/>
      <c r="J5" s="3"/>
      <c r="K5" s="3"/>
      <c r="L5" s="3"/>
      <c r="M5" s="3"/>
      <c r="N5" s="3"/>
      <c r="O5" s="3"/>
      <c r="P5" s="3"/>
      <c r="Q5" s="3"/>
      <c r="R5" s="3"/>
      <c r="S5" s="3" t="s">
        <v>124</v>
      </c>
      <c r="T5" s="3"/>
      <c r="U5" s="3"/>
      <c r="V5" s="3"/>
      <c r="W5" s="3"/>
      <c r="X5" s="370">
        <f>'（別添）_計画書（無床診療所及びⅡを算定する有床診療所）'!V5</f>
        <v>0</v>
      </c>
      <c r="Y5" s="393"/>
      <c r="Z5" s="393"/>
      <c r="AA5" s="393"/>
      <c r="AB5" s="393"/>
      <c r="AC5" s="393"/>
      <c r="AD5" s="393"/>
      <c r="AE5" s="393"/>
      <c r="AF5" s="393"/>
      <c r="AG5" s="394"/>
    </row>
    <row r="6" spans="1:35" ht="16.149999999999999" customHeight="1" x14ac:dyDescent="0.4">
      <c r="A6" s="2" t="s">
        <v>125</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21"/>
      <c r="AH6" s="119"/>
      <c r="AI6" s="119"/>
    </row>
    <row r="7" spans="1:35" ht="16.149999999999999" customHeight="1" thickBot="1" x14ac:dyDescent="0.45">
      <c r="A7" s="3" t="s">
        <v>126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21"/>
      <c r="AH7" s="119"/>
      <c r="AI7" s="119"/>
    </row>
    <row r="8" spans="1:35" ht="16.149999999999999" customHeight="1" thickBot="1" x14ac:dyDescent="0.45">
      <c r="A8" s="3"/>
      <c r="B8" s="418"/>
      <c r="C8" s="419"/>
      <c r="D8" s="348" t="s">
        <v>127</v>
      </c>
      <c r="E8" s="373"/>
      <c r="F8" s="373"/>
      <c r="G8" s="373"/>
      <c r="H8" s="373"/>
      <c r="I8" s="373"/>
      <c r="J8" s="373"/>
      <c r="K8" s="373"/>
      <c r="L8" s="373"/>
      <c r="M8" s="373"/>
      <c r="N8" s="373"/>
      <c r="O8" s="373"/>
      <c r="P8" s="373"/>
      <c r="Q8" s="373"/>
      <c r="R8" s="373"/>
      <c r="S8" s="373"/>
      <c r="T8" s="373"/>
      <c r="U8" s="373"/>
      <c r="V8" s="373"/>
      <c r="W8" s="373"/>
      <c r="X8" s="373"/>
      <c r="Y8" s="373"/>
      <c r="Z8" s="373"/>
      <c r="AA8" s="3"/>
      <c r="AB8" s="3"/>
      <c r="AC8" s="3"/>
      <c r="AD8" s="3"/>
      <c r="AE8" s="3"/>
      <c r="AF8" s="3"/>
      <c r="AG8" s="21"/>
      <c r="AH8" s="119"/>
      <c r="AI8" s="119"/>
    </row>
    <row r="9" spans="1:35" ht="16.149999999999999" customHeight="1" thickBot="1" x14ac:dyDescent="0.45">
      <c r="A9" s="3"/>
      <c r="B9" s="418"/>
      <c r="C9" s="419"/>
      <c r="D9" s="336" t="s">
        <v>128</v>
      </c>
      <c r="E9" s="376"/>
      <c r="F9" s="376"/>
      <c r="G9" s="376"/>
      <c r="H9" s="376"/>
      <c r="I9" s="376"/>
      <c r="J9" s="376"/>
      <c r="K9" s="376"/>
      <c r="L9" s="376"/>
      <c r="M9" s="376"/>
      <c r="N9" s="376"/>
      <c r="O9" s="376"/>
      <c r="P9" s="376"/>
      <c r="Q9" s="376"/>
      <c r="R9" s="376"/>
      <c r="S9" s="376"/>
      <c r="T9" s="376"/>
      <c r="U9" s="376"/>
      <c r="V9" s="376"/>
      <c r="W9" s="376"/>
      <c r="X9" s="376"/>
      <c r="Y9" s="376"/>
      <c r="Z9" s="376"/>
      <c r="AA9" s="3"/>
      <c r="AB9" s="3"/>
      <c r="AC9" s="3"/>
      <c r="AD9" s="3"/>
      <c r="AE9" s="3"/>
      <c r="AF9" s="3"/>
      <c r="AG9" s="21"/>
      <c r="AH9" s="119"/>
      <c r="AI9" s="119"/>
    </row>
    <row r="10" spans="1:35" ht="16.149999999999999" customHeight="1" x14ac:dyDescent="0.4">
      <c r="A10" s="2"/>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21"/>
      <c r="AH10" s="119"/>
      <c r="AI10" s="119"/>
    </row>
    <row r="11" spans="1:35" ht="16.149999999999999" customHeight="1" thickBot="1" x14ac:dyDescent="0.45">
      <c r="A11" s="3" t="s">
        <v>129</v>
      </c>
      <c r="B11" s="3"/>
      <c r="C11" s="3"/>
      <c r="D11" s="3"/>
      <c r="E11" s="3"/>
      <c r="F11" s="3"/>
      <c r="L11" s="3"/>
      <c r="M11" s="3"/>
      <c r="N11" s="3"/>
      <c r="O11" s="3"/>
      <c r="P11" s="3"/>
      <c r="Q11" s="3"/>
      <c r="R11" s="3"/>
      <c r="S11" s="3"/>
      <c r="T11" s="3"/>
      <c r="U11" s="3"/>
      <c r="V11" s="3"/>
      <c r="AE11" s="3"/>
      <c r="AF11" s="3"/>
      <c r="AG11" s="21"/>
      <c r="AH11" s="119"/>
      <c r="AI11" s="119"/>
    </row>
    <row r="12" spans="1:35" ht="16.149999999999999" customHeight="1" thickBot="1" x14ac:dyDescent="0.45">
      <c r="B12" s="354" t="s">
        <v>130</v>
      </c>
      <c r="C12" s="374"/>
      <c r="D12" s="374"/>
      <c r="E12" s="420">
        <f>'（別添）_計画書（無床診療所及びⅡを算定する有床診療所）'!E13</f>
        <v>0</v>
      </c>
      <c r="F12" s="420"/>
      <c r="G12" s="22" t="s">
        <v>131</v>
      </c>
      <c r="H12" s="420">
        <f>'（別添）_計画書（無床診療所及びⅡを算定する有床診療所）'!H13</f>
        <v>0</v>
      </c>
      <c r="I12" s="420"/>
      <c r="J12" s="22" t="s">
        <v>132</v>
      </c>
      <c r="K12" s="22"/>
      <c r="L12" s="22" t="s">
        <v>133</v>
      </c>
      <c r="M12" s="22" t="s">
        <v>130</v>
      </c>
      <c r="N12" s="22"/>
      <c r="O12" s="420">
        <f>'（別添）_計画書（無床診療所及びⅡを算定する有床診療所）'!O13</f>
        <v>0</v>
      </c>
      <c r="P12" s="420"/>
      <c r="Q12" s="22" t="s">
        <v>131</v>
      </c>
      <c r="R12" s="420">
        <f>'（別添）_計画書（無床診療所及びⅡを算定する有床診療所）'!R13</f>
        <v>0</v>
      </c>
      <c r="S12" s="420"/>
      <c r="T12" s="23" t="s">
        <v>132</v>
      </c>
      <c r="V12" s="421">
        <f>IF(E12=O12,R12-H12+1,IF(O12-E12=1,12-H12+1+R12,IF(O12-E12=2,12-H12+1+R12+12,"エラー")))</f>
        <v>1</v>
      </c>
      <c r="W12" s="421"/>
      <c r="X12" s="421"/>
      <c r="Y12" s="422"/>
      <c r="Z12" s="3" t="s">
        <v>134</v>
      </c>
      <c r="AA12" s="3"/>
      <c r="AG12" s="21"/>
      <c r="AH12" s="119"/>
      <c r="AI12" s="119"/>
    </row>
    <row r="13" spans="1:35" s="119" customFormat="1" ht="16.149999999999999" customHeight="1" x14ac:dyDescent="0.4">
      <c r="B13" s="120"/>
      <c r="C13" s="120"/>
      <c r="D13" s="120"/>
      <c r="E13" s="120"/>
      <c r="F13" s="120"/>
      <c r="G13" s="140"/>
      <c r="H13" s="120"/>
      <c r="I13" s="120"/>
      <c r="J13" s="140"/>
      <c r="K13" s="140"/>
      <c r="L13" s="140"/>
      <c r="M13" s="140"/>
      <c r="N13" s="140"/>
      <c r="O13" s="120"/>
      <c r="P13" s="120"/>
      <c r="Q13" s="140"/>
      <c r="R13" s="120"/>
      <c r="S13" s="120"/>
      <c r="T13" s="140"/>
      <c r="V13" s="153"/>
      <c r="W13" s="153"/>
      <c r="X13" s="153"/>
      <c r="Y13" s="153"/>
      <c r="AG13" s="165"/>
    </row>
    <row r="14" spans="1:35" ht="16.149999999999999" customHeight="1" thickBot="1" x14ac:dyDescent="0.45">
      <c r="A14" s="3" t="s">
        <v>135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21"/>
      <c r="AH14" s="119"/>
      <c r="AI14" s="119"/>
    </row>
    <row r="15" spans="1:35" ht="16.149999999999999" customHeight="1" thickBot="1" x14ac:dyDescent="0.45">
      <c r="A15" s="3"/>
      <c r="B15" s="354" t="s">
        <v>130</v>
      </c>
      <c r="C15" s="374"/>
      <c r="D15" s="374"/>
      <c r="E15" s="420">
        <f>'（別添）_計画書（無床診療所及びⅡを算定する有床診療所）'!E17</f>
        <v>0</v>
      </c>
      <c r="F15" s="420"/>
      <c r="G15" s="22" t="s">
        <v>131</v>
      </c>
      <c r="H15" s="420">
        <f>'（別添）_計画書（無床診療所及びⅡを算定する有床診療所）'!H17</f>
        <v>0</v>
      </c>
      <c r="I15" s="420"/>
      <c r="J15" s="22" t="s">
        <v>132</v>
      </c>
      <c r="K15" s="22"/>
      <c r="L15" s="22" t="s">
        <v>133</v>
      </c>
      <c r="M15" s="22" t="s">
        <v>130</v>
      </c>
      <c r="N15" s="22"/>
      <c r="O15" s="334"/>
      <c r="P15" s="334"/>
      <c r="Q15" s="22" t="s">
        <v>131</v>
      </c>
      <c r="R15" s="334"/>
      <c r="S15" s="334"/>
      <c r="T15" s="23" t="s">
        <v>132</v>
      </c>
      <c r="V15" s="421">
        <f>IF(E15=O15,R15-H15+1,IF(O15-E15=1,12-H15+1+R15,IF(O15-E15=2,12-H15+1+R15+12,"エラー")))</f>
        <v>1</v>
      </c>
      <c r="W15" s="421"/>
      <c r="X15" s="421"/>
      <c r="Y15" s="422"/>
      <c r="Z15" s="3" t="s">
        <v>134</v>
      </c>
      <c r="AA15" s="3"/>
      <c r="AG15" s="21"/>
      <c r="AH15" s="119"/>
      <c r="AI15" s="119"/>
    </row>
    <row r="16" spans="1:35" s="119" customFormat="1" ht="16.149999999999999" customHeight="1" thickBot="1" x14ac:dyDescent="0.45">
      <c r="B16" s="120"/>
      <c r="C16" s="120"/>
      <c r="D16" s="120"/>
      <c r="E16" s="120"/>
      <c r="F16" s="120"/>
      <c r="G16" s="140"/>
      <c r="H16" s="120"/>
      <c r="I16" s="120"/>
      <c r="J16" s="140"/>
      <c r="K16" s="140"/>
      <c r="L16" s="140"/>
      <c r="M16" s="140"/>
      <c r="N16" s="140"/>
      <c r="O16" s="120"/>
      <c r="P16" s="120"/>
      <c r="Q16" s="140"/>
      <c r="R16" s="120"/>
      <c r="S16" s="120"/>
      <c r="T16" s="140"/>
      <c r="V16" s="187"/>
      <c r="W16" s="187"/>
      <c r="X16" s="187"/>
      <c r="Y16" s="187"/>
      <c r="AG16" s="165"/>
    </row>
    <row r="17" spans="1:36" ht="16.149999999999999" customHeight="1" thickBot="1" x14ac:dyDescent="0.45">
      <c r="A17" s="186" t="s">
        <v>500</v>
      </c>
      <c r="B17" s="186"/>
      <c r="C17" s="150"/>
      <c r="D17" s="150"/>
      <c r="E17" s="150"/>
      <c r="F17" s="150"/>
      <c r="G17" s="150"/>
      <c r="H17" s="150"/>
      <c r="I17" s="150"/>
      <c r="J17" s="150"/>
      <c r="K17" s="150"/>
      <c r="L17" s="150"/>
      <c r="M17" s="150"/>
      <c r="N17" s="150"/>
      <c r="O17" s="150"/>
      <c r="P17" s="150"/>
      <c r="Q17" s="150"/>
      <c r="R17" s="150"/>
      <c r="S17" s="150"/>
      <c r="T17" s="150"/>
      <c r="U17" s="150"/>
      <c r="V17" s="140"/>
      <c r="W17" s="291"/>
      <c r="X17" s="385" t="s">
        <v>501</v>
      </c>
      <c r="Y17" s="386"/>
      <c r="Z17" s="150"/>
      <c r="AA17" s="150"/>
      <c r="AB17" s="150"/>
      <c r="AC17" s="150"/>
      <c r="AD17" s="150"/>
      <c r="AE17" s="150"/>
      <c r="AF17" s="150"/>
      <c r="AG17" s="116"/>
      <c r="AH17" s="290" t="b">
        <v>1</v>
      </c>
    </row>
    <row r="18" spans="1:36" ht="16.149999999999999" customHeight="1" thickBot="1" x14ac:dyDescent="0.45">
      <c r="A18" s="119" t="s">
        <v>499</v>
      </c>
      <c r="B18" s="188"/>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65"/>
    </row>
    <row r="19" spans="1:36" ht="16.149999999999999" customHeight="1" x14ac:dyDescent="0.4">
      <c r="A19" s="189" t="s">
        <v>493</v>
      </c>
      <c r="B19" s="190"/>
      <c r="C19" s="190"/>
      <c r="D19" s="190"/>
      <c r="E19" s="190"/>
      <c r="F19" s="190"/>
      <c r="G19" s="190"/>
      <c r="H19" s="190"/>
      <c r="I19" s="190"/>
      <c r="J19" s="190"/>
      <c r="K19" s="190"/>
      <c r="L19" s="190"/>
      <c r="M19" s="190"/>
      <c r="N19" s="190"/>
      <c r="O19" s="190"/>
      <c r="P19" s="190"/>
      <c r="Q19" s="190"/>
      <c r="R19" s="449"/>
      <c r="S19" s="450"/>
      <c r="T19" s="450"/>
      <c r="U19" s="450"/>
      <c r="V19" s="450"/>
      <c r="W19" s="450"/>
      <c r="X19" s="450"/>
      <c r="Y19" s="191"/>
      <c r="Z19" s="191"/>
      <c r="AA19" s="191"/>
      <c r="AB19" s="191"/>
      <c r="AC19" s="451"/>
      <c r="AD19" s="451"/>
      <c r="AE19" s="451"/>
      <c r="AF19" s="451"/>
      <c r="AG19" s="192"/>
    </row>
    <row r="20" spans="1:36" ht="16.149999999999999" customHeight="1" x14ac:dyDescent="0.4">
      <c r="A20" s="193"/>
      <c r="B20" s="452" t="s">
        <v>177</v>
      </c>
      <c r="C20" s="452"/>
      <c r="D20" s="452"/>
      <c r="E20" s="452"/>
      <c r="F20" s="452"/>
      <c r="G20" s="452"/>
      <c r="H20" s="452"/>
      <c r="I20" s="452"/>
      <c r="J20" s="452"/>
      <c r="K20" s="452"/>
      <c r="L20" s="452"/>
      <c r="M20" s="452"/>
      <c r="N20" s="452"/>
      <c r="O20" s="452"/>
      <c r="P20" s="452"/>
      <c r="Q20" s="452"/>
      <c r="R20" s="452"/>
      <c r="S20" s="427" t="s">
        <v>178</v>
      </c>
      <c r="T20" s="428"/>
      <c r="U20" s="428"/>
      <c r="V20" s="428"/>
      <c r="W20" s="428"/>
      <c r="X20" s="428"/>
      <c r="Y20" s="429"/>
      <c r="Z20" s="427" t="s">
        <v>536</v>
      </c>
      <c r="AA20" s="428"/>
      <c r="AB20" s="428"/>
      <c r="AC20" s="429"/>
      <c r="AD20" s="427" t="s">
        <v>537</v>
      </c>
      <c r="AE20" s="428"/>
      <c r="AF20" s="428"/>
      <c r="AG20" s="433"/>
    </row>
    <row r="21" spans="1:36" ht="16.149999999999999" customHeight="1" x14ac:dyDescent="0.4">
      <c r="A21" s="193"/>
      <c r="B21" s="194" t="s">
        <v>179</v>
      </c>
      <c r="C21" s="195" t="s">
        <v>130</v>
      </c>
      <c r="D21" s="387">
        <f>'（別添）_計画書（無床診療所及びⅡを算定する有床診療所）'!E17</f>
        <v>0</v>
      </c>
      <c r="E21" s="387"/>
      <c r="F21" s="149" t="s">
        <v>131</v>
      </c>
      <c r="G21" s="387">
        <f>'（別添）_計画書（無床診療所及びⅡを算定する有床診療所）'!H17</f>
        <v>0</v>
      </c>
      <c r="H21" s="387"/>
      <c r="I21" s="149" t="s">
        <v>132</v>
      </c>
      <c r="J21" s="149" t="s">
        <v>180</v>
      </c>
      <c r="K21" s="149" t="s">
        <v>181</v>
      </c>
      <c r="L21" s="149"/>
      <c r="M21" s="395"/>
      <c r="N21" s="395"/>
      <c r="O21" s="196" t="s">
        <v>131</v>
      </c>
      <c r="P21" s="395"/>
      <c r="Q21" s="395"/>
      <c r="R21" s="197" t="s">
        <v>132</v>
      </c>
      <c r="S21" s="447"/>
      <c r="T21" s="388"/>
      <c r="U21" s="388"/>
      <c r="V21" s="388"/>
      <c r="W21" s="388"/>
      <c r="X21" s="388"/>
      <c r="Y21" s="448"/>
      <c r="Z21" s="437" t="str">
        <f>IF(S21="","",VLOOKUP(S21,'リスト（外来）'!C:D,2,FALSE))</f>
        <v/>
      </c>
      <c r="AA21" s="387"/>
      <c r="AB21" s="387"/>
      <c r="AC21" s="162" t="s">
        <v>143</v>
      </c>
      <c r="AD21" s="437" t="str">
        <f>IF(S21="","",VLOOKUP(S21,'リスト（外来）'!C:E,3,FALSE))</f>
        <v/>
      </c>
      <c r="AE21" s="387"/>
      <c r="AF21" s="387"/>
      <c r="AG21" s="178" t="s">
        <v>143</v>
      </c>
    </row>
    <row r="22" spans="1:36" ht="16.149999999999999" customHeight="1" x14ac:dyDescent="0.4">
      <c r="A22" s="193"/>
      <c r="B22" s="194" t="s">
        <v>183</v>
      </c>
      <c r="C22" s="195" t="s">
        <v>130</v>
      </c>
      <c r="D22" s="395"/>
      <c r="E22" s="395"/>
      <c r="F22" s="149" t="s">
        <v>131</v>
      </c>
      <c r="G22" s="395"/>
      <c r="H22" s="395"/>
      <c r="I22" s="149" t="s">
        <v>132</v>
      </c>
      <c r="J22" s="149" t="s">
        <v>180</v>
      </c>
      <c r="K22" s="149" t="s">
        <v>181</v>
      </c>
      <c r="L22" s="149"/>
      <c r="M22" s="395"/>
      <c r="N22" s="395"/>
      <c r="O22" s="196" t="s">
        <v>131</v>
      </c>
      <c r="P22" s="395"/>
      <c r="Q22" s="395"/>
      <c r="R22" s="197" t="s">
        <v>132</v>
      </c>
      <c r="S22" s="447"/>
      <c r="T22" s="388"/>
      <c r="U22" s="388"/>
      <c r="V22" s="388"/>
      <c r="W22" s="388"/>
      <c r="X22" s="388"/>
      <c r="Y22" s="448"/>
      <c r="Z22" s="437" t="str">
        <f>IF(S22="","",VLOOKUP(S22,'リスト（外来）'!C:D,2,FALSE))</f>
        <v/>
      </c>
      <c r="AA22" s="387"/>
      <c r="AB22" s="387"/>
      <c r="AC22" s="162" t="s">
        <v>143</v>
      </c>
      <c r="AD22" s="437" t="str">
        <f>IF(S22="","",VLOOKUP(S22,'リスト（外来）'!C:E,3,FALSE))</f>
        <v/>
      </c>
      <c r="AE22" s="387"/>
      <c r="AF22" s="387"/>
      <c r="AG22" s="178" t="s">
        <v>143</v>
      </c>
    </row>
    <row r="23" spans="1:36" ht="16.149999999999999" customHeight="1" x14ac:dyDescent="0.4">
      <c r="A23" s="193"/>
      <c r="B23" s="194" t="s">
        <v>184</v>
      </c>
      <c r="C23" s="195" t="s">
        <v>130</v>
      </c>
      <c r="D23" s="395"/>
      <c r="E23" s="395"/>
      <c r="F23" s="149" t="s">
        <v>131</v>
      </c>
      <c r="G23" s="395"/>
      <c r="H23" s="395"/>
      <c r="I23" s="149" t="s">
        <v>132</v>
      </c>
      <c r="J23" s="149" t="s">
        <v>180</v>
      </c>
      <c r="K23" s="149" t="s">
        <v>181</v>
      </c>
      <c r="L23" s="149"/>
      <c r="M23" s="395"/>
      <c r="N23" s="395"/>
      <c r="O23" s="196" t="s">
        <v>131</v>
      </c>
      <c r="P23" s="395"/>
      <c r="Q23" s="395"/>
      <c r="R23" s="197" t="s">
        <v>132</v>
      </c>
      <c r="S23" s="447"/>
      <c r="T23" s="388"/>
      <c r="U23" s="388"/>
      <c r="V23" s="388"/>
      <c r="W23" s="388"/>
      <c r="X23" s="388"/>
      <c r="Y23" s="448"/>
      <c r="Z23" s="437" t="str">
        <f>IF(S23="","",VLOOKUP(S23,'リスト（外来）'!C:D,2,FALSE))</f>
        <v/>
      </c>
      <c r="AA23" s="387"/>
      <c r="AB23" s="387"/>
      <c r="AC23" s="162" t="s">
        <v>143</v>
      </c>
      <c r="AD23" s="437" t="str">
        <f>IF(S23="","",VLOOKUP(S23,'リスト（外来）'!C:E,3,FALSE))</f>
        <v/>
      </c>
      <c r="AE23" s="387"/>
      <c r="AF23" s="387"/>
      <c r="AG23" s="178" t="s">
        <v>143</v>
      </c>
    </row>
    <row r="24" spans="1:36" ht="16.149999999999999" customHeight="1" x14ac:dyDescent="0.4">
      <c r="A24" s="193"/>
      <c r="B24" s="198" t="s">
        <v>185</v>
      </c>
      <c r="C24" s="195" t="s">
        <v>130</v>
      </c>
      <c r="D24" s="395"/>
      <c r="E24" s="395"/>
      <c r="F24" s="149" t="s">
        <v>131</v>
      </c>
      <c r="G24" s="395"/>
      <c r="H24" s="395"/>
      <c r="I24" s="149" t="s">
        <v>132</v>
      </c>
      <c r="J24" s="149" t="s">
        <v>180</v>
      </c>
      <c r="K24" s="149" t="s">
        <v>181</v>
      </c>
      <c r="L24" s="149"/>
      <c r="M24" s="395"/>
      <c r="N24" s="395"/>
      <c r="O24" s="196" t="s">
        <v>131</v>
      </c>
      <c r="P24" s="395"/>
      <c r="Q24" s="395"/>
      <c r="R24" s="197" t="s">
        <v>132</v>
      </c>
      <c r="S24" s="447"/>
      <c r="T24" s="388"/>
      <c r="U24" s="388"/>
      <c r="V24" s="388"/>
      <c r="W24" s="388"/>
      <c r="X24" s="388"/>
      <c r="Y24" s="448"/>
      <c r="Z24" s="437" t="str">
        <f>IF(S24="","",VLOOKUP(S24,'リスト（外来）'!C:D,2,FALSE))</f>
        <v/>
      </c>
      <c r="AA24" s="387"/>
      <c r="AB24" s="387"/>
      <c r="AC24" s="162" t="s">
        <v>143</v>
      </c>
      <c r="AD24" s="437" t="str">
        <f>IF(S24="","",VLOOKUP(S24,'リスト（外来）'!C:E,3,FALSE))</f>
        <v/>
      </c>
      <c r="AE24" s="387"/>
      <c r="AF24" s="387"/>
      <c r="AG24" s="178" t="s">
        <v>143</v>
      </c>
    </row>
    <row r="25" spans="1:36" ht="16.149999999999999" customHeight="1" x14ac:dyDescent="0.4">
      <c r="A25" s="199" t="s">
        <v>469</v>
      </c>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c r="AC25" s="438"/>
      <c r="AD25" s="438"/>
      <c r="AE25" s="438"/>
      <c r="AF25" s="438"/>
      <c r="AG25" s="178"/>
      <c r="AJ25" s="215"/>
    </row>
    <row r="26" spans="1:36" ht="16.149999999999999" customHeight="1" x14ac:dyDescent="0.4">
      <c r="A26" s="193"/>
      <c r="B26" s="427" t="s">
        <v>177</v>
      </c>
      <c r="C26" s="428"/>
      <c r="D26" s="428"/>
      <c r="E26" s="428"/>
      <c r="F26" s="428"/>
      <c r="G26" s="428"/>
      <c r="H26" s="428"/>
      <c r="I26" s="428"/>
      <c r="J26" s="428"/>
      <c r="K26" s="428"/>
      <c r="L26" s="428"/>
      <c r="M26" s="428"/>
      <c r="N26" s="428"/>
      <c r="O26" s="428"/>
      <c r="P26" s="428"/>
      <c r="Q26" s="428"/>
      <c r="R26" s="429"/>
      <c r="S26" s="427" t="s">
        <v>561</v>
      </c>
      <c r="T26" s="428"/>
      <c r="U26" s="428"/>
      <c r="V26" s="428"/>
      <c r="W26" s="428"/>
      <c r="X26" s="428"/>
      <c r="Y26" s="429"/>
      <c r="Z26" s="428" t="s">
        <v>562</v>
      </c>
      <c r="AA26" s="428"/>
      <c r="AB26" s="428"/>
      <c r="AC26" s="428"/>
      <c r="AD26" s="428"/>
      <c r="AE26" s="428"/>
      <c r="AF26" s="428"/>
      <c r="AG26" s="433"/>
    </row>
    <row r="27" spans="1:36" ht="16.149999999999999" customHeight="1" x14ac:dyDescent="0.4">
      <c r="A27" s="193"/>
      <c r="B27" s="194" t="s">
        <v>179</v>
      </c>
      <c r="C27" s="195" t="s">
        <v>130</v>
      </c>
      <c r="D27" s="387">
        <f>IF(D21="","",D21)</f>
        <v>0</v>
      </c>
      <c r="E27" s="387"/>
      <c r="F27" s="149" t="s">
        <v>131</v>
      </c>
      <c r="G27" s="387">
        <f>IF(G21="","",G21)</f>
        <v>0</v>
      </c>
      <c r="H27" s="387"/>
      <c r="I27" s="149" t="s">
        <v>132</v>
      </c>
      <c r="J27" s="149" t="s">
        <v>180</v>
      </c>
      <c r="K27" s="149" t="s">
        <v>181</v>
      </c>
      <c r="L27" s="149"/>
      <c r="M27" s="395" t="str">
        <f>IF(M21="","",M21)</f>
        <v/>
      </c>
      <c r="N27" s="395"/>
      <c r="O27" s="196" t="s">
        <v>131</v>
      </c>
      <c r="P27" s="395" t="str">
        <f>IF(P21="","",P21)</f>
        <v/>
      </c>
      <c r="Q27" s="395"/>
      <c r="R27" s="197" t="s">
        <v>132</v>
      </c>
      <c r="S27" s="439"/>
      <c r="T27" s="440"/>
      <c r="U27" s="440"/>
      <c r="V27" s="440"/>
      <c r="W27" s="440"/>
      <c r="X27" s="440"/>
      <c r="Y27" s="201" t="s">
        <v>145</v>
      </c>
      <c r="Z27" s="432"/>
      <c r="AA27" s="404"/>
      <c r="AB27" s="404"/>
      <c r="AC27" s="404"/>
      <c r="AD27" s="404"/>
      <c r="AE27" s="404"/>
      <c r="AF27" s="404"/>
      <c r="AG27" s="178" t="s">
        <v>145</v>
      </c>
    </row>
    <row r="28" spans="1:36" ht="16.149999999999999" customHeight="1" x14ac:dyDescent="0.4">
      <c r="A28" s="193"/>
      <c r="B28" s="194" t="s">
        <v>183</v>
      </c>
      <c r="C28" s="195" t="s">
        <v>130</v>
      </c>
      <c r="D28" s="395" t="str">
        <f>IF(D22="","",D22)</f>
        <v/>
      </c>
      <c r="E28" s="395"/>
      <c r="F28" s="149" t="s">
        <v>131</v>
      </c>
      <c r="G28" s="395" t="str">
        <f>IF(G22="","",G22)</f>
        <v/>
      </c>
      <c r="H28" s="395"/>
      <c r="I28" s="149" t="s">
        <v>132</v>
      </c>
      <c r="J28" s="149" t="s">
        <v>180</v>
      </c>
      <c r="K28" s="149" t="s">
        <v>181</v>
      </c>
      <c r="L28" s="149"/>
      <c r="M28" s="395" t="str">
        <f>IF(M22="","",M22)</f>
        <v/>
      </c>
      <c r="N28" s="395"/>
      <c r="O28" s="196" t="s">
        <v>131</v>
      </c>
      <c r="P28" s="395" t="str">
        <f>IF(P22="","",P22)</f>
        <v/>
      </c>
      <c r="Q28" s="395"/>
      <c r="R28" s="197" t="s">
        <v>132</v>
      </c>
      <c r="S28" s="439"/>
      <c r="T28" s="440"/>
      <c r="U28" s="440"/>
      <c r="V28" s="440"/>
      <c r="W28" s="440"/>
      <c r="X28" s="440"/>
      <c r="Y28" s="201" t="s">
        <v>145</v>
      </c>
      <c r="Z28" s="432"/>
      <c r="AA28" s="404"/>
      <c r="AB28" s="404"/>
      <c r="AC28" s="404"/>
      <c r="AD28" s="404"/>
      <c r="AE28" s="404"/>
      <c r="AF28" s="404"/>
      <c r="AG28" s="178" t="s">
        <v>145</v>
      </c>
    </row>
    <row r="29" spans="1:36" ht="16.149999999999999" customHeight="1" x14ac:dyDescent="0.4">
      <c r="A29" s="193"/>
      <c r="B29" s="194" t="s">
        <v>184</v>
      </c>
      <c r="C29" s="195" t="s">
        <v>130</v>
      </c>
      <c r="D29" s="395" t="str">
        <f>IF(D23="","",D23)</f>
        <v/>
      </c>
      <c r="E29" s="395"/>
      <c r="F29" s="149" t="s">
        <v>131</v>
      </c>
      <c r="G29" s="395" t="str">
        <f>IF(G23="","",G23)</f>
        <v/>
      </c>
      <c r="H29" s="395"/>
      <c r="I29" s="149" t="s">
        <v>132</v>
      </c>
      <c r="J29" s="149" t="s">
        <v>180</v>
      </c>
      <c r="K29" s="149" t="s">
        <v>181</v>
      </c>
      <c r="L29" s="149"/>
      <c r="M29" s="395" t="str">
        <f>IF(M23="","",M23)</f>
        <v/>
      </c>
      <c r="N29" s="395"/>
      <c r="O29" s="196" t="s">
        <v>131</v>
      </c>
      <c r="P29" s="395" t="str">
        <f>IF(P23="","",P23)</f>
        <v/>
      </c>
      <c r="Q29" s="395"/>
      <c r="R29" s="197" t="s">
        <v>132</v>
      </c>
      <c r="S29" s="439"/>
      <c r="T29" s="440"/>
      <c r="U29" s="440"/>
      <c r="V29" s="440"/>
      <c r="W29" s="440"/>
      <c r="X29" s="440"/>
      <c r="Y29" s="201" t="s">
        <v>145</v>
      </c>
      <c r="Z29" s="432"/>
      <c r="AA29" s="404"/>
      <c r="AB29" s="404"/>
      <c r="AC29" s="404"/>
      <c r="AD29" s="404"/>
      <c r="AE29" s="404"/>
      <c r="AF29" s="404"/>
      <c r="AG29" s="178" t="s">
        <v>145</v>
      </c>
    </row>
    <row r="30" spans="1:36" ht="16.149999999999999" customHeight="1" x14ac:dyDescent="0.4">
      <c r="A30" s="202"/>
      <c r="B30" s="198" t="s">
        <v>185</v>
      </c>
      <c r="C30" s="195" t="s">
        <v>130</v>
      </c>
      <c r="D30" s="395" t="str">
        <f>IF(D24="","",D24)</f>
        <v/>
      </c>
      <c r="E30" s="395"/>
      <c r="F30" s="149" t="s">
        <v>131</v>
      </c>
      <c r="G30" s="395" t="str">
        <f>IF(G24="","",G24)</f>
        <v/>
      </c>
      <c r="H30" s="395"/>
      <c r="I30" s="149" t="s">
        <v>132</v>
      </c>
      <c r="J30" s="149" t="s">
        <v>180</v>
      </c>
      <c r="K30" s="149" t="s">
        <v>181</v>
      </c>
      <c r="L30" s="149"/>
      <c r="M30" s="395" t="str">
        <f>IF(M24="","",M24)</f>
        <v/>
      </c>
      <c r="N30" s="395"/>
      <c r="O30" s="196" t="s">
        <v>131</v>
      </c>
      <c r="P30" s="395" t="str">
        <f>IF(P24="","",P24)</f>
        <v/>
      </c>
      <c r="Q30" s="395"/>
      <c r="R30" s="197" t="s">
        <v>132</v>
      </c>
      <c r="S30" s="439"/>
      <c r="T30" s="440"/>
      <c r="U30" s="440"/>
      <c r="V30" s="440"/>
      <c r="W30" s="440"/>
      <c r="X30" s="440"/>
      <c r="Y30" s="201" t="s">
        <v>145</v>
      </c>
      <c r="Z30" s="432"/>
      <c r="AA30" s="404"/>
      <c r="AB30" s="404"/>
      <c r="AC30" s="404"/>
      <c r="AD30" s="404"/>
      <c r="AE30" s="404"/>
      <c r="AF30" s="404"/>
      <c r="AG30" s="178" t="s">
        <v>145</v>
      </c>
    </row>
    <row r="31" spans="1:36" ht="16.149999999999999" customHeight="1" x14ac:dyDescent="0.4">
      <c r="A31" s="193"/>
      <c r="B31" s="434" t="s">
        <v>187</v>
      </c>
      <c r="C31" s="435"/>
      <c r="D31" s="435"/>
      <c r="E31" s="435"/>
      <c r="F31" s="435"/>
      <c r="G31" s="435"/>
      <c r="H31" s="435"/>
      <c r="I31" s="435"/>
      <c r="J31" s="435"/>
      <c r="K31" s="435"/>
      <c r="L31" s="435"/>
      <c r="M31" s="435"/>
      <c r="N31" s="435"/>
      <c r="O31" s="435"/>
      <c r="P31" s="435"/>
      <c r="Q31" s="435"/>
      <c r="R31" s="436"/>
      <c r="S31" s="425">
        <f>SUM(S27:X30)</f>
        <v>0</v>
      </c>
      <c r="T31" s="426"/>
      <c r="U31" s="426"/>
      <c r="V31" s="426"/>
      <c r="W31" s="426"/>
      <c r="X31" s="426"/>
      <c r="Y31" s="201" t="s">
        <v>145</v>
      </c>
      <c r="Z31" s="431">
        <f>SUM(Z27:AF30)</f>
        <v>0</v>
      </c>
      <c r="AA31" s="397"/>
      <c r="AB31" s="397"/>
      <c r="AC31" s="397"/>
      <c r="AD31" s="397"/>
      <c r="AE31" s="397"/>
      <c r="AF31" s="397"/>
      <c r="AG31" s="178" t="s">
        <v>145</v>
      </c>
    </row>
    <row r="32" spans="1:36" ht="16.149999999999999" customHeight="1" x14ac:dyDescent="0.4">
      <c r="A32" s="199" t="s">
        <v>494</v>
      </c>
      <c r="B32" s="203"/>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430"/>
      <c r="AD32" s="430"/>
      <c r="AE32" s="430"/>
      <c r="AF32" s="430"/>
      <c r="AG32" s="204"/>
    </row>
    <row r="33" spans="1:33" ht="16.149999999999999" customHeight="1" x14ac:dyDescent="0.4">
      <c r="A33" s="193"/>
      <c r="B33" s="427" t="s">
        <v>177</v>
      </c>
      <c r="C33" s="428"/>
      <c r="D33" s="428"/>
      <c r="E33" s="428"/>
      <c r="F33" s="428"/>
      <c r="G33" s="428"/>
      <c r="H33" s="428"/>
      <c r="I33" s="428"/>
      <c r="J33" s="428"/>
      <c r="K33" s="428"/>
      <c r="L33" s="428"/>
      <c r="M33" s="428"/>
      <c r="N33" s="428"/>
      <c r="O33" s="428"/>
      <c r="P33" s="428"/>
      <c r="Q33" s="428"/>
      <c r="R33" s="429"/>
      <c r="S33" s="427" t="s">
        <v>563</v>
      </c>
      <c r="T33" s="428"/>
      <c r="U33" s="428"/>
      <c r="V33" s="428"/>
      <c r="W33" s="428"/>
      <c r="X33" s="428"/>
      <c r="Y33" s="429"/>
      <c r="Z33" s="428" t="s">
        <v>564</v>
      </c>
      <c r="AA33" s="428"/>
      <c r="AB33" s="428"/>
      <c r="AC33" s="428"/>
      <c r="AD33" s="428"/>
      <c r="AE33" s="428"/>
      <c r="AF33" s="428"/>
      <c r="AG33" s="433"/>
    </row>
    <row r="34" spans="1:33" ht="16.149999999999999" customHeight="1" x14ac:dyDescent="0.4">
      <c r="A34" s="193"/>
      <c r="B34" s="194" t="s">
        <v>179</v>
      </c>
      <c r="C34" s="195" t="s">
        <v>130</v>
      </c>
      <c r="D34" s="387">
        <f>IF(D21="","",D21)</f>
        <v>0</v>
      </c>
      <c r="E34" s="387"/>
      <c r="F34" s="149" t="s">
        <v>131</v>
      </c>
      <c r="G34" s="387">
        <f>IF(G21="","",G21)</f>
        <v>0</v>
      </c>
      <c r="H34" s="387"/>
      <c r="I34" s="149" t="s">
        <v>132</v>
      </c>
      <c r="J34" s="149" t="s">
        <v>180</v>
      </c>
      <c r="K34" s="149" t="s">
        <v>181</v>
      </c>
      <c r="L34" s="149"/>
      <c r="M34" s="395" t="str">
        <f>IF(M21="","",M21)</f>
        <v/>
      </c>
      <c r="N34" s="395"/>
      <c r="O34" s="196" t="s">
        <v>131</v>
      </c>
      <c r="P34" s="395" t="str">
        <f>IF(P21="","",P21)</f>
        <v/>
      </c>
      <c r="Q34" s="395"/>
      <c r="R34" s="196" t="s">
        <v>132</v>
      </c>
      <c r="S34" s="425" t="str">
        <f>IFERROR(S27*Z21*10,"")</f>
        <v/>
      </c>
      <c r="T34" s="426"/>
      <c r="U34" s="426"/>
      <c r="V34" s="426"/>
      <c r="W34" s="426"/>
      <c r="X34" s="426"/>
      <c r="Y34" s="201" t="s">
        <v>137</v>
      </c>
      <c r="Z34" s="431" t="str">
        <f>IFERROR(Z27*AD21*10,"")</f>
        <v/>
      </c>
      <c r="AA34" s="397"/>
      <c r="AB34" s="397"/>
      <c r="AC34" s="397"/>
      <c r="AD34" s="397"/>
      <c r="AE34" s="397"/>
      <c r="AF34" s="397"/>
      <c r="AG34" s="205" t="s">
        <v>137</v>
      </c>
    </row>
    <row r="35" spans="1:33" ht="16.149999999999999" customHeight="1" x14ac:dyDescent="0.4">
      <c r="A35" s="193"/>
      <c r="B35" s="194" t="s">
        <v>183</v>
      </c>
      <c r="C35" s="195" t="s">
        <v>130</v>
      </c>
      <c r="D35" s="395" t="str">
        <f>IF(D22="","",D22)</f>
        <v/>
      </c>
      <c r="E35" s="395"/>
      <c r="F35" s="149" t="s">
        <v>131</v>
      </c>
      <c r="G35" s="395" t="str">
        <f>IF(G22="","",G22)</f>
        <v/>
      </c>
      <c r="H35" s="395"/>
      <c r="I35" s="149" t="s">
        <v>132</v>
      </c>
      <c r="J35" s="149" t="s">
        <v>180</v>
      </c>
      <c r="K35" s="149" t="s">
        <v>181</v>
      </c>
      <c r="L35" s="149"/>
      <c r="M35" s="395" t="str">
        <f>IF(M22="","",M22)</f>
        <v/>
      </c>
      <c r="N35" s="395"/>
      <c r="O35" s="196" t="s">
        <v>131</v>
      </c>
      <c r="P35" s="395" t="str">
        <f>IF(P22="","",P22)</f>
        <v/>
      </c>
      <c r="Q35" s="395"/>
      <c r="R35" s="196" t="s">
        <v>132</v>
      </c>
      <c r="S35" s="425" t="str">
        <f t="shared" ref="S35:S37" si="0">IFERROR(S28*Z22*10,"")</f>
        <v/>
      </c>
      <c r="T35" s="426"/>
      <c r="U35" s="426"/>
      <c r="V35" s="426"/>
      <c r="W35" s="426"/>
      <c r="X35" s="426"/>
      <c r="Y35" s="201" t="s">
        <v>137</v>
      </c>
      <c r="Z35" s="431" t="str">
        <f t="shared" ref="Z35:Z37" si="1">IFERROR(Z28*AD22*10,"")</f>
        <v/>
      </c>
      <c r="AA35" s="397"/>
      <c r="AB35" s="397"/>
      <c r="AC35" s="397"/>
      <c r="AD35" s="397"/>
      <c r="AE35" s="397"/>
      <c r="AF35" s="397"/>
      <c r="AG35" s="205" t="s">
        <v>137</v>
      </c>
    </row>
    <row r="36" spans="1:33" ht="16.149999999999999" customHeight="1" x14ac:dyDescent="0.4">
      <c r="A36" s="193"/>
      <c r="B36" s="194" t="s">
        <v>184</v>
      </c>
      <c r="C36" s="195" t="s">
        <v>130</v>
      </c>
      <c r="D36" s="395" t="str">
        <f>IF(D23="","",D23)</f>
        <v/>
      </c>
      <c r="E36" s="395"/>
      <c r="F36" s="149" t="s">
        <v>131</v>
      </c>
      <c r="G36" s="395" t="str">
        <f>IF(G23="","",G23)</f>
        <v/>
      </c>
      <c r="H36" s="395"/>
      <c r="I36" s="149" t="s">
        <v>132</v>
      </c>
      <c r="J36" s="149" t="s">
        <v>180</v>
      </c>
      <c r="K36" s="149" t="s">
        <v>181</v>
      </c>
      <c r="L36" s="149"/>
      <c r="M36" s="395" t="str">
        <f>IF(M23="","",M23)</f>
        <v/>
      </c>
      <c r="N36" s="395"/>
      <c r="O36" s="196" t="s">
        <v>131</v>
      </c>
      <c r="P36" s="395" t="str">
        <f>IF(P23="","",P23)</f>
        <v/>
      </c>
      <c r="Q36" s="395"/>
      <c r="R36" s="196" t="s">
        <v>132</v>
      </c>
      <c r="S36" s="425" t="str">
        <f t="shared" si="0"/>
        <v/>
      </c>
      <c r="T36" s="426"/>
      <c r="U36" s="426"/>
      <c r="V36" s="426"/>
      <c r="W36" s="426"/>
      <c r="X36" s="426"/>
      <c r="Y36" s="201" t="s">
        <v>137</v>
      </c>
      <c r="Z36" s="431" t="str">
        <f t="shared" si="1"/>
        <v/>
      </c>
      <c r="AA36" s="397"/>
      <c r="AB36" s="397"/>
      <c r="AC36" s="397"/>
      <c r="AD36" s="397"/>
      <c r="AE36" s="397"/>
      <c r="AF36" s="397"/>
      <c r="AG36" s="205" t="s">
        <v>137</v>
      </c>
    </row>
    <row r="37" spans="1:33" ht="16.149999999999999" customHeight="1" x14ac:dyDescent="0.4">
      <c r="A37" s="193"/>
      <c r="B37" s="206" t="s">
        <v>185</v>
      </c>
      <c r="C37" s="207" t="s">
        <v>130</v>
      </c>
      <c r="D37" s="395" t="str">
        <f>IF(D24="","",D24)</f>
        <v/>
      </c>
      <c r="E37" s="395"/>
      <c r="F37" s="149" t="s">
        <v>131</v>
      </c>
      <c r="G37" s="395" t="str">
        <f>IF(G24="","",G24)</f>
        <v/>
      </c>
      <c r="H37" s="395"/>
      <c r="I37" s="149" t="s">
        <v>132</v>
      </c>
      <c r="J37" s="149" t="s">
        <v>180</v>
      </c>
      <c r="K37" s="149" t="s">
        <v>181</v>
      </c>
      <c r="L37" s="149"/>
      <c r="M37" s="395" t="str">
        <f>IF(M24="","",M24)</f>
        <v/>
      </c>
      <c r="N37" s="395"/>
      <c r="O37" s="196" t="s">
        <v>131</v>
      </c>
      <c r="P37" s="395" t="str">
        <f>IF(P24="","",P24)</f>
        <v/>
      </c>
      <c r="Q37" s="395"/>
      <c r="R37" s="196" t="s">
        <v>132</v>
      </c>
      <c r="S37" s="425" t="str">
        <f t="shared" si="0"/>
        <v/>
      </c>
      <c r="T37" s="426"/>
      <c r="U37" s="426"/>
      <c r="V37" s="426"/>
      <c r="W37" s="426"/>
      <c r="X37" s="426"/>
      <c r="Y37" s="201" t="s">
        <v>137</v>
      </c>
      <c r="Z37" s="431" t="str">
        <f t="shared" si="1"/>
        <v/>
      </c>
      <c r="AA37" s="397"/>
      <c r="AB37" s="397"/>
      <c r="AC37" s="397"/>
      <c r="AD37" s="397"/>
      <c r="AE37" s="397"/>
      <c r="AF37" s="397"/>
      <c r="AG37" s="205" t="s">
        <v>137</v>
      </c>
    </row>
    <row r="38" spans="1:33" s="63" customFormat="1" ht="16.149999999999999" customHeight="1" x14ac:dyDescent="0.4">
      <c r="A38" s="208"/>
      <c r="B38" s="209" t="s">
        <v>402</v>
      </c>
      <c r="C38" s="210" t="s">
        <v>404</v>
      </c>
      <c r="D38" s="211"/>
      <c r="E38" s="211"/>
      <c r="F38" s="210"/>
      <c r="G38" s="211"/>
      <c r="H38" s="211"/>
      <c r="I38" s="210"/>
      <c r="J38" s="210"/>
      <c r="K38" s="210"/>
      <c r="L38" s="210"/>
      <c r="M38" s="211"/>
      <c r="N38" s="211"/>
      <c r="O38" s="211"/>
      <c r="P38" s="211"/>
      <c r="Q38" s="211"/>
      <c r="R38" s="211"/>
      <c r="S38" s="211"/>
      <c r="T38" s="211"/>
      <c r="U38" s="211"/>
      <c r="V38" s="211"/>
      <c r="W38" s="211"/>
      <c r="X38" s="211"/>
      <c r="Y38" s="211"/>
      <c r="Z38" s="441"/>
      <c r="AA38" s="408"/>
      <c r="AB38" s="408"/>
      <c r="AC38" s="408"/>
      <c r="AD38" s="408"/>
      <c r="AE38" s="408"/>
      <c r="AF38" s="408"/>
      <c r="AG38" s="205" t="s">
        <v>137</v>
      </c>
    </row>
    <row r="39" spans="1:33" s="63" customFormat="1" ht="16.149999999999999" customHeight="1" x14ac:dyDescent="0.4">
      <c r="A39" s="208"/>
      <c r="B39" s="212" t="s">
        <v>403</v>
      </c>
      <c r="C39" s="210" t="s">
        <v>405</v>
      </c>
      <c r="D39" s="211"/>
      <c r="E39" s="211"/>
      <c r="F39" s="210"/>
      <c r="G39" s="211"/>
      <c r="H39" s="211"/>
      <c r="I39" s="210"/>
      <c r="J39" s="210"/>
      <c r="K39" s="210"/>
      <c r="L39" s="210"/>
      <c r="M39" s="211"/>
      <c r="N39" s="211"/>
      <c r="O39" s="211"/>
      <c r="P39" s="211"/>
      <c r="Q39" s="211"/>
      <c r="R39" s="211"/>
      <c r="S39" s="211"/>
      <c r="T39" s="211"/>
      <c r="U39" s="211"/>
      <c r="V39" s="211"/>
      <c r="W39" s="211"/>
      <c r="X39" s="211"/>
      <c r="Y39" s="211"/>
      <c r="Z39" s="441"/>
      <c r="AA39" s="408"/>
      <c r="AB39" s="408"/>
      <c r="AC39" s="408"/>
      <c r="AD39" s="408"/>
      <c r="AE39" s="408"/>
      <c r="AF39" s="408"/>
      <c r="AG39" s="205" t="s">
        <v>137</v>
      </c>
    </row>
    <row r="40" spans="1:33" ht="16.149999999999999" customHeight="1" thickBot="1" x14ac:dyDescent="0.45">
      <c r="A40" s="213"/>
      <c r="B40" s="444" t="s">
        <v>187</v>
      </c>
      <c r="C40" s="445"/>
      <c r="D40" s="445"/>
      <c r="E40" s="445"/>
      <c r="F40" s="445"/>
      <c r="G40" s="445"/>
      <c r="H40" s="445"/>
      <c r="I40" s="445"/>
      <c r="J40" s="445"/>
      <c r="K40" s="445"/>
      <c r="L40" s="445"/>
      <c r="M40" s="445"/>
      <c r="N40" s="445"/>
      <c r="O40" s="445"/>
      <c r="P40" s="445"/>
      <c r="Q40" s="445"/>
      <c r="R40" s="445"/>
      <c r="S40" s="445"/>
      <c r="T40" s="445"/>
      <c r="U40" s="445"/>
      <c r="V40" s="445"/>
      <c r="W40" s="445"/>
      <c r="X40" s="445"/>
      <c r="Y40" s="446"/>
      <c r="Z40" s="442">
        <f>IFERROR(SUM(S34:X37)+SUM(Z34:AF37)-Z38+Z39,0)</f>
        <v>0</v>
      </c>
      <c r="AA40" s="443"/>
      <c r="AB40" s="443"/>
      <c r="AC40" s="443"/>
      <c r="AD40" s="443"/>
      <c r="AE40" s="443"/>
      <c r="AF40" s="443"/>
      <c r="AG40" s="214" t="s">
        <v>137</v>
      </c>
    </row>
    <row r="41" spans="1:33" ht="15.6" customHeight="1" x14ac:dyDescent="0.4">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21"/>
    </row>
    <row r="42" spans="1:33" ht="16.149999999999999" customHeight="1" thickBot="1" x14ac:dyDescent="0.45">
      <c r="A42" s="2" t="s">
        <v>407</v>
      </c>
      <c r="B42" s="2"/>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21"/>
    </row>
    <row r="43" spans="1:33" ht="16.149999999999999" customHeight="1" x14ac:dyDescent="0.4">
      <c r="A43" s="11" t="s">
        <v>471</v>
      </c>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331"/>
      <c r="AC43" s="331"/>
      <c r="AD43" s="331"/>
      <c r="AE43" s="331"/>
      <c r="AF43" s="331"/>
      <c r="AG43" s="171" t="s">
        <v>137</v>
      </c>
    </row>
    <row r="44" spans="1:33" ht="16.149999999999999" customHeight="1" x14ac:dyDescent="0.4">
      <c r="A44" s="17"/>
      <c r="B44" s="70" t="s">
        <v>472</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406"/>
      <c r="AC44" s="406"/>
      <c r="AD44" s="406"/>
      <c r="AE44" s="406"/>
      <c r="AF44" s="406"/>
      <c r="AG44" s="172" t="s">
        <v>137</v>
      </c>
    </row>
    <row r="45" spans="1:33" ht="16.149999999999999" customHeight="1" x14ac:dyDescent="0.4">
      <c r="A45" s="17"/>
      <c r="B45" s="70" t="s">
        <v>495</v>
      </c>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407">
        <f>Z40</f>
        <v>0</v>
      </c>
      <c r="AC45" s="407"/>
      <c r="AD45" s="407"/>
      <c r="AE45" s="407"/>
      <c r="AF45" s="407"/>
      <c r="AG45" s="172" t="s">
        <v>137</v>
      </c>
    </row>
    <row r="46" spans="1:33" s="63" customFormat="1" ht="16.149999999999999" customHeight="1" x14ac:dyDescent="0.4">
      <c r="A46" s="59"/>
      <c r="B46" s="103" t="s">
        <v>474</v>
      </c>
      <c r="C46" s="61"/>
      <c r="D46" s="123"/>
      <c r="E46" s="123"/>
      <c r="F46" s="61"/>
      <c r="G46" s="123"/>
      <c r="H46" s="123"/>
      <c r="I46" s="61"/>
      <c r="J46" s="61"/>
      <c r="K46" s="61"/>
      <c r="L46" s="61"/>
      <c r="M46" s="123"/>
      <c r="N46" s="123"/>
      <c r="O46" s="123"/>
      <c r="P46" s="123"/>
      <c r="Q46" s="123"/>
      <c r="R46" s="123"/>
      <c r="S46" s="123"/>
      <c r="T46" s="123"/>
      <c r="U46" s="123"/>
      <c r="V46" s="123"/>
      <c r="W46" s="123"/>
      <c r="X46" s="123"/>
      <c r="Y46" s="123"/>
      <c r="Z46" s="123"/>
      <c r="AA46" s="123"/>
      <c r="AB46" s="408"/>
      <c r="AC46" s="408"/>
      <c r="AD46" s="408"/>
      <c r="AE46" s="408"/>
      <c r="AF46" s="408"/>
      <c r="AG46" s="170" t="s">
        <v>137</v>
      </c>
    </row>
    <row r="47" spans="1:33" s="63" customFormat="1" ht="16.149999999999999" customHeight="1" x14ac:dyDescent="0.4">
      <c r="A47" s="59"/>
      <c r="B47" s="125" t="s">
        <v>475</v>
      </c>
      <c r="C47" s="61"/>
      <c r="D47" s="123"/>
      <c r="E47" s="123"/>
      <c r="F47" s="61"/>
      <c r="G47" s="123"/>
      <c r="H47" s="123"/>
      <c r="I47" s="61"/>
      <c r="J47" s="61"/>
      <c r="K47" s="61"/>
      <c r="L47" s="61"/>
      <c r="M47" s="123"/>
      <c r="N47" s="123"/>
      <c r="O47" s="123"/>
      <c r="P47" s="123"/>
      <c r="Q47" s="123"/>
      <c r="R47" s="123"/>
      <c r="S47" s="123"/>
      <c r="T47" s="123"/>
      <c r="U47" s="123"/>
      <c r="V47" s="123"/>
      <c r="W47" s="123"/>
      <c r="X47" s="123"/>
      <c r="Y47" s="123"/>
      <c r="Z47" s="123"/>
      <c r="AA47" s="123"/>
      <c r="AB47" s="408"/>
      <c r="AC47" s="408"/>
      <c r="AD47" s="408"/>
      <c r="AE47" s="408"/>
      <c r="AF47" s="408"/>
      <c r="AG47" s="170" t="s">
        <v>137</v>
      </c>
    </row>
    <row r="48" spans="1:33" ht="16.149999999999999" customHeight="1" x14ac:dyDescent="0.4">
      <c r="A48" s="17"/>
      <c r="B48" s="99" t="s">
        <v>476</v>
      </c>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327"/>
      <c r="AC48" s="327"/>
      <c r="AD48" s="327"/>
      <c r="AE48" s="327"/>
      <c r="AF48" s="327"/>
      <c r="AG48" s="172" t="s">
        <v>137</v>
      </c>
    </row>
    <row r="49" spans="1:34" ht="16.149999999999999" customHeight="1" x14ac:dyDescent="0.4">
      <c r="A49" s="17"/>
      <c r="B49" s="70" t="s">
        <v>477</v>
      </c>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327"/>
      <c r="AC49" s="327"/>
      <c r="AD49" s="327"/>
      <c r="AE49" s="327"/>
      <c r="AF49" s="327"/>
      <c r="AG49" s="172" t="s">
        <v>137</v>
      </c>
    </row>
    <row r="50" spans="1:34" ht="16.149999999999999" customHeight="1" x14ac:dyDescent="0.4">
      <c r="A50" s="17"/>
      <c r="B50" s="70" t="s">
        <v>478</v>
      </c>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424">
        <f>AB43-SUM(AB44:AF49)</f>
        <v>0</v>
      </c>
      <c r="AC50" s="424"/>
      <c r="AD50" s="424"/>
      <c r="AE50" s="424"/>
      <c r="AF50" s="424"/>
      <c r="AG50" s="26" t="s">
        <v>137</v>
      </c>
    </row>
    <row r="51" spans="1:34" ht="16.149999999999999" customHeight="1" thickBot="1" x14ac:dyDescent="0.45">
      <c r="A51" s="91" t="s">
        <v>479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416"/>
      <c r="AC51" s="416"/>
      <c r="AD51" s="416"/>
      <c r="AE51" s="416"/>
      <c r="AF51" s="416"/>
      <c r="AG51" s="173"/>
      <c r="AH51" s="290" t="b">
        <v>1</v>
      </c>
    </row>
    <row r="52" spans="1:34" ht="16.149999999999999" customHeight="1" x14ac:dyDescent="0.4">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99" t="str">
        <f>IF(AH51=TRUE,"問題なし","問題あり")</f>
        <v>問題なし</v>
      </c>
      <c r="AC52" s="399"/>
      <c r="AD52" s="399"/>
      <c r="AE52" s="399"/>
      <c r="AF52" s="399"/>
      <c r="AG52" s="21"/>
    </row>
    <row r="53" spans="1:34" ht="16.149999999999999" customHeight="1" x14ac:dyDescent="0.4">
      <c r="A53" s="145" t="s">
        <v>480</v>
      </c>
      <c r="B53" s="3"/>
      <c r="C53" s="3"/>
      <c r="D53" s="3"/>
      <c r="E53" s="3"/>
      <c r="F53" s="3"/>
      <c r="G53" s="3"/>
      <c r="H53" s="3"/>
      <c r="I53" s="3"/>
      <c r="J53" s="3"/>
      <c r="K53" s="3"/>
      <c r="L53" s="3"/>
      <c r="M53" s="3"/>
      <c r="N53" s="3"/>
      <c r="O53" s="3"/>
      <c r="P53" s="3"/>
      <c r="Q53" s="3"/>
      <c r="R53" s="3"/>
      <c r="S53" s="3"/>
      <c r="T53" s="3"/>
      <c r="U53" s="3"/>
      <c r="V53" s="3"/>
      <c r="W53" s="3"/>
      <c r="X53" s="3"/>
      <c r="Y53" s="3"/>
      <c r="Z53" s="3"/>
      <c r="AA53" s="116"/>
      <c r="AB53" s="116"/>
      <c r="AC53" s="116"/>
      <c r="AD53" s="116"/>
      <c r="AE53" s="116"/>
      <c r="AF53" s="3"/>
      <c r="AG53" s="4"/>
    </row>
    <row r="54" spans="1:34" ht="16.149999999999999" customHeight="1" x14ac:dyDescent="0.4">
      <c r="A54" s="145" t="s">
        <v>415</v>
      </c>
      <c r="B54" s="3"/>
      <c r="C54" s="3"/>
      <c r="D54" s="3"/>
      <c r="E54" s="3"/>
      <c r="F54" s="3"/>
      <c r="G54" s="3"/>
      <c r="H54" s="3"/>
      <c r="I54" s="3"/>
      <c r="J54" s="3"/>
      <c r="K54" s="3"/>
      <c r="L54" s="3"/>
      <c r="M54" s="3"/>
      <c r="N54" s="3"/>
      <c r="O54" s="3"/>
      <c r="P54" s="3"/>
      <c r="Q54" s="3"/>
      <c r="R54" s="3"/>
      <c r="S54" s="3"/>
      <c r="T54" s="3"/>
      <c r="U54" s="3"/>
      <c r="V54" s="3"/>
      <c r="W54" s="3"/>
      <c r="X54" s="3"/>
      <c r="Y54" s="3"/>
      <c r="Z54" s="3"/>
      <c r="AA54" s="116"/>
      <c r="AB54" s="116"/>
      <c r="AC54" s="116"/>
      <c r="AD54" s="116"/>
      <c r="AE54" s="116"/>
      <c r="AF54" s="3"/>
      <c r="AG54" s="4"/>
    </row>
    <row r="55" spans="1:34" ht="16.149999999999999" customHeight="1" x14ac:dyDescent="0.4">
      <c r="A55" s="145" t="s">
        <v>481</v>
      </c>
      <c r="B55" s="3"/>
      <c r="C55" s="3"/>
      <c r="D55" s="3"/>
      <c r="E55" s="3"/>
      <c r="F55" s="3"/>
      <c r="G55" s="3"/>
      <c r="H55" s="3"/>
      <c r="I55" s="3"/>
      <c r="J55" s="3"/>
      <c r="K55" s="3"/>
      <c r="L55" s="3"/>
      <c r="M55" s="3"/>
      <c r="N55" s="3"/>
      <c r="O55" s="3"/>
      <c r="P55" s="3"/>
      <c r="Q55" s="3"/>
      <c r="R55" s="3"/>
      <c r="S55" s="3"/>
      <c r="T55" s="3"/>
      <c r="U55" s="3"/>
      <c r="V55" s="3"/>
      <c r="W55" s="3"/>
      <c r="X55" s="3"/>
      <c r="Y55" s="3"/>
      <c r="Z55" s="3"/>
      <c r="AA55" s="116"/>
      <c r="AB55" s="116"/>
      <c r="AC55" s="116"/>
      <c r="AD55" s="116"/>
      <c r="AE55" s="116"/>
      <c r="AF55" s="3"/>
      <c r="AG55" s="4"/>
    </row>
    <row r="56" spans="1:34" ht="16.149999999999999" customHeight="1" x14ac:dyDescent="0.4">
      <c r="A56" s="145" t="s">
        <v>416</v>
      </c>
      <c r="B56" s="3"/>
      <c r="C56" s="3"/>
      <c r="D56" s="3"/>
      <c r="E56" s="3"/>
      <c r="F56" s="3"/>
      <c r="G56" s="3"/>
      <c r="H56" s="3"/>
      <c r="I56" s="3"/>
      <c r="J56" s="3"/>
      <c r="K56" s="3"/>
      <c r="L56" s="3"/>
      <c r="M56" s="3"/>
      <c r="N56" s="3"/>
      <c r="O56" s="3"/>
      <c r="P56" s="3"/>
      <c r="Q56" s="3"/>
      <c r="R56" s="3"/>
      <c r="S56" s="3"/>
      <c r="T56" s="3"/>
      <c r="U56" s="3"/>
      <c r="V56" s="3"/>
      <c r="W56" s="3"/>
      <c r="X56" s="3"/>
      <c r="Y56" s="3"/>
      <c r="Z56" s="3"/>
      <c r="AA56" s="116"/>
      <c r="AB56" s="116"/>
      <c r="AC56" s="116"/>
      <c r="AD56" s="116"/>
      <c r="AE56" s="116"/>
      <c r="AF56" s="3"/>
      <c r="AG56" s="4"/>
    </row>
    <row r="57" spans="1:34" ht="16.149999999999999" customHeight="1" x14ac:dyDescent="0.4">
      <c r="A57" s="145" t="s">
        <v>482</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119"/>
      <c r="AH57" s="119"/>
    </row>
    <row r="58" spans="1:34" ht="16.149999999999999" customHeight="1" x14ac:dyDescent="0.4">
      <c r="A58" s="145" t="s">
        <v>421</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119"/>
      <c r="AH58" s="119"/>
    </row>
    <row r="59" spans="1:34" ht="16.149999999999999" customHeight="1" x14ac:dyDescent="0.4">
      <c r="A59" s="145" t="s">
        <v>483</v>
      </c>
      <c r="B59" s="3"/>
      <c r="C59" s="3"/>
      <c r="D59" s="3"/>
      <c r="E59" s="3"/>
      <c r="F59" s="3"/>
      <c r="G59" s="3"/>
      <c r="H59" s="3"/>
      <c r="I59" s="3"/>
      <c r="J59" s="3"/>
      <c r="K59" s="3"/>
      <c r="L59" s="3"/>
      <c r="M59" s="3"/>
      <c r="N59" s="3"/>
      <c r="O59" s="3"/>
      <c r="P59" s="3"/>
      <c r="Q59" s="3"/>
      <c r="R59" s="3"/>
      <c r="S59" s="3"/>
      <c r="T59" s="3"/>
      <c r="U59" s="3"/>
      <c r="V59" s="3"/>
      <c r="W59" s="3"/>
      <c r="X59" s="3"/>
      <c r="Y59" s="3"/>
      <c r="Z59" s="3"/>
      <c r="AA59" s="116"/>
      <c r="AB59" s="116"/>
      <c r="AC59" s="116"/>
      <c r="AD59" s="116"/>
      <c r="AE59" s="116"/>
      <c r="AF59" s="3"/>
      <c r="AG59" s="4"/>
    </row>
    <row r="60" spans="1:34" ht="16.149999999999999" customHeight="1" x14ac:dyDescent="0.4">
      <c r="A60" s="145" t="s">
        <v>413</v>
      </c>
      <c r="B60" s="3"/>
      <c r="C60" s="3"/>
      <c r="D60" s="3"/>
      <c r="E60" s="3"/>
      <c r="F60" s="3"/>
      <c r="G60" s="3"/>
      <c r="H60" s="3"/>
      <c r="I60" s="3"/>
      <c r="J60" s="3"/>
      <c r="K60" s="3"/>
      <c r="L60" s="3"/>
      <c r="M60" s="3"/>
      <c r="N60" s="3"/>
      <c r="O60" s="3"/>
      <c r="P60" s="3"/>
      <c r="Q60" s="3"/>
      <c r="R60" s="3"/>
      <c r="S60" s="3"/>
      <c r="T60" s="3"/>
      <c r="U60" s="3"/>
      <c r="V60" s="3"/>
      <c r="W60" s="3"/>
      <c r="X60" s="3"/>
      <c r="Y60" s="3"/>
      <c r="Z60" s="3"/>
      <c r="AA60" s="116"/>
      <c r="AB60" s="116"/>
      <c r="AC60" s="116"/>
      <c r="AD60" s="116"/>
      <c r="AE60" s="116"/>
      <c r="AF60" s="3"/>
      <c r="AG60" s="4"/>
    </row>
    <row r="61" spans="1:34" ht="16.149999999999999" customHeight="1" x14ac:dyDescent="0.4">
      <c r="A61" s="145" t="s">
        <v>414</v>
      </c>
      <c r="B61" s="3"/>
      <c r="C61" s="3"/>
      <c r="D61" s="3"/>
      <c r="E61" s="3"/>
      <c r="F61" s="3"/>
      <c r="G61" s="3"/>
      <c r="H61" s="3"/>
      <c r="I61" s="3"/>
      <c r="J61" s="3"/>
      <c r="K61" s="3"/>
      <c r="L61" s="3"/>
      <c r="M61" s="3"/>
      <c r="N61" s="3"/>
      <c r="O61" s="3"/>
      <c r="P61" s="3"/>
      <c r="Q61" s="3"/>
      <c r="R61" s="3"/>
      <c r="S61" s="3"/>
      <c r="T61" s="3"/>
      <c r="U61" s="3"/>
      <c r="V61" s="3"/>
      <c r="W61" s="3"/>
      <c r="X61" s="3"/>
      <c r="Y61" s="3"/>
      <c r="Z61" s="3"/>
      <c r="AA61" s="116"/>
      <c r="AB61" s="116"/>
      <c r="AC61" s="116"/>
      <c r="AD61" s="116"/>
      <c r="AE61" s="116"/>
      <c r="AF61" s="3"/>
      <c r="AG61" s="4"/>
    </row>
    <row r="62" spans="1:34" ht="16.149999999999999" customHeight="1" x14ac:dyDescent="0.4">
      <c r="A62" s="145" t="s">
        <v>484</v>
      </c>
      <c r="B62" s="3"/>
      <c r="C62" s="3"/>
      <c r="D62" s="3"/>
      <c r="E62" s="3"/>
      <c r="F62" s="3"/>
      <c r="G62" s="3"/>
      <c r="H62" s="3"/>
      <c r="I62" s="3"/>
      <c r="J62" s="3"/>
      <c r="K62" s="3"/>
      <c r="L62" s="3"/>
      <c r="M62" s="3"/>
      <c r="N62" s="3"/>
      <c r="O62" s="3"/>
      <c r="P62" s="3"/>
      <c r="Q62" s="3"/>
      <c r="R62" s="3"/>
      <c r="S62" s="3"/>
      <c r="T62" s="3"/>
      <c r="U62" s="3"/>
      <c r="V62" s="3"/>
      <c r="W62" s="3"/>
      <c r="X62" s="3"/>
      <c r="Y62" s="3"/>
      <c r="Z62" s="3"/>
      <c r="AA62" s="116"/>
      <c r="AB62" s="116"/>
      <c r="AC62" s="116"/>
      <c r="AD62" s="116"/>
      <c r="AE62" s="116"/>
      <c r="AF62" s="3"/>
      <c r="AG62" s="4"/>
    </row>
    <row r="63" spans="1:34" ht="16.149999999999999" customHeight="1" x14ac:dyDescent="0.4">
      <c r="A63" s="145" t="s">
        <v>418</v>
      </c>
      <c r="B63" s="3"/>
      <c r="C63" s="3"/>
      <c r="D63" s="3"/>
      <c r="E63" s="3"/>
      <c r="F63" s="3"/>
      <c r="G63" s="3"/>
      <c r="H63" s="3"/>
      <c r="I63" s="3"/>
      <c r="J63" s="3"/>
      <c r="K63" s="3"/>
      <c r="L63" s="3"/>
      <c r="M63" s="3"/>
      <c r="N63" s="3"/>
      <c r="O63" s="3"/>
      <c r="P63" s="3"/>
      <c r="Q63" s="3"/>
      <c r="R63" s="3"/>
      <c r="S63" s="3"/>
      <c r="T63" s="3"/>
      <c r="U63" s="3"/>
      <c r="V63" s="3"/>
      <c r="W63" s="3"/>
      <c r="X63" s="3"/>
      <c r="Y63" s="3"/>
      <c r="Z63" s="3"/>
      <c r="AA63" s="116"/>
      <c r="AB63" s="116"/>
      <c r="AC63" s="116"/>
      <c r="AD63" s="116"/>
      <c r="AE63" s="116"/>
      <c r="AF63" s="3"/>
      <c r="AG63" s="4"/>
    </row>
    <row r="64" spans="1:34" ht="16.149999999999999" customHeight="1" x14ac:dyDescent="0.4">
      <c r="A64" s="145"/>
      <c r="B64" s="3"/>
      <c r="C64" s="3"/>
      <c r="D64" s="3"/>
      <c r="E64" s="3"/>
      <c r="F64" s="3"/>
      <c r="G64" s="3"/>
      <c r="H64" s="3"/>
      <c r="I64" s="3"/>
      <c r="J64" s="3"/>
      <c r="K64" s="3"/>
      <c r="L64" s="3"/>
      <c r="M64" s="3"/>
      <c r="N64" s="3"/>
      <c r="O64" s="3"/>
      <c r="P64" s="3"/>
      <c r="Q64" s="3"/>
      <c r="R64" s="3"/>
      <c r="S64" s="3"/>
      <c r="T64" s="3"/>
      <c r="U64" s="3"/>
      <c r="V64" s="3"/>
      <c r="W64" s="3"/>
      <c r="X64" s="3"/>
      <c r="Y64" s="3"/>
      <c r="Z64" s="3"/>
      <c r="AA64" s="116"/>
      <c r="AB64" s="116"/>
      <c r="AC64" s="116"/>
      <c r="AD64" s="116"/>
      <c r="AE64" s="116"/>
      <c r="AF64" s="3"/>
      <c r="AG64" s="4"/>
    </row>
    <row r="65" spans="1:33" ht="16.149999999999999" customHeight="1" x14ac:dyDescent="0.4">
      <c r="A65" s="247" t="s">
        <v>566</v>
      </c>
      <c r="B65" s="3"/>
      <c r="C65" s="3"/>
      <c r="D65" s="3"/>
      <c r="E65" s="3"/>
      <c r="F65" s="3"/>
      <c r="G65" s="3"/>
      <c r="H65" s="3"/>
      <c r="I65" s="3"/>
      <c r="J65" s="3"/>
      <c r="K65" s="3"/>
      <c r="L65" s="3"/>
      <c r="M65" s="3"/>
      <c r="N65" s="3"/>
      <c r="O65" s="3"/>
      <c r="P65" s="3"/>
      <c r="Q65" s="3"/>
      <c r="R65" s="3"/>
      <c r="S65" s="3"/>
      <c r="T65" s="3"/>
      <c r="U65" s="3"/>
      <c r="V65" s="3"/>
      <c r="W65" s="3"/>
      <c r="X65" s="3"/>
      <c r="Y65" s="3"/>
      <c r="Z65" s="3"/>
      <c r="AA65" s="116"/>
      <c r="AB65" s="116"/>
      <c r="AC65" s="116"/>
      <c r="AD65" s="116"/>
      <c r="AE65" s="116"/>
      <c r="AF65" s="3"/>
      <c r="AG65" s="4"/>
    </row>
    <row r="66" spans="1:33" ht="16.149999999999999" customHeight="1" thickBot="1" x14ac:dyDescent="0.45">
      <c r="A66" s="2" t="s">
        <v>492</v>
      </c>
      <c r="B66" s="3"/>
      <c r="C66" s="3"/>
      <c r="D66" s="3"/>
      <c r="E66" s="3"/>
      <c r="F66" s="3"/>
      <c r="G66" s="3"/>
      <c r="H66" s="3"/>
      <c r="I66" s="3"/>
      <c r="J66" s="3"/>
      <c r="K66" s="3"/>
      <c r="L66" s="3"/>
      <c r="M66" s="3"/>
      <c r="N66" s="3"/>
      <c r="O66" s="3"/>
      <c r="P66" s="3"/>
      <c r="Q66" s="3"/>
      <c r="R66" s="3"/>
      <c r="S66" s="3"/>
      <c r="T66" s="3"/>
      <c r="U66" s="3"/>
      <c r="V66" s="3"/>
      <c r="W66" s="3"/>
      <c r="X66" s="3"/>
      <c r="Y66" s="3"/>
      <c r="Z66" s="3"/>
      <c r="AA66" s="128"/>
      <c r="AB66" s="128"/>
      <c r="AC66" s="128"/>
      <c r="AD66" s="128"/>
      <c r="AE66" s="128"/>
      <c r="AF66" s="128"/>
      <c r="AG66" s="127"/>
    </row>
    <row r="67" spans="1:33" ht="16.149999999999999" customHeight="1" x14ac:dyDescent="0.4">
      <c r="A67" s="100" t="s">
        <v>485</v>
      </c>
      <c r="B67" s="69"/>
      <c r="C67" s="38"/>
      <c r="D67" s="38"/>
      <c r="E67" s="38"/>
      <c r="F67" s="38"/>
      <c r="G67" s="38"/>
      <c r="H67" s="38"/>
      <c r="I67" s="38"/>
      <c r="J67" s="38"/>
      <c r="K67" s="38"/>
      <c r="L67" s="38"/>
      <c r="M67" s="38"/>
      <c r="N67" s="38"/>
      <c r="O67" s="38"/>
      <c r="P67" s="38"/>
      <c r="Q67" s="38"/>
      <c r="R67" s="38"/>
      <c r="S67" s="38"/>
      <c r="T67" s="38"/>
      <c r="U67" s="38"/>
      <c r="V67" s="38"/>
      <c r="W67" s="38"/>
      <c r="X67" s="38"/>
      <c r="Y67" s="38"/>
      <c r="Z67" s="38"/>
      <c r="AA67" s="90"/>
      <c r="AB67" s="396">
        <f>'（別添）_計画書（無床診療所及びⅡを算定する有床診療所）'!AB61</f>
        <v>0</v>
      </c>
      <c r="AC67" s="396"/>
      <c r="AD67" s="396"/>
      <c r="AE67" s="396"/>
      <c r="AF67" s="396"/>
      <c r="AG67" s="92" t="s">
        <v>156</v>
      </c>
    </row>
    <row r="68" spans="1:33" ht="16.149999999999999" customHeight="1" x14ac:dyDescent="0.4">
      <c r="A68" s="114" t="s">
        <v>486</v>
      </c>
      <c r="B68" s="88"/>
      <c r="C68" s="15"/>
      <c r="D68" s="15"/>
      <c r="E68" s="15"/>
      <c r="F68" s="15"/>
      <c r="G68" s="15"/>
      <c r="H68" s="15"/>
      <c r="I68" s="15"/>
      <c r="J68" s="15"/>
      <c r="K68" s="15"/>
      <c r="L68" s="15"/>
      <c r="M68" s="15"/>
      <c r="N68" s="15"/>
      <c r="O68" s="15"/>
      <c r="P68" s="15"/>
      <c r="Q68" s="15"/>
      <c r="R68" s="15"/>
      <c r="S68" s="15"/>
      <c r="T68" s="15"/>
      <c r="U68" s="15"/>
      <c r="V68" s="15"/>
      <c r="W68" s="15"/>
      <c r="X68" s="15"/>
      <c r="Y68" s="15"/>
      <c r="Z68" s="15"/>
      <c r="AA68" s="89"/>
      <c r="AB68" s="332">
        <f>'（別添）_計画書（無床診療所及びⅡを算定する有床診療所）'!AB62</f>
        <v>0</v>
      </c>
      <c r="AC68" s="332"/>
      <c r="AD68" s="332"/>
      <c r="AE68" s="332"/>
      <c r="AF68" s="332"/>
      <c r="AG68" s="169" t="s">
        <v>137</v>
      </c>
    </row>
    <row r="69" spans="1:33" ht="16.149999999999999" customHeight="1" x14ac:dyDescent="0.4">
      <c r="A69" s="1" t="s">
        <v>487</v>
      </c>
      <c r="B69" s="3"/>
      <c r="C69" s="3"/>
      <c r="D69" s="3"/>
      <c r="E69" s="3"/>
      <c r="F69" s="3"/>
      <c r="G69" s="3"/>
      <c r="H69" s="3"/>
      <c r="I69" s="3"/>
      <c r="J69" s="3"/>
      <c r="K69" s="3"/>
      <c r="L69" s="3"/>
      <c r="M69" s="3"/>
      <c r="N69" s="3"/>
      <c r="O69" s="3"/>
      <c r="P69" s="3"/>
      <c r="Q69" s="3"/>
      <c r="R69" s="3"/>
      <c r="S69" s="3"/>
      <c r="T69" s="3"/>
      <c r="U69" s="3"/>
      <c r="V69" s="3"/>
      <c r="W69" s="3"/>
      <c r="X69" s="3"/>
      <c r="Y69" s="3"/>
      <c r="Z69" s="3"/>
      <c r="AA69" s="3"/>
      <c r="AB69" s="333"/>
      <c r="AC69" s="333"/>
      <c r="AD69" s="333"/>
      <c r="AE69" s="333"/>
      <c r="AF69" s="333"/>
      <c r="AG69" s="158" t="s">
        <v>137</v>
      </c>
    </row>
    <row r="70" spans="1:33" ht="16.149999999999999" customHeight="1" x14ac:dyDescent="0.4">
      <c r="A70" s="109" t="s">
        <v>488</v>
      </c>
      <c r="B70" s="6"/>
      <c r="C70" s="6"/>
      <c r="D70" s="6"/>
      <c r="E70" s="6"/>
      <c r="F70" s="6"/>
      <c r="G70" s="6"/>
      <c r="H70" s="6"/>
      <c r="I70" s="6"/>
      <c r="J70" s="6"/>
      <c r="K70" s="6"/>
      <c r="L70" s="6"/>
      <c r="M70" s="6"/>
      <c r="N70" s="6"/>
      <c r="O70" s="6"/>
      <c r="P70" s="6"/>
      <c r="Q70" s="6"/>
      <c r="R70" s="6"/>
      <c r="S70" s="6"/>
      <c r="T70" s="6"/>
      <c r="U70" s="6"/>
      <c r="V70" s="6"/>
      <c r="W70" s="6"/>
      <c r="X70" s="6"/>
      <c r="Y70" s="6"/>
      <c r="Z70" s="6"/>
      <c r="AA70" s="6"/>
      <c r="AB70" s="326">
        <f>AB69-AB68</f>
        <v>0</v>
      </c>
      <c r="AC70" s="326"/>
      <c r="AD70" s="326"/>
      <c r="AE70" s="326"/>
      <c r="AF70" s="326"/>
      <c r="AG70" s="158" t="s">
        <v>137</v>
      </c>
    </row>
    <row r="71" spans="1:33" ht="16.149999999999999" customHeight="1" x14ac:dyDescent="0.4">
      <c r="A71" s="17"/>
      <c r="B71" s="103" t="s">
        <v>489</v>
      </c>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406"/>
      <c r="AC71" s="406"/>
      <c r="AD71" s="406"/>
      <c r="AE71" s="406"/>
      <c r="AF71" s="406"/>
      <c r="AG71" s="174" t="s">
        <v>137</v>
      </c>
    </row>
    <row r="72" spans="1:33" ht="16.149999999999999" customHeight="1" thickBot="1" x14ac:dyDescent="0.45">
      <c r="A72" s="44"/>
      <c r="B72" s="105" t="s">
        <v>490</v>
      </c>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410"/>
      <c r="AC72" s="410"/>
      <c r="AD72" s="410"/>
      <c r="AE72" s="410"/>
      <c r="AF72" s="410"/>
      <c r="AG72" s="174" t="s">
        <v>162</v>
      </c>
    </row>
    <row r="73" spans="1:33" ht="16.149999999999999" customHeight="1" thickTop="1" thickBot="1" x14ac:dyDescent="0.45">
      <c r="A73" s="104"/>
      <c r="B73" s="106" t="s">
        <v>491</v>
      </c>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411" t="e">
        <f>AB72/AB68*100</f>
        <v>#DIV/0!</v>
      </c>
      <c r="AC73" s="411"/>
      <c r="AD73" s="411"/>
      <c r="AE73" s="411"/>
      <c r="AF73" s="411"/>
      <c r="AG73" s="175" t="s">
        <v>164</v>
      </c>
    </row>
    <row r="74" spans="1:33" ht="16.149999999999999" customHeight="1" x14ac:dyDescent="0.4">
      <c r="A74" s="63"/>
      <c r="D74" s="60"/>
      <c r="E74" s="60"/>
      <c r="F74" s="60"/>
      <c r="G74" s="60"/>
      <c r="H74" s="60"/>
      <c r="I74" s="60"/>
      <c r="J74" s="60"/>
      <c r="K74" s="60"/>
      <c r="L74" s="60"/>
      <c r="M74" s="60"/>
      <c r="N74" s="60"/>
      <c r="O74" s="60"/>
      <c r="P74" s="60"/>
      <c r="Q74" s="60"/>
      <c r="R74" s="60"/>
      <c r="S74" s="60"/>
      <c r="T74" s="60"/>
      <c r="U74" s="60"/>
      <c r="V74" s="60"/>
      <c r="W74" s="60"/>
      <c r="X74" s="60"/>
      <c r="Y74" s="60"/>
      <c r="Z74" s="60"/>
      <c r="AA74" s="60"/>
    </row>
    <row r="75" spans="1:33" ht="16.149999999999999" customHeight="1" thickBot="1" x14ac:dyDescent="0.45">
      <c r="A75" s="2" t="s">
        <v>165</v>
      </c>
      <c r="B75" s="3"/>
      <c r="C75" s="3"/>
      <c r="D75" s="3"/>
      <c r="E75" s="3"/>
      <c r="F75" s="3"/>
      <c r="G75" s="3"/>
      <c r="H75" s="3"/>
      <c r="I75" s="3"/>
      <c r="J75" s="3"/>
      <c r="K75" s="3"/>
      <c r="L75" s="3"/>
      <c r="M75" s="3"/>
      <c r="N75" s="3"/>
      <c r="O75" s="3"/>
      <c r="P75" s="3"/>
      <c r="Q75" s="3"/>
      <c r="R75" s="3"/>
      <c r="S75" s="3"/>
      <c r="T75" s="3"/>
      <c r="U75" s="3"/>
      <c r="V75" s="3"/>
      <c r="W75" s="3"/>
      <c r="X75" s="3"/>
      <c r="Y75" s="3"/>
      <c r="Z75" s="3"/>
      <c r="AA75" s="363"/>
      <c r="AB75" s="363"/>
      <c r="AC75" s="363"/>
      <c r="AD75" s="363"/>
      <c r="AE75" s="363"/>
      <c r="AF75" s="363"/>
      <c r="AG75" s="363"/>
    </row>
    <row r="76" spans="1:33" ht="16.149999999999999" customHeight="1" x14ac:dyDescent="0.4">
      <c r="A76" s="100" t="s">
        <v>616</v>
      </c>
      <c r="B76" s="69"/>
      <c r="C76" s="38"/>
      <c r="D76" s="38"/>
      <c r="E76" s="38"/>
      <c r="F76" s="38"/>
      <c r="G76" s="38"/>
      <c r="H76" s="38"/>
      <c r="I76" s="38"/>
      <c r="J76" s="38"/>
      <c r="K76" s="38"/>
      <c r="L76" s="38"/>
      <c r="M76" s="38"/>
      <c r="N76" s="38"/>
      <c r="O76" s="38"/>
      <c r="P76" s="38"/>
      <c r="Q76" s="38"/>
      <c r="R76" s="38"/>
      <c r="S76" s="38"/>
      <c r="T76" s="38"/>
      <c r="U76" s="38"/>
      <c r="V76" s="38"/>
      <c r="W76" s="38"/>
      <c r="X76" s="38"/>
      <c r="Y76" s="38"/>
      <c r="Z76" s="38"/>
      <c r="AA76" s="90"/>
      <c r="AB76" s="396">
        <f>'（別添）_計画書（無床診療所及びⅡを算定する有床診療所）'!AB70</f>
        <v>0</v>
      </c>
      <c r="AC76" s="396"/>
      <c r="AD76" s="396"/>
      <c r="AE76" s="396"/>
      <c r="AF76" s="396"/>
      <c r="AG76" s="92" t="s">
        <v>156</v>
      </c>
    </row>
    <row r="77" spans="1:33" ht="16.149999999999999" customHeight="1" x14ac:dyDescent="0.4">
      <c r="A77" s="114" t="s">
        <v>617</v>
      </c>
      <c r="B77" s="88"/>
      <c r="C77" s="15"/>
      <c r="D77" s="15"/>
      <c r="E77" s="15"/>
      <c r="F77" s="15"/>
      <c r="G77" s="15"/>
      <c r="H77" s="15"/>
      <c r="I77" s="15"/>
      <c r="J77" s="15"/>
      <c r="K77" s="15"/>
      <c r="L77" s="15"/>
      <c r="M77" s="15"/>
      <c r="N77" s="15"/>
      <c r="O77" s="15"/>
      <c r="P77" s="15"/>
      <c r="Q77" s="15"/>
      <c r="R77" s="15"/>
      <c r="S77" s="15"/>
      <c r="T77" s="15"/>
      <c r="U77" s="15"/>
      <c r="V77" s="15"/>
      <c r="W77" s="15"/>
      <c r="X77" s="15"/>
      <c r="Y77" s="15"/>
      <c r="Z77" s="15"/>
      <c r="AA77" s="89"/>
      <c r="AB77" s="332">
        <f>'（別添）_計画書（無床診療所及びⅡを算定する有床診療所）'!AB71</f>
        <v>0</v>
      </c>
      <c r="AC77" s="332"/>
      <c r="AD77" s="332"/>
      <c r="AE77" s="332"/>
      <c r="AF77" s="332"/>
      <c r="AG77" s="169" t="s">
        <v>137</v>
      </c>
    </row>
    <row r="78" spans="1:33" ht="16.149999999999999" customHeight="1" x14ac:dyDescent="0.4">
      <c r="A78" s="1" t="s">
        <v>618</v>
      </c>
      <c r="B78" s="3"/>
      <c r="C78" s="3"/>
      <c r="D78" s="3"/>
      <c r="E78" s="3"/>
      <c r="F78" s="3"/>
      <c r="G78" s="3"/>
      <c r="H78" s="3"/>
      <c r="I78" s="3"/>
      <c r="J78" s="3"/>
      <c r="K78" s="3"/>
      <c r="L78" s="3"/>
      <c r="M78" s="3"/>
      <c r="N78" s="3"/>
      <c r="O78" s="3"/>
      <c r="P78" s="3"/>
      <c r="Q78" s="3"/>
      <c r="R78" s="3"/>
      <c r="S78" s="3"/>
      <c r="T78" s="3"/>
      <c r="U78" s="3"/>
      <c r="V78" s="3"/>
      <c r="W78" s="3"/>
      <c r="X78" s="3"/>
      <c r="Y78" s="3"/>
      <c r="Z78" s="3"/>
      <c r="AA78" s="3"/>
      <c r="AB78" s="333"/>
      <c r="AC78" s="333"/>
      <c r="AD78" s="333"/>
      <c r="AE78" s="333"/>
      <c r="AF78" s="333"/>
      <c r="AG78" s="158" t="s">
        <v>137</v>
      </c>
    </row>
    <row r="79" spans="1:33" ht="16.149999999999999" customHeight="1" x14ac:dyDescent="0.4">
      <c r="A79" s="109" t="s">
        <v>619</v>
      </c>
      <c r="B79" s="6"/>
      <c r="C79" s="6"/>
      <c r="D79" s="6"/>
      <c r="E79" s="6"/>
      <c r="F79" s="6"/>
      <c r="G79" s="6"/>
      <c r="H79" s="6"/>
      <c r="I79" s="6"/>
      <c r="J79" s="6"/>
      <c r="K79" s="6"/>
      <c r="L79" s="6"/>
      <c r="M79" s="6"/>
      <c r="N79" s="6"/>
      <c r="O79" s="6"/>
      <c r="P79" s="6"/>
      <c r="Q79" s="6"/>
      <c r="R79" s="6"/>
      <c r="S79" s="6"/>
      <c r="T79" s="6"/>
      <c r="U79" s="6"/>
      <c r="V79" s="6"/>
      <c r="W79" s="6"/>
      <c r="X79" s="6"/>
      <c r="Y79" s="6"/>
      <c r="Z79" s="6"/>
      <c r="AA79" s="6"/>
      <c r="AB79" s="326">
        <f>AB78-AB77</f>
        <v>0</v>
      </c>
      <c r="AC79" s="326"/>
      <c r="AD79" s="326"/>
      <c r="AE79" s="326"/>
      <c r="AF79" s="326"/>
      <c r="AG79" s="158" t="s">
        <v>137</v>
      </c>
    </row>
    <row r="80" spans="1:33" ht="16.149999999999999" customHeight="1" x14ac:dyDescent="0.4">
      <c r="A80" s="17"/>
      <c r="B80" s="103" t="s">
        <v>464</v>
      </c>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406"/>
      <c r="AC80" s="406"/>
      <c r="AD80" s="406"/>
      <c r="AE80" s="406"/>
      <c r="AF80" s="406"/>
      <c r="AG80" s="174" t="s">
        <v>137</v>
      </c>
    </row>
    <row r="81" spans="1:33" ht="16.149999999999999" customHeight="1" thickBot="1" x14ac:dyDescent="0.45">
      <c r="A81" s="44"/>
      <c r="B81" s="105" t="s">
        <v>465</v>
      </c>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410"/>
      <c r="AC81" s="410"/>
      <c r="AD81" s="410"/>
      <c r="AE81" s="410"/>
      <c r="AF81" s="410"/>
      <c r="AG81" s="174" t="s">
        <v>162</v>
      </c>
    </row>
    <row r="82" spans="1:33" ht="16.350000000000001" customHeight="1" thickTop="1" thickBot="1" x14ac:dyDescent="0.45">
      <c r="A82" s="104"/>
      <c r="B82" s="106" t="s">
        <v>620</v>
      </c>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411" t="e">
        <f>AB81/AB77*100</f>
        <v>#DIV/0!</v>
      </c>
      <c r="AC82" s="411"/>
      <c r="AD82" s="411"/>
      <c r="AE82" s="411"/>
      <c r="AF82" s="411"/>
      <c r="AG82" s="175" t="s">
        <v>164</v>
      </c>
    </row>
    <row r="83" spans="1:33" ht="16.350000000000001" customHeight="1" x14ac:dyDescent="0.4"/>
    <row r="84" spans="1:33" ht="16.149999999999999" customHeight="1" thickBot="1" x14ac:dyDescent="0.45">
      <c r="A84" s="2" t="s">
        <v>166</v>
      </c>
      <c r="B84" s="3"/>
      <c r="C84" s="3"/>
      <c r="D84" s="3"/>
      <c r="E84" s="3"/>
      <c r="F84" s="3"/>
      <c r="G84" s="3"/>
      <c r="H84" s="3"/>
      <c r="I84" s="3"/>
      <c r="J84" s="3"/>
      <c r="K84" s="3"/>
      <c r="L84" s="3"/>
      <c r="M84" s="3"/>
      <c r="N84" s="3"/>
      <c r="O84" s="3"/>
      <c r="P84" s="3"/>
      <c r="Q84" s="3"/>
      <c r="R84" s="3"/>
      <c r="S84" s="3"/>
      <c r="T84" s="3"/>
      <c r="U84" s="3"/>
      <c r="V84" s="3"/>
      <c r="W84" s="3"/>
      <c r="X84" s="3"/>
      <c r="Y84" s="3"/>
      <c r="Z84" s="3"/>
      <c r="AA84" s="363"/>
      <c r="AB84" s="363"/>
      <c r="AC84" s="363"/>
      <c r="AD84" s="363"/>
      <c r="AE84" s="363"/>
      <c r="AF84" s="363"/>
      <c r="AG84" s="363"/>
    </row>
    <row r="85" spans="1:33" ht="16.149999999999999" customHeight="1" x14ac:dyDescent="0.4">
      <c r="A85" s="100" t="s">
        <v>621</v>
      </c>
      <c r="B85" s="69"/>
      <c r="C85" s="38"/>
      <c r="D85" s="38"/>
      <c r="E85" s="38"/>
      <c r="F85" s="38"/>
      <c r="G85" s="38"/>
      <c r="H85" s="38"/>
      <c r="I85" s="38"/>
      <c r="J85" s="38"/>
      <c r="K85" s="38"/>
      <c r="L85" s="38"/>
      <c r="M85" s="38"/>
      <c r="N85" s="38"/>
      <c r="O85" s="38"/>
      <c r="P85" s="38"/>
      <c r="Q85" s="38"/>
      <c r="R85" s="38"/>
      <c r="S85" s="38"/>
      <c r="T85" s="38"/>
      <c r="U85" s="38"/>
      <c r="V85" s="38"/>
      <c r="W85" s="38"/>
      <c r="X85" s="38"/>
      <c r="Y85" s="38"/>
      <c r="Z85" s="38"/>
      <c r="AA85" s="90"/>
      <c r="AB85" s="405">
        <f>'（別添）_計画書（無床診療所及びⅡを算定する有床診療所）'!AB79</f>
        <v>0</v>
      </c>
      <c r="AC85" s="405"/>
      <c r="AD85" s="405"/>
      <c r="AE85" s="405"/>
      <c r="AF85" s="405"/>
      <c r="AG85" s="92" t="s">
        <v>156</v>
      </c>
    </row>
    <row r="86" spans="1:33" ht="16.149999999999999" customHeight="1" x14ac:dyDescent="0.4">
      <c r="A86" s="114" t="s">
        <v>622</v>
      </c>
      <c r="B86" s="88"/>
      <c r="C86" s="15"/>
      <c r="D86" s="15"/>
      <c r="E86" s="15"/>
      <c r="F86" s="15"/>
      <c r="G86" s="15"/>
      <c r="H86" s="15"/>
      <c r="I86" s="15"/>
      <c r="J86" s="15"/>
      <c r="K86" s="15"/>
      <c r="L86" s="15"/>
      <c r="M86" s="15"/>
      <c r="N86" s="15"/>
      <c r="O86" s="15"/>
      <c r="P86" s="15"/>
      <c r="Q86" s="15"/>
      <c r="R86" s="15"/>
      <c r="S86" s="15"/>
      <c r="T86" s="15"/>
      <c r="U86" s="15"/>
      <c r="V86" s="15"/>
      <c r="W86" s="15"/>
      <c r="X86" s="15"/>
      <c r="Y86" s="15"/>
      <c r="Z86" s="15"/>
      <c r="AA86" s="89"/>
      <c r="AB86" s="412">
        <f>'（別添）_計画書（無床診療所及びⅡを算定する有床診療所）'!AB80</f>
        <v>0</v>
      </c>
      <c r="AC86" s="412"/>
      <c r="AD86" s="412"/>
      <c r="AE86" s="412"/>
      <c r="AF86" s="412"/>
      <c r="AG86" s="169" t="s">
        <v>137</v>
      </c>
    </row>
    <row r="87" spans="1:33" ht="16.149999999999999" customHeight="1" x14ac:dyDescent="0.4">
      <c r="A87" s="1" t="s">
        <v>623</v>
      </c>
      <c r="B87" s="3"/>
      <c r="C87" s="3"/>
      <c r="D87" s="3"/>
      <c r="E87" s="3"/>
      <c r="F87" s="3"/>
      <c r="G87" s="3"/>
      <c r="H87" s="3"/>
      <c r="I87" s="3"/>
      <c r="J87" s="3"/>
      <c r="K87" s="3"/>
      <c r="L87" s="3"/>
      <c r="M87" s="3"/>
      <c r="N87" s="3"/>
      <c r="O87" s="3"/>
      <c r="P87" s="3"/>
      <c r="Q87" s="3"/>
      <c r="R87" s="3"/>
      <c r="S87" s="3"/>
      <c r="T87" s="3"/>
      <c r="U87" s="3"/>
      <c r="V87" s="3"/>
      <c r="W87" s="3"/>
      <c r="X87" s="3"/>
      <c r="Y87" s="3"/>
      <c r="Z87" s="3"/>
      <c r="AA87" s="3"/>
      <c r="AB87" s="333"/>
      <c r="AC87" s="333"/>
      <c r="AD87" s="333"/>
      <c r="AE87" s="333"/>
      <c r="AF87" s="333"/>
      <c r="AG87" s="158" t="s">
        <v>137</v>
      </c>
    </row>
    <row r="88" spans="1:33" ht="16.149999999999999" customHeight="1" x14ac:dyDescent="0.4">
      <c r="A88" s="109" t="s">
        <v>624</v>
      </c>
      <c r="B88" s="6"/>
      <c r="C88" s="6"/>
      <c r="D88" s="6"/>
      <c r="E88" s="6"/>
      <c r="F88" s="6"/>
      <c r="G88" s="6"/>
      <c r="H88" s="6"/>
      <c r="I88" s="6"/>
      <c r="J88" s="6"/>
      <c r="K88" s="6"/>
      <c r="L88" s="6"/>
      <c r="M88" s="6"/>
      <c r="N88" s="6"/>
      <c r="O88" s="6"/>
      <c r="P88" s="6"/>
      <c r="Q88" s="6"/>
      <c r="R88" s="6"/>
      <c r="S88" s="6"/>
      <c r="T88" s="6"/>
      <c r="U88" s="6"/>
      <c r="V88" s="6"/>
      <c r="W88" s="6"/>
      <c r="X88" s="6"/>
      <c r="Y88" s="6"/>
      <c r="Z88" s="6"/>
      <c r="AA88" s="6"/>
      <c r="AB88" s="326">
        <f>AB87-AB86</f>
        <v>0</v>
      </c>
      <c r="AC88" s="326"/>
      <c r="AD88" s="326"/>
      <c r="AE88" s="326"/>
      <c r="AF88" s="326"/>
      <c r="AG88" s="158" t="s">
        <v>137</v>
      </c>
    </row>
    <row r="89" spans="1:33" ht="16.149999999999999" customHeight="1" x14ac:dyDescent="0.4">
      <c r="A89" s="17"/>
      <c r="B89" s="103" t="s">
        <v>625</v>
      </c>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406"/>
      <c r="AC89" s="406"/>
      <c r="AD89" s="406"/>
      <c r="AE89" s="406"/>
      <c r="AF89" s="406"/>
      <c r="AG89" s="174" t="s">
        <v>137</v>
      </c>
    </row>
    <row r="90" spans="1:33" ht="16.149999999999999" customHeight="1" thickBot="1" x14ac:dyDescent="0.45">
      <c r="A90" s="44"/>
      <c r="B90" s="105" t="s">
        <v>626</v>
      </c>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410"/>
      <c r="AC90" s="410"/>
      <c r="AD90" s="410"/>
      <c r="AE90" s="410"/>
      <c r="AF90" s="410"/>
      <c r="AG90" s="174" t="s">
        <v>162</v>
      </c>
    </row>
    <row r="91" spans="1:33" ht="16.350000000000001" customHeight="1" thickTop="1" thickBot="1" x14ac:dyDescent="0.45">
      <c r="A91" s="104"/>
      <c r="B91" s="106" t="s">
        <v>627</v>
      </c>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411" t="e">
        <f>AB90/AB86*100</f>
        <v>#DIV/0!</v>
      </c>
      <c r="AC91" s="411"/>
      <c r="AD91" s="411"/>
      <c r="AE91" s="411"/>
      <c r="AF91" s="411"/>
      <c r="AG91" s="175" t="s">
        <v>164</v>
      </c>
    </row>
    <row r="92" spans="1:33" ht="16.350000000000001" customHeight="1" x14ac:dyDescent="0.4"/>
    <row r="93" spans="1:33" ht="16.149999999999999" customHeight="1" thickBot="1" x14ac:dyDescent="0.45">
      <c r="A93" s="2" t="s">
        <v>167</v>
      </c>
      <c r="B93" s="3"/>
      <c r="C93" s="3"/>
      <c r="D93" s="3"/>
      <c r="E93" s="3"/>
      <c r="F93" s="3"/>
      <c r="G93" s="3"/>
      <c r="H93" s="3"/>
      <c r="I93" s="3"/>
      <c r="J93" s="3"/>
      <c r="K93" s="3"/>
      <c r="L93" s="3"/>
      <c r="M93" s="3"/>
      <c r="N93" s="3"/>
      <c r="O93" s="3"/>
      <c r="P93" s="3"/>
      <c r="Q93" s="3"/>
      <c r="R93" s="3"/>
      <c r="S93" s="3"/>
      <c r="T93" s="3"/>
      <c r="U93" s="3"/>
      <c r="V93" s="3"/>
      <c r="W93" s="3"/>
      <c r="X93" s="3"/>
      <c r="Y93" s="3"/>
      <c r="Z93" s="3"/>
      <c r="AA93" s="363"/>
      <c r="AB93" s="363"/>
      <c r="AC93" s="363"/>
      <c r="AD93" s="363"/>
      <c r="AE93" s="363"/>
      <c r="AF93" s="363"/>
      <c r="AG93" s="363"/>
    </row>
    <row r="94" spans="1:33" ht="16.149999999999999" customHeight="1" x14ac:dyDescent="0.4">
      <c r="A94" s="100" t="s">
        <v>628</v>
      </c>
      <c r="B94" s="69"/>
      <c r="C94" s="38"/>
      <c r="D94" s="38"/>
      <c r="E94" s="38"/>
      <c r="F94" s="38"/>
      <c r="G94" s="38"/>
      <c r="H94" s="38"/>
      <c r="I94" s="38"/>
      <c r="J94" s="38"/>
      <c r="K94" s="38"/>
      <c r="L94" s="38"/>
      <c r="M94" s="38"/>
      <c r="N94" s="38"/>
      <c r="O94" s="38"/>
      <c r="P94" s="38"/>
      <c r="Q94" s="38"/>
      <c r="R94" s="38"/>
      <c r="S94" s="38"/>
      <c r="T94" s="38"/>
      <c r="U94" s="38"/>
      <c r="V94" s="38"/>
      <c r="W94" s="38"/>
      <c r="X94" s="38"/>
      <c r="Y94" s="38"/>
      <c r="Z94" s="38"/>
      <c r="AA94" s="90"/>
      <c r="AB94" s="405">
        <f>'（別添）_計画書（無床診療所及びⅡを算定する有床診療所）'!AB88</f>
        <v>0</v>
      </c>
      <c r="AC94" s="405"/>
      <c r="AD94" s="405"/>
      <c r="AE94" s="405"/>
      <c r="AF94" s="405"/>
      <c r="AG94" s="92" t="s">
        <v>156</v>
      </c>
    </row>
    <row r="95" spans="1:33" ht="16.149999999999999" customHeight="1" x14ac:dyDescent="0.4">
      <c r="A95" s="114" t="s">
        <v>629</v>
      </c>
      <c r="B95" s="88"/>
      <c r="C95" s="15"/>
      <c r="D95" s="15"/>
      <c r="E95" s="15"/>
      <c r="F95" s="15"/>
      <c r="G95" s="15"/>
      <c r="H95" s="15"/>
      <c r="I95" s="15"/>
      <c r="J95" s="15"/>
      <c r="K95" s="15"/>
      <c r="L95" s="15"/>
      <c r="M95" s="15"/>
      <c r="N95" s="15"/>
      <c r="O95" s="15"/>
      <c r="P95" s="15"/>
      <c r="Q95" s="15"/>
      <c r="R95" s="15"/>
      <c r="S95" s="15"/>
      <c r="T95" s="15"/>
      <c r="U95" s="15"/>
      <c r="V95" s="15"/>
      <c r="W95" s="15"/>
      <c r="X95" s="15"/>
      <c r="Y95" s="15"/>
      <c r="Z95" s="15"/>
      <c r="AA95" s="89"/>
      <c r="AB95" s="412">
        <f>'（別添）_計画書（無床診療所及びⅡを算定する有床診療所）'!AB89</f>
        <v>0</v>
      </c>
      <c r="AC95" s="412"/>
      <c r="AD95" s="412"/>
      <c r="AE95" s="412"/>
      <c r="AF95" s="412"/>
      <c r="AG95" s="169" t="s">
        <v>137</v>
      </c>
    </row>
    <row r="96" spans="1:33" ht="16.149999999999999" customHeight="1" x14ac:dyDescent="0.4">
      <c r="A96" s="1" t="s">
        <v>630</v>
      </c>
      <c r="B96" s="3"/>
      <c r="C96" s="3"/>
      <c r="D96" s="3"/>
      <c r="E96" s="3"/>
      <c r="F96" s="3"/>
      <c r="G96" s="3"/>
      <c r="H96" s="3"/>
      <c r="I96" s="3"/>
      <c r="J96" s="3"/>
      <c r="K96" s="3"/>
      <c r="L96" s="3"/>
      <c r="M96" s="3"/>
      <c r="N96" s="3"/>
      <c r="O96" s="3"/>
      <c r="P96" s="3"/>
      <c r="Q96" s="3"/>
      <c r="R96" s="3"/>
      <c r="S96" s="3"/>
      <c r="T96" s="3"/>
      <c r="U96" s="3"/>
      <c r="V96" s="3"/>
      <c r="W96" s="3"/>
      <c r="X96" s="3"/>
      <c r="Y96" s="3"/>
      <c r="Z96" s="3"/>
      <c r="AA96" s="3"/>
      <c r="AB96" s="333"/>
      <c r="AC96" s="333"/>
      <c r="AD96" s="333"/>
      <c r="AE96" s="333"/>
      <c r="AF96" s="333"/>
      <c r="AG96" s="158" t="s">
        <v>137</v>
      </c>
    </row>
    <row r="97" spans="1:35" ht="16.149999999999999" customHeight="1" x14ac:dyDescent="0.4">
      <c r="A97" s="109" t="s">
        <v>631</v>
      </c>
      <c r="B97" s="6"/>
      <c r="C97" s="6"/>
      <c r="D97" s="6"/>
      <c r="E97" s="6"/>
      <c r="F97" s="6"/>
      <c r="G97" s="6"/>
      <c r="H97" s="6"/>
      <c r="I97" s="6"/>
      <c r="J97" s="6"/>
      <c r="K97" s="6"/>
      <c r="L97" s="6"/>
      <c r="M97" s="6"/>
      <c r="N97" s="6"/>
      <c r="O97" s="6"/>
      <c r="P97" s="6"/>
      <c r="Q97" s="6"/>
      <c r="R97" s="6"/>
      <c r="S97" s="6"/>
      <c r="T97" s="6"/>
      <c r="U97" s="6"/>
      <c r="V97" s="6"/>
      <c r="W97" s="6"/>
      <c r="X97" s="6"/>
      <c r="Y97" s="6"/>
      <c r="Z97" s="6"/>
      <c r="AA97" s="6"/>
      <c r="AB97" s="326">
        <f>AB96-AB95</f>
        <v>0</v>
      </c>
      <c r="AC97" s="326"/>
      <c r="AD97" s="326"/>
      <c r="AE97" s="326"/>
      <c r="AF97" s="326"/>
      <c r="AG97" s="158" t="s">
        <v>137</v>
      </c>
    </row>
    <row r="98" spans="1:35" ht="16.149999999999999" customHeight="1" x14ac:dyDescent="0.4">
      <c r="A98" s="17"/>
      <c r="B98" s="103" t="s">
        <v>632</v>
      </c>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406"/>
      <c r="AC98" s="406"/>
      <c r="AD98" s="406"/>
      <c r="AE98" s="406"/>
      <c r="AF98" s="406"/>
      <c r="AG98" s="174" t="s">
        <v>137</v>
      </c>
    </row>
    <row r="99" spans="1:35" ht="16.350000000000001" customHeight="1" thickBot="1" x14ac:dyDescent="0.45">
      <c r="A99" s="44"/>
      <c r="B99" s="105" t="s">
        <v>633</v>
      </c>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410"/>
      <c r="AC99" s="410"/>
      <c r="AD99" s="410"/>
      <c r="AE99" s="410"/>
      <c r="AF99" s="410"/>
      <c r="AG99" s="174" t="s">
        <v>162</v>
      </c>
    </row>
    <row r="100" spans="1:35" ht="16.350000000000001" customHeight="1" thickTop="1" thickBot="1" x14ac:dyDescent="0.45">
      <c r="A100" s="104"/>
      <c r="B100" s="106" t="s">
        <v>634</v>
      </c>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411" t="e">
        <f>AB99/AB95*100</f>
        <v>#DIV/0!</v>
      </c>
      <c r="AC100" s="411"/>
      <c r="AD100" s="411"/>
      <c r="AE100" s="411"/>
      <c r="AF100" s="411"/>
      <c r="AG100" s="175" t="s">
        <v>164</v>
      </c>
    </row>
    <row r="101" spans="1:35" ht="16.350000000000001" customHeight="1" x14ac:dyDescent="0.4"/>
    <row r="102" spans="1:35" ht="16.149999999999999" customHeight="1" thickBot="1" x14ac:dyDescent="0.45">
      <c r="A102" s="2" t="s">
        <v>168</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63"/>
      <c r="AB102" s="363"/>
      <c r="AC102" s="363"/>
      <c r="AD102" s="363"/>
      <c r="AE102" s="363"/>
      <c r="AF102" s="363"/>
      <c r="AG102" s="363"/>
    </row>
    <row r="103" spans="1:35" ht="16.149999999999999" customHeight="1" x14ac:dyDescent="0.4">
      <c r="A103" s="269" t="s">
        <v>649</v>
      </c>
      <c r="B103" s="69"/>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90"/>
      <c r="AB103" s="405">
        <f>'（別添）_計画書（無床診療所及びⅡを算定する有床診療所）'!AB97</f>
        <v>0</v>
      </c>
      <c r="AC103" s="405"/>
      <c r="AD103" s="405"/>
      <c r="AE103" s="405"/>
      <c r="AF103" s="405"/>
      <c r="AG103" s="92" t="s">
        <v>156</v>
      </c>
    </row>
    <row r="104" spans="1:35" ht="16.149999999999999" customHeight="1" x14ac:dyDescent="0.4">
      <c r="A104" s="267" t="s">
        <v>650</v>
      </c>
      <c r="B104" s="88"/>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89"/>
      <c r="AB104" s="412">
        <f>'（別添）_計画書（無床診療所及びⅡを算定する有床診療所）'!AB98</f>
        <v>0</v>
      </c>
      <c r="AC104" s="412"/>
      <c r="AD104" s="412"/>
      <c r="AE104" s="412"/>
      <c r="AF104" s="412"/>
      <c r="AG104" s="169" t="s">
        <v>137</v>
      </c>
    </row>
    <row r="105" spans="1:35" ht="16.149999999999999" customHeight="1" x14ac:dyDescent="0.4">
      <c r="A105" s="1" t="s">
        <v>651</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33"/>
      <c r="AC105" s="333"/>
      <c r="AD105" s="333"/>
      <c r="AE105" s="333"/>
      <c r="AF105" s="333"/>
      <c r="AG105" s="158" t="s">
        <v>137</v>
      </c>
    </row>
    <row r="106" spans="1:35" ht="16.149999999999999" customHeight="1" x14ac:dyDescent="0.4">
      <c r="A106" s="270" t="s">
        <v>636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326">
        <f>AB105-AB104</f>
        <v>0</v>
      </c>
      <c r="AC106" s="326"/>
      <c r="AD106" s="326"/>
      <c r="AE106" s="326"/>
      <c r="AF106" s="326"/>
      <c r="AG106" s="158" t="s">
        <v>137</v>
      </c>
    </row>
    <row r="107" spans="1:35" ht="16.149999999999999" customHeight="1" x14ac:dyDescent="0.4">
      <c r="A107" s="17"/>
      <c r="B107" s="103" t="s">
        <v>637</v>
      </c>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406"/>
      <c r="AC107" s="406"/>
      <c r="AD107" s="406"/>
      <c r="AE107" s="406"/>
      <c r="AF107" s="406"/>
      <c r="AG107" s="174" t="s">
        <v>137</v>
      </c>
    </row>
    <row r="108" spans="1:35" ht="16.149999999999999" customHeight="1" thickBot="1" x14ac:dyDescent="0.45">
      <c r="A108" s="44"/>
      <c r="B108" s="271" t="s">
        <v>638</v>
      </c>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c r="AA108" s="101"/>
      <c r="AB108" s="410"/>
      <c r="AC108" s="410"/>
      <c r="AD108" s="410"/>
      <c r="AE108" s="410"/>
      <c r="AF108" s="410"/>
      <c r="AG108" s="174" t="s">
        <v>162</v>
      </c>
    </row>
    <row r="109" spans="1:35" ht="16.350000000000001" customHeight="1" thickTop="1" thickBot="1" x14ac:dyDescent="0.45">
      <c r="A109" s="104"/>
      <c r="B109" s="272" t="s">
        <v>639</v>
      </c>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411" t="e">
        <f>AB108/AB104*100</f>
        <v>#DIV/0!</v>
      </c>
      <c r="AC109" s="411"/>
      <c r="AD109" s="411"/>
      <c r="AE109" s="411"/>
      <c r="AF109" s="411"/>
      <c r="AG109" s="175" t="s">
        <v>164</v>
      </c>
    </row>
    <row r="110" spans="1:35" ht="16.350000000000001" customHeight="1" x14ac:dyDescent="0.4"/>
    <row r="111" spans="1:35" ht="16.350000000000001" customHeight="1" x14ac:dyDescent="0.4">
      <c r="A111" s="79" t="s">
        <v>169</v>
      </c>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176"/>
      <c r="AH111" s="119"/>
      <c r="AI111" s="119"/>
    </row>
    <row r="112" spans="1:35" ht="16.149999999999999" customHeight="1" thickBot="1" x14ac:dyDescent="0.45">
      <c r="A112" s="77" t="s">
        <v>422</v>
      </c>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340"/>
      <c r="AB112" s="340"/>
      <c r="AC112" s="340"/>
      <c r="AD112" s="340"/>
      <c r="AE112" s="340"/>
      <c r="AF112" s="340"/>
      <c r="AG112" s="340"/>
      <c r="AH112" s="141"/>
      <c r="AI112" s="141"/>
    </row>
    <row r="113" spans="1:35" ht="16.149999999999999" customHeight="1" x14ac:dyDescent="0.4">
      <c r="A113" s="143" t="s">
        <v>557</v>
      </c>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93"/>
      <c r="AB113" s="413">
        <f>'（別添）_計画書（無床診療所及びⅡを算定する有床診療所）'!AB107</f>
        <v>0</v>
      </c>
      <c r="AC113" s="413"/>
      <c r="AD113" s="413"/>
      <c r="AE113" s="413"/>
      <c r="AF113" s="413"/>
      <c r="AG113" s="95" t="s">
        <v>156</v>
      </c>
      <c r="AH113" s="120"/>
      <c r="AI113" s="120"/>
    </row>
    <row r="114" spans="1:35" ht="16.149999999999999" customHeight="1" x14ac:dyDescent="0.4">
      <c r="A114" s="129" t="s">
        <v>558</v>
      </c>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94"/>
      <c r="AB114" s="414">
        <f>'（別添）_計画書（無床診療所及びⅡを算定する有床診療所）'!AB108</f>
        <v>0</v>
      </c>
      <c r="AC114" s="414"/>
      <c r="AD114" s="414"/>
      <c r="AE114" s="414"/>
      <c r="AF114" s="414"/>
      <c r="AG114" s="151" t="s">
        <v>137</v>
      </c>
      <c r="AH114" s="120"/>
      <c r="AI114" s="120"/>
    </row>
    <row r="115" spans="1:35" ht="16.149999999999999" customHeight="1" x14ac:dyDescent="0.4">
      <c r="A115" s="129" t="s">
        <v>559</v>
      </c>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94"/>
      <c r="AB115" s="415">
        <f>'（別添）_計画書（無床診療所及びⅡを算定する有床診療所）'!AB109</f>
        <v>0</v>
      </c>
      <c r="AC115" s="415"/>
      <c r="AD115" s="415"/>
      <c r="AE115" s="415"/>
      <c r="AF115" s="415"/>
      <c r="AG115" s="151" t="s">
        <v>137</v>
      </c>
      <c r="AH115" s="140"/>
      <c r="AI115" s="140"/>
    </row>
    <row r="116" spans="1:35" ht="16.149999999999999" customHeight="1" x14ac:dyDescent="0.4">
      <c r="A116" s="129" t="s">
        <v>519</v>
      </c>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343"/>
      <c r="AC116" s="343"/>
      <c r="AD116" s="343"/>
      <c r="AE116" s="343"/>
      <c r="AF116" s="343"/>
      <c r="AG116" s="177" t="s">
        <v>137</v>
      </c>
      <c r="AH116" s="140"/>
      <c r="AI116" s="140"/>
    </row>
    <row r="117" spans="1:35" ht="16.149999999999999" customHeight="1" x14ac:dyDescent="0.4">
      <c r="A117" s="129" t="s">
        <v>520</v>
      </c>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342"/>
      <c r="AC117" s="342"/>
      <c r="AD117" s="342"/>
      <c r="AE117" s="342"/>
      <c r="AF117" s="342"/>
      <c r="AG117" s="177" t="s">
        <v>137</v>
      </c>
      <c r="AH117" s="140"/>
      <c r="AI117" s="140"/>
    </row>
    <row r="118" spans="1:35" ht="16.149999999999999" customHeight="1" x14ac:dyDescent="0.4">
      <c r="A118" s="133" t="s">
        <v>448</v>
      </c>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357">
        <f>AB116-AB114</f>
        <v>0</v>
      </c>
      <c r="AC118" s="357"/>
      <c r="AD118" s="357"/>
      <c r="AE118" s="357"/>
      <c r="AF118" s="357"/>
      <c r="AG118" s="177" t="s">
        <v>137</v>
      </c>
      <c r="AH118" s="140"/>
      <c r="AI118" s="140"/>
    </row>
    <row r="119" spans="1:35" ht="16.149999999999999" customHeight="1" x14ac:dyDescent="0.4">
      <c r="A119" s="133" t="s">
        <v>443</v>
      </c>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357">
        <f>AB117-AB115</f>
        <v>0</v>
      </c>
      <c r="AC119" s="357"/>
      <c r="AD119" s="357"/>
      <c r="AE119" s="357"/>
      <c r="AF119" s="357"/>
      <c r="AG119" s="177" t="s">
        <v>137</v>
      </c>
      <c r="AH119" s="140"/>
      <c r="AI119" s="140"/>
    </row>
    <row r="120" spans="1:35" ht="16.149999999999999" customHeight="1" x14ac:dyDescent="0.4">
      <c r="A120" s="110"/>
      <c r="B120" s="111" t="s">
        <v>440</v>
      </c>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342"/>
      <c r="AC120" s="342"/>
      <c r="AD120" s="342"/>
      <c r="AE120" s="342"/>
      <c r="AF120" s="342"/>
      <c r="AG120" s="181" t="s">
        <v>137</v>
      </c>
      <c r="AH120" s="140"/>
      <c r="AI120" s="140"/>
    </row>
    <row r="121" spans="1:35" ht="16.149999999999999" customHeight="1" thickBot="1" x14ac:dyDescent="0.45">
      <c r="A121" s="112"/>
      <c r="B121" s="135" t="s">
        <v>441</v>
      </c>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365"/>
      <c r="AC121" s="365"/>
      <c r="AD121" s="365"/>
      <c r="AE121" s="365"/>
      <c r="AF121" s="365"/>
      <c r="AG121" s="181" t="s">
        <v>162</v>
      </c>
      <c r="AH121" s="140"/>
      <c r="AI121" s="140"/>
    </row>
    <row r="122" spans="1:35" ht="16.350000000000001" customHeight="1" thickTop="1" thickBot="1" x14ac:dyDescent="0.45">
      <c r="A122" s="113"/>
      <c r="B122" s="136" t="s">
        <v>442</v>
      </c>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356" t="e">
        <f>AB121/AB115*100</f>
        <v>#DIV/0!</v>
      </c>
      <c r="AC122" s="356"/>
      <c r="AD122" s="356"/>
      <c r="AE122" s="356"/>
      <c r="AF122" s="356"/>
      <c r="AG122" s="182" t="s">
        <v>164</v>
      </c>
      <c r="AH122" s="140"/>
      <c r="AI122" s="140"/>
    </row>
    <row r="123" spans="1:35" ht="16.350000000000001" customHeight="1" x14ac:dyDescent="0.4">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176"/>
      <c r="AH123" s="119"/>
      <c r="AI123" s="119"/>
    </row>
    <row r="124" spans="1:35" ht="16.149999999999999" customHeight="1" thickBot="1" x14ac:dyDescent="0.45">
      <c r="A124" s="77" t="s">
        <v>648</v>
      </c>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340"/>
      <c r="AB124" s="340"/>
      <c r="AC124" s="340"/>
      <c r="AD124" s="340"/>
      <c r="AE124" s="340"/>
      <c r="AF124" s="340"/>
      <c r="AG124" s="340"/>
      <c r="AH124" s="141"/>
      <c r="AI124" s="141"/>
    </row>
    <row r="125" spans="1:35" ht="16.149999999999999" customHeight="1" x14ac:dyDescent="0.4">
      <c r="A125" s="143" t="s">
        <v>521</v>
      </c>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93"/>
      <c r="AB125" s="413">
        <f>'（別添）_計画書（無床診療所及びⅡを算定する有床診療所）'!AB119</f>
        <v>0</v>
      </c>
      <c r="AC125" s="413"/>
      <c r="AD125" s="413"/>
      <c r="AE125" s="413"/>
      <c r="AF125" s="413"/>
      <c r="AG125" s="95" t="s">
        <v>156</v>
      </c>
      <c r="AH125" s="120"/>
      <c r="AI125" s="120"/>
    </row>
    <row r="126" spans="1:35" ht="16.149999999999999" customHeight="1" x14ac:dyDescent="0.4">
      <c r="A126" s="129" t="s">
        <v>522</v>
      </c>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94"/>
      <c r="AB126" s="414">
        <f>'（別添）_計画書（無床診療所及びⅡを算定する有床診療所）'!AB120</f>
        <v>0</v>
      </c>
      <c r="AC126" s="414"/>
      <c r="AD126" s="414"/>
      <c r="AE126" s="414"/>
      <c r="AF126" s="414"/>
      <c r="AG126" s="151" t="s">
        <v>137</v>
      </c>
      <c r="AH126" s="120"/>
      <c r="AI126" s="120"/>
    </row>
    <row r="127" spans="1:35" ht="16.149999999999999" customHeight="1" x14ac:dyDescent="0.4">
      <c r="A127" s="129" t="s">
        <v>645</v>
      </c>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94"/>
      <c r="AB127" s="415">
        <f>'（別添）_計画書（無床診療所及びⅡを算定する有床診療所）'!AB121</f>
        <v>0</v>
      </c>
      <c r="AC127" s="415"/>
      <c r="AD127" s="415"/>
      <c r="AE127" s="415"/>
      <c r="AF127" s="415"/>
      <c r="AG127" s="151" t="s">
        <v>137</v>
      </c>
      <c r="AH127" s="140"/>
      <c r="AI127" s="140"/>
    </row>
    <row r="128" spans="1:35" ht="16.149999999999999" customHeight="1" x14ac:dyDescent="0.4">
      <c r="A128" s="129" t="s">
        <v>502</v>
      </c>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343"/>
      <c r="AC128" s="343"/>
      <c r="AD128" s="343"/>
      <c r="AE128" s="343"/>
      <c r="AF128" s="343"/>
      <c r="AG128" s="177" t="s">
        <v>137</v>
      </c>
      <c r="AH128" s="140"/>
      <c r="AI128" s="140"/>
    </row>
    <row r="129" spans="1:35" ht="16.149999999999999" customHeight="1" x14ac:dyDescent="0.4">
      <c r="A129" s="129" t="s">
        <v>503</v>
      </c>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342"/>
      <c r="AC129" s="342"/>
      <c r="AD129" s="342"/>
      <c r="AE129" s="342"/>
      <c r="AF129" s="342"/>
      <c r="AG129" s="177" t="s">
        <v>137</v>
      </c>
      <c r="AH129" s="140"/>
      <c r="AI129" s="140"/>
    </row>
    <row r="130" spans="1:35" ht="16.149999999999999" customHeight="1" x14ac:dyDescent="0.4">
      <c r="A130" s="133" t="s">
        <v>448</v>
      </c>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357">
        <f>AB128-AB126</f>
        <v>0</v>
      </c>
      <c r="AC130" s="357"/>
      <c r="AD130" s="357"/>
      <c r="AE130" s="357"/>
      <c r="AF130" s="357"/>
      <c r="AG130" s="177" t="s">
        <v>137</v>
      </c>
      <c r="AH130" s="140"/>
      <c r="AI130" s="140"/>
    </row>
    <row r="131" spans="1:35" ht="16.149999999999999" customHeight="1" x14ac:dyDescent="0.4">
      <c r="A131" s="133" t="s">
        <v>443</v>
      </c>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357">
        <f>AB129-AB127</f>
        <v>0</v>
      </c>
      <c r="AC131" s="357"/>
      <c r="AD131" s="357"/>
      <c r="AE131" s="357"/>
      <c r="AF131" s="357"/>
      <c r="AG131" s="177" t="s">
        <v>137</v>
      </c>
      <c r="AH131" s="140"/>
      <c r="AI131" s="140"/>
    </row>
    <row r="132" spans="1:35" ht="16.149999999999999" customHeight="1" x14ac:dyDescent="0.4">
      <c r="A132" s="110"/>
      <c r="B132" s="111" t="s">
        <v>440</v>
      </c>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342"/>
      <c r="AC132" s="342"/>
      <c r="AD132" s="342"/>
      <c r="AE132" s="342"/>
      <c r="AF132" s="342"/>
      <c r="AG132" s="181" t="s">
        <v>137</v>
      </c>
      <c r="AH132" s="140"/>
      <c r="AI132" s="140"/>
    </row>
    <row r="133" spans="1:35" ht="16.149999999999999" customHeight="1" thickBot="1" x14ac:dyDescent="0.45">
      <c r="A133" s="112"/>
      <c r="B133" s="135" t="s">
        <v>441</v>
      </c>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365"/>
      <c r="AC133" s="365"/>
      <c r="AD133" s="365"/>
      <c r="AE133" s="365"/>
      <c r="AF133" s="365"/>
      <c r="AG133" s="181" t="s">
        <v>162</v>
      </c>
      <c r="AH133" s="140"/>
      <c r="AI133" s="140"/>
    </row>
    <row r="134" spans="1:35" ht="16.350000000000001" customHeight="1" thickTop="1" thickBot="1" x14ac:dyDescent="0.45">
      <c r="A134" s="113"/>
      <c r="B134" s="136" t="s">
        <v>442</v>
      </c>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356" t="e">
        <f>AB133/AB127*100</f>
        <v>#DIV/0!</v>
      </c>
      <c r="AC134" s="356"/>
      <c r="AD134" s="356"/>
      <c r="AE134" s="356"/>
      <c r="AF134" s="356"/>
      <c r="AG134" s="182" t="s">
        <v>164</v>
      </c>
      <c r="AH134" s="140"/>
      <c r="AI134" s="140"/>
    </row>
    <row r="135" spans="1:35" ht="4.1500000000000004" customHeight="1" x14ac:dyDescent="0.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21"/>
    </row>
    <row r="136" spans="1:35" ht="14.45" customHeight="1" x14ac:dyDescent="0.4">
      <c r="A136" s="3" t="s">
        <v>567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21"/>
    </row>
    <row r="137" spans="1:35" x14ac:dyDescent="0.4">
      <c r="A137" s="3" t="s">
        <v>189</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21"/>
    </row>
    <row r="138" spans="1:35" x14ac:dyDescent="0.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21"/>
    </row>
    <row r="139" spans="1:35" x14ac:dyDescent="0.4">
      <c r="A139" s="3"/>
      <c r="B139" s="3"/>
      <c r="C139" s="3"/>
      <c r="D139" s="3" t="s">
        <v>130</v>
      </c>
      <c r="E139" s="3"/>
      <c r="F139" s="360"/>
      <c r="G139" s="360"/>
      <c r="H139" s="3" t="s">
        <v>131</v>
      </c>
      <c r="I139" s="360"/>
      <c r="J139" s="360"/>
      <c r="K139" s="3" t="s">
        <v>132</v>
      </c>
      <c r="L139" s="360"/>
      <c r="M139" s="360"/>
      <c r="N139" s="3" t="s">
        <v>174</v>
      </c>
      <c r="O139" s="3"/>
      <c r="P139" s="3"/>
      <c r="Q139" s="3" t="s">
        <v>190</v>
      </c>
      <c r="R139" s="3"/>
      <c r="S139" s="3"/>
      <c r="T139" s="3"/>
      <c r="U139" s="361"/>
      <c r="V139" s="361"/>
      <c r="W139" s="361"/>
      <c r="X139" s="361"/>
      <c r="Y139" s="361"/>
      <c r="Z139" s="361"/>
      <c r="AA139" s="361"/>
      <c r="AB139" s="361"/>
      <c r="AC139" s="361"/>
      <c r="AD139" s="361"/>
      <c r="AE139" s="361"/>
      <c r="AF139" s="361"/>
      <c r="AG139" s="21"/>
    </row>
    <row r="140" spans="1:35" ht="10.9" customHeight="1" x14ac:dyDescent="0.4">
      <c r="A140" s="3"/>
      <c r="B140" s="3"/>
      <c r="C140" s="3"/>
      <c r="D140" s="3"/>
      <c r="E140" s="3"/>
      <c r="F140" s="21"/>
      <c r="G140" s="21"/>
      <c r="H140" s="3"/>
      <c r="I140" s="21"/>
      <c r="J140" s="21"/>
      <c r="K140" s="3"/>
      <c r="L140" s="21"/>
      <c r="M140" s="21"/>
      <c r="N140" s="3"/>
      <c r="O140" s="3"/>
      <c r="P140" s="3"/>
      <c r="Q140" s="3"/>
      <c r="R140" s="3"/>
      <c r="S140" s="3"/>
      <c r="T140" s="3"/>
      <c r="U140" s="21"/>
      <c r="V140" s="21"/>
      <c r="W140" s="21"/>
      <c r="X140" s="21"/>
      <c r="Y140" s="21"/>
      <c r="Z140" s="21"/>
      <c r="AA140" s="21"/>
      <c r="AB140" s="21"/>
      <c r="AC140" s="21"/>
      <c r="AD140" s="21"/>
      <c r="AE140" s="21"/>
      <c r="AF140" s="21"/>
      <c r="AG140" s="21"/>
    </row>
    <row r="141" spans="1:35" ht="16.899999999999999" customHeight="1" x14ac:dyDescent="0.4">
      <c r="A141" s="3" t="s">
        <v>176</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21"/>
    </row>
    <row r="142" spans="1:35" ht="15" customHeight="1" x14ac:dyDescent="0.4">
      <c r="A142" s="366" t="s">
        <v>647</v>
      </c>
      <c r="B142" s="366"/>
      <c r="C142" s="366"/>
      <c r="D142" s="366"/>
      <c r="E142" s="366"/>
      <c r="F142" s="366"/>
      <c r="G142" s="366"/>
      <c r="H142" s="366"/>
      <c r="I142" s="366"/>
      <c r="J142" s="366"/>
      <c r="K142" s="366"/>
      <c r="L142" s="366"/>
      <c r="M142" s="366"/>
      <c r="N142" s="366"/>
      <c r="O142" s="366"/>
      <c r="P142" s="366"/>
      <c r="Q142" s="366"/>
      <c r="R142" s="366"/>
      <c r="S142" s="366"/>
      <c r="T142" s="366"/>
      <c r="U142" s="366"/>
      <c r="V142" s="366"/>
      <c r="W142" s="366"/>
      <c r="X142" s="366"/>
      <c r="Y142" s="366"/>
      <c r="Z142" s="366"/>
      <c r="AA142" s="366"/>
      <c r="AB142" s="366"/>
      <c r="AC142" s="366"/>
      <c r="AD142" s="366"/>
      <c r="AE142" s="366"/>
      <c r="AF142" s="366"/>
      <c r="AG142" s="366"/>
      <c r="AH142" s="3"/>
    </row>
    <row r="143" spans="1:35" ht="15" customHeight="1" x14ac:dyDescent="0.4">
      <c r="A143" s="366"/>
      <c r="B143" s="366"/>
      <c r="C143" s="366"/>
      <c r="D143" s="366"/>
      <c r="E143" s="366"/>
      <c r="F143" s="366"/>
      <c r="G143" s="366"/>
      <c r="H143" s="366"/>
      <c r="I143" s="366"/>
      <c r="J143" s="366"/>
      <c r="K143" s="366"/>
      <c r="L143" s="366"/>
      <c r="M143" s="366"/>
      <c r="N143" s="366"/>
      <c r="O143" s="366"/>
      <c r="P143" s="366"/>
      <c r="Q143" s="366"/>
      <c r="R143" s="366"/>
      <c r="S143" s="366"/>
      <c r="T143" s="366"/>
      <c r="U143" s="366"/>
      <c r="V143" s="366"/>
      <c r="W143" s="366"/>
      <c r="X143" s="366"/>
      <c r="Y143" s="366"/>
      <c r="Z143" s="366"/>
      <c r="AA143" s="366"/>
      <c r="AB143" s="366"/>
      <c r="AC143" s="366"/>
      <c r="AD143" s="366"/>
      <c r="AE143" s="366"/>
      <c r="AF143" s="366"/>
      <c r="AG143" s="366"/>
      <c r="AH143" s="3"/>
    </row>
    <row r="144" spans="1:35" ht="15" customHeight="1" x14ac:dyDescent="0.4">
      <c r="A144" s="366"/>
      <c r="B144" s="366"/>
      <c r="C144" s="366"/>
      <c r="D144" s="366"/>
      <c r="E144" s="366"/>
      <c r="F144" s="366"/>
      <c r="G144" s="366"/>
      <c r="H144" s="366"/>
      <c r="I144" s="366"/>
      <c r="J144" s="366"/>
      <c r="K144" s="366"/>
      <c r="L144" s="366"/>
      <c r="M144" s="366"/>
      <c r="N144" s="366"/>
      <c r="O144" s="366"/>
      <c r="P144" s="366"/>
      <c r="Q144" s="366"/>
      <c r="R144" s="366"/>
      <c r="S144" s="366"/>
      <c r="T144" s="366"/>
      <c r="U144" s="366"/>
      <c r="V144" s="366"/>
      <c r="W144" s="366"/>
      <c r="X144" s="366"/>
      <c r="Y144" s="366"/>
      <c r="Z144" s="366"/>
      <c r="AA144" s="366"/>
      <c r="AB144" s="366"/>
      <c r="AC144" s="366"/>
      <c r="AD144" s="366"/>
      <c r="AE144" s="366"/>
      <c r="AF144" s="366"/>
      <c r="AG144" s="366"/>
      <c r="AH144" s="3"/>
    </row>
    <row r="145" spans="1:34" ht="15" customHeight="1" x14ac:dyDescent="0.4">
      <c r="A145" s="366"/>
      <c r="B145" s="366"/>
      <c r="C145" s="366"/>
      <c r="D145" s="366"/>
      <c r="E145" s="366"/>
      <c r="F145" s="366"/>
      <c r="G145" s="366"/>
      <c r="H145" s="366"/>
      <c r="I145" s="366"/>
      <c r="J145" s="366"/>
      <c r="K145" s="366"/>
      <c r="L145" s="366"/>
      <c r="M145" s="366"/>
      <c r="N145" s="366"/>
      <c r="O145" s="366"/>
      <c r="P145" s="366"/>
      <c r="Q145" s="366"/>
      <c r="R145" s="366"/>
      <c r="S145" s="366"/>
      <c r="T145" s="366"/>
      <c r="U145" s="366"/>
      <c r="V145" s="366"/>
      <c r="W145" s="366"/>
      <c r="X145" s="366"/>
      <c r="Y145" s="366"/>
      <c r="Z145" s="366"/>
      <c r="AA145" s="366"/>
      <c r="AB145" s="366"/>
      <c r="AC145" s="366"/>
      <c r="AD145" s="366"/>
      <c r="AE145" s="366"/>
      <c r="AF145" s="366"/>
      <c r="AG145" s="366"/>
      <c r="AH145" s="3"/>
    </row>
    <row r="146" spans="1:34" ht="15" customHeight="1" x14ac:dyDescent="0.4">
      <c r="A146" s="366"/>
      <c r="B146" s="366"/>
      <c r="C146" s="366"/>
      <c r="D146" s="366"/>
      <c r="E146" s="366"/>
      <c r="F146" s="366"/>
      <c r="G146" s="366"/>
      <c r="H146" s="366"/>
      <c r="I146" s="366"/>
      <c r="J146" s="366"/>
      <c r="K146" s="366"/>
      <c r="L146" s="366"/>
      <c r="M146" s="366"/>
      <c r="N146" s="366"/>
      <c r="O146" s="366"/>
      <c r="P146" s="366"/>
      <c r="Q146" s="366"/>
      <c r="R146" s="366"/>
      <c r="S146" s="366"/>
      <c r="T146" s="366"/>
      <c r="U146" s="366"/>
      <c r="V146" s="366"/>
      <c r="W146" s="366"/>
      <c r="X146" s="366"/>
      <c r="Y146" s="366"/>
      <c r="Z146" s="366"/>
      <c r="AA146" s="366"/>
      <c r="AB146" s="366"/>
      <c r="AC146" s="366"/>
      <c r="AD146" s="366"/>
      <c r="AE146" s="366"/>
      <c r="AF146" s="366"/>
      <c r="AG146" s="366"/>
      <c r="AH146" s="3"/>
    </row>
    <row r="147" spans="1:34" ht="15" customHeight="1" x14ac:dyDescent="0.4">
      <c r="A147" s="366"/>
      <c r="B147" s="366"/>
      <c r="C147" s="366"/>
      <c r="D147" s="366"/>
      <c r="E147" s="366"/>
      <c r="F147" s="366"/>
      <c r="G147" s="366"/>
      <c r="H147" s="366"/>
      <c r="I147" s="366"/>
      <c r="J147" s="366"/>
      <c r="K147" s="366"/>
      <c r="L147" s="366"/>
      <c r="M147" s="366"/>
      <c r="N147" s="366"/>
      <c r="O147" s="366"/>
      <c r="P147" s="366"/>
      <c r="Q147" s="366"/>
      <c r="R147" s="366"/>
      <c r="S147" s="366"/>
      <c r="T147" s="366"/>
      <c r="U147" s="366"/>
      <c r="V147" s="366"/>
      <c r="W147" s="366"/>
      <c r="X147" s="366"/>
      <c r="Y147" s="366"/>
      <c r="Z147" s="366"/>
      <c r="AA147" s="366"/>
      <c r="AB147" s="366"/>
      <c r="AC147" s="366"/>
      <c r="AD147" s="366"/>
      <c r="AE147" s="366"/>
      <c r="AF147" s="366"/>
      <c r="AG147" s="366"/>
      <c r="AH147" s="3"/>
    </row>
    <row r="148" spans="1:34" ht="15" customHeight="1" x14ac:dyDescent="0.4">
      <c r="A148" s="366"/>
      <c r="B148" s="366"/>
      <c r="C148" s="366"/>
      <c r="D148" s="366"/>
      <c r="E148" s="366"/>
      <c r="F148" s="366"/>
      <c r="G148" s="366"/>
      <c r="H148" s="366"/>
      <c r="I148" s="366"/>
      <c r="J148" s="366"/>
      <c r="K148" s="366"/>
      <c r="L148" s="366"/>
      <c r="M148" s="366"/>
      <c r="N148" s="366"/>
      <c r="O148" s="366"/>
      <c r="P148" s="366"/>
      <c r="Q148" s="366"/>
      <c r="R148" s="366"/>
      <c r="S148" s="366"/>
      <c r="T148" s="366"/>
      <c r="U148" s="366"/>
      <c r="V148" s="366"/>
      <c r="W148" s="366"/>
      <c r="X148" s="366"/>
      <c r="Y148" s="366"/>
      <c r="Z148" s="366"/>
      <c r="AA148" s="366"/>
      <c r="AB148" s="366"/>
      <c r="AC148" s="366"/>
      <c r="AD148" s="366"/>
      <c r="AE148" s="366"/>
      <c r="AF148" s="366"/>
      <c r="AG148" s="366"/>
      <c r="AH148" s="3"/>
    </row>
    <row r="149" spans="1:34" ht="15" customHeight="1" x14ac:dyDescent="0.4">
      <c r="A149" s="366"/>
      <c r="B149" s="366"/>
      <c r="C149" s="366"/>
      <c r="D149" s="366"/>
      <c r="E149" s="366"/>
      <c r="F149" s="366"/>
      <c r="G149" s="366"/>
      <c r="H149" s="366"/>
      <c r="I149" s="366"/>
      <c r="J149" s="366"/>
      <c r="K149" s="366"/>
      <c r="L149" s="366"/>
      <c r="M149" s="366"/>
      <c r="N149" s="366"/>
      <c r="O149" s="366"/>
      <c r="P149" s="366"/>
      <c r="Q149" s="366"/>
      <c r="R149" s="366"/>
      <c r="S149" s="366"/>
      <c r="T149" s="366"/>
      <c r="U149" s="366"/>
      <c r="V149" s="366"/>
      <c r="W149" s="366"/>
      <c r="X149" s="366"/>
      <c r="Y149" s="366"/>
      <c r="Z149" s="366"/>
      <c r="AA149" s="366"/>
      <c r="AB149" s="366"/>
      <c r="AC149" s="366"/>
      <c r="AD149" s="366"/>
      <c r="AE149" s="366"/>
      <c r="AF149" s="366"/>
      <c r="AG149" s="366"/>
      <c r="AH149" s="53"/>
    </row>
    <row r="150" spans="1:34" ht="15" customHeight="1" x14ac:dyDescent="0.4">
      <c r="A150" s="366"/>
      <c r="B150" s="366"/>
      <c r="C150" s="366"/>
      <c r="D150" s="366"/>
      <c r="E150" s="366"/>
      <c r="F150" s="366"/>
      <c r="G150" s="366"/>
      <c r="H150" s="366"/>
      <c r="I150" s="366"/>
      <c r="J150" s="366"/>
      <c r="K150" s="366"/>
      <c r="L150" s="366"/>
      <c r="M150" s="366"/>
      <c r="N150" s="366"/>
      <c r="O150" s="366"/>
      <c r="P150" s="366"/>
      <c r="Q150" s="366"/>
      <c r="R150" s="366"/>
      <c r="S150" s="366"/>
      <c r="T150" s="366"/>
      <c r="U150" s="366"/>
      <c r="V150" s="366"/>
      <c r="W150" s="366"/>
      <c r="X150" s="366"/>
      <c r="Y150" s="366"/>
      <c r="Z150" s="366"/>
      <c r="AA150" s="366"/>
      <c r="AB150" s="366"/>
      <c r="AC150" s="366"/>
      <c r="AD150" s="366"/>
      <c r="AE150" s="366"/>
      <c r="AF150" s="366"/>
      <c r="AG150" s="366"/>
      <c r="AH150" s="51"/>
    </row>
    <row r="151" spans="1:34" ht="15" customHeight="1" x14ac:dyDescent="0.4">
      <c r="A151" s="366"/>
      <c r="B151" s="366"/>
      <c r="C151" s="366"/>
      <c r="D151" s="366"/>
      <c r="E151" s="366"/>
      <c r="F151" s="366"/>
      <c r="G151" s="366"/>
      <c r="H151" s="366"/>
      <c r="I151" s="366"/>
      <c r="J151" s="366"/>
      <c r="K151" s="366"/>
      <c r="L151" s="366"/>
      <c r="M151" s="366"/>
      <c r="N151" s="366"/>
      <c r="O151" s="366"/>
      <c r="P151" s="366"/>
      <c r="Q151" s="366"/>
      <c r="R151" s="366"/>
      <c r="S151" s="366"/>
      <c r="T151" s="366"/>
      <c r="U151" s="366"/>
      <c r="V151" s="366"/>
      <c r="W151" s="366"/>
      <c r="X151" s="366"/>
      <c r="Y151" s="366"/>
      <c r="Z151" s="366"/>
      <c r="AA151" s="366"/>
      <c r="AB151" s="366"/>
      <c r="AC151" s="366"/>
      <c r="AD151" s="366"/>
      <c r="AE151" s="366"/>
      <c r="AF151" s="366"/>
      <c r="AG151" s="366"/>
      <c r="AH151" s="51"/>
    </row>
    <row r="152" spans="1:34" ht="15" customHeight="1" x14ac:dyDescent="0.4">
      <c r="A152" s="366"/>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c r="AA152" s="366"/>
      <c r="AB152" s="366"/>
      <c r="AC152" s="366"/>
      <c r="AD152" s="366"/>
      <c r="AE152" s="366"/>
      <c r="AF152" s="366"/>
      <c r="AG152" s="366"/>
      <c r="AH152" s="51"/>
    </row>
    <row r="153" spans="1:34" ht="15" customHeight="1" x14ac:dyDescent="0.4">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c r="AA153" s="366"/>
      <c r="AB153" s="366"/>
      <c r="AC153" s="366"/>
      <c r="AD153" s="366"/>
      <c r="AE153" s="366"/>
      <c r="AF153" s="366"/>
      <c r="AG153" s="366"/>
      <c r="AH153" s="52"/>
    </row>
    <row r="154" spans="1:34" ht="15" customHeight="1" x14ac:dyDescent="0.4">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c r="AA154" s="366"/>
      <c r="AB154" s="366"/>
      <c r="AC154" s="366"/>
      <c r="AD154" s="366"/>
      <c r="AE154" s="366"/>
      <c r="AF154" s="366"/>
      <c r="AG154" s="366"/>
      <c r="AH154" s="3"/>
    </row>
    <row r="155" spans="1:34" ht="15" customHeight="1" x14ac:dyDescent="0.4">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c r="AA155" s="366"/>
      <c r="AB155" s="366"/>
      <c r="AC155" s="366"/>
      <c r="AD155" s="366"/>
      <c r="AE155" s="366"/>
      <c r="AF155" s="366"/>
      <c r="AG155" s="366"/>
      <c r="AH155" s="3"/>
    </row>
    <row r="156" spans="1:34" ht="15" customHeight="1" x14ac:dyDescent="0.4">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c r="AA156" s="366"/>
      <c r="AB156" s="366"/>
      <c r="AC156" s="366"/>
      <c r="AD156" s="366"/>
      <c r="AE156" s="366"/>
      <c r="AF156" s="366"/>
      <c r="AG156" s="366"/>
      <c r="AH156" s="3"/>
    </row>
    <row r="157" spans="1:34" ht="15" customHeight="1" x14ac:dyDescent="0.4">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c r="AA157" s="366"/>
      <c r="AB157" s="366"/>
      <c r="AC157" s="366"/>
      <c r="AD157" s="366"/>
      <c r="AE157" s="366"/>
      <c r="AF157" s="366"/>
      <c r="AG157" s="366"/>
      <c r="AH157" s="52"/>
    </row>
    <row r="158" spans="1:34" ht="15" customHeight="1" x14ac:dyDescent="0.4">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c r="AA158" s="366"/>
      <c r="AB158" s="366"/>
      <c r="AC158" s="366"/>
      <c r="AD158" s="366"/>
      <c r="AE158" s="366"/>
      <c r="AF158" s="366"/>
      <c r="AG158" s="366"/>
      <c r="AH158" s="3"/>
    </row>
    <row r="159" spans="1:34" ht="15" customHeight="1" x14ac:dyDescent="0.4">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c r="AA159" s="366"/>
      <c r="AB159" s="366"/>
      <c r="AC159" s="366"/>
      <c r="AD159" s="366"/>
      <c r="AE159" s="366"/>
      <c r="AF159" s="366"/>
      <c r="AG159" s="366"/>
    </row>
    <row r="160" spans="1:34" ht="15" customHeight="1" x14ac:dyDescent="0.4">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c r="AA160" s="366"/>
      <c r="AB160" s="366"/>
      <c r="AC160" s="366"/>
      <c r="AD160" s="366"/>
      <c r="AE160" s="366"/>
      <c r="AF160" s="366"/>
      <c r="AG160" s="366"/>
    </row>
    <row r="161" spans="1:33" ht="15" customHeight="1" x14ac:dyDescent="0.4">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c r="AC161" s="126"/>
      <c r="AD161" s="126"/>
      <c r="AE161" s="126"/>
      <c r="AF161" s="126"/>
      <c r="AG161" s="164"/>
    </row>
    <row r="162" spans="1:33" ht="15" customHeight="1" x14ac:dyDescent="0.4">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c r="AC162" s="126"/>
      <c r="AD162" s="126"/>
      <c r="AE162" s="126"/>
      <c r="AF162" s="126"/>
      <c r="AG162" s="164"/>
    </row>
    <row r="163" spans="1:33" ht="15" customHeight="1" x14ac:dyDescent="0.4">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c r="AC163" s="126"/>
      <c r="AD163" s="126"/>
      <c r="AE163" s="126"/>
      <c r="AF163" s="126"/>
      <c r="AG163" s="164"/>
    </row>
    <row r="164" spans="1:33" ht="15" customHeight="1" x14ac:dyDescent="0.4">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c r="AD164" s="126"/>
      <c r="AE164" s="126"/>
      <c r="AF164" s="126"/>
      <c r="AG164" s="164"/>
    </row>
    <row r="165" spans="1:33" ht="15" customHeight="1" x14ac:dyDescent="0.4">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c r="AC165" s="126"/>
      <c r="AD165" s="126"/>
      <c r="AE165" s="126"/>
      <c r="AF165" s="126"/>
      <c r="AG165" s="164"/>
    </row>
    <row r="166" spans="1:33" x14ac:dyDescent="0.4">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c r="AC166" s="126"/>
      <c r="AD166" s="126"/>
      <c r="AE166" s="126"/>
      <c r="AF166" s="126"/>
      <c r="AG166" s="164"/>
    </row>
    <row r="167" spans="1:33" x14ac:dyDescent="0.4">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c r="AC167" s="126"/>
      <c r="AD167" s="126"/>
      <c r="AE167" s="126"/>
      <c r="AF167" s="126"/>
      <c r="AG167" s="164"/>
    </row>
    <row r="168" spans="1:33" x14ac:dyDescent="0.4">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c r="AC168" s="126"/>
      <c r="AD168" s="126"/>
      <c r="AE168" s="126"/>
      <c r="AF168" s="126"/>
      <c r="AG168" s="164"/>
    </row>
    <row r="169" spans="1:33" x14ac:dyDescent="0.4">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c r="AC169" s="126"/>
      <c r="AD169" s="126"/>
      <c r="AE169" s="126"/>
      <c r="AF169" s="126"/>
      <c r="AG169" s="164"/>
    </row>
    <row r="170" spans="1:33" x14ac:dyDescent="0.4">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c r="AC170" s="126"/>
      <c r="AD170" s="126"/>
      <c r="AE170" s="126"/>
      <c r="AF170" s="126"/>
      <c r="AG170" s="164"/>
    </row>
    <row r="171" spans="1:33" x14ac:dyDescent="0.4">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26"/>
      <c r="AD171" s="126"/>
      <c r="AE171" s="126"/>
      <c r="AF171" s="126"/>
      <c r="AG171" s="164"/>
    </row>
    <row r="172" spans="1:33" x14ac:dyDescent="0.4">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6"/>
      <c r="AF172" s="126"/>
      <c r="AG172" s="164"/>
    </row>
    <row r="173" spans="1:33" x14ac:dyDescent="0.4">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c r="AC173" s="126"/>
      <c r="AD173" s="126"/>
      <c r="AE173" s="126"/>
      <c r="AF173" s="126"/>
      <c r="AG173" s="164"/>
    </row>
    <row r="174" spans="1:33" x14ac:dyDescent="0.4">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c r="AC174" s="126"/>
      <c r="AD174" s="126"/>
      <c r="AE174" s="126"/>
      <c r="AF174" s="126"/>
      <c r="AG174" s="164"/>
    </row>
    <row r="175" spans="1:33" x14ac:dyDescent="0.4">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6"/>
      <c r="AD175" s="126"/>
      <c r="AE175" s="126"/>
      <c r="AF175" s="126"/>
      <c r="AG175" s="164"/>
    </row>
    <row r="176" spans="1:33" x14ac:dyDescent="0.4">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26"/>
      <c r="AF176" s="126"/>
      <c r="AG176" s="164"/>
    </row>
    <row r="177" spans="1:33" x14ac:dyDescent="0.4">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6"/>
      <c r="AG177" s="164"/>
    </row>
    <row r="178" spans="1:33" x14ac:dyDescent="0.4">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c r="AC178" s="126"/>
      <c r="AD178" s="126"/>
      <c r="AE178" s="126"/>
      <c r="AF178" s="126"/>
      <c r="AG178" s="164"/>
    </row>
    <row r="179" spans="1:33" x14ac:dyDescent="0.4">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6"/>
      <c r="AD179" s="126"/>
      <c r="AE179" s="126"/>
      <c r="AF179" s="126"/>
      <c r="AG179" s="164"/>
    </row>
    <row r="180" spans="1:33" x14ac:dyDescent="0.4">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c r="AC180" s="126"/>
      <c r="AD180" s="126"/>
      <c r="AE180" s="126"/>
      <c r="AF180" s="126"/>
      <c r="AG180" s="164"/>
    </row>
    <row r="181" spans="1:33" x14ac:dyDescent="0.4">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c r="AC181" s="126"/>
      <c r="AD181" s="126"/>
      <c r="AE181" s="126"/>
      <c r="AF181" s="126"/>
      <c r="AG181" s="164"/>
    </row>
  </sheetData>
  <sheetProtection algorithmName="SHA-512" hashValue="NZjVGeab5oHR7jvkWAG0PUxhwIhb3PZ+6VEYt/u+T+OWmLSG/csPcRsGrtf2xlwJ2BXiTexgHQMvEj90baEqeA==" saltValue="grotC2msXr8d/5bGH2aDkQ==" spinCount="100000" sheet="1" objects="1" scenarios="1"/>
  <mergeCells count="194">
    <mergeCell ref="B15:D15"/>
    <mergeCell ref="E15:F15"/>
    <mergeCell ref="H15:I15"/>
    <mergeCell ref="O15:P15"/>
    <mergeCell ref="R15:S15"/>
    <mergeCell ref="V15:Y15"/>
    <mergeCell ref="A2:AG2"/>
    <mergeCell ref="S4:W4"/>
    <mergeCell ref="X4:AG4"/>
    <mergeCell ref="X5:AG5"/>
    <mergeCell ref="B8:C8"/>
    <mergeCell ref="D8:Z8"/>
    <mergeCell ref="B9:C9"/>
    <mergeCell ref="D9:Z9"/>
    <mergeCell ref="B12:D12"/>
    <mergeCell ref="E12:F12"/>
    <mergeCell ref="H12:I12"/>
    <mergeCell ref="O12:P12"/>
    <mergeCell ref="R12:S12"/>
    <mergeCell ref="V12:Y12"/>
    <mergeCell ref="D22:E22"/>
    <mergeCell ref="G22:H22"/>
    <mergeCell ref="M22:N22"/>
    <mergeCell ref="P22:Q22"/>
    <mergeCell ref="S22:Y22"/>
    <mergeCell ref="R19:X19"/>
    <mergeCell ref="AC19:AF19"/>
    <mergeCell ref="B20:R20"/>
    <mergeCell ref="D21:E21"/>
    <mergeCell ref="G21:H21"/>
    <mergeCell ref="M21:N21"/>
    <mergeCell ref="P21:Q21"/>
    <mergeCell ref="S21:Y21"/>
    <mergeCell ref="S20:Y20"/>
    <mergeCell ref="G24:H24"/>
    <mergeCell ref="M24:N24"/>
    <mergeCell ref="P24:Q24"/>
    <mergeCell ref="S24:Y24"/>
    <mergeCell ref="S27:X27"/>
    <mergeCell ref="D23:E23"/>
    <mergeCell ref="G23:H23"/>
    <mergeCell ref="M23:N23"/>
    <mergeCell ref="P23:Q23"/>
    <mergeCell ref="S23:Y23"/>
    <mergeCell ref="AB43:AF43"/>
    <mergeCell ref="AB44:AF44"/>
    <mergeCell ref="AB45:AF45"/>
    <mergeCell ref="AB46:AF46"/>
    <mergeCell ref="Z39:AF39"/>
    <mergeCell ref="D37:E37"/>
    <mergeCell ref="G37:H37"/>
    <mergeCell ref="M37:N37"/>
    <mergeCell ref="P37:Q37"/>
    <mergeCell ref="S37:X37"/>
    <mergeCell ref="Z37:AF37"/>
    <mergeCell ref="Z38:AF38"/>
    <mergeCell ref="Z40:AF40"/>
    <mergeCell ref="B40:Y40"/>
    <mergeCell ref="AB67:AF67"/>
    <mergeCell ref="AB68:AF68"/>
    <mergeCell ref="AB69:AF69"/>
    <mergeCell ref="AB70:AF70"/>
    <mergeCell ref="AB71:AF71"/>
    <mergeCell ref="AB72:AF72"/>
    <mergeCell ref="AB47:AF47"/>
    <mergeCell ref="AB48:AF48"/>
    <mergeCell ref="AB49:AF49"/>
    <mergeCell ref="AB50:AF50"/>
    <mergeCell ref="AB51:AF51"/>
    <mergeCell ref="AB52:AF52"/>
    <mergeCell ref="AB80:AF80"/>
    <mergeCell ref="AB81:AF81"/>
    <mergeCell ref="AB82:AF82"/>
    <mergeCell ref="AA84:AG84"/>
    <mergeCell ref="AB85:AF85"/>
    <mergeCell ref="AB86:AF86"/>
    <mergeCell ref="AB73:AF73"/>
    <mergeCell ref="AA75:AG75"/>
    <mergeCell ref="AB76:AF76"/>
    <mergeCell ref="AB77:AF77"/>
    <mergeCell ref="AB78:AF78"/>
    <mergeCell ref="AB79:AF79"/>
    <mergeCell ref="AB94:AF94"/>
    <mergeCell ref="AB95:AF95"/>
    <mergeCell ref="AB96:AF96"/>
    <mergeCell ref="AB97:AF97"/>
    <mergeCell ref="AB98:AF98"/>
    <mergeCell ref="AB99:AF99"/>
    <mergeCell ref="AB87:AF87"/>
    <mergeCell ref="AB88:AF88"/>
    <mergeCell ref="AB89:AF89"/>
    <mergeCell ref="AB90:AF90"/>
    <mergeCell ref="AB91:AF91"/>
    <mergeCell ref="AA93:AG93"/>
    <mergeCell ref="AB107:AF107"/>
    <mergeCell ref="AB108:AF108"/>
    <mergeCell ref="AB109:AF109"/>
    <mergeCell ref="AA112:AG112"/>
    <mergeCell ref="AB113:AF113"/>
    <mergeCell ref="AB114:AF114"/>
    <mergeCell ref="AB100:AF100"/>
    <mergeCell ref="AA102:AG102"/>
    <mergeCell ref="AB103:AF103"/>
    <mergeCell ref="AB104:AF104"/>
    <mergeCell ref="AB105:AF105"/>
    <mergeCell ref="AB106:AF106"/>
    <mergeCell ref="AB121:AF121"/>
    <mergeCell ref="AB122:AF122"/>
    <mergeCell ref="AA124:AG124"/>
    <mergeCell ref="AB125:AF125"/>
    <mergeCell ref="AB126:AF126"/>
    <mergeCell ref="AB127:AF127"/>
    <mergeCell ref="AB115:AF115"/>
    <mergeCell ref="AB116:AF116"/>
    <mergeCell ref="AB117:AF117"/>
    <mergeCell ref="AB118:AF118"/>
    <mergeCell ref="AB119:AF119"/>
    <mergeCell ref="AB120:AF120"/>
    <mergeCell ref="AB134:AF134"/>
    <mergeCell ref="F139:G139"/>
    <mergeCell ref="I139:J139"/>
    <mergeCell ref="L139:M139"/>
    <mergeCell ref="U139:AF139"/>
    <mergeCell ref="A142:AG160"/>
    <mergeCell ref="AB128:AF128"/>
    <mergeCell ref="AB129:AF129"/>
    <mergeCell ref="AB130:AF130"/>
    <mergeCell ref="AB131:AF131"/>
    <mergeCell ref="AB132:AF132"/>
    <mergeCell ref="AB133:AF133"/>
    <mergeCell ref="Z35:AF35"/>
    <mergeCell ref="S36:X36"/>
    <mergeCell ref="Z36:AF36"/>
    <mergeCell ref="S33:Y33"/>
    <mergeCell ref="Z26:AG26"/>
    <mergeCell ref="Z27:AF27"/>
    <mergeCell ref="Z28:AF28"/>
    <mergeCell ref="Z29:AF29"/>
    <mergeCell ref="Z20:AC20"/>
    <mergeCell ref="AD20:AG20"/>
    <mergeCell ref="Z21:AB21"/>
    <mergeCell ref="AD21:AF21"/>
    <mergeCell ref="AD22:AF22"/>
    <mergeCell ref="Z22:AB22"/>
    <mergeCell ref="AC25:AF25"/>
    <mergeCell ref="AD24:AF24"/>
    <mergeCell ref="Z24:AB24"/>
    <mergeCell ref="AD23:AF23"/>
    <mergeCell ref="Z23:AB23"/>
    <mergeCell ref="S28:X28"/>
    <mergeCell ref="S29:X29"/>
    <mergeCell ref="S30:X30"/>
    <mergeCell ref="S31:X31"/>
    <mergeCell ref="S26:Y26"/>
    <mergeCell ref="AC32:AF32"/>
    <mergeCell ref="D34:E34"/>
    <mergeCell ref="G34:H34"/>
    <mergeCell ref="M34:N34"/>
    <mergeCell ref="P34:Q34"/>
    <mergeCell ref="B33:R33"/>
    <mergeCell ref="Z31:AF31"/>
    <mergeCell ref="Z30:AF30"/>
    <mergeCell ref="Z33:AG33"/>
    <mergeCell ref="S34:X34"/>
    <mergeCell ref="Z34:AF34"/>
    <mergeCell ref="D30:E30"/>
    <mergeCell ref="G30:H30"/>
    <mergeCell ref="M30:N30"/>
    <mergeCell ref="P30:Q30"/>
    <mergeCell ref="B31:R31"/>
    <mergeCell ref="X17:Y17"/>
    <mergeCell ref="D35:E35"/>
    <mergeCell ref="G35:H35"/>
    <mergeCell ref="M35:N35"/>
    <mergeCell ref="P35:Q35"/>
    <mergeCell ref="D36:E36"/>
    <mergeCell ref="G36:H36"/>
    <mergeCell ref="M36:N36"/>
    <mergeCell ref="P36:Q36"/>
    <mergeCell ref="S35:X35"/>
    <mergeCell ref="D27:E27"/>
    <mergeCell ref="G27:H27"/>
    <mergeCell ref="M27:N27"/>
    <mergeCell ref="P27:Q27"/>
    <mergeCell ref="B26:R26"/>
    <mergeCell ref="D28:E28"/>
    <mergeCell ref="G28:H28"/>
    <mergeCell ref="M28:N28"/>
    <mergeCell ref="P28:Q28"/>
    <mergeCell ref="D29:E29"/>
    <mergeCell ref="G29:H29"/>
    <mergeCell ref="M29:N29"/>
    <mergeCell ref="P29:Q29"/>
    <mergeCell ref="D24:E24"/>
  </mergeCells>
  <phoneticPr fontId="1"/>
  <conditionalFormatting sqref="AB52:AF52">
    <cfRule type="containsText" dxfId="5" priority="4" operator="containsText" text="問題あり">
      <formula>NOT(ISERROR(SEARCH("問題あり",AB52)))</formula>
    </cfRule>
  </conditionalFormatting>
  <conditionalFormatting sqref="AA53:AE56 AA59:AE65 Z57:AD58">
    <cfRule type="containsText" dxfId="4" priority="3" operator="containsText" text="問題あり">
      <formula>NOT(ISERROR(SEARCH("問題あり",Z53)))</formula>
    </cfRule>
  </conditionalFormatting>
  <conditionalFormatting sqref="A18:AG40">
    <cfRule type="expression" dxfId="3" priority="1">
      <formula>$AH$17=FALSE</formula>
    </cfRule>
  </conditionalFormatting>
  <dataValidations count="2">
    <dataValidation type="list" allowBlank="1" showInputMessage="1" showErrorMessage="1" sqref="R19" xr:uid="{FFBC5AD3-D6FA-4711-A590-84723313E671}">
      <formula1>"選択してください,看護職員処遇改善加算1,看護職員処遇改善加算2,看護職員処遇改善加算3"</formula1>
    </dataValidation>
    <dataValidation type="list" allowBlank="1" showInputMessage="1" showErrorMessage="1" sqref="R12:S13 H12:I13 H15:I16 R15:S16" xr:uid="{7B2B2473-8B8A-450A-81B0-2314F791F722}">
      <formula1>"   ,1,2,3,4,5,6,7,8,9,10,11,12"</formula1>
    </dataValidation>
  </dataValidations>
  <pageMargins left="0.25" right="0.25" top="0.75" bottom="0.75" header="0.3" footer="0.3"/>
  <pageSetup paperSize="9" scale="79" fitToHeight="0" orientation="portrait" r:id="rId1"/>
  <rowBreaks count="3" manualBreakCount="3">
    <brk id="41" max="16383" man="1"/>
    <brk id="83" max="16383" man="1"/>
    <brk id="123"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2529" r:id="rId4" name="Check Box 1">
              <controlPr defaultSize="0" autoFill="0" autoLine="0" autoPict="0">
                <anchor>
                  <from>
                    <xdr:col>29</xdr:col>
                    <xdr:colOff>66675</xdr:colOff>
                    <xdr:row>49</xdr:row>
                    <xdr:rowOff>171450</xdr:rowOff>
                  </from>
                  <to>
                    <xdr:col>32</xdr:col>
                    <xdr:colOff>171450</xdr:colOff>
                    <xdr:row>51</xdr:row>
                    <xdr:rowOff>19050</xdr:rowOff>
                  </to>
                </anchor>
              </controlPr>
            </control>
          </mc:Choice>
        </mc:AlternateContent>
        <mc:AlternateContent xmlns:mc="http://schemas.openxmlformats.org/markup-compatibility/2006">
          <mc:Choice Requires="x14">
            <control shapeId="22530" r:id="rId5" name="Option Button 2">
              <controlPr defaultSize="0" autoFill="0" autoLine="0" autoPict="0">
                <anchor>
                  <from>
                    <xdr:col>1</xdr:col>
                    <xdr:colOff>180975</xdr:colOff>
                    <xdr:row>6</xdr:row>
                    <xdr:rowOff>171450</xdr:rowOff>
                  </from>
                  <to>
                    <xdr:col>2</xdr:col>
                    <xdr:colOff>228600</xdr:colOff>
                    <xdr:row>8</xdr:row>
                    <xdr:rowOff>19050</xdr:rowOff>
                  </to>
                </anchor>
              </controlPr>
            </control>
          </mc:Choice>
        </mc:AlternateContent>
        <mc:AlternateContent xmlns:mc="http://schemas.openxmlformats.org/markup-compatibility/2006">
          <mc:Choice Requires="x14">
            <control shapeId="22531" r:id="rId6" name="Option Button 3">
              <controlPr defaultSize="0" autoFill="0" autoLine="0" autoPict="0">
                <anchor>
                  <from>
                    <xdr:col>1</xdr:col>
                    <xdr:colOff>180975</xdr:colOff>
                    <xdr:row>7</xdr:row>
                    <xdr:rowOff>171450</xdr:rowOff>
                  </from>
                  <to>
                    <xdr:col>2</xdr:col>
                    <xdr:colOff>238125</xdr:colOff>
                    <xdr:row>9</xdr:row>
                    <xdr:rowOff>19050</xdr:rowOff>
                  </to>
                </anchor>
              </controlPr>
            </control>
          </mc:Choice>
        </mc:AlternateContent>
        <mc:AlternateContent xmlns:mc="http://schemas.openxmlformats.org/markup-compatibility/2006">
          <mc:Choice Requires="x14">
            <control shapeId="22534" r:id="rId7" name="Check Box 6">
              <controlPr defaultSize="0" autoFill="0" autoLine="0" autoPict="0">
                <anchor>
                  <from>
                    <xdr:col>22</xdr:col>
                    <xdr:colOff>28575</xdr:colOff>
                    <xdr:row>16</xdr:row>
                    <xdr:rowOff>19050</xdr:rowOff>
                  </from>
                  <to>
                    <xdr:col>22</xdr:col>
                    <xdr:colOff>238125</xdr:colOff>
                    <xdr:row>16</xdr:row>
                    <xdr:rowOff>180975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FC722809-5379-4835-9B64-E29DCBC9A7C0}">
          <x14:formula1>
            <xm:f>'リスト（外来）'!$C$4:$C$11</xm:f>
          </x14:formula1>
          <xm:sqref>S21:Y24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480427C29BCEF49B839B52556230540" ma:contentTypeVersion="13" ma:contentTypeDescription="新しいドキュメントを作成します。" ma:contentTypeScope="" ma:versionID="e2b2bcd5427efdf0a85a25a616b35bb4">
  <xsd:schema xmlns:xsd="http://www.w3.org/2001/XMLSchema" xmlns:xs="http://www.w3.org/2001/XMLSchema" xmlns:p="http://schemas.microsoft.com/office/2006/metadata/properties" xmlns:ns3="e789331a-1fae-4122-b833-14ce75b1f297" xmlns:ns4="9da0a5d4-3544-4073-a21d-af8b977f7c11" targetNamespace="http://schemas.microsoft.com/office/2006/metadata/properties" ma:root="true" ma:fieldsID="e9c4dce133f0c7294c082b2c146fe91f" ns3:_="" ns4:_="">
    <xsd:import namespace="e789331a-1fae-4122-b833-14ce75b1f297"/>
    <xsd:import namespace="9da0a5d4-3544-4073-a21d-af8b977f7c1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_activity" minOccurs="0"/>
                <xsd:element ref="ns4:SharedWithUsers" minOccurs="0"/>
                <xsd:element ref="ns4:SharedWithDetails" minOccurs="0"/>
                <xsd:element ref="ns4:SharingHintHash"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89331a-1fae-4122-b833-14ce75b1f2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_activity" ma:index="14"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da0a5d4-3544-4073-a21d-af8b977f7c11" elementFormDefault="qualified">
    <xsd:import namespace="http://schemas.microsoft.com/office/2006/documentManagement/types"/>
    <xsd:import namespace="http://schemas.microsoft.com/office/infopath/2007/PartnerControls"/>
    <xsd:element name="SharedWithUsers" ma:index="15"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有相手の詳細情報" ma:internalName="SharedWithDetails" ma:readOnly="true">
      <xsd:simpleType>
        <xsd:restriction base="dms:Note">
          <xsd:maxLength value="255"/>
        </xsd:restriction>
      </xsd:simpleType>
    </xsd:element>
    <xsd:element name="SharingHintHash" ma:index="17"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e789331a-1fae-4122-b833-14ce75b1f297" xsi:nil="true"/>
  </documentManagement>
</p:properties>
</file>

<file path=customXml/itemProps1.xml><?xml version="1.0" encoding="utf-8"?>
<ds:datastoreItem xmlns:ds="http://schemas.openxmlformats.org/officeDocument/2006/customXml" ds:itemID="{547EF172-0E57-4331-B246-3594E5181FA8}">
  <ds:schemaRefs>
    <ds:schemaRef ds:uri="http://schemas.microsoft.com/sharepoint/v3/contenttype/forms"/>
  </ds:schemaRefs>
</ds:datastoreItem>
</file>

<file path=customXml/itemProps2.xml><?xml version="1.0" encoding="utf-8"?>
<ds:datastoreItem xmlns:ds="http://schemas.openxmlformats.org/officeDocument/2006/customXml" ds:itemID="{79C17961-D699-4ED9-BC9E-5DCB92E23E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89331a-1fae-4122-b833-14ce75b1f297"/>
    <ds:schemaRef ds:uri="9da0a5d4-3544-4073-a21d-af8b977f7c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CFBDB1-AF44-4309-8492-4D7EC15D1448}">
  <ds:schemaRefs>
    <ds:schemaRef ds:uri="http://www.w3.org/XML/1998/namespace"/>
    <ds:schemaRef ds:uri="http://purl.org/dc/elements/1.1/"/>
    <ds:schemaRef ds:uri="http://schemas.microsoft.com/office/2006/documentManagement/types"/>
    <ds:schemaRef ds:uri="9da0a5d4-3544-4073-a21d-af8b977f7c11"/>
    <ds:schemaRef ds:uri="http://schemas.microsoft.com/office/2006/metadata/properties"/>
    <ds:schemaRef ds:uri="e789331a-1fae-4122-b833-14ce75b1f297"/>
    <ds:schemaRef ds:uri="http://purl.org/dc/dcmityp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10</vt:i4>
      </vt:variant>
    </vt:vector>
  </HeadingPairs>
  <TitlesOfParts>
    <vt:vector size="23" baseType="lpstr">
      <vt:lpstr>様式95_外来・在宅ベースアップ評価料（Ⅰ）</vt:lpstr>
      <vt:lpstr>様式96_外来・在宅ベースアップ評価料（Ⅱ）</vt:lpstr>
      <vt:lpstr>様式97_入院ベースアップ評価料</vt:lpstr>
      <vt:lpstr>別添_計画書（病院及び有床診療所）</vt:lpstr>
      <vt:lpstr>（別添）_計画書（無床診療所及びⅡを算定する有床診療所）</vt:lpstr>
      <vt:lpstr>（別添）_計画書（歯科診療所及びⅡを算定する有床診療所）</vt:lpstr>
      <vt:lpstr>様式98_賃金改善実績報告書（表紙）</vt:lpstr>
      <vt:lpstr>（別添）_実績報告書（病院及び有床診療所）</vt:lpstr>
      <vt:lpstr>（別添）_実績報告書（無床診療所及びⅡを算定する有床診療所）</vt:lpstr>
      <vt:lpstr>（別添）_実績報告書（歯科診療所及びⅡを算定する有床診療所）</vt:lpstr>
      <vt:lpstr>（参考）賃金引き上げ計画書作成のための計算シート</vt:lpstr>
      <vt:lpstr>リスト（入院）</vt:lpstr>
      <vt:lpstr>リスト（外来）</vt:lpstr>
      <vt:lpstr>'（参考）賃金引き上げ計画書作成のための計算シート'!Print_Area</vt:lpstr>
      <vt:lpstr>'（別添）_計画書（歯科診療所及びⅡを算定する有床診療所）'!Print_Area</vt:lpstr>
      <vt:lpstr>'（別添）_計画書（無床診療所及びⅡを算定する有床診療所）'!Print_Area</vt:lpstr>
      <vt:lpstr>'（別添）_実績報告書（歯科診療所及びⅡを算定する有床診療所）'!Print_Area</vt:lpstr>
      <vt:lpstr>'（別添）_実績報告書（病院及び有床診療所）'!Print_Area</vt:lpstr>
      <vt:lpstr>'（別添）_実績報告書（無床診療所及びⅡを算定する有床診療所）'!Print_Area</vt:lpstr>
      <vt:lpstr>'別添_計画書（病院及び有床診療所）'!Print_Area</vt:lpstr>
      <vt:lpstr>'様式95_外来・在宅ベースアップ評価料（Ⅰ）'!Print_Area</vt:lpstr>
      <vt:lpstr>'様式96_外来・在宅ベースアップ評価料（Ⅱ）'!Print_Area</vt:lpstr>
      <vt:lpstr>様式97_入院ベースアップ評価料!Print_Area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2024-02-28T03:25:51Z</dcterms:created>
  <dcterms:modified xsi:type="dcterms:W3CDTF">2024-03-08T10:28:37Z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0x010100B480427C29BCEF49B839B52556230540</vt:lpwstr>
  </property>
</Properties>
</file>