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8340"/>
  </bookViews>
  <sheets>
    <sheet name="steering works" sheetId="3" r:id="rId1"/>
    <sheet name="steering works similar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6" l="1"/>
  <c r="A7" i="6"/>
  <c r="B27" i="6" l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5" i="6"/>
  <c r="J7" i="6" l="1"/>
  <c r="K7" i="6" s="1"/>
  <c r="O7" i="6" s="1"/>
  <c r="D7" i="6"/>
  <c r="E7" i="6" s="1"/>
  <c r="E27" i="3"/>
  <c r="B27" i="3"/>
  <c r="C27" i="3" s="1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C7" i="3" s="1"/>
  <c r="E4" i="3"/>
  <c r="D7" i="3" l="1"/>
  <c r="F7" i="3" s="1"/>
  <c r="H7" i="3" s="1"/>
  <c r="J7" i="3" s="1"/>
  <c r="L7" i="3" s="1"/>
  <c r="N7" i="3" s="1"/>
  <c r="D27" i="3"/>
  <c r="F27" i="3" s="1"/>
  <c r="A5" i="3"/>
  <c r="A8" i="3" s="1"/>
  <c r="C8" i="3" s="1"/>
  <c r="F7" i="6"/>
  <c r="F2" i="6"/>
  <c r="M7" i="6"/>
  <c r="G7" i="6" l="1"/>
  <c r="H7" i="6" s="1"/>
  <c r="I7" i="6" s="1"/>
  <c r="P7" i="3"/>
  <c r="D8" i="3"/>
  <c r="F8" i="3" s="1"/>
  <c r="G8" i="3" s="1"/>
  <c r="I8" i="3" s="1"/>
  <c r="K8" i="3" s="1"/>
  <c r="M8" i="3" s="1"/>
  <c r="A9" i="3"/>
  <c r="C9" i="3" s="1"/>
  <c r="H27" i="3"/>
  <c r="J27" i="3" s="1"/>
  <c r="L27" i="3" s="1"/>
  <c r="N27" i="3" s="1"/>
  <c r="G27" i="3"/>
  <c r="I27" i="3" s="1"/>
  <c r="K27" i="3" s="1"/>
  <c r="M27" i="3" s="1"/>
  <c r="G7" i="3"/>
  <c r="I7" i="3" s="1"/>
  <c r="K7" i="3" s="1"/>
  <c r="M7" i="3" s="1"/>
  <c r="O8" i="3" l="1"/>
  <c r="O7" i="3"/>
  <c r="O27" i="3"/>
  <c r="H8" i="3"/>
  <c r="J8" i="3" s="1"/>
  <c r="L8" i="3" s="1"/>
  <c r="N8" i="3" s="1"/>
  <c r="P27" i="3"/>
  <c r="D9" i="3"/>
  <c r="F9" i="3" s="1"/>
  <c r="H9" i="3" s="1"/>
  <c r="J9" i="3" s="1"/>
  <c r="L9" i="3" s="1"/>
  <c r="N9" i="3" s="1"/>
  <c r="A10" i="3"/>
  <c r="C10" i="3" s="1"/>
  <c r="L7" i="6"/>
  <c r="A11" i="3"/>
  <c r="C11" i="3" s="1"/>
  <c r="P8" i="3" l="1"/>
  <c r="P9" i="3"/>
  <c r="D10" i="3"/>
  <c r="F10" i="3" s="1"/>
  <c r="G10" i="3" s="1"/>
  <c r="I10" i="3" s="1"/>
  <c r="K10" i="3" s="1"/>
  <c r="M10" i="3" s="1"/>
  <c r="G9" i="3"/>
  <c r="I9" i="3" s="1"/>
  <c r="K9" i="3" s="1"/>
  <c r="M9" i="3" s="1"/>
  <c r="N7" i="6"/>
  <c r="P7" i="6"/>
  <c r="A12" i="3"/>
  <c r="C12" i="3" s="1"/>
  <c r="D11" i="3"/>
  <c r="F11" i="3" s="1"/>
  <c r="H10" i="3"/>
  <c r="J10" i="3" s="1"/>
  <c r="L10" i="3" s="1"/>
  <c r="N10" i="3" s="1"/>
  <c r="P10" i="3" l="1"/>
  <c r="O9" i="3"/>
  <c r="O10" i="3"/>
  <c r="A13" i="3"/>
  <c r="C13" i="3" s="1"/>
  <c r="D12" i="3"/>
  <c r="F12" i="3" s="1"/>
  <c r="G11" i="3"/>
  <c r="I11" i="3" s="1"/>
  <c r="K11" i="3" s="1"/>
  <c r="M11" i="3" s="1"/>
  <c r="H11" i="3"/>
  <c r="J11" i="3" s="1"/>
  <c r="L11" i="3" s="1"/>
  <c r="N11" i="3" s="1"/>
  <c r="P11" i="3" l="1"/>
  <c r="O11" i="3"/>
  <c r="A14" i="3"/>
  <c r="C14" i="3" s="1"/>
  <c r="D13" i="3"/>
  <c r="F13" i="3" s="1"/>
  <c r="G12" i="3"/>
  <c r="I12" i="3" s="1"/>
  <c r="K12" i="3" s="1"/>
  <c r="M12" i="3" s="1"/>
  <c r="H12" i="3"/>
  <c r="J12" i="3" s="1"/>
  <c r="L12" i="3" s="1"/>
  <c r="N12" i="3" s="1"/>
  <c r="P12" i="3" l="1"/>
  <c r="O12" i="3"/>
  <c r="A15" i="3"/>
  <c r="C15" i="3" s="1"/>
  <c r="D14" i="3"/>
  <c r="F14" i="3" s="1"/>
  <c r="G13" i="3"/>
  <c r="I13" i="3" s="1"/>
  <c r="K13" i="3" s="1"/>
  <c r="M13" i="3" s="1"/>
  <c r="H13" i="3"/>
  <c r="J13" i="3" s="1"/>
  <c r="L13" i="3" s="1"/>
  <c r="N13" i="3" s="1"/>
  <c r="P13" i="3" l="1"/>
  <c r="O13" i="3"/>
  <c r="A16" i="3"/>
  <c r="C16" i="3" s="1"/>
  <c r="D15" i="3"/>
  <c r="F15" i="3" s="1"/>
  <c r="G14" i="3"/>
  <c r="I14" i="3" s="1"/>
  <c r="K14" i="3" s="1"/>
  <c r="M14" i="3" s="1"/>
  <c r="H14" i="3"/>
  <c r="J14" i="3" s="1"/>
  <c r="L14" i="3" s="1"/>
  <c r="N14" i="3" s="1"/>
  <c r="P14" i="3" l="1"/>
  <c r="O14" i="3"/>
  <c r="A17" i="3"/>
  <c r="C17" i="3" s="1"/>
  <c r="D16" i="3"/>
  <c r="F16" i="3" s="1"/>
  <c r="G15" i="3"/>
  <c r="I15" i="3" s="1"/>
  <c r="K15" i="3" s="1"/>
  <c r="M15" i="3" s="1"/>
  <c r="H15" i="3"/>
  <c r="J15" i="3" s="1"/>
  <c r="L15" i="3" s="1"/>
  <c r="N15" i="3" s="1"/>
  <c r="P15" i="3" l="1"/>
  <c r="O15" i="3"/>
  <c r="A18" i="3"/>
  <c r="C18" i="3" s="1"/>
  <c r="D17" i="3"/>
  <c r="F17" i="3" s="1"/>
  <c r="G16" i="3"/>
  <c r="I16" i="3" s="1"/>
  <c r="K16" i="3" s="1"/>
  <c r="M16" i="3" s="1"/>
  <c r="H16" i="3"/>
  <c r="J16" i="3" s="1"/>
  <c r="L16" i="3" s="1"/>
  <c r="N16" i="3" s="1"/>
  <c r="P16" i="3" l="1"/>
  <c r="O16" i="3"/>
  <c r="A19" i="3"/>
  <c r="C19" i="3" s="1"/>
  <c r="D18" i="3"/>
  <c r="F18" i="3" s="1"/>
  <c r="G17" i="3"/>
  <c r="I17" i="3" s="1"/>
  <c r="K17" i="3" s="1"/>
  <c r="M17" i="3" s="1"/>
  <c r="H17" i="3"/>
  <c r="J17" i="3" s="1"/>
  <c r="L17" i="3" s="1"/>
  <c r="N17" i="3" s="1"/>
  <c r="P17" i="3" l="1"/>
  <c r="O17" i="3"/>
  <c r="A20" i="3"/>
  <c r="C20" i="3" s="1"/>
  <c r="D19" i="3"/>
  <c r="F19" i="3" s="1"/>
  <c r="G18" i="3"/>
  <c r="I18" i="3" s="1"/>
  <c r="K18" i="3" s="1"/>
  <c r="M18" i="3" s="1"/>
  <c r="H18" i="3"/>
  <c r="J18" i="3" s="1"/>
  <c r="L18" i="3" s="1"/>
  <c r="N18" i="3" s="1"/>
  <c r="P18" i="3" l="1"/>
  <c r="O18" i="3"/>
  <c r="A21" i="3"/>
  <c r="C21" i="3" s="1"/>
  <c r="D20" i="3"/>
  <c r="F20" i="3" s="1"/>
  <c r="G19" i="3"/>
  <c r="I19" i="3" s="1"/>
  <c r="K19" i="3" s="1"/>
  <c r="M19" i="3" s="1"/>
  <c r="H19" i="3"/>
  <c r="J19" i="3" s="1"/>
  <c r="L19" i="3" s="1"/>
  <c r="N19" i="3" s="1"/>
  <c r="P19" i="3" l="1"/>
  <c r="O19" i="3"/>
  <c r="A22" i="3"/>
  <c r="C22" i="3" s="1"/>
  <c r="D21" i="3"/>
  <c r="F21" i="3" s="1"/>
  <c r="G20" i="3"/>
  <c r="I20" i="3" s="1"/>
  <c r="K20" i="3" s="1"/>
  <c r="M20" i="3" s="1"/>
  <c r="H20" i="3"/>
  <c r="J20" i="3" s="1"/>
  <c r="L20" i="3" s="1"/>
  <c r="N20" i="3" s="1"/>
  <c r="P20" i="3" l="1"/>
  <c r="O20" i="3"/>
  <c r="A23" i="3"/>
  <c r="C23" i="3" s="1"/>
  <c r="D22" i="3"/>
  <c r="F22" i="3" s="1"/>
  <c r="G21" i="3"/>
  <c r="I21" i="3" s="1"/>
  <c r="K21" i="3" s="1"/>
  <c r="M21" i="3" s="1"/>
  <c r="H21" i="3"/>
  <c r="J21" i="3" s="1"/>
  <c r="L21" i="3" s="1"/>
  <c r="N21" i="3" s="1"/>
  <c r="P21" i="3" l="1"/>
  <c r="O21" i="3"/>
  <c r="A24" i="3"/>
  <c r="C24" i="3" s="1"/>
  <c r="D23" i="3"/>
  <c r="F23" i="3" s="1"/>
  <c r="G22" i="3"/>
  <c r="I22" i="3" s="1"/>
  <c r="K22" i="3" s="1"/>
  <c r="M22" i="3" s="1"/>
  <c r="H22" i="3"/>
  <c r="J22" i="3" s="1"/>
  <c r="L22" i="3" s="1"/>
  <c r="N22" i="3" s="1"/>
  <c r="P22" i="3" l="1"/>
  <c r="O22" i="3"/>
  <c r="A25" i="3"/>
  <c r="C25" i="3" s="1"/>
  <c r="D24" i="3"/>
  <c r="F24" i="3" s="1"/>
  <c r="G23" i="3"/>
  <c r="I23" i="3" s="1"/>
  <c r="K23" i="3" s="1"/>
  <c r="M23" i="3" s="1"/>
  <c r="H23" i="3"/>
  <c r="J23" i="3" s="1"/>
  <c r="L23" i="3" s="1"/>
  <c r="N23" i="3" s="1"/>
  <c r="P23" i="3" l="1"/>
  <c r="O23" i="3"/>
  <c r="A26" i="3"/>
  <c r="C26" i="3" s="1"/>
  <c r="D25" i="3"/>
  <c r="F25" i="3" s="1"/>
  <c r="G24" i="3"/>
  <c r="I24" i="3" s="1"/>
  <c r="K24" i="3" s="1"/>
  <c r="M24" i="3" s="1"/>
  <c r="H24" i="3"/>
  <c r="J24" i="3" s="1"/>
  <c r="L24" i="3" s="1"/>
  <c r="N24" i="3" s="1"/>
  <c r="P24" i="3" l="1"/>
  <c r="O24" i="3"/>
  <c r="D26" i="3"/>
  <c r="F26" i="3" s="1"/>
  <c r="G25" i="3"/>
  <c r="I25" i="3" s="1"/>
  <c r="K25" i="3" s="1"/>
  <c r="M25" i="3" s="1"/>
  <c r="H25" i="3"/>
  <c r="J25" i="3" s="1"/>
  <c r="L25" i="3" s="1"/>
  <c r="N25" i="3" s="1"/>
  <c r="P25" i="3" l="1"/>
  <c r="O25" i="3"/>
  <c r="G26" i="3"/>
  <c r="I26" i="3" s="1"/>
  <c r="K26" i="3" s="1"/>
  <c r="M26" i="3" s="1"/>
  <c r="H26" i="3"/>
  <c r="J26" i="3" s="1"/>
  <c r="L26" i="3" s="1"/>
  <c r="N26" i="3" s="1"/>
  <c r="P26" i="3" l="1"/>
  <c r="O26" i="3"/>
  <c r="J27" i="6" l="1"/>
  <c r="L27" i="6" s="1"/>
  <c r="P27" i="6" s="1"/>
  <c r="D27" i="6"/>
  <c r="E27" i="6" s="1"/>
  <c r="F27" i="6" s="1"/>
  <c r="A4" i="6"/>
  <c r="A8" i="6" s="1"/>
  <c r="G27" i="6" l="1"/>
  <c r="H27" i="6" s="1"/>
  <c r="I27" i="6" s="1"/>
  <c r="K27" i="6" s="1"/>
  <c r="N27" i="6"/>
  <c r="D8" i="6"/>
  <c r="E8" i="6" s="1"/>
  <c r="F8" i="6" s="1"/>
  <c r="J8" i="6"/>
  <c r="K8" i="6" s="1"/>
  <c r="A9" i="6"/>
  <c r="M27" i="6" l="1"/>
  <c r="O27" i="6"/>
  <c r="G8" i="6"/>
  <c r="H8" i="6" s="1"/>
  <c r="I8" i="6" s="1"/>
  <c r="L8" i="6" s="1"/>
  <c r="O8" i="6"/>
  <c r="M8" i="6"/>
  <c r="D9" i="6"/>
  <c r="E9" i="6" s="1"/>
  <c r="F9" i="6" s="1"/>
  <c r="A10" i="6"/>
  <c r="J9" i="6"/>
  <c r="K9" i="6" s="1"/>
  <c r="N8" i="6" l="1"/>
  <c r="P8" i="6"/>
  <c r="G9" i="6"/>
  <c r="H9" i="6" s="1"/>
  <c r="I9" i="6" s="1"/>
  <c r="L9" i="6" s="1"/>
  <c r="O9" i="6"/>
  <c r="M9" i="6"/>
  <c r="A11" i="6"/>
  <c r="D10" i="6"/>
  <c r="E10" i="6" s="1"/>
  <c r="F10" i="6" s="1"/>
  <c r="J10" i="6"/>
  <c r="K10" i="6" s="1"/>
  <c r="P9" i="6" l="1"/>
  <c r="N9" i="6"/>
  <c r="G10" i="6"/>
  <c r="H10" i="6" s="1"/>
  <c r="I10" i="6" s="1"/>
  <c r="L10" i="6" s="1"/>
  <c r="O10" i="6"/>
  <c r="M10" i="6"/>
  <c r="A12" i="6"/>
  <c r="J11" i="6"/>
  <c r="K11" i="6" s="1"/>
  <c r="D11" i="6"/>
  <c r="E11" i="6" s="1"/>
  <c r="F11" i="6" s="1"/>
  <c r="N10" i="6" l="1"/>
  <c r="P10" i="6"/>
  <c r="G11" i="6"/>
  <c r="H11" i="6" s="1"/>
  <c r="I11" i="6" s="1"/>
  <c r="L11" i="6" s="1"/>
  <c r="J12" i="6"/>
  <c r="K12" i="6" s="1"/>
  <c r="E12" i="6"/>
  <c r="F12" i="6" s="1"/>
  <c r="A13" i="6"/>
  <c r="D12" i="6"/>
  <c r="O11" i="6"/>
  <c r="M11" i="6"/>
  <c r="P11" i="6" l="1"/>
  <c r="N11" i="6"/>
  <c r="G12" i="6"/>
  <c r="H12" i="6" s="1"/>
  <c r="I12" i="6" s="1"/>
  <c r="L12" i="6" s="1"/>
  <c r="O12" i="6"/>
  <c r="M12" i="6"/>
  <c r="D13" i="6"/>
  <c r="E13" i="6" s="1"/>
  <c r="F13" i="6" s="1"/>
  <c r="J13" i="6"/>
  <c r="K13" i="6" s="1"/>
  <c r="A14" i="6"/>
  <c r="P12" i="6" l="1"/>
  <c r="N12" i="6"/>
  <c r="G13" i="6"/>
  <c r="H13" i="6" s="1"/>
  <c r="I13" i="6" s="1"/>
  <c r="L13" i="6" s="1"/>
  <c r="O13" i="6"/>
  <c r="M13" i="6"/>
  <c r="A15" i="6"/>
  <c r="D14" i="6"/>
  <c r="E14" i="6" s="1"/>
  <c r="F14" i="6" s="1"/>
  <c r="J14" i="6"/>
  <c r="K14" i="6" s="1"/>
  <c r="N13" i="6" l="1"/>
  <c r="P13" i="6"/>
  <c r="G14" i="6"/>
  <c r="H14" i="6" s="1"/>
  <c r="I14" i="6" s="1"/>
  <c r="L14" i="6" s="1"/>
  <c r="O14" i="6"/>
  <c r="M14" i="6"/>
  <c r="A16" i="6"/>
  <c r="J15" i="6"/>
  <c r="K15" i="6" s="1"/>
  <c r="D15" i="6"/>
  <c r="E15" i="6" s="1"/>
  <c r="F15" i="6" s="1"/>
  <c r="P14" i="6" l="1"/>
  <c r="N14" i="6"/>
  <c r="G15" i="6"/>
  <c r="H15" i="6" s="1"/>
  <c r="I15" i="6" s="1"/>
  <c r="L15" i="6" s="1"/>
  <c r="O15" i="6"/>
  <c r="M15" i="6"/>
  <c r="D16" i="6"/>
  <c r="E16" i="6" s="1"/>
  <c r="F16" i="6" s="1"/>
  <c r="J16" i="6"/>
  <c r="K16" i="6" s="1"/>
  <c r="A17" i="6"/>
  <c r="P15" i="6" l="1"/>
  <c r="N15" i="6"/>
  <c r="G16" i="6"/>
  <c r="H16" i="6" s="1"/>
  <c r="I16" i="6" s="1"/>
  <c r="L16" i="6" s="1"/>
  <c r="O16" i="6"/>
  <c r="M16" i="6"/>
  <c r="D17" i="6"/>
  <c r="J17" i="6"/>
  <c r="K17" i="6" s="1"/>
  <c r="E17" i="6"/>
  <c r="F17" i="6" s="1"/>
  <c r="A18" i="6"/>
  <c r="N16" i="6" l="1"/>
  <c r="P16" i="6"/>
  <c r="G17" i="6"/>
  <c r="H17" i="6" s="1"/>
  <c r="I17" i="6" s="1"/>
  <c r="L17" i="6" s="1"/>
  <c r="O17" i="6"/>
  <c r="M17" i="6"/>
  <c r="D18" i="6"/>
  <c r="E18" i="6" s="1"/>
  <c r="F18" i="6" s="1"/>
  <c r="A19" i="6"/>
  <c r="J18" i="6"/>
  <c r="L18" i="6" s="1"/>
  <c r="P17" i="6" l="1"/>
  <c r="N17" i="6"/>
  <c r="G18" i="6"/>
  <c r="H18" i="6" s="1"/>
  <c r="I18" i="6" s="1"/>
  <c r="K18" i="6" s="1"/>
  <c r="J19" i="6"/>
  <c r="L19" i="6" s="1"/>
  <c r="A20" i="6"/>
  <c r="D19" i="6"/>
  <c r="E19" i="6" s="1"/>
  <c r="F19" i="6" s="1"/>
  <c r="N18" i="6"/>
  <c r="P18" i="6"/>
  <c r="M18" i="6" l="1"/>
  <c r="O18" i="6"/>
  <c r="G19" i="6"/>
  <c r="H19" i="6" s="1"/>
  <c r="I19" i="6" s="1"/>
  <c r="K19" i="6" s="1"/>
  <c r="J20" i="6"/>
  <c r="L20" i="6" s="1"/>
  <c r="D20" i="6"/>
  <c r="E20" i="6" s="1"/>
  <c r="F20" i="6" s="1"/>
  <c r="A21" i="6"/>
  <c r="P19" i="6"/>
  <c r="N19" i="6"/>
  <c r="O19" i="6" l="1"/>
  <c r="M19" i="6"/>
  <c r="G20" i="6"/>
  <c r="H20" i="6" s="1"/>
  <c r="I20" i="6" s="1"/>
  <c r="K20" i="6" s="1"/>
  <c r="N20" i="6"/>
  <c r="P20" i="6"/>
  <c r="D21" i="6"/>
  <c r="E21" i="6" s="1"/>
  <c r="F21" i="6" s="1"/>
  <c r="A22" i="6"/>
  <c r="J21" i="6"/>
  <c r="L21" i="6" s="1"/>
  <c r="M20" i="6" l="1"/>
  <c r="O20" i="6"/>
  <c r="G21" i="6"/>
  <c r="H21" i="6" s="1"/>
  <c r="I21" i="6" s="1"/>
  <c r="K21" i="6" s="1"/>
  <c r="N21" i="6"/>
  <c r="P21" i="6"/>
  <c r="D22" i="6"/>
  <c r="E22" i="6" s="1"/>
  <c r="F22" i="6" s="1"/>
  <c r="A23" i="6"/>
  <c r="J22" i="6"/>
  <c r="L22" i="6" s="1"/>
  <c r="O21" i="6" l="1"/>
  <c r="M21" i="6"/>
  <c r="G22" i="6"/>
  <c r="H22" i="6" s="1"/>
  <c r="I22" i="6" s="1"/>
  <c r="K22" i="6" s="1"/>
  <c r="N22" i="6"/>
  <c r="P22" i="6"/>
  <c r="J23" i="6"/>
  <c r="L23" i="6" s="1"/>
  <c r="A24" i="6"/>
  <c r="D23" i="6"/>
  <c r="E23" i="6" s="1"/>
  <c r="F23" i="6" s="1"/>
  <c r="O22" i="6" l="1"/>
  <c r="M22" i="6"/>
  <c r="G23" i="6"/>
  <c r="H23" i="6" s="1"/>
  <c r="I23" i="6" s="1"/>
  <c r="K23" i="6" s="1"/>
  <c r="J24" i="6"/>
  <c r="L24" i="6" s="1"/>
  <c r="D24" i="6"/>
  <c r="E24" i="6" s="1"/>
  <c r="F24" i="6" s="1"/>
  <c r="A25" i="6"/>
  <c r="P23" i="6"/>
  <c r="N23" i="6"/>
  <c r="M23" i="6" l="1"/>
  <c r="O23" i="6"/>
  <c r="G24" i="6"/>
  <c r="H24" i="6" s="1"/>
  <c r="I24" i="6" s="1"/>
  <c r="K24" i="6" s="1"/>
  <c r="D25" i="6"/>
  <c r="E25" i="6" s="1"/>
  <c r="F25" i="6" s="1"/>
  <c r="J25" i="6"/>
  <c r="L25" i="6" s="1"/>
  <c r="A26" i="6"/>
  <c r="N24" i="6"/>
  <c r="P24" i="6"/>
  <c r="O24" i="6" l="1"/>
  <c r="M24" i="6"/>
  <c r="G25" i="6"/>
  <c r="H25" i="6" s="1"/>
  <c r="I25" i="6" s="1"/>
  <c r="K25" i="6" s="1"/>
  <c r="P25" i="6"/>
  <c r="N25" i="6"/>
  <c r="D26" i="6"/>
  <c r="E26" i="6" s="1"/>
  <c r="F26" i="6" s="1"/>
  <c r="J26" i="6"/>
  <c r="L26" i="6" s="1"/>
  <c r="M25" i="6" l="1"/>
  <c r="O25" i="6"/>
  <c r="G26" i="6"/>
  <c r="H26" i="6" s="1"/>
  <c r="I26" i="6" s="1"/>
  <c r="K26" i="6" s="1"/>
  <c r="P26" i="6"/>
  <c r="N26" i="6"/>
  <c r="M26" i="6" l="1"/>
  <c r="O26" i="6"/>
</calcChain>
</file>

<file path=xl/sharedStrings.xml><?xml version="1.0" encoding="utf-8"?>
<sst xmlns="http://schemas.openxmlformats.org/spreadsheetml/2006/main" count="53" uniqueCount="40">
  <si>
    <t>r</t>
  </si>
  <si>
    <t>t</t>
  </si>
  <si>
    <t>X</t>
  </si>
  <si>
    <t>Y</t>
  </si>
  <si>
    <t>left</t>
  </si>
  <si>
    <t>right</t>
  </si>
  <si>
    <t>t +</t>
  </si>
  <si>
    <t>PI/ 2</t>
  </si>
  <si>
    <t>PI/4</t>
  </si>
  <si>
    <t xml:space="preserve"> }</t>
  </si>
  <si>
    <t>rad</t>
  </si>
  <si>
    <t>tcoeff</t>
  </si>
  <si>
    <t>turn</t>
  </si>
  <si>
    <t>angle</t>
  </si>
  <si>
    <t>turn round</t>
  </si>
  <si>
    <t>movement</t>
  </si>
  <si>
    <t>?</t>
  </si>
  <si>
    <t>// First and third quadrant</t>
  </si>
  <si>
    <t xml:space="preserve"> if ((x &gt;= 0 &amp;&amp; y &gt;= 0) || (x &lt; 0 &amp;&amp; y &lt; 0))</t>
  </si>
  <si>
    <t xml:space="preserve"> {</t>
  </si>
  <si>
    <t xml:space="preserve"> rawLeft = mov; rawRight = turn;</t>
  </si>
  <si>
    <t xml:space="preserve"> else</t>
  </si>
  <si>
    <t xml:space="preserve"> rawRight = mov; rawLeft = turn;</t>
  </si>
  <si>
    <t>if</t>
  </si>
  <si>
    <t>revers polarity</t>
  </si>
  <si>
    <t>for y smaller 0</t>
  </si>
  <si>
    <t>0-left</t>
  </si>
  <si>
    <t>0-right</t>
  </si>
  <si>
    <t>if y smaller 0</t>
  </si>
  <si>
    <t>Gamma</t>
  </si>
  <si>
    <t>encoded = ((original / 255) ^ (1 / gamma)) * 255</t>
  </si>
  <si>
    <t>Gammaleft</t>
  </si>
  <si>
    <t>GammaRight</t>
  </si>
  <si>
    <t>this</t>
  </si>
  <si>
    <t>https://electronics.stackexchange.com/questions/19669/algorithm-for-mixing-2-axis-analog-input-to-control-a-differential-motor-drive</t>
  </si>
  <si>
    <t>http://savagemakers.com/differential-drive-tank-drive-in-arduino/</t>
  </si>
  <si>
    <t>for Tuning</t>
  </si>
  <si>
    <t xml:space="preserve">gamma correction </t>
  </si>
  <si>
    <t>Scale</t>
  </si>
  <si>
    <t>Formula from user Pedro Werneck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</si>
</sst>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urier New"/>
      <family val="3"/>
    </font>
    <font>
      <sz val="11"/>
      <color rgb="FF666666"/>
      <name val="Roboto"/>
    </font>
    <font>
      <sz val="12"/>
      <color rgb="FF333333"/>
      <name val="Arial"/>
      <family val="2"/>
    </font>
    <font>
      <sz val="11"/>
      <color rgb="FF444444"/>
      <name val="Roboto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C000"/>
      <name val="Calibri"/>
      <family val="2"/>
      <scheme val="minor"/>
    </font>
    <font>
      <sz val="10"/>
      <color rgb="FF242729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0" fontId="8" fillId="0" borderId="0" xfId="0" applyFont="1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/>
    <xf numFmtId="0" fontId="2" fillId="2" borderId="0" xfId="0" applyFont="1" applyFill="1" applyAlignment="1">
      <alignment vertical="center"/>
    </xf>
    <xf numFmtId="2" fontId="0" fillId="0" borderId="0" xfId="0" applyNumberFormat="1"/>
    <xf numFmtId="0" fontId="9" fillId="0" borderId="0" xfId="0" applyFont="1" applyAlignment="1">
      <alignment horizontal="left" vertical="center"/>
    </xf>
    <xf numFmtId="165" fontId="0" fillId="2" borderId="0" xfId="0" applyNumberFormat="1" applyFill="1"/>
    <xf numFmtId="0" fontId="6" fillId="2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Alignment="1">
      <alignment horizontal="center"/>
    </xf>
    <xf numFmtId="0" fontId="10" fillId="0" borderId="0" xfId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works'!$M$7:$M$27</c:f>
              <c:numCache>
                <c:formatCode>0.00</c:formatCode>
                <c:ptCount val="2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-0.47434164902525688</c:v>
                </c:pt>
                <c:pt idx="12">
                  <c:v>-0.44721359549995804</c:v>
                </c:pt>
                <c:pt idx="13">
                  <c:v>-0.41833001326703784</c:v>
                </c:pt>
                <c:pt idx="14">
                  <c:v>-0.38729833462074165</c:v>
                </c:pt>
                <c:pt idx="15">
                  <c:v>-0.35355339059327373</c:v>
                </c:pt>
                <c:pt idx="16">
                  <c:v>-0.31622776601683794</c:v>
                </c:pt>
                <c:pt idx="17">
                  <c:v>-0.27386127875258315</c:v>
                </c:pt>
                <c:pt idx="18">
                  <c:v>-0.22360679774997913</c:v>
                </c:pt>
                <c:pt idx="19">
                  <c:v>-0.15811388300841922</c:v>
                </c:pt>
                <c:pt idx="20">
                  <c:v>5.534321220593859E-9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works'!$N$7:$N$27</c:f>
              <c:numCache>
                <c:formatCode>0.00</c:formatCode>
                <c:ptCount val="21"/>
                <c:pt idx="0">
                  <c:v>7.8267121286930579E-9</c:v>
                </c:pt>
                <c:pt idx="1">
                  <c:v>-0.15811388300841847</c:v>
                </c:pt>
                <c:pt idx="2">
                  <c:v>-0.22360679774997863</c:v>
                </c:pt>
                <c:pt idx="3">
                  <c:v>-0.2738612787525827</c:v>
                </c:pt>
                <c:pt idx="4">
                  <c:v>-0.31622776601683794</c:v>
                </c:pt>
                <c:pt idx="5">
                  <c:v>-0.35355339059327373</c:v>
                </c:pt>
                <c:pt idx="6">
                  <c:v>-0.38729833462074165</c:v>
                </c:pt>
                <c:pt idx="7">
                  <c:v>-0.41833001326703767</c:v>
                </c:pt>
                <c:pt idx="8">
                  <c:v>-0.44721359549995793</c:v>
                </c:pt>
                <c:pt idx="9">
                  <c:v>-0.47434164902525677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works'!$O$7:$O$27</c:f>
              <c:numCache>
                <c:formatCode>0.00</c:formatCode>
                <c:ptCount val="2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-0.45</c:v>
                </c:pt>
                <c:pt idx="12">
                  <c:v>-0.40000000000000019</c:v>
                </c:pt>
                <c:pt idx="13">
                  <c:v>-0.35000000000000014</c:v>
                </c:pt>
                <c:pt idx="14">
                  <c:v>-0.29999999999999993</c:v>
                </c:pt>
                <c:pt idx="15">
                  <c:v>-0.24999999999999994</c:v>
                </c:pt>
                <c:pt idx="16">
                  <c:v>-0.2</c:v>
                </c:pt>
                <c:pt idx="17">
                  <c:v>-0.15000000000000008</c:v>
                </c:pt>
                <c:pt idx="18">
                  <c:v>-0.10000000000000014</c:v>
                </c:pt>
                <c:pt idx="19">
                  <c:v>-5.0000000000000162E-2</c:v>
                </c:pt>
                <c:pt idx="20">
                  <c:v>6.1257422745431013E-17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works'!$L$7:$L$27</c:f>
              <c:numCache>
                <c:formatCode>0.000</c:formatCode>
                <c:ptCount val="21"/>
                <c:pt idx="0">
                  <c:v>1.2251484549086203E-16</c:v>
                </c:pt>
                <c:pt idx="1">
                  <c:v>-4.9999999999999691E-2</c:v>
                </c:pt>
                <c:pt idx="2">
                  <c:v>-9.9999999999999686E-2</c:v>
                </c:pt>
                <c:pt idx="3">
                  <c:v>-0.14999999999999963</c:v>
                </c:pt>
                <c:pt idx="4">
                  <c:v>-0.19999999999999998</c:v>
                </c:pt>
                <c:pt idx="5">
                  <c:v>-0.24999999999999992</c:v>
                </c:pt>
                <c:pt idx="6">
                  <c:v>-0.29999999999999993</c:v>
                </c:pt>
                <c:pt idx="7">
                  <c:v>-0.34999999999999987</c:v>
                </c:pt>
                <c:pt idx="8">
                  <c:v>-0.39999999999999997</c:v>
                </c:pt>
                <c:pt idx="9">
                  <c:v>-0.44999999999999979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works'!$K$7:$K$27</c:f>
              <c:numCache>
                <c:formatCode>0.000</c:formatCode>
                <c:ptCount val="2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-0.45</c:v>
                </c:pt>
                <c:pt idx="12">
                  <c:v>-0.40000000000000019</c:v>
                </c:pt>
                <c:pt idx="13">
                  <c:v>-0.35000000000000014</c:v>
                </c:pt>
                <c:pt idx="14">
                  <c:v>-0.29999999999999993</c:v>
                </c:pt>
                <c:pt idx="15">
                  <c:v>-0.24999999999999994</c:v>
                </c:pt>
                <c:pt idx="16">
                  <c:v>-0.2</c:v>
                </c:pt>
                <c:pt idx="17">
                  <c:v>-0.15000000000000008</c:v>
                </c:pt>
                <c:pt idx="18">
                  <c:v>-0.10000000000000014</c:v>
                </c:pt>
                <c:pt idx="19">
                  <c:v>-5.0000000000000162E-2</c:v>
                </c:pt>
                <c:pt idx="20">
                  <c:v>6.1257422745431013E-17</c:v>
                </c:pt>
              </c:numCache>
            </c:numRef>
          </c:yVal>
          <c:smooth val="0"/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'steering works'!$A$7:$A$27</c:f>
              <c:numCache>
                <c:formatCode>0.0000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works'!$L$7:$L$27</c:f>
              <c:numCache>
                <c:formatCode>0.000</c:formatCode>
                <c:ptCount val="21"/>
                <c:pt idx="0">
                  <c:v>1.2251484549086203E-16</c:v>
                </c:pt>
                <c:pt idx="1">
                  <c:v>-4.9999999999999691E-2</c:v>
                </c:pt>
                <c:pt idx="2">
                  <c:v>-9.9999999999999686E-2</c:v>
                </c:pt>
                <c:pt idx="3">
                  <c:v>-0.14999999999999963</c:v>
                </c:pt>
                <c:pt idx="4">
                  <c:v>-0.19999999999999998</c:v>
                </c:pt>
                <c:pt idx="5">
                  <c:v>-0.24999999999999992</c:v>
                </c:pt>
                <c:pt idx="6">
                  <c:v>-0.29999999999999993</c:v>
                </c:pt>
                <c:pt idx="7">
                  <c:v>-0.34999999999999987</c:v>
                </c:pt>
                <c:pt idx="8">
                  <c:v>-0.39999999999999997</c:v>
                </c:pt>
                <c:pt idx="9">
                  <c:v>-0.44999999999999979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9823504"/>
        <c:axId val="-1229829488"/>
      </c:scatterChart>
      <c:valAx>
        <c:axId val="-12298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29488"/>
        <c:crosses val="autoZero"/>
        <c:crossBetween val="midCat"/>
      </c:valAx>
      <c:valAx>
        <c:axId val="-12298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'steering works similar'!$P$6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works similar'!$A$7:$A$27</c:f>
              <c:numCache>
                <c:formatCode>0.00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 similar'!$P$7:$P$27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0.22</c:v>
                </c:pt>
                <c:pt idx="8">
                  <c:v>0.3</c:v>
                </c:pt>
                <c:pt idx="9">
                  <c:v>0.39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9830032"/>
        <c:axId val="-1229821328"/>
      </c:scatterChart>
      <c:valAx>
        <c:axId val="-12298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21328"/>
        <c:crosses val="autoZero"/>
        <c:crossBetween val="midCat"/>
      </c:valAx>
      <c:valAx>
        <c:axId val="-1229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'steering works similar'!$O$6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works similar'!$A$7:$A$27</c:f>
              <c:numCache>
                <c:formatCode>0.00</c:formatCode>
                <c:ptCount val="2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0.15000000000000008</c:v>
                </c:pt>
                <c:pt idx="8">
                  <c:v>0.10000000000000007</c:v>
                </c:pt>
                <c:pt idx="9">
                  <c:v>5.0000000000000072E-2</c:v>
                </c:pt>
                <c:pt idx="10">
                  <c:v>6.9388939039072284E-17</c:v>
                </c:pt>
                <c:pt idx="11">
                  <c:v>-4.9999999999999933E-2</c:v>
                </c:pt>
                <c:pt idx="12">
                  <c:v>-9.9999999999999936E-2</c:v>
                </c:pt>
                <c:pt idx="13">
                  <c:v>-0.14999999999999994</c:v>
                </c:pt>
                <c:pt idx="14">
                  <c:v>-0.19999999999999996</c:v>
                </c:pt>
                <c:pt idx="15">
                  <c:v>-0.24999999999999994</c:v>
                </c:pt>
                <c:pt idx="16">
                  <c:v>-0.29999999999999993</c:v>
                </c:pt>
                <c:pt idx="17">
                  <c:v>-0.34999999999999992</c:v>
                </c:pt>
                <c:pt idx="18">
                  <c:v>-0.39999999999999991</c:v>
                </c:pt>
                <c:pt idx="19">
                  <c:v>-0.4499999999999999</c:v>
                </c:pt>
                <c:pt idx="20">
                  <c:v>-0.5</c:v>
                </c:pt>
              </c:numCache>
            </c:numRef>
          </c:xVal>
          <c:yVal>
            <c:numRef>
              <c:f>'steering works similar'!$O$7:$O$27</c:f>
              <c:numCache>
                <c:formatCode>0.000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0.39</c:v>
                </c:pt>
                <c:pt idx="12">
                  <c:v>0.3</c:v>
                </c:pt>
                <c:pt idx="13">
                  <c:v>0.22</c:v>
                </c:pt>
                <c:pt idx="14">
                  <c:v>0.15</c:v>
                </c:pt>
                <c:pt idx="15">
                  <c:v>0.1</c:v>
                </c:pt>
                <c:pt idx="16">
                  <c:v>0.06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9828400"/>
        <c:axId val="-1229819152"/>
      </c:scatterChart>
      <c:valAx>
        <c:axId val="-12298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19152"/>
        <c:crosses val="autoZero"/>
        <c:crossBetween val="midCat"/>
      </c:valAx>
      <c:valAx>
        <c:axId val="-1229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8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11</xdr:row>
      <xdr:rowOff>95250</xdr:rowOff>
    </xdr:from>
    <xdr:to>
      <xdr:col>16</xdr:col>
      <xdr:colOff>209550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10</xdr:row>
      <xdr:rowOff>200024</xdr:rowOff>
    </xdr:from>
    <xdr:to>
      <xdr:col>17</xdr:col>
      <xdr:colOff>657225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219074</xdr:colOff>
      <xdr:row>11</xdr:row>
      <xdr:rowOff>19050</xdr:rowOff>
    </xdr:from>
    <xdr:to>
      <xdr:col>15</xdr:col>
      <xdr:colOff>57149</xdr:colOff>
      <xdr:row>22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ectronics.stackexchange.com/questions/19669/algorithm-for-mixing-2-axis-analog-input-to-control-a-differential-motor-driv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avagemakers.com/differential-drive-tank-drive-in-ardu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P3" sqref="P3"/>
    </sheetView>
  </sheetViews>
  <sheetFormatPr defaultRowHeight="15" x14ac:dyDescent="0.25"/>
  <cols>
    <col min="1" max="1" width="20.140625" customWidth="1"/>
    <col min="2" max="2" width="7.5703125" customWidth="1"/>
    <col min="11" max="11" width="12.28515625" bestFit="1" customWidth="1"/>
    <col min="12" max="12" width="11.28515625" bestFit="1" customWidth="1"/>
  </cols>
  <sheetData>
    <row r="1" spans="1:17" x14ac:dyDescent="0.25">
      <c r="A1" s="25" t="s">
        <v>34</v>
      </c>
    </row>
    <row r="2" spans="1:17" x14ac:dyDescent="0.25">
      <c r="A2" t="s">
        <v>39</v>
      </c>
      <c r="M2" t="s">
        <v>37</v>
      </c>
    </row>
    <row r="3" spans="1:17" x14ac:dyDescent="0.25">
      <c r="M3" t="s">
        <v>36</v>
      </c>
    </row>
    <row r="4" spans="1:17" x14ac:dyDescent="0.25">
      <c r="C4">
        <v>0</v>
      </c>
      <c r="E4">
        <f>DEGREES(PI()/E5)</f>
        <v>45</v>
      </c>
      <c r="J4" t="s">
        <v>29</v>
      </c>
      <c r="M4" s="22">
        <v>2</v>
      </c>
      <c r="N4" s="22">
        <v>2</v>
      </c>
      <c r="O4">
        <v>1</v>
      </c>
      <c r="P4">
        <v>1</v>
      </c>
      <c r="Q4" s="19" t="s">
        <v>30</v>
      </c>
    </row>
    <row r="5" spans="1:17" x14ac:dyDescent="0.25">
      <c r="A5">
        <f>(A7-A27)/COUNT(B8:B27)</f>
        <v>0.05</v>
      </c>
      <c r="B5">
        <v>-0.5</v>
      </c>
      <c r="E5">
        <v>4</v>
      </c>
      <c r="J5" t="s">
        <v>38</v>
      </c>
      <c r="K5">
        <v>0.5</v>
      </c>
      <c r="L5">
        <v>-0.5</v>
      </c>
      <c r="M5" s="22">
        <v>0.5</v>
      </c>
      <c r="N5" s="22">
        <v>0.5</v>
      </c>
      <c r="O5">
        <v>0.5</v>
      </c>
      <c r="P5">
        <v>0.5</v>
      </c>
    </row>
    <row r="6" spans="1:17" x14ac:dyDescent="0.25">
      <c r="A6" s="27" t="s">
        <v>2</v>
      </c>
      <c r="B6" s="27" t="s">
        <v>3</v>
      </c>
      <c r="C6" s="28" t="s">
        <v>0</v>
      </c>
      <c r="D6" s="28" t="s">
        <v>1</v>
      </c>
      <c r="E6" s="28" t="s">
        <v>7</v>
      </c>
      <c r="F6" s="28" t="s">
        <v>6</v>
      </c>
      <c r="G6" s="28" t="s">
        <v>4</v>
      </c>
      <c r="H6" s="28" t="s">
        <v>5</v>
      </c>
      <c r="I6" s="28" t="s">
        <v>4</v>
      </c>
      <c r="J6" s="28" t="s">
        <v>5</v>
      </c>
      <c r="K6" s="29" t="s">
        <v>4</v>
      </c>
      <c r="L6" s="29" t="s">
        <v>5</v>
      </c>
      <c r="M6" s="30" t="s">
        <v>31</v>
      </c>
      <c r="N6" s="30" t="s">
        <v>32</v>
      </c>
      <c r="O6" s="28"/>
      <c r="P6" s="28"/>
    </row>
    <row r="7" spans="1:17" x14ac:dyDescent="0.25">
      <c r="A7" s="9">
        <v>0.5</v>
      </c>
      <c r="B7">
        <f>$B$5</f>
        <v>-0.5</v>
      </c>
      <c r="C7">
        <f>SQRT(A7*A7+B7*B7)</f>
        <v>0.70710678118654757</v>
      </c>
      <c r="D7">
        <f>ATAN2(B7,A7)</f>
        <v>2.3561944901923448</v>
      </c>
      <c r="E7">
        <f>(PI()/$E$5)</f>
        <v>0.78539816339744828</v>
      </c>
      <c r="F7" s="6">
        <f>E7+D7</f>
        <v>3.1415926535897931</v>
      </c>
      <c r="G7">
        <f>C7*COS(F7)</f>
        <v>-0.70710678118654757</v>
      </c>
      <c r="H7">
        <f>C7*SIN(F7)</f>
        <v>8.6631078042610645E-17</v>
      </c>
      <c r="I7">
        <f>G7*SQRT(2)</f>
        <v>-1.0000000000000002</v>
      </c>
      <c r="J7">
        <f>H7*SQRT(2)</f>
        <v>1.2251484549086203E-16</v>
      </c>
      <c r="K7" s="10">
        <f>MAX($L$5,MIN(I7,$K$5))</f>
        <v>-0.5</v>
      </c>
      <c r="L7" s="10">
        <f>MAX($L$5,MIN(J7,$K$5))</f>
        <v>1.2251484549086203E-16</v>
      </c>
      <c r="M7" s="23">
        <f>IF(K7&lt;0,-1*(((ABS($K7)/M$5)^(1/M$4))*M$5),((ABS($K7)/M$5)^(1/M$4))*M$5)</f>
        <v>-0.5</v>
      </c>
      <c r="N7" s="23">
        <f>IF(L7&lt;0,-1*(((ABS(L7)/N$5)^(1/N$4))*N$5),((ABS(L7)/N$5)^(1/N$4))*N$5)</f>
        <v>7.8267121286930579E-9</v>
      </c>
      <c r="O7" s="18">
        <f>(($K7/O$5)^(O$4))*O$5</f>
        <v>-0.5</v>
      </c>
      <c r="P7" s="18">
        <f>(($L7/P$5)^(P$4))*P$5</f>
        <v>1.2251484549086203E-16</v>
      </c>
    </row>
    <row r="8" spans="1:17" x14ac:dyDescent="0.25">
      <c r="A8" s="9">
        <f>A7-$A$5</f>
        <v>0.45</v>
      </c>
      <c r="B8">
        <f t="shared" ref="B8:B27" si="0">$B$5</f>
        <v>-0.5</v>
      </c>
      <c r="C8">
        <f t="shared" ref="C8:C27" si="1">SQRT(A8*A8+B8*B8)</f>
        <v>0.67268120235368556</v>
      </c>
      <c r="D8">
        <f t="shared" ref="D8:D27" si="2">ATAN2(B8,A8)</f>
        <v>2.4087775518032863</v>
      </c>
      <c r="E8">
        <f t="shared" ref="E8:E27" si="3">(PI()/$E$5)</f>
        <v>0.78539816339744828</v>
      </c>
      <c r="F8" s="6">
        <f t="shared" ref="F8:F27" si="4">E8+D8</f>
        <v>3.1941757152007346</v>
      </c>
      <c r="G8">
        <f t="shared" ref="G8:G27" si="5">C8*COS(F8)</f>
        <v>-0.67175144212722027</v>
      </c>
      <c r="H8">
        <f t="shared" ref="H8:H27" si="6">C8*SIN(F8)</f>
        <v>-3.5355339059327154E-2</v>
      </c>
      <c r="I8" s="8">
        <f t="shared" ref="I8:J27" si="7">G8*SQRT(2)</f>
        <v>-0.95000000000000018</v>
      </c>
      <c r="J8" s="8">
        <f t="shared" si="7"/>
        <v>-4.9999999999999691E-2</v>
      </c>
      <c r="K8" s="10">
        <f t="shared" ref="K8:L27" si="8">MAX($L$5,MIN(I8,$K$5))</f>
        <v>-0.5</v>
      </c>
      <c r="L8" s="10">
        <f t="shared" si="8"/>
        <v>-4.9999999999999691E-2</v>
      </c>
      <c r="M8" s="23">
        <f t="shared" ref="M8:M27" si="9">IF(K8&lt;0,-1*(((ABS($K8)/M$5)^(1/M$4))*M$5),((ABS($K8)/M$5)^(1/M$4))*M$5)</f>
        <v>-0.5</v>
      </c>
      <c r="N8" s="23">
        <f t="shared" ref="N8:N27" si="10">IF(L8&lt;0,-1*(((ABS(L8)/N$5)^(1/N$4))*N$5),((ABS(L8)/N$5)^(1/N$4))*N$5)</f>
        <v>-0.15811388300841847</v>
      </c>
      <c r="O8" s="18">
        <f t="shared" ref="O8:O27" si="11">(($K8/O$5)^(O$4))*O$5</f>
        <v>-0.5</v>
      </c>
      <c r="P8" s="18">
        <f t="shared" ref="P8:P27" si="12">(($L8/P$5)^(P$4))*P$5</f>
        <v>-4.9999999999999691E-2</v>
      </c>
    </row>
    <row r="9" spans="1:17" x14ac:dyDescent="0.25">
      <c r="A9" s="9">
        <f t="shared" ref="A9:A26" si="13">A8-$A$5</f>
        <v>0.4</v>
      </c>
      <c r="B9">
        <f t="shared" si="0"/>
        <v>-0.5</v>
      </c>
      <c r="C9">
        <f t="shared" si="1"/>
        <v>0.6403124237432849</v>
      </c>
      <c r="D9">
        <f t="shared" si="2"/>
        <v>2.4668517113662403</v>
      </c>
      <c r="E9">
        <f t="shared" si="3"/>
        <v>0.78539816339744828</v>
      </c>
      <c r="F9" s="6">
        <f t="shared" si="4"/>
        <v>3.2522498747636885</v>
      </c>
      <c r="G9">
        <f t="shared" si="5"/>
        <v>-0.63639610306789285</v>
      </c>
      <c r="H9">
        <f t="shared" si="6"/>
        <v>-7.071067811865453E-2</v>
      </c>
      <c r="I9" s="8">
        <f t="shared" si="7"/>
        <v>-0.90000000000000013</v>
      </c>
      <c r="J9" s="8">
        <f t="shared" si="7"/>
        <v>-9.9999999999999686E-2</v>
      </c>
      <c r="K9" s="10">
        <f t="shared" si="8"/>
        <v>-0.5</v>
      </c>
      <c r="L9" s="10">
        <f t="shared" si="8"/>
        <v>-9.9999999999999686E-2</v>
      </c>
      <c r="M9" s="23">
        <f t="shared" si="9"/>
        <v>-0.5</v>
      </c>
      <c r="N9" s="23">
        <f t="shared" si="10"/>
        <v>-0.22360679774997863</v>
      </c>
      <c r="O9" s="18">
        <f t="shared" si="11"/>
        <v>-0.5</v>
      </c>
      <c r="P9" s="18">
        <f t="shared" si="12"/>
        <v>-9.9999999999999686E-2</v>
      </c>
    </row>
    <row r="10" spans="1:17" x14ac:dyDescent="0.25">
      <c r="A10" s="9">
        <f t="shared" si="13"/>
        <v>0.35000000000000003</v>
      </c>
      <c r="B10">
        <f t="shared" si="0"/>
        <v>-0.5</v>
      </c>
      <c r="C10">
        <f t="shared" si="1"/>
        <v>0.61032778078668515</v>
      </c>
      <c r="D10">
        <f t="shared" si="2"/>
        <v>2.5308666892005842</v>
      </c>
      <c r="E10">
        <f t="shared" si="3"/>
        <v>0.78539816339744828</v>
      </c>
      <c r="F10" s="6">
        <f t="shared" si="4"/>
        <v>3.3162648525980325</v>
      </c>
      <c r="G10">
        <f t="shared" si="5"/>
        <v>-0.60104076400856543</v>
      </c>
      <c r="H10">
        <f t="shared" si="6"/>
        <v>-0.10606601717798186</v>
      </c>
      <c r="I10" s="8">
        <f t="shared" si="7"/>
        <v>-0.85000000000000009</v>
      </c>
      <c r="J10" s="8">
        <f t="shared" si="7"/>
        <v>-0.14999999999999963</v>
      </c>
      <c r="K10" s="10">
        <f t="shared" si="8"/>
        <v>-0.5</v>
      </c>
      <c r="L10" s="10">
        <f t="shared" si="8"/>
        <v>-0.14999999999999963</v>
      </c>
      <c r="M10" s="23">
        <f t="shared" si="9"/>
        <v>-0.5</v>
      </c>
      <c r="N10" s="23">
        <f t="shared" si="10"/>
        <v>-0.2738612787525827</v>
      </c>
      <c r="O10" s="18">
        <f t="shared" si="11"/>
        <v>-0.5</v>
      </c>
      <c r="P10" s="18">
        <f t="shared" si="12"/>
        <v>-0.14999999999999963</v>
      </c>
    </row>
    <row r="11" spans="1:17" x14ac:dyDescent="0.25">
      <c r="A11" s="9">
        <f t="shared" si="13"/>
        <v>0.30000000000000004</v>
      </c>
      <c r="B11">
        <f t="shared" si="0"/>
        <v>-0.5</v>
      </c>
      <c r="C11">
        <f t="shared" si="1"/>
        <v>0.5830951894845301</v>
      </c>
      <c r="D11">
        <f t="shared" si="2"/>
        <v>2.6011731533192091</v>
      </c>
      <c r="E11">
        <f t="shared" si="3"/>
        <v>0.78539816339744828</v>
      </c>
      <c r="F11" s="6">
        <f t="shared" si="4"/>
        <v>3.3865713167166573</v>
      </c>
      <c r="G11">
        <f t="shared" si="5"/>
        <v>-0.56568542494923801</v>
      </c>
      <c r="H11">
        <f t="shared" si="6"/>
        <v>-0.14142135623730948</v>
      </c>
      <c r="I11" s="8">
        <f t="shared" si="7"/>
        <v>-0.8</v>
      </c>
      <c r="J11" s="8">
        <f t="shared" si="7"/>
        <v>-0.19999999999999998</v>
      </c>
      <c r="K11" s="10">
        <f t="shared" si="8"/>
        <v>-0.5</v>
      </c>
      <c r="L11" s="10">
        <f t="shared" si="8"/>
        <v>-0.19999999999999998</v>
      </c>
      <c r="M11" s="23">
        <f t="shared" si="9"/>
        <v>-0.5</v>
      </c>
      <c r="N11" s="23">
        <f t="shared" si="10"/>
        <v>-0.31622776601683794</v>
      </c>
      <c r="O11" s="18">
        <f t="shared" si="11"/>
        <v>-0.5</v>
      </c>
      <c r="P11" s="18">
        <f t="shared" si="12"/>
        <v>-0.19999999999999998</v>
      </c>
    </row>
    <row r="12" spans="1:17" x14ac:dyDescent="0.25">
      <c r="A12" s="9">
        <f t="shared" si="13"/>
        <v>0.25000000000000006</v>
      </c>
      <c r="B12">
        <f t="shared" si="0"/>
        <v>-0.5</v>
      </c>
      <c r="C12">
        <f t="shared" si="1"/>
        <v>0.55901699437494745</v>
      </c>
      <c r="D12">
        <f t="shared" si="2"/>
        <v>2.677945044588987</v>
      </c>
      <c r="E12">
        <f t="shared" si="3"/>
        <v>0.78539816339744828</v>
      </c>
      <c r="F12" s="6">
        <f t="shared" si="4"/>
        <v>3.4633432079864352</v>
      </c>
      <c r="G12">
        <f t="shared" si="5"/>
        <v>-0.53033008588991071</v>
      </c>
      <c r="H12">
        <f t="shared" si="6"/>
        <v>-0.17677669529663681</v>
      </c>
      <c r="I12" s="8">
        <f t="shared" si="7"/>
        <v>-0.75000000000000011</v>
      </c>
      <c r="J12" s="8">
        <f t="shared" si="7"/>
        <v>-0.24999999999999992</v>
      </c>
      <c r="K12" s="10">
        <f t="shared" si="8"/>
        <v>-0.5</v>
      </c>
      <c r="L12" s="10">
        <f t="shared" si="8"/>
        <v>-0.24999999999999992</v>
      </c>
      <c r="M12" s="23">
        <f t="shared" si="9"/>
        <v>-0.5</v>
      </c>
      <c r="N12" s="23">
        <f t="shared" si="10"/>
        <v>-0.35355339059327373</v>
      </c>
      <c r="O12" s="18">
        <f t="shared" si="11"/>
        <v>-0.5</v>
      </c>
      <c r="P12" s="18">
        <f t="shared" si="12"/>
        <v>-0.24999999999999992</v>
      </c>
    </row>
    <row r="13" spans="1:17" x14ac:dyDescent="0.25">
      <c r="A13" s="9">
        <f t="shared" si="13"/>
        <v>0.20000000000000007</v>
      </c>
      <c r="B13">
        <f t="shared" si="0"/>
        <v>-0.5</v>
      </c>
      <c r="C13">
        <f t="shared" si="1"/>
        <v>0.53851648071345048</v>
      </c>
      <c r="D13">
        <f t="shared" si="2"/>
        <v>2.7610862764774282</v>
      </c>
      <c r="E13">
        <f t="shared" si="3"/>
        <v>0.78539816339744828</v>
      </c>
      <c r="F13" s="6">
        <f t="shared" si="4"/>
        <v>3.5464844398748765</v>
      </c>
      <c r="G13">
        <f t="shared" si="5"/>
        <v>-0.49497474683058335</v>
      </c>
      <c r="H13">
        <f t="shared" si="6"/>
        <v>-0.2121320343559642</v>
      </c>
      <c r="I13" s="8">
        <f t="shared" si="7"/>
        <v>-0.70000000000000018</v>
      </c>
      <c r="J13" s="8">
        <f t="shared" si="7"/>
        <v>-0.29999999999999993</v>
      </c>
      <c r="K13" s="10">
        <f t="shared" si="8"/>
        <v>-0.5</v>
      </c>
      <c r="L13" s="10">
        <f t="shared" si="8"/>
        <v>-0.29999999999999993</v>
      </c>
      <c r="M13" s="23">
        <f t="shared" si="9"/>
        <v>-0.5</v>
      </c>
      <c r="N13" s="23">
        <f t="shared" si="10"/>
        <v>-0.38729833462074165</v>
      </c>
      <c r="O13" s="18">
        <f t="shared" si="11"/>
        <v>-0.5</v>
      </c>
      <c r="P13" s="18">
        <f t="shared" si="12"/>
        <v>-0.29999999999999993</v>
      </c>
    </row>
    <row r="14" spans="1:17" x14ac:dyDescent="0.25">
      <c r="A14" s="9">
        <f t="shared" si="13"/>
        <v>0.15000000000000008</v>
      </c>
      <c r="B14">
        <f t="shared" si="0"/>
        <v>-0.5</v>
      </c>
      <c r="C14">
        <f t="shared" si="1"/>
        <v>0.52201532544552753</v>
      </c>
      <c r="D14">
        <f t="shared" si="2"/>
        <v>2.8501358591119259</v>
      </c>
      <c r="E14">
        <f t="shared" si="3"/>
        <v>0.78539816339744828</v>
      </c>
      <c r="F14" s="6">
        <f t="shared" si="4"/>
        <v>3.6355340225093742</v>
      </c>
      <c r="G14">
        <f t="shared" si="5"/>
        <v>-0.45961940777125598</v>
      </c>
      <c r="H14">
        <f t="shared" si="6"/>
        <v>-0.24748737341529151</v>
      </c>
      <c r="I14" s="8">
        <f t="shared" si="7"/>
        <v>-0.65000000000000013</v>
      </c>
      <c r="J14" s="8">
        <f t="shared" si="7"/>
        <v>-0.34999999999999987</v>
      </c>
      <c r="K14" s="10">
        <f t="shared" si="8"/>
        <v>-0.5</v>
      </c>
      <c r="L14" s="10">
        <f t="shared" si="8"/>
        <v>-0.34999999999999987</v>
      </c>
      <c r="M14" s="23">
        <f t="shared" si="9"/>
        <v>-0.5</v>
      </c>
      <c r="N14" s="23">
        <f t="shared" si="10"/>
        <v>-0.41833001326703767</v>
      </c>
      <c r="O14" s="18">
        <f t="shared" si="11"/>
        <v>-0.5</v>
      </c>
      <c r="P14" s="18">
        <f t="shared" si="12"/>
        <v>-0.34999999999999987</v>
      </c>
    </row>
    <row r="15" spans="1:17" x14ac:dyDescent="0.25">
      <c r="A15" s="9">
        <f t="shared" si="13"/>
        <v>0.10000000000000007</v>
      </c>
      <c r="B15">
        <f t="shared" si="0"/>
        <v>-0.5</v>
      </c>
      <c r="C15">
        <f t="shared" si="1"/>
        <v>0.50990195135927852</v>
      </c>
      <c r="D15">
        <f t="shared" si="2"/>
        <v>2.9441970937399122</v>
      </c>
      <c r="E15">
        <f t="shared" si="3"/>
        <v>0.78539816339744828</v>
      </c>
      <c r="F15" s="6">
        <f t="shared" si="4"/>
        <v>3.7295952571373605</v>
      </c>
      <c r="G15">
        <f t="shared" si="5"/>
        <v>-0.42426406871192862</v>
      </c>
      <c r="H15">
        <f t="shared" si="6"/>
        <v>-0.28284271247461895</v>
      </c>
      <c r="I15" s="8">
        <f t="shared" si="7"/>
        <v>-0.6000000000000002</v>
      </c>
      <c r="J15" s="8">
        <f t="shared" si="7"/>
        <v>-0.39999999999999997</v>
      </c>
      <c r="K15" s="10">
        <f t="shared" si="8"/>
        <v>-0.5</v>
      </c>
      <c r="L15" s="10">
        <f t="shared" si="8"/>
        <v>-0.39999999999999997</v>
      </c>
      <c r="M15" s="23">
        <f t="shared" si="9"/>
        <v>-0.5</v>
      </c>
      <c r="N15" s="23">
        <f t="shared" si="10"/>
        <v>-0.44721359549995793</v>
      </c>
      <c r="O15" s="18">
        <f t="shared" si="11"/>
        <v>-0.5</v>
      </c>
      <c r="P15" s="18">
        <f t="shared" si="12"/>
        <v>-0.39999999999999997</v>
      </c>
    </row>
    <row r="16" spans="1:17" x14ac:dyDescent="0.25">
      <c r="A16" s="9">
        <f t="shared" si="13"/>
        <v>5.0000000000000072E-2</v>
      </c>
      <c r="B16">
        <f t="shared" si="0"/>
        <v>-0.5</v>
      </c>
      <c r="C16">
        <f t="shared" si="1"/>
        <v>0.50249378105604448</v>
      </c>
      <c r="D16">
        <f t="shared" si="2"/>
        <v>3.0419240010986308</v>
      </c>
      <c r="E16">
        <f t="shared" si="3"/>
        <v>0.78539816339744828</v>
      </c>
      <c r="F16" s="6">
        <f t="shared" si="4"/>
        <v>3.8273221644960791</v>
      </c>
      <c r="G16">
        <f t="shared" si="5"/>
        <v>-0.38890872965260126</v>
      </c>
      <c r="H16">
        <f t="shared" si="6"/>
        <v>-0.3181980515339462</v>
      </c>
      <c r="I16" s="8">
        <f t="shared" si="7"/>
        <v>-0.55000000000000016</v>
      </c>
      <c r="J16" s="8">
        <f t="shared" si="7"/>
        <v>-0.44999999999999979</v>
      </c>
      <c r="K16" s="10">
        <f t="shared" si="8"/>
        <v>-0.5</v>
      </c>
      <c r="L16" s="10">
        <f t="shared" si="8"/>
        <v>-0.44999999999999979</v>
      </c>
      <c r="M16" s="23">
        <f t="shared" si="9"/>
        <v>-0.5</v>
      </c>
      <c r="N16" s="23">
        <f t="shared" si="10"/>
        <v>-0.47434164902525677</v>
      </c>
      <c r="O16" s="18">
        <f t="shared" si="11"/>
        <v>-0.5</v>
      </c>
      <c r="P16" s="18">
        <f t="shared" si="12"/>
        <v>-0.44999999999999979</v>
      </c>
    </row>
    <row r="17" spans="1:16" s="14" customFormat="1" x14ac:dyDescent="0.25">
      <c r="A17" s="20">
        <f t="shared" si="13"/>
        <v>6.9388939039072284E-17</v>
      </c>
      <c r="B17" s="14">
        <f t="shared" si="0"/>
        <v>-0.5</v>
      </c>
      <c r="C17">
        <f t="shared" si="1"/>
        <v>0.5</v>
      </c>
      <c r="D17" s="14">
        <f t="shared" si="2"/>
        <v>3.1415926535897931</v>
      </c>
      <c r="E17" s="14">
        <f t="shared" si="3"/>
        <v>0.78539816339744828</v>
      </c>
      <c r="F17" s="21">
        <f t="shared" si="4"/>
        <v>3.9269908169872414</v>
      </c>
      <c r="G17" s="14">
        <f t="shared" si="5"/>
        <v>-0.35355339059327384</v>
      </c>
      <c r="H17" s="14">
        <f t="shared" si="6"/>
        <v>-0.35355339059327373</v>
      </c>
      <c r="I17" s="15">
        <f t="shared" si="7"/>
        <v>-0.50000000000000011</v>
      </c>
      <c r="J17" s="15">
        <f t="shared" si="7"/>
        <v>-0.5</v>
      </c>
      <c r="K17" s="16">
        <f t="shared" si="8"/>
        <v>-0.5</v>
      </c>
      <c r="L17" s="16">
        <f t="shared" si="8"/>
        <v>-0.5</v>
      </c>
      <c r="M17" s="23">
        <f t="shared" si="9"/>
        <v>-0.5</v>
      </c>
      <c r="N17" s="23">
        <f t="shared" si="10"/>
        <v>-0.5</v>
      </c>
      <c r="O17" s="18">
        <f t="shared" si="11"/>
        <v>-0.5</v>
      </c>
      <c r="P17" s="18">
        <f t="shared" si="12"/>
        <v>-0.5</v>
      </c>
    </row>
    <row r="18" spans="1:16" x14ac:dyDescent="0.25">
      <c r="A18" s="9">
        <f t="shared" si="13"/>
        <v>-4.9999999999999933E-2</v>
      </c>
      <c r="B18">
        <f t="shared" si="0"/>
        <v>-0.5</v>
      </c>
      <c r="C18">
        <f t="shared" si="1"/>
        <v>0.50249378105604448</v>
      </c>
      <c r="D18">
        <f t="shared" si="2"/>
        <v>-3.0419240010986313</v>
      </c>
      <c r="E18">
        <f t="shared" si="3"/>
        <v>0.78539816339744828</v>
      </c>
      <c r="F18" s="6">
        <f t="shared" si="4"/>
        <v>-2.256525837701183</v>
      </c>
      <c r="G18">
        <f t="shared" si="5"/>
        <v>-0.31819805153394637</v>
      </c>
      <c r="H18">
        <f t="shared" si="6"/>
        <v>-0.38890872965260109</v>
      </c>
      <c r="I18" s="8">
        <f t="shared" si="7"/>
        <v>-0.45</v>
      </c>
      <c r="J18" s="8">
        <f t="shared" si="7"/>
        <v>-0.54999999999999993</v>
      </c>
      <c r="K18" s="10">
        <f t="shared" si="8"/>
        <v>-0.45</v>
      </c>
      <c r="L18" s="10">
        <f t="shared" si="8"/>
        <v>-0.5</v>
      </c>
      <c r="M18" s="23">
        <f t="shared" si="9"/>
        <v>-0.47434164902525688</v>
      </c>
      <c r="N18" s="23">
        <f t="shared" si="10"/>
        <v>-0.5</v>
      </c>
      <c r="O18" s="18">
        <f t="shared" si="11"/>
        <v>-0.45</v>
      </c>
      <c r="P18" s="18">
        <f t="shared" si="12"/>
        <v>-0.5</v>
      </c>
    </row>
    <row r="19" spans="1:16" x14ac:dyDescent="0.25">
      <c r="A19" s="9">
        <f t="shared" si="13"/>
        <v>-9.9999999999999936E-2</v>
      </c>
      <c r="B19">
        <f t="shared" si="0"/>
        <v>-0.5</v>
      </c>
      <c r="C19">
        <f t="shared" si="1"/>
        <v>0.50990195135927852</v>
      </c>
      <c r="D19">
        <f t="shared" si="2"/>
        <v>-2.9441970937399127</v>
      </c>
      <c r="E19">
        <f t="shared" si="3"/>
        <v>0.78539816339744828</v>
      </c>
      <c r="F19" s="6">
        <f t="shared" si="4"/>
        <v>-2.1587989303424644</v>
      </c>
      <c r="G19">
        <f t="shared" si="5"/>
        <v>-0.28284271247461912</v>
      </c>
      <c r="H19">
        <f t="shared" si="6"/>
        <v>-0.42426406871192851</v>
      </c>
      <c r="I19" s="8">
        <f t="shared" si="7"/>
        <v>-0.40000000000000019</v>
      </c>
      <c r="J19" s="8">
        <f t="shared" si="7"/>
        <v>-0.60000000000000009</v>
      </c>
      <c r="K19" s="10">
        <f t="shared" si="8"/>
        <v>-0.40000000000000019</v>
      </c>
      <c r="L19" s="10">
        <f t="shared" si="8"/>
        <v>-0.5</v>
      </c>
      <c r="M19" s="23">
        <f t="shared" si="9"/>
        <v>-0.44721359549995804</v>
      </c>
      <c r="N19" s="23">
        <f t="shared" si="10"/>
        <v>-0.5</v>
      </c>
      <c r="O19" s="18">
        <f t="shared" si="11"/>
        <v>-0.40000000000000019</v>
      </c>
      <c r="P19" s="18">
        <f t="shared" si="12"/>
        <v>-0.5</v>
      </c>
    </row>
    <row r="20" spans="1:16" x14ac:dyDescent="0.25">
      <c r="A20" s="9">
        <f t="shared" si="13"/>
        <v>-0.14999999999999994</v>
      </c>
      <c r="B20">
        <f t="shared" si="0"/>
        <v>-0.5</v>
      </c>
      <c r="C20">
        <f t="shared" si="1"/>
        <v>0.52201532544552742</v>
      </c>
      <c r="D20">
        <f t="shared" si="2"/>
        <v>-2.8501358591119264</v>
      </c>
      <c r="E20">
        <f t="shared" si="3"/>
        <v>0.78539816339744828</v>
      </c>
      <c r="F20" s="6">
        <f t="shared" si="4"/>
        <v>-2.0647376957144781</v>
      </c>
      <c r="G20">
        <f t="shared" si="5"/>
        <v>-0.2474873734152917</v>
      </c>
      <c r="H20">
        <f t="shared" si="6"/>
        <v>-0.45961940777125576</v>
      </c>
      <c r="I20" s="8">
        <f t="shared" si="7"/>
        <v>-0.35000000000000014</v>
      </c>
      <c r="J20" s="8">
        <f t="shared" si="7"/>
        <v>-0.64999999999999991</v>
      </c>
      <c r="K20" s="10">
        <f t="shared" si="8"/>
        <v>-0.35000000000000014</v>
      </c>
      <c r="L20" s="10">
        <f t="shared" si="8"/>
        <v>-0.5</v>
      </c>
      <c r="M20" s="23">
        <f t="shared" si="9"/>
        <v>-0.41833001326703784</v>
      </c>
      <c r="N20" s="23">
        <f t="shared" si="10"/>
        <v>-0.5</v>
      </c>
      <c r="O20" s="18">
        <f t="shared" si="11"/>
        <v>-0.35000000000000014</v>
      </c>
      <c r="P20" s="18">
        <f t="shared" si="12"/>
        <v>-0.5</v>
      </c>
    </row>
    <row r="21" spans="1:16" x14ac:dyDescent="0.25">
      <c r="A21" s="9">
        <f t="shared" si="13"/>
        <v>-0.19999999999999996</v>
      </c>
      <c r="B21">
        <f t="shared" si="0"/>
        <v>-0.5</v>
      </c>
      <c r="C21">
        <f t="shared" si="1"/>
        <v>0.53851648071345037</v>
      </c>
      <c r="D21">
        <f t="shared" si="2"/>
        <v>-2.7610862764774282</v>
      </c>
      <c r="E21">
        <f t="shared" si="3"/>
        <v>0.78539816339744828</v>
      </c>
      <c r="F21" s="6">
        <f t="shared" si="4"/>
        <v>-1.9756881130799799</v>
      </c>
      <c r="G21">
        <f t="shared" si="5"/>
        <v>-0.2121320343559642</v>
      </c>
      <c r="H21">
        <f t="shared" si="6"/>
        <v>-0.49497474683058323</v>
      </c>
      <c r="I21" s="8">
        <f t="shared" si="7"/>
        <v>-0.29999999999999993</v>
      </c>
      <c r="J21" s="8">
        <f t="shared" si="7"/>
        <v>-0.7</v>
      </c>
      <c r="K21" s="10">
        <f t="shared" si="8"/>
        <v>-0.29999999999999993</v>
      </c>
      <c r="L21" s="10">
        <f t="shared" si="8"/>
        <v>-0.5</v>
      </c>
      <c r="M21" s="23">
        <f t="shared" si="9"/>
        <v>-0.38729833462074165</v>
      </c>
      <c r="N21" s="23">
        <f t="shared" si="10"/>
        <v>-0.5</v>
      </c>
      <c r="O21" s="18">
        <f t="shared" si="11"/>
        <v>-0.29999999999999993</v>
      </c>
      <c r="P21" s="18">
        <f t="shared" si="12"/>
        <v>-0.5</v>
      </c>
    </row>
    <row r="22" spans="1:16" x14ac:dyDescent="0.25">
      <c r="A22" s="9">
        <f t="shared" si="13"/>
        <v>-0.24999999999999994</v>
      </c>
      <c r="B22">
        <f t="shared" si="0"/>
        <v>-0.5</v>
      </c>
      <c r="C22">
        <f t="shared" si="1"/>
        <v>0.55901699437494745</v>
      </c>
      <c r="D22">
        <f t="shared" si="2"/>
        <v>-2.677945044588987</v>
      </c>
      <c r="E22">
        <f t="shared" si="3"/>
        <v>0.78539816339744828</v>
      </c>
      <c r="F22" s="6">
        <f t="shared" si="4"/>
        <v>-1.8925468811915387</v>
      </c>
      <c r="G22">
        <f t="shared" si="5"/>
        <v>-0.17677669529663684</v>
      </c>
      <c r="H22">
        <f t="shared" si="6"/>
        <v>-0.53033008588991071</v>
      </c>
      <c r="I22" s="8">
        <f t="shared" si="7"/>
        <v>-0.24999999999999994</v>
      </c>
      <c r="J22" s="8">
        <f t="shared" si="7"/>
        <v>-0.75000000000000011</v>
      </c>
      <c r="K22" s="10">
        <f t="shared" si="8"/>
        <v>-0.24999999999999994</v>
      </c>
      <c r="L22" s="10">
        <f t="shared" si="8"/>
        <v>-0.5</v>
      </c>
      <c r="M22" s="23">
        <f t="shared" si="9"/>
        <v>-0.35355339059327373</v>
      </c>
      <c r="N22" s="23">
        <f t="shared" si="10"/>
        <v>-0.5</v>
      </c>
      <c r="O22" s="18">
        <f t="shared" si="11"/>
        <v>-0.24999999999999994</v>
      </c>
      <c r="P22" s="18">
        <f t="shared" si="12"/>
        <v>-0.5</v>
      </c>
    </row>
    <row r="23" spans="1:16" x14ac:dyDescent="0.25">
      <c r="A23" s="9">
        <f t="shared" si="13"/>
        <v>-0.29999999999999993</v>
      </c>
      <c r="B23">
        <f t="shared" si="0"/>
        <v>-0.5</v>
      </c>
      <c r="C23">
        <f t="shared" si="1"/>
        <v>0.58309518948452999</v>
      </c>
      <c r="D23">
        <f t="shared" si="2"/>
        <v>-2.6011731533192091</v>
      </c>
      <c r="E23">
        <f t="shared" si="3"/>
        <v>0.78539816339744828</v>
      </c>
      <c r="F23" s="6">
        <f t="shared" si="4"/>
        <v>-1.8157749899217608</v>
      </c>
      <c r="G23">
        <f t="shared" si="5"/>
        <v>-0.1414213562373095</v>
      </c>
      <c r="H23">
        <f t="shared" si="6"/>
        <v>-0.5656854249492379</v>
      </c>
      <c r="I23" s="8">
        <f t="shared" si="7"/>
        <v>-0.2</v>
      </c>
      <c r="J23" s="8">
        <f t="shared" si="7"/>
        <v>-0.79999999999999993</v>
      </c>
      <c r="K23" s="10">
        <f t="shared" si="8"/>
        <v>-0.2</v>
      </c>
      <c r="L23" s="10">
        <f t="shared" si="8"/>
        <v>-0.5</v>
      </c>
      <c r="M23" s="23">
        <f t="shared" si="9"/>
        <v>-0.31622776601683794</v>
      </c>
      <c r="N23" s="23">
        <f t="shared" si="10"/>
        <v>-0.5</v>
      </c>
      <c r="O23" s="18">
        <f t="shared" si="11"/>
        <v>-0.2</v>
      </c>
      <c r="P23" s="18">
        <f t="shared" si="12"/>
        <v>-0.5</v>
      </c>
    </row>
    <row r="24" spans="1:16" x14ac:dyDescent="0.25">
      <c r="A24" s="9">
        <f t="shared" si="13"/>
        <v>-0.34999999999999992</v>
      </c>
      <c r="B24">
        <f t="shared" si="0"/>
        <v>-0.5</v>
      </c>
      <c r="C24">
        <f t="shared" si="1"/>
        <v>0.61032778078668515</v>
      </c>
      <c r="D24">
        <f t="shared" si="2"/>
        <v>-2.5308666892005847</v>
      </c>
      <c r="E24">
        <f t="shared" si="3"/>
        <v>0.78539816339744828</v>
      </c>
      <c r="F24" s="6">
        <f t="shared" si="4"/>
        <v>-1.7454685258031364</v>
      </c>
      <c r="G24">
        <f t="shared" si="5"/>
        <v>-0.10606601717798217</v>
      </c>
      <c r="H24">
        <f t="shared" si="6"/>
        <v>-0.60104076400856543</v>
      </c>
      <c r="I24" s="8">
        <f t="shared" si="7"/>
        <v>-0.15000000000000008</v>
      </c>
      <c r="J24" s="8">
        <f t="shared" si="7"/>
        <v>-0.85000000000000009</v>
      </c>
      <c r="K24" s="10">
        <f t="shared" si="8"/>
        <v>-0.15000000000000008</v>
      </c>
      <c r="L24" s="10">
        <f t="shared" si="8"/>
        <v>-0.5</v>
      </c>
      <c r="M24" s="23">
        <f t="shared" si="9"/>
        <v>-0.27386127875258315</v>
      </c>
      <c r="N24" s="23">
        <f t="shared" si="10"/>
        <v>-0.5</v>
      </c>
      <c r="O24" s="18">
        <f t="shared" si="11"/>
        <v>-0.15000000000000008</v>
      </c>
      <c r="P24" s="18">
        <f t="shared" si="12"/>
        <v>-0.5</v>
      </c>
    </row>
    <row r="25" spans="1:16" x14ac:dyDescent="0.25">
      <c r="A25" s="9">
        <f t="shared" si="13"/>
        <v>-0.39999999999999991</v>
      </c>
      <c r="B25">
        <f t="shared" si="0"/>
        <v>-0.5</v>
      </c>
      <c r="C25">
        <f t="shared" si="1"/>
        <v>0.64031242374328479</v>
      </c>
      <c r="D25">
        <f t="shared" si="2"/>
        <v>-2.4668517113662407</v>
      </c>
      <c r="E25">
        <f t="shared" si="3"/>
        <v>0.78539816339744828</v>
      </c>
      <c r="F25" s="6">
        <f t="shared" si="4"/>
        <v>-1.6814535479687924</v>
      </c>
      <c r="G25">
        <f t="shared" si="5"/>
        <v>-7.0710678118654849E-2</v>
      </c>
      <c r="H25">
        <f t="shared" si="6"/>
        <v>-0.63639610306789274</v>
      </c>
      <c r="I25" s="8">
        <f t="shared" si="7"/>
        <v>-0.10000000000000014</v>
      </c>
      <c r="J25" s="8">
        <f t="shared" si="7"/>
        <v>-0.9</v>
      </c>
      <c r="K25" s="10">
        <f t="shared" si="8"/>
        <v>-0.10000000000000014</v>
      </c>
      <c r="L25" s="10">
        <f t="shared" si="8"/>
        <v>-0.5</v>
      </c>
      <c r="M25" s="23">
        <f t="shared" si="9"/>
        <v>-0.22360679774997913</v>
      </c>
      <c r="N25" s="23">
        <f t="shared" si="10"/>
        <v>-0.5</v>
      </c>
      <c r="O25" s="18">
        <f t="shared" si="11"/>
        <v>-0.10000000000000014</v>
      </c>
      <c r="P25" s="18">
        <f t="shared" si="12"/>
        <v>-0.5</v>
      </c>
    </row>
    <row r="26" spans="1:16" x14ac:dyDescent="0.25">
      <c r="A26" s="9">
        <f t="shared" si="13"/>
        <v>-0.4499999999999999</v>
      </c>
      <c r="B26">
        <f t="shared" si="0"/>
        <v>-0.5</v>
      </c>
      <c r="C26">
        <f t="shared" si="1"/>
        <v>0.67268120235368545</v>
      </c>
      <c r="D26">
        <f t="shared" si="2"/>
        <v>-2.4087775518032868</v>
      </c>
      <c r="E26">
        <f t="shared" si="3"/>
        <v>0.78539816339744828</v>
      </c>
      <c r="F26" s="6">
        <f t="shared" si="4"/>
        <v>-1.6233793884058385</v>
      </c>
      <c r="G26">
        <f t="shared" si="5"/>
        <v>-3.5355339059327487E-2</v>
      </c>
      <c r="H26">
        <f t="shared" si="6"/>
        <v>-0.67175144212722004</v>
      </c>
      <c r="I26" s="8">
        <f t="shared" si="7"/>
        <v>-5.0000000000000162E-2</v>
      </c>
      <c r="J26" s="8">
        <f t="shared" si="7"/>
        <v>-0.95</v>
      </c>
      <c r="K26" s="10">
        <f t="shared" si="8"/>
        <v>-5.0000000000000162E-2</v>
      </c>
      <c r="L26" s="10">
        <f t="shared" si="8"/>
        <v>-0.5</v>
      </c>
      <c r="M26" s="23">
        <f t="shared" si="9"/>
        <v>-0.15811388300841922</v>
      </c>
      <c r="N26" s="23">
        <f t="shared" si="10"/>
        <v>-0.5</v>
      </c>
      <c r="O26" s="18">
        <f t="shared" si="11"/>
        <v>-5.0000000000000162E-2</v>
      </c>
      <c r="P26" s="18">
        <f t="shared" si="12"/>
        <v>-0.5</v>
      </c>
    </row>
    <row r="27" spans="1:16" x14ac:dyDescent="0.25">
      <c r="A27" s="9">
        <v>-0.5</v>
      </c>
      <c r="B27">
        <f t="shared" si="0"/>
        <v>-0.5</v>
      </c>
      <c r="C27">
        <f t="shared" si="1"/>
        <v>0.70710678118654757</v>
      </c>
      <c r="D27">
        <f t="shared" si="2"/>
        <v>-2.3561944901923448</v>
      </c>
      <c r="E27">
        <f t="shared" si="3"/>
        <v>0.78539816339744828</v>
      </c>
      <c r="F27" s="6">
        <f t="shared" si="4"/>
        <v>-1.5707963267948966</v>
      </c>
      <c r="G27">
        <f t="shared" si="5"/>
        <v>4.3315539021305322E-17</v>
      </c>
      <c r="H27">
        <f t="shared" si="6"/>
        <v>-0.70710678118654757</v>
      </c>
      <c r="I27" s="8">
        <f t="shared" si="7"/>
        <v>6.1257422745431013E-17</v>
      </c>
      <c r="J27" s="8">
        <f t="shared" si="7"/>
        <v>-1.0000000000000002</v>
      </c>
      <c r="K27" s="10">
        <f t="shared" si="8"/>
        <v>6.1257422745431013E-17</v>
      </c>
      <c r="L27" s="10">
        <f t="shared" si="8"/>
        <v>-0.5</v>
      </c>
      <c r="M27" s="23">
        <f t="shared" si="9"/>
        <v>5.534321220593859E-9</v>
      </c>
      <c r="N27" s="23">
        <f t="shared" si="10"/>
        <v>-0.5</v>
      </c>
      <c r="O27" s="18">
        <f t="shared" si="11"/>
        <v>6.1257422745431013E-17</v>
      </c>
      <c r="P27" s="18">
        <f t="shared" si="12"/>
        <v>-0.5</v>
      </c>
    </row>
    <row r="28" spans="1:16" x14ac:dyDescent="0.25">
      <c r="M28" s="24" t="s">
        <v>33</v>
      </c>
      <c r="N28" s="24"/>
    </row>
  </sheetData>
  <mergeCells count="1">
    <mergeCell ref="M28:N28"/>
  </mergeCells>
  <hyperlinks>
    <hyperlink ref="A1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10" workbookViewId="0">
      <selection activeCell="I3" sqref="I3"/>
    </sheetView>
  </sheetViews>
  <sheetFormatPr defaultRowHeight="15" x14ac:dyDescent="0.25"/>
  <cols>
    <col min="2" max="2" width="20.140625" customWidth="1"/>
    <col min="3" max="3" width="10.28515625" bestFit="1" customWidth="1"/>
    <col min="4" max="16" width="10.28515625" customWidth="1"/>
    <col min="17" max="22" width="10.28515625" bestFit="1" customWidth="1"/>
  </cols>
  <sheetData>
    <row r="1" spans="1:27" x14ac:dyDescent="0.25">
      <c r="A1" s="25"/>
    </row>
    <row r="2" spans="1:27" x14ac:dyDescent="0.25">
      <c r="A2" s="25" t="s">
        <v>35</v>
      </c>
      <c r="F2" s="8">
        <f>(E7*180/PI())</f>
        <v>0.78539816339744828</v>
      </c>
    </row>
    <row r="3" spans="1:27" x14ac:dyDescent="0.25">
      <c r="R3" s="1"/>
    </row>
    <row r="4" spans="1:27" x14ac:dyDescent="0.25">
      <c r="A4" s="5">
        <f>(A7-A27)/COUNT(B8:B27)</f>
        <v>0.05</v>
      </c>
      <c r="E4">
        <v>4</v>
      </c>
      <c r="O4" t="s">
        <v>28</v>
      </c>
      <c r="R4" s="1"/>
    </row>
    <row r="5" spans="1:27" x14ac:dyDescent="0.25">
      <c r="A5" s="5">
        <v>0.5</v>
      </c>
      <c r="B5">
        <v>0.5</v>
      </c>
      <c r="D5" t="s">
        <v>8</v>
      </c>
      <c r="E5">
        <f>PI()/E4</f>
        <v>0.78539816339744828</v>
      </c>
      <c r="G5">
        <v>90</v>
      </c>
      <c r="I5" t="s">
        <v>16</v>
      </c>
      <c r="K5" s="26" t="s">
        <v>23</v>
      </c>
      <c r="M5" t="s">
        <v>25</v>
      </c>
      <c r="O5" t="s">
        <v>24</v>
      </c>
      <c r="R5" s="1"/>
    </row>
    <row r="6" spans="1:27" x14ac:dyDescent="0.25">
      <c r="A6" s="12" t="s">
        <v>2</v>
      </c>
      <c r="B6" s="12" t="s">
        <v>3</v>
      </c>
      <c r="D6" s="7" t="s">
        <v>0</v>
      </c>
      <c r="E6" t="s">
        <v>10</v>
      </c>
      <c r="F6" t="s">
        <v>13</v>
      </c>
      <c r="G6" t="s">
        <v>11</v>
      </c>
      <c r="H6" t="s">
        <v>12</v>
      </c>
      <c r="I6" t="s">
        <v>14</v>
      </c>
      <c r="J6" t="s">
        <v>15</v>
      </c>
      <c r="K6" s="5" t="s">
        <v>4</v>
      </c>
      <c r="L6" s="5" t="s">
        <v>5</v>
      </c>
      <c r="M6" s="5" t="s">
        <v>26</v>
      </c>
      <c r="N6" s="5" t="s">
        <v>27</v>
      </c>
      <c r="O6" s="13" t="s">
        <v>4</v>
      </c>
      <c r="P6" s="13" t="s">
        <v>5</v>
      </c>
      <c r="AA6" s="1" t="s">
        <v>17</v>
      </c>
    </row>
    <row r="7" spans="1:27" x14ac:dyDescent="0.25">
      <c r="A7" s="18">
        <f>A5</f>
        <v>0.5</v>
      </c>
      <c r="B7">
        <f>$B$5</f>
        <v>0.5</v>
      </c>
      <c r="C7" s="8"/>
      <c r="D7" s="10">
        <f>SQRT(A7*A7+B7*B7)</f>
        <v>0.70710678118654757</v>
      </c>
      <c r="E7" s="8">
        <f>RADIANS(ACOS(ABS(A7)/D7))</f>
        <v>1.3707783890401887E-2</v>
      </c>
      <c r="F7" s="8">
        <f>DEGREES(E7*180/PI())</f>
        <v>45</v>
      </c>
      <c r="G7" s="8">
        <f>-1+(F7/$G$5)*2</f>
        <v>0</v>
      </c>
      <c r="H7" s="8">
        <f>G7*ABS(ABS(B7)-ABS(A7))</f>
        <v>0</v>
      </c>
      <c r="I7" s="8">
        <f>ROUND(H7*100,0)/100</f>
        <v>0</v>
      </c>
      <c r="J7" s="8">
        <f>MAX(ABS(B7),ABS(A7))</f>
        <v>0.5</v>
      </c>
      <c r="K7" s="8">
        <f>IF($A7&gt;=0,IF($B7&gt;=0,$J7,$I7),IF($A7&lt;0,IF($B7&lt;0,$J7,$I7)))</f>
        <v>0.5</v>
      </c>
      <c r="L7" s="8">
        <f>IF($A7&gt;=0,IF($B7&gt;=0,$I7,$J7),IF($A7&lt;0,IF($B7&lt;0,$I7,$J7)))</f>
        <v>0</v>
      </c>
      <c r="M7" s="8">
        <f>0-K7</f>
        <v>-0.5</v>
      </c>
      <c r="N7" s="8">
        <f>0-L7</f>
        <v>0</v>
      </c>
      <c r="O7" s="8">
        <f>IF(B7&lt;0,$M7,$K7)</f>
        <v>0.5</v>
      </c>
      <c r="P7" s="8">
        <f>IF(B7&lt;0,$N7,$L7)</f>
        <v>0</v>
      </c>
      <c r="Q7" s="8"/>
      <c r="R7" s="8"/>
      <c r="S7" s="8"/>
      <c r="T7" s="8"/>
      <c r="U7" s="8"/>
      <c r="V7" s="8"/>
      <c r="W7" s="2"/>
      <c r="AA7" s="1" t="s">
        <v>18</v>
      </c>
    </row>
    <row r="8" spans="1:27" x14ac:dyDescent="0.25">
      <c r="A8" s="18">
        <f>A7-$A$4</f>
        <v>0.45</v>
      </c>
      <c r="B8">
        <f t="shared" ref="B8:B27" si="0">$B$5</f>
        <v>0.5</v>
      </c>
      <c r="C8" s="8"/>
      <c r="D8" s="10">
        <f>SQRT(A8*A8+B8*B8)</f>
        <v>0.67268120235368556</v>
      </c>
      <c r="E8" s="8">
        <f>RADIANS(ACOS(ABS(A8)/D8))</f>
        <v>1.4625531446291855E-2</v>
      </c>
      <c r="F8" s="8">
        <f t="shared" ref="F8:F27" si="1">DEGREES(E8*180/PI())</f>
        <v>48.012787504183343</v>
      </c>
      <c r="G8" s="8">
        <f t="shared" ref="G8:G27" si="2">-1+(F8/$G$5)*2</f>
        <v>6.6950833426296485E-2</v>
      </c>
      <c r="H8" s="8">
        <f>G8*ABS(ABS(B8)-ABS(A8))</f>
        <v>3.3475416713148235E-3</v>
      </c>
      <c r="I8" s="8">
        <f t="shared" ref="I8:I27" si="3">ROUND(H8*100,0)/100</f>
        <v>0</v>
      </c>
      <c r="J8" s="8">
        <f>MAX(ABS(B8),ABS(A8))</f>
        <v>0.5</v>
      </c>
      <c r="K8" s="8">
        <f>IF($A8&gt;=0,IF($B8&gt;=0,$J8,$I8),IF($A8&lt;0,IF($B8&lt;0,$J8,$I8)))</f>
        <v>0.5</v>
      </c>
      <c r="L8" s="8">
        <f>IF($A8&gt;=0,IF($B8&gt;=0,$I8,$J8),IF($A8&lt;0,IF($B8&lt;0,$I8,$J8)))</f>
        <v>0</v>
      </c>
      <c r="M8" s="8">
        <f t="shared" ref="M8:M27" si="4">0-K8</f>
        <v>-0.5</v>
      </c>
      <c r="N8" s="8">
        <f t="shared" ref="N8:N27" si="5">0-L8</f>
        <v>0</v>
      </c>
      <c r="O8" s="8">
        <f>IF(B8&lt;0,$M8,$K8)</f>
        <v>0.5</v>
      </c>
      <c r="P8" s="8">
        <f>IF(B8&lt;0,$N8,$L8)</f>
        <v>0</v>
      </c>
      <c r="Q8" s="8"/>
      <c r="R8" s="8"/>
      <c r="S8" s="8"/>
      <c r="T8" s="8"/>
      <c r="U8" s="8"/>
      <c r="V8" s="8"/>
      <c r="Y8" s="2"/>
      <c r="AA8" s="1" t="s">
        <v>19</v>
      </c>
    </row>
    <row r="9" spans="1:27" x14ac:dyDescent="0.25">
      <c r="A9" s="18">
        <f t="shared" ref="A9:A26" si="6">A8-$A$4</f>
        <v>0.4</v>
      </c>
      <c r="B9">
        <f t="shared" si="0"/>
        <v>0.5</v>
      </c>
      <c r="C9" s="8"/>
      <c r="D9" s="10">
        <f>SQRT(A9*A9+B9*B9)</f>
        <v>0.6403124237432849</v>
      </c>
      <c r="E9" s="8">
        <f>RADIANS(ACOS(ABS(A9)/D9))</f>
        <v>1.5639116740993948E-2</v>
      </c>
      <c r="F9" s="8">
        <f t="shared" si="1"/>
        <v>51.340191745909912</v>
      </c>
      <c r="G9" s="8">
        <f t="shared" si="2"/>
        <v>0.14089314990910906</v>
      </c>
      <c r="H9" s="8">
        <f>G9*ABS(ABS(B9)-ABS(A9))</f>
        <v>1.4089314990910902E-2</v>
      </c>
      <c r="I9" s="8">
        <f t="shared" si="3"/>
        <v>0.01</v>
      </c>
      <c r="J9" s="8">
        <f>MAX(ABS(B9),ABS(A9))</f>
        <v>0.5</v>
      </c>
      <c r="K9" s="8">
        <f>IF($A9&gt;=0,IF($B9&gt;=0,$J9,$I9),IF($A9&lt;0,IF($B9&lt;0,$J9,$I9)))</f>
        <v>0.5</v>
      </c>
      <c r="L9" s="8">
        <f>IF($A9&gt;=0,IF($B9&gt;=0,$I9,$J9),IF($A9&lt;0,IF($B9&lt;0,$I9,$J9)))</f>
        <v>0.01</v>
      </c>
      <c r="M9" s="8">
        <f t="shared" si="4"/>
        <v>-0.5</v>
      </c>
      <c r="N9" s="8">
        <f t="shared" si="5"/>
        <v>-0.01</v>
      </c>
      <c r="O9" s="8">
        <f>IF(B9&lt;0,$M9,$K9)</f>
        <v>0.5</v>
      </c>
      <c r="P9" s="8">
        <f>IF(B9&lt;0,$N9,$L9)</f>
        <v>0.01</v>
      </c>
      <c r="Q9" s="8"/>
      <c r="R9" s="8"/>
      <c r="S9" s="8"/>
      <c r="T9" s="8"/>
      <c r="U9" s="8"/>
      <c r="V9" s="8"/>
      <c r="AA9" s="1" t="s">
        <v>20</v>
      </c>
    </row>
    <row r="10" spans="1:27" x14ac:dyDescent="0.25">
      <c r="A10" s="18">
        <f t="shared" si="6"/>
        <v>0.35000000000000003</v>
      </c>
      <c r="B10">
        <f t="shared" si="0"/>
        <v>0.5</v>
      </c>
      <c r="C10" s="8"/>
      <c r="D10" s="10">
        <f>SQRT(A10*A10+B10*B10)</f>
        <v>0.61032778078668515</v>
      </c>
      <c r="E10" s="8">
        <f>RADIANS(ACOS(ABS(A10)/D10))</f>
        <v>1.6756388874794439E-2</v>
      </c>
      <c r="F10" s="8">
        <f t="shared" si="1"/>
        <v>55.00797980144133</v>
      </c>
      <c r="G10" s="8">
        <f t="shared" si="2"/>
        <v>0.22239955114314069</v>
      </c>
      <c r="H10" s="8">
        <f>G10*ABS(ABS(B10)-ABS(A10))</f>
        <v>3.3359932671471096E-2</v>
      </c>
      <c r="I10" s="8">
        <f t="shared" si="3"/>
        <v>0.03</v>
      </c>
      <c r="J10" s="8">
        <f>MAX(ABS(B10),ABS(A10))</f>
        <v>0.5</v>
      </c>
      <c r="K10" s="8">
        <f>IF($A10&gt;=0,IF($B10&gt;=0,$J10,$I10),IF($A10&lt;0,IF($B10&lt;0,$J10,$I10)))</f>
        <v>0.5</v>
      </c>
      <c r="L10" s="8">
        <f>IF($A10&gt;=0,IF($B10&gt;=0,$I10,$J10),IF($A10&lt;0,IF($B10&lt;0,$I10,$J10)))</f>
        <v>0.03</v>
      </c>
      <c r="M10" s="8">
        <f t="shared" si="4"/>
        <v>-0.5</v>
      </c>
      <c r="N10" s="8">
        <f t="shared" si="5"/>
        <v>-0.03</v>
      </c>
      <c r="O10" s="8">
        <f>IF(B10&lt;0,$M10,$K10)</f>
        <v>0.5</v>
      </c>
      <c r="P10" s="8">
        <f>IF(B10&lt;0,$N10,$L10)</f>
        <v>0.03</v>
      </c>
      <c r="Q10" s="8"/>
      <c r="R10" s="8"/>
      <c r="S10" s="8"/>
      <c r="T10" s="8"/>
      <c r="U10" s="8"/>
      <c r="V10" s="8"/>
      <c r="AA10" s="1" t="s">
        <v>9</v>
      </c>
    </row>
    <row r="11" spans="1:27" ht="15.75" x14ac:dyDescent="0.25">
      <c r="A11" s="18">
        <f t="shared" si="6"/>
        <v>0.30000000000000004</v>
      </c>
      <c r="B11">
        <f t="shared" si="0"/>
        <v>0.5</v>
      </c>
      <c r="C11" s="8"/>
      <c r="D11" s="10">
        <f>SQRT(A11*A11+B11*B11)</f>
        <v>0.5830951894845301</v>
      </c>
      <c r="E11" s="8">
        <f>RADIANS(ACOS(ABS(A11)/D11))</f>
        <v>1.7983468159099691E-2</v>
      </c>
      <c r="F11" s="8">
        <f t="shared" si="1"/>
        <v>59.036243467926468</v>
      </c>
      <c r="G11" s="8">
        <f t="shared" si="2"/>
        <v>0.31191652150947702</v>
      </c>
      <c r="H11" s="8">
        <f>G11*ABS(ABS(B11)-ABS(A11))</f>
        <v>6.2383304301895391E-2</v>
      </c>
      <c r="I11" s="8">
        <f t="shared" si="3"/>
        <v>0.06</v>
      </c>
      <c r="J11" s="8">
        <f>MAX(ABS(B11),ABS(A11))</f>
        <v>0.5</v>
      </c>
      <c r="K11" s="8">
        <f>IF($A11&gt;=0,IF($B11&gt;=0,$J11,$I11),IF($A11&lt;0,IF($B11&lt;0,$J11,$I11)))</f>
        <v>0.5</v>
      </c>
      <c r="L11" s="8">
        <f>IF($A11&gt;=0,IF($B11&gt;=0,$I11,$J11),IF($A11&lt;0,IF($B11&lt;0,$I11,$J11)))</f>
        <v>0.06</v>
      </c>
      <c r="M11" s="8">
        <f t="shared" si="4"/>
        <v>-0.5</v>
      </c>
      <c r="N11" s="8">
        <f t="shared" si="5"/>
        <v>-0.06</v>
      </c>
      <c r="O11" s="8">
        <f>IF(B11&lt;0,$M11,$K11)</f>
        <v>0.5</v>
      </c>
      <c r="P11" s="8">
        <f>IF(B11&lt;0,$N11,$L11)</f>
        <v>0.06</v>
      </c>
      <c r="Q11" s="8"/>
      <c r="R11" s="8"/>
      <c r="S11" s="8"/>
      <c r="T11" s="8"/>
      <c r="U11" s="8"/>
      <c r="V11" s="8"/>
      <c r="Y11" s="3"/>
      <c r="AA11" s="1" t="s">
        <v>21</v>
      </c>
    </row>
    <row r="12" spans="1:27" x14ac:dyDescent="0.25">
      <c r="A12" s="18">
        <f t="shared" si="6"/>
        <v>0.25000000000000006</v>
      </c>
      <c r="B12">
        <f t="shared" si="0"/>
        <v>0.5</v>
      </c>
      <c r="C12" s="8"/>
      <c r="D12" s="10">
        <f>SQRT(A12*A12+B12*B12)</f>
        <v>0.55901699437494745</v>
      </c>
      <c r="E12" s="8">
        <f>RADIANS(ACOS(ABS(A12)/D12))</f>
        <v>1.9323390434740406E-2</v>
      </c>
      <c r="F12" s="8">
        <f t="shared" si="1"/>
        <v>63.434948822921996</v>
      </c>
      <c r="G12" s="8">
        <f t="shared" si="2"/>
        <v>0.4096655293982665</v>
      </c>
      <c r="H12" s="8">
        <f>G12*ABS(ABS(B12)-ABS(A12))</f>
        <v>0.1024163823495666</v>
      </c>
      <c r="I12" s="8">
        <f t="shared" si="3"/>
        <v>0.1</v>
      </c>
      <c r="J12" s="8">
        <f>MAX(ABS(B12),ABS(A12))</f>
        <v>0.5</v>
      </c>
      <c r="K12" s="8">
        <f>IF($A12&gt;=0,IF($B12&gt;=0,$J12,$I12),IF($A12&lt;0,IF($B12&lt;0,$J12,$I12)))</f>
        <v>0.5</v>
      </c>
      <c r="L12" s="8">
        <f>IF($A12&gt;=0,IF($B12&gt;=0,$I12,$J12),IF($A12&lt;0,IF($B12&lt;0,$I12,$J12)))</f>
        <v>0.1</v>
      </c>
      <c r="M12" s="8">
        <f t="shared" si="4"/>
        <v>-0.5</v>
      </c>
      <c r="N12" s="8">
        <f t="shared" si="5"/>
        <v>-0.1</v>
      </c>
      <c r="O12" s="8">
        <f>IF(B12&lt;0,$M12,$K12)</f>
        <v>0.5</v>
      </c>
      <c r="P12" s="8">
        <f>IF(B12&lt;0,$N12,$L12)</f>
        <v>0.1</v>
      </c>
      <c r="Q12" s="8"/>
      <c r="R12" s="8"/>
      <c r="S12" s="8"/>
      <c r="T12" s="8"/>
      <c r="U12" s="8"/>
      <c r="V12" s="8"/>
      <c r="Y12" s="4"/>
      <c r="AA12" s="1" t="s">
        <v>19</v>
      </c>
    </row>
    <row r="13" spans="1:27" x14ac:dyDescent="0.25">
      <c r="A13" s="18">
        <f t="shared" si="6"/>
        <v>0.20000000000000007</v>
      </c>
      <c r="B13">
        <f t="shared" si="0"/>
        <v>0.5</v>
      </c>
      <c r="C13" s="8"/>
      <c r="D13" s="10">
        <f>SQRT(A13*A13+B13*B13)</f>
        <v>0.53851648071345048</v>
      </c>
      <c r="E13" s="8">
        <f>RADIANS(ACOS(ABS(A13)/D13))</f>
        <v>2.077447867535781E-2</v>
      </c>
      <c r="F13" s="8">
        <f t="shared" si="1"/>
        <v>68.198590513648185</v>
      </c>
      <c r="G13" s="8">
        <f t="shared" si="2"/>
        <v>0.51552423363662636</v>
      </c>
      <c r="H13" s="8">
        <f>G13*ABS(ABS(B13)-ABS(A13))</f>
        <v>0.15465727009098787</v>
      </c>
      <c r="I13" s="8">
        <f t="shared" si="3"/>
        <v>0.15</v>
      </c>
      <c r="J13" s="8">
        <f>MAX(ABS(B13),ABS(A13))</f>
        <v>0.5</v>
      </c>
      <c r="K13" s="8">
        <f>IF($A13&gt;=0,IF($B13&gt;=0,$J13,$I13),IF($A13&lt;0,IF($B13&lt;0,$J13,$I13)))</f>
        <v>0.5</v>
      </c>
      <c r="L13" s="8">
        <f>IF($A13&gt;=0,IF($B13&gt;=0,$I13,$J13),IF($A13&lt;0,IF($B13&lt;0,$I13,$J13)))</f>
        <v>0.15</v>
      </c>
      <c r="M13" s="8">
        <f t="shared" si="4"/>
        <v>-0.5</v>
      </c>
      <c r="N13" s="8">
        <f t="shared" si="5"/>
        <v>-0.15</v>
      </c>
      <c r="O13" s="8">
        <f>IF(B13&lt;0,$M13,$K13)</f>
        <v>0.5</v>
      </c>
      <c r="P13" s="8">
        <f>IF(B13&lt;0,$N13,$L13)</f>
        <v>0.15</v>
      </c>
      <c r="Q13" s="8"/>
      <c r="R13" s="8"/>
      <c r="S13" s="8"/>
      <c r="T13" s="8"/>
      <c r="U13" s="8"/>
      <c r="V13" s="8"/>
      <c r="AA13" s="1" t="s">
        <v>22</v>
      </c>
    </row>
    <row r="14" spans="1:27" x14ac:dyDescent="0.25">
      <c r="A14" s="18">
        <f t="shared" si="6"/>
        <v>0.15000000000000008</v>
      </c>
      <c r="B14">
        <f t="shared" si="0"/>
        <v>0.5</v>
      </c>
      <c r="C14" s="8"/>
      <c r="D14" s="10">
        <f>SQRT(A14*A14+B14*B14)</f>
        <v>0.52201532544552753</v>
      </c>
      <c r="E14" s="8">
        <f>RADIANS(ACOS(ABS(A14)/D14))</f>
        <v>2.2328687089856563E-2</v>
      </c>
      <c r="F14" s="8">
        <f t="shared" si="1"/>
        <v>73.300755766006375</v>
      </c>
      <c r="G14" s="8">
        <f t="shared" si="2"/>
        <v>0.62890568368903055</v>
      </c>
      <c r="H14" s="8">
        <f>G14*ABS(ABS(B14)-ABS(A14))</f>
        <v>0.22011698929116064</v>
      </c>
      <c r="I14" s="8">
        <f t="shared" si="3"/>
        <v>0.22</v>
      </c>
      <c r="J14" s="8">
        <f>MAX(ABS(B14),ABS(A14))</f>
        <v>0.5</v>
      </c>
      <c r="K14" s="8">
        <f>IF($A14&gt;=0,IF($B14&gt;=0,$J14,$I14),IF($A14&lt;0,IF($B14&lt;0,$J14,$I14)))</f>
        <v>0.5</v>
      </c>
      <c r="L14" s="8">
        <f>IF($A14&gt;=0,IF($B14&gt;=0,$I14,$J14),IF($A14&lt;0,IF($B14&lt;0,$I14,$J14)))</f>
        <v>0.22</v>
      </c>
      <c r="M14" s="8">
        <f t="shared" si="4"/>
        <v>-0.5</v>
      </c>
      <c r="N14" s="8">
        <f t="shared" si="5"/>
        <v>-0.22</v>
      </c>
      <c r="O14" s="8">
        <f>IF(B14&lt;0,$M14,$K14)</f>
        <v>0.5</v>
      </c>
      <c r="P14" s="8">
        <f>IF(B14&lt;0,$N14,$L14)</f>
        <v>0.22</v>
      </c>
      <c r="Q14" s="8"/>
      <c r="R14" s="8"/>
      <c r="S14" s="8"/>
      <c r="T14" s="8"/>
      <c r="U14" s="8"/>
      <c r="V14" s="8"/>
      <c r="AA14" s="1" t="s">
        <v>9</v>
      </c>
    </row>
    <row r="15" spans="1:27" x14ac:dyDescent="0.25">
      <c r="A15" s="18">
        <f t="shared" si="6"/>
        <v>0.10000000000000007</v>
      </c>
      <c r="B15">
        <f t="shared" si="0"/>
        <v>0.5</v>
      </c>
      <c r="C15" s="8"/>
      <c r="D15" s="10">
        <f>SQRT(A15*A15+B15*B15)</f>
        <v>0.50990195135927852</v>
      </c>
      <c r="E15" s="8">
        <f>RADIANS(ACOS(ABS(A15)/D15))</f>
        <v>2.3970365332605829E-2</v>
      </c>
      <c r="F15" s="8">
        <f t="shared" si="1"/>
        <v>78.690067525979785</v>
      </c>
      <c r="G15" s="8">
        <f t="shared" si="2"/>
        <v>0.74866816724399521</v>
      </c>
      <c r="H15" s="8">
        <f>G15*ABS(ABS(B15)-ABS(A15))</f>
        <v>0.29946726689759801</v>
      </c>
      <c r="I15" s="8">
        <f t="shared" si="3"/>
        <v>0.3</v>
      </c>
      <c r="J15" s="8">
        <f>MAX(ABS(B15),ABS(A15))</f>
        <v>0.5</v>
      </c>
      <c r="K15" s="8">
        <f>IF($A15&gt;=0,IF($B15&gt;=0,$J15,$I15),IF($A15&lt;0,IF($B15&lt;0,$J15,$I15)))</f>
        <v>0.5</v>
      </c>
      <c r="L15" s="8">
        <f>IF($A15&gt;=0,IF($B15&gt;=0,$I15,$J15),IF($A15&lt;0,IF($B15&lt;0,$I15,$J15)))</f>
        <v>0.3</v>
      </c>
      <c r="M15" s="8">
        <f t="shared" si="4"/>
        <v>-0.5</v>
      </c>
      <c r="N15" s="8">
        <f t="shared" si="5"/>
        <v>-0.3</v>
      </c>
      <c r="O15" s="8">
        <f>IF(B15&lt;0,$M15,$K15)</f>
        <v>0.5</v>
      </c>
      <c r="P15" s="8">
        <f>IF(B15&lt;0,$N15,$L15)</f>
        <v>0.3</v>
      </c>
      <c r="Q15" s="8"/>
      <c r="R15" s="8"/>
      <c r="S15" s="8"/>
      <c r="T15" s="8"/>
      <c r="U15" s="8"/>
      <c r="V15" s="8"/>
      <c r="AA15" s="1"/>
    </row>
    <row r="16" spans="1:27" x14ac:dyDescent="0.25">
      <c r="A16" s="18">
        <f t="shared" si="6"/>
        <v>5.0000000000000072E-2</v>
      </c>
      <c r="B16">
        <f t="shared" si="0"/>
        <v>0.5</v>
      </c>
      <c r="C16" s="8"/>
      <c r="D16" s="10">
        <f>SQRT(A16*A16+B16*B16)</f>
        <v>0.50249378105604448</v>
      </c>
      <c r="E16" s="8">
        <f>RADIANS(ACOS(ABS(A16)/D16))</f>
        <v>2.5676021633806941E-2</v>
      </c>
      <c r="F16" s="8">
        <f t="shared" si="1"/>
        <v>84.289406862500343</v>
      </c>
      <c r="G16" s="8">
        <f t="shared" si="2"/>
        <v>0.87309793027778548</v>
      </c>
      <c r="H16" s="8">
        <f>G16*ABS(ABS(B16)-ABS(A16))</f>
        <v>0.39289406862500342</v>
      </c>
      <c r="I16" s="8">
        <f t="shared" si="3"/>
        <v>0.39</v>
      </c>
      <c r="J16" s="8">
        <f>MAX(ABS(B16),ABS(A16))</f>
        <v>0.5</v>
      </c>
      <c r="K16" s="8">
        <f>IF($A16&gt;=0,IF($B16&gt;=0,$J16,$I16),IF($A16&lt;0,IF($B16&lt;0,$J16,$I16)))</f>
        <v>0.5</v>
      </c>
      <c r="L16" s="8">
        <f>IF($A16&gt;=0,IF($B16&gt;=0,$I16,$J16),IF($A16&lt;0,IF($B16&lt;0,$I16,$J16)))</f>
        <v>0.39</v>
      </c>
      <c r="M16" s="8">
        <f t="shared" si="4"/>
        <v>-0.5</v>
      </c>
      <c r="N16" s="8">
        <f t="shared" si="5"/>
        <v>-0.39</v>
      </c>
      <c r="O16" s="8">
        <f>IF(B16&lt;0,$M16,$K16)</f>
        <v>0.5</v>
      </c>
      <c r="P16" s="8">
        <f>IF(B16&lt;0,$N16,$L16)</f>
        <v>0.39</v>
      </c>
      <c r="Q16" s="8"/>
      <c r="R16" s="8"/>
      <c r="S16" s="8"/>
      <c r="T16" s="8"/>
      <c r="U16" s="8"/>
      <c r="V16" s="8"/>
      <c r="AA16" s="1"/>
    </row>
    <row r="17" spans="1:27" s="14" customFormat="1" x14ac:dyDescent="0.25">
      <c r="A17" s="18">
        <f t="shared" si="6"/>
        <v>6.9388939039072284E-17</v>
      </c>
      <c r="B17" s="14">
        <f t="shared" si="0"/>
        <v>0.5</v>
      </c>
      <c r="C17" s="15"/>
      <c r="D17" s="16">
        <f>SQRT(A17*A17+B17*B17)</f>
        <v>0.5</v>
      </c>
      <c r="E17" s="15">
        <f>RADIANS(ACOS(ABS(A17)/D17))</f>
        <v>2.7415567780803767E-2</v>
      </c>
      <c r="F17" s="15">
        <f t="shared" si="1"/>
        <v>89.999999999999986</v>
      </c>
      <c r="G17" s="8">
        <f t="shared" si="2"/>
        <v>0.99999999999999978</v>
      </c>
      <c r="H17" s="15">
        <f>G17*ABS(ABS(B17)-ABS(A17))</f>
        <v>0.49999999999999983</v>
      </c>
      <c r="I17" s="8">
        <f t="shared" si="3"/>
        <v>0.5</v>
      </c>
      <c r="J17" s="15">
        <f>MAX(ABS(B17),ABS(A17))</f>
        <v>0.5</v>
      </c>
      <c r="K17" s="15">
        <f>IF($A17&gt;=0,IF($B17&gt;=0,$J17,$I17),IF($A17&lt;0,IF($B17&lt;0,$J17,$I17)))</f>
        <v>0.5</v>
      </c>
      <c r="L17" s="15">
        <f>IF($A17&gt;=0,IF($B17&gt;=0,$I17,$J17),IF($A17&lt;0,IF($B17&lt;0,$I17,$J17)))</f>
        <v>0.5</v>
      </c>
      <c r="M17" s="15">
        <f t="shared" si="4"/>
        <v>-0.5</v>
      </c>
      <c r="N17" s="15">
        <f t="shared" si="5"/>
        <v>-0.5</v>
      </c>
      <c r="O17" s="8">
        <f>IF(B17&lt;0,$M17,$K17)</f>
        <v>0.5</v>
      </c>
      <c r="P17" s="15">
        <f>IF(B17&lt;0,$N17,$L17)</f>
        <v>0.5</v>
      </c>
      <c r="Q17" s="16"/>
      <c r="R17" s="16"/>
      <c r="S17" s="16"/>
      <c r="T17" s="16"/>
      <c r="U17" s="16"/>
      <c r="V17" s="16"/>
      <c r="AA17" s="17"/>
    </row>
    <row r="18" spans="1:27" x14ac:dyDescent="0.25">
      <c r="A18" s="18">
        <f t="shared" si="6"/>
        <v>-4.9999999999999933E-2</v>
      </c>
      <c r="B18">
        <f t="shared" si="0"/>
        <v>0.5</v>
      </c>
      <c r="C18" s="8"/>
      <c r="D18" s="10">
        <f>SQRT(A18*A18+B18*B18)</f>
        <v>0.50249378105604448</v>
      </c>
      <c r="E18" s="8">
        <f>RADIANS(ACOS(ABS(A18)/D18))</f>
        <v>2.5676021633806948E-2</v>
      </c>
      <c r="F18" s="8">
        <f t="shared" si="1"/>
        <v>84.289406862500357</v>
      </c>
      <c r="G18" s="8">
        <f t="shared" si="2"/>
        <v>0.87309793027778571</v>
      </c>
      <c r="H18" s="8">
        <f>G18*ABS(ABS(B18)-ABS(A18))</f>
        <v>0.39289406862500365</v>
      </c>
      <c r="I18" s="8">
        <f t="shared" si="3"/>
        <v>0.39</v>
      </c>
      <c r="J18" s="8">
        <f>MAX(ABS(B18),ABS(A18))</f>
        <v>0.5</v>
      </c>
      <c r="K18" s="8">
        <f>IF($A18&gt;=0,IF($B18&gt;=0,$J18,$I18),IF($A18&lt;0,IF($B18&lt;0,$J18,$I18)))</f>
        <v>0.39</v>
      </c>
      <c r="L18" s="8">
        <f>IF($A18&gt;=0,IF($B18&gt;=0,$I18,$J18),IF($A18&lt;0,IF($B18&lt;0,$I18,$J18)))</f>
        <v>0.5</v>
      </c>
      <c r="M18" s="8">
        <f t="shared" si="4"/>
        <v>-0.39</v>
      </c>
      <c r="N18" s="8">
        <f t="shared" si="5"/>
        <v>-0.5</v>
      </c>
      <c r="O18" s="8">
        <f>IF(B18&lt;0,$M18,$K18)</f>
        <v>0.39</v>
      </c>
      <c r="P18" s="8">
        <f>IF(B18&lt;0,$N18,$L18)</f>
        <v>0.5</v>
      </c>
      <c r="Q18" s="8"/>
      <c r="R18" s="8"/>
      <c r="S18" s="8"/>
      <c r="T18" s="8"/>
      <c r="U18" s="8"/>
      <c r="V18" s="8"/>
      <c r="AA18" s="1"/>
    </row>
    <row r="19" spans="1:27" x14ac:dyDescent="0.25">
      <c r="A19" s="18">
        <f t="shared" si="6"/>
        <v>-9.9999999999999936E-2</v>
      </c>
      <c r="B19">
        <f t="shared" si="0"/>
        <v>0.5</v>
      </c>
      <c r="C19" s="8"/>
      <c r="D19" s="10">
        <f>SQRT(A19*A19+B19*B19)</f>
        <v>0.50990195135927852</v>
      </c>
      <c r="E19" s="8">
        <f>RADIANS(ACOS(ABS(A19)/D19))</f>
        <v>2.3970365332605832E-2</v>
      </c>
      <c r="F19" s="8">
        <f t="shared" si="1"/>
        <v>78.690067525979799</v>
      </c>
      <c r="G19" s="8">
        <f t="shared" si="2"/>
        <v>0.74866816724399543</v>
      </c>
      <c r="H19" s="8">
        <f>G19*ABS(ABS(B19)-ABS(A19))</f>
        <v>0.29946726689759823</v>
      </c>
      <c r="I19" s="8">
        <f t="shared" si="3"/>
        <v>0.3</v>
      </c>
      <c r="J19" s="8">
        <f>MAX(ABS(B19),ABS(A19))</f>
        <v>0.5</v>
      </c>
      <c r="K19" s="8">
        <f>IF($A19&gt;=0,IF($B19&gt;=0,$J19,$I19),IF($A19&lt;0,IF($B19&lt;0,$J19,$I19)))</f>
        <v>0.3</v>
      </c>
      <c r="L19" s="8">
        <f>IF($A19&gt;=0,IF($B19&gt;=0,$I19,$J19),IF($A19&lt;0,IF($B19&lt;0,$I19,$J19)))</f>
        <v>0.5</v>
      </c>
      <c r="M19" s="8">
        <f t="shared" si="4"/>
        <v>-0.3</v>
      </c>
      <c r="N19" s="8">
        <f t="shared" si="5"/>
        <v>-0.5</v>
      </c>
      <c r="O19" s="8">
        <f>IF(B19&lt;0,$M19,$K19)</f>
        <v>0.3</v>
      </c>
      <c r="P19" s="8">
        <f>IF(B19&lt;0,$N19,$L19)</f>
        <v>0.5</v>
      </c>
      <c r="Q19" s="8"/>
      <c r="R19" s="8"/>
      <c r="S19" s="8"/>
      <c r="T19" s="8"/>
      <c r="U19" s="8"/>
      <c r="V19" s="8"/>
      <c r="AA19" s="1"/>
    </row>
    <row r="20" spans="1:27" x14ac:dyDescent="0.25">
      <c r="A20" s="18">
        <f t="shared" si="6"/>
        <v>-0.14999999999999994</v>
      </c>
      <c r="B20">
        <f t="shared" si="0"/>
        <v>0.5</v>
      </c>
      <c r="C20" s="8"/>
      <c r="D20" s="10">
        <f>SQRT(A20*A20+B20*B20)</f>
        <v>0.52201532544552742</v>
      </c>
      <c r="E20" s="8">
        <f>RADIANS(ACOS(ABS(A20)/D20))</f>
        <v>2.2328687089856566E-2</v>
      </c>
      <c r="F20" s="8">
        <f t="shared" si="1"/>
        <v>73.30075576600639</v>
      </c>
      <c r="G20" s="8">
        <f t="shared" si="2"/>
        <v>0.62890568368903077</v>
      </c>
      <c r="H20" s="8">
        <f>G20*ABS(ABS(B20)-ABS(A20))</f>
        <v>0.22011698929116083</v>
      </c>
      <c r="I20" s="8">
        <f t="shared" si="3"/>
        <v>0.22</v>
      </c>
      <c r="J20" s="8">
        <f>MAX(ABS(B20),ABS(A20))</f>
        <v>0.5</v>
      </c>
      <c r="K20" s="8">
        <f>IF($A20&gt;=0,IF($B20&gt;=0,$J20,$I20),IF($A20&lt;0,IF($B20&lt;0,$J20,$I20)))</f>
        <v>0.22</v>
      </c>
      <c r="L20" s="8">
        <f>IF($A20&gt;=0,IF($B20&gt;=0,$I20,$J20),IF($A20&lt;0,IF($B20&lt;0,$I20,$J20)))</f>
        <v>0.5</v>
      </c>
      <c r="M20" s="8">
        <f t="shared" si="4"/>
        <v>-0.22</v>
      </c>
      <c r="N20" s="8">
        <f t="shared" si="5"/>
        <v>-0.5</v>
      </c>
      <c r="O20" s="8">
        <f>IF(B20&lt;0,$M20,$K20)</f>
        <v>0.22</v>
      </c>
      <c r="P20" s="8">
        <f>IF(B20&lt;0,$N20,$L20)</f>
        <v>0.5</v>
      </c>
      <c r="Q20" s="8"/>
      <c r="R20" s="8"/>
      <c r="S20" s="8"/>
      <c r="T20" s="8"/>
      <c r="U20" s="8"/>
      <c r="V20" s="8"/>
      <c r="AA20" s="1"/>
    </row>
    <row r="21" spans="1:27" x14ac:dyDescent="0.25">
      <c r="A21" s="18">
        <f t="shared" si="6"/>
        <v>-0.19999999999999996</v>
      </c>
      <c r="B21">
        <f t="shared" si="0"/>
        <v>0.5</v>
      </c>
      <c r="C21" s="8"/>
      <c r="D21" s="10">
        <f>SQRT(A21*A21+B21*B21)</f>
        <v>0.53851648071345037</v>
      </c>
      <c r="E21" s="8">
        <f>RADIANS(ACOS(ABS(A21)/D21))</f>
        <v>2.077447867535781E-2</v>
      </c>
      <c r="F21" s="8">
        <f t="shared" si="1"/>
        <v>68.198590513648185</v>
      </c>
      <c r="G21" s="8">
        <f t="shared" si="2"/>
        <v>0.51552423363662636</v>
      </c>
      <c r="H21" s="8">
        <f>G21*ABS(ABS(B21)-ABS(A21))</f>
        <v>0.15465727009098792</v>
      </c>
      <c r="I21" s="8">
        <f t="shared" si="3"/>
        <v>0.15</v>
      </c>
      <c r="J21" s="8">
        <f>MAX(ABS(B21),ABS(A21))</f>
        <v>0.5</v>
      </c>
      <c r="K21" s="8">
        <f>IF($A21&gt;=0,IF($B21&gt;=0,$J21,$I21),IF($A21&lt;0,IF($B21&lt;0,$J21,$I21)))</f>
        <v>0.15</v>
      </c>
      <c r="L21" s="8">
        <f>IF($A21&gt;=0,IF($B21&gt;=0,$I21,$J21),IF($A21&lt;0,IF($B21&lt;0,$I21,$J21)))</f>
        <v>0.5</v>
      </c>
      <c r="M21" s="8">
        <f t="shared" si="4"/>
        <v>-0.15</v>
      </c>
      <c r="N21" s="8">
        <f t="shared" si="5"/>
        <v>-0.5</v>
      </c>
      <c r="O21" s="8">
        <f>IF(B21&lt;0,$M21,$K21)</f>
        <v>0.15</v>
      </c>
      <c r="P21" s="8">
        <f>IF(B21&lt;0,$N21,$L21)</f>
        <v>0.5</v>
      </c>
      <c r="Q21" s="8"/>
      <c r="R21" s="8"/>
      <c r="S21" s="8"/>
      <c r="T21" s="8"/>
      <c r="U21" s="8"/>
      <c r="V21" s="8"/>
      <c r="AA21" s="1"/>
    </row>
    <row r="22" spans="1:27" x14ac:dyDescent="0.25">
      <c r="A22" s="18">
        <f t="shared" si="6"/>
        <v>-0.24999999999999994</v>
      </c>
      <c r="B22">
        <f t="shared" si="0"/>
        <v>0.5</v>
      </c>
      <c r="C22" s="8"/>
      <c r="D22" s="10">
        <f>SQRT(A22*A22+B22*B22)</f>
        <v>0.55901699437494745</v>
      </c>
      <c r="E22" s="8">
        <f>RADIANS(ACOS(ABS(A22)/D22))</f>
        <v>1.932339043474041E-2</v>
      </c>
      <c r="F22" s="8">
        <f t="shared" si="1"/>
        <v>63.43494882292201</v>
      </c>
      <c r="G22" s="8">
        <f t="shared" si="2"/>
        <v>0.40966552939826695</v>
      </c>
      <c r="H22" s="8">
        <f>G22*ABS(ABS(B22)-ABS(A22))</f>
        <v>0.10241638234956676</v>
      </c>
      <c r="I22" s="8">
        <f t="shared" si="3"/>
        <v>0.1</v>
      </c>
      <c r="J22" s="8">
        <f>MAX(ABS(B22),ABS(A22))</f>
        <v>0.5</v>
      </c>
      <c r="K22" s="8">
        <f>IF($A22&gt;=0,IF($B22&gt;=0,$J22,$I22),IF($A22&lt;0,IF($B22&lt;0,$J22,$I22)))</f>
        <v>0.1</v>
      </c>
      <c r="L22" s="8">
        <f>IF($A22&gt;=0,IF($B22&gt;=0,$I22,$J22),IF($A22&lt;0,IF($B22&lt;0,$I22,$J22)))</f>
        <v>0.5</v>
      </c>
      <c r="M22" s="8">
        <f t="shared" si="4"/>
        <v>-0.1</v>
      </c>
      <c r="N22" s="8">
        <f t="shared" si="5"/>
        <v>-0.5</v>
      </c>
      <c r="O22" s="8">
        <f>IF(B22&lt;0,$M22,$K22)</f>
        <v>0.1</v>
      </c>
      <c r="P22" s="8">
        <f>IF(B22&lt;0,$N22,$L22)</f>
        <v>0.5</v>
      </c>
      <c r="Q22" s="8"/>
      <c r="R22" s="8"/>
      <c r="S22" s="8"/>
      <c r="T22" s="8"/>
      <c r="U22" s="8"/>
      <c r="V22" s="8"/>
      <c r="AA22" s="1"/>
    </row>
    <row r="23" spans="1:27" x14ac:dyDescent="0.25">
      <c r="A23" s="18">
        <f t="shared" si="6"/>
        <v>-0.29999999999999993</v>
      </c>
      <c r="B23">
        <f t="shared" si="0"/>
        <v>0.5</v>
      </c>
      <c r="C23" s="8"/>
      <c r="D23" s="10">
        <f>SQRT(A23*A23+B23*B23)</f>
        <v>0.58309518948452999</v>
      </c>
      <c r="E23" s="8">
        <f>RADIANS(ACOS(ABS(A23)/D23))</f>
        <v>1.7983468159099694E-2</v>
      </c>
      <c r="F23" s="8">
        <f t="shared" si="1"/>
        <v>59.036243467926482</v>
      </c>
      <c r="G23" s="8">
        <f t="shared" si="2"/>
        <v>0.31191652150947746</v>
      </c>
      <c r="H23" s="8">
        <f>G23*ABS(ABS(B23)-ABS(A23))</f>
        <v>6.2383304301895516E-2</v>
      </c>
      <c r="I23" s="8">
        <f t="shared" si="3"/>
        <v>0.06</v>
      </c>
      <c r="J23" s="8">
        <f>MAX(ABS(B23),ABS(A23))</f>
        <v>0.5</v>
      </c>
      <c r="K23" s="8">
        <f>IF($A23&gt;=0,IF($B23&gt;=0,$J23,$I23),IF($A23&lt;0,IF($B23&lt;0,$J23,$I23)))</f>
        <v>0.06</v>
      </c>
      <c r="L23" s="8">
        <f>IF($A23&gt;=0,IF($B23&gt;=0,$I23,$J23),IF($A23&lt;0,IF($B23&lt;0,$I23,$J23)))</f>
        <v>0.5</v>
      </c>
      <c r="M23" s="8">
        <f t="shared" si="4"/>
        <v>-0.06</v>
      </c>
      <c r="N23" s="8">
        <f t="shared" si="5"/>
        <v>-0.5</v>
      </c>
      <c r="O23" s="8">
        <f>IF(B23&lt;0,$M23,$K23)</f>
        <v>0.06</v>
      </c>
      <c r="P23" s="8">
        <f>IF(B23&lt;0,$N23,$L23)</f>
        <v>0.5</v>
      </c>
      <c r="Q23" s="8"/>
      <c r="R23" s="8"/>
      <c r="S23" s="8"/>
      <c r="T23" s="8"/>
      <c r="U23" s="8"/>
      <c r="V23" s="8"/>
      <c r="AA23" s="1"/>
    </row>
    <row r="24" spans="1:27" x14ac:dyDescent="0.25">
      <c r="A24" s="18">
        <f t="shared" si="6"/>
        <v>-0.34999999999999992</v>
      </c>
      <c r="B24">
        <f t="shared" si="0"/>
        <v>0.5</v>
      </c>
      <c r="C24" s="8"/>
      <c r="D24" s="10">
        <f>SQRT(A24*A24+B24*B24)</f>
        <v>0.61032778078668515</v>
      </c>
      <c r="E24" s="8">
        <f>RADIANS(ACOS(ABS(A24)/D24))</f>
        <v>1.6756388874794446E-2</v>
      </c>
      <c r="F24" s="8">
        <f t="shared" si="1"/>
        <v>55.007979801441344</v>
      </c>
      <c r="G24" s="8">
        <f t="shared" si="2"/>
        <v>0.22239955114314092</v>
      </c>
      <c r="H24" s="8">
        <f>G24*ABS(ABS(B24)-ABS(A24))</f>
        <v>3.3359932671471151E-2</v>
      </c>
      <c r="I24" s="8">
        <f t="shared" si="3"/>
        <v>0.03</v>
      </c>
      <c r="J24" s="8">
        <f>MAX(ABS(B24),ABS(A24))</f>
        <v>0.5</v>
      </c>
      <c r="K24" s="8">
        <f>IF($A24&gt;=0,IF($B24&gt;=0,$J24,$I24),IF($A24&lt;0,IF($B24&lt;0,$J24,$I24)))</f>
        <v>0.03</v>
      </c>
      <c r="L24" s="8">
        <f>IF($A24&gt;=0,IF($B24&gt;=0,$I24,$J24),IF($A24&lt;0,IF($B24&lt;0,$I24,$J24)))</f>
        <v>0.5</v>
      </c>
      <c r="M24" s="8">
        <f t="shared" si="4"/>
        <v>-0.03</v>
      </c>
      <c r="N24" s="8">
        <f t="shared" si="5"/>
        <v>-0.5</v>
      </c>
      <c r="O24" s="8">
        <f>IF(B24&lt;0,$M24,$K24)</f>
        <v>0.03</v>
      </c>
      <c r="P24" s="8">
        <f>IF(B24&lt;0,$N24,$L24)</f>
        <v>0.5</v>
      </c>
      <c r="Q24" s="8"/>
      <c r="R24" s="8"/>
      <c r="S24" s="8"/>
      <c r="T24" s="8"/>
      <c r="U24" s="8"/>
      <c r="V24" s="8"/>
      <c r="AA24" s="1"/>
    </row>
    <row r="25" spans="1:27" x14ac:dyDescent="0.25">
      <c r="A25" s="18">
        <f t="shared" si="6"/>
        <v>-0.39999999999999991</v>
      </c>
      <c r="B25">
        <f t="shared" si="0"/>
        <v>0.5</v>
      </c>
      <c r="C25" s="8"/>
      <c r="D25" s="10">
        <f>SQRT(A25*A25+B25*B25)</f>
        <v>0.64031242374328479</v>
      </c>
      <c r="E25" s="8">
        <f>RADIANS(ACOS(ABS(A25)/D25))</f>
        <v>1.5639116740993952E-2</v>
      </c>
      <c r="F25" s="8">
        <f t="shared" si="1"/>
        <v>51.340191745909912</v>
      </c>
      <c r="G25" s="8">
        <f t="shared" si="2"/>
        <v>0.14089314990910906</v>
      </c>
      <c r="H25" s="8">
        <f>G25*ABS(ABS(B25)-ABS(A25))</f>
        <v>1.4089314990910918E-2</v>
      </c>
      <c r="I25" s="8">
        <f t="shared" si="3"/>
        <v>0.01</v>
      </c>
      <c r="J25" s="8">
        <f>MAX(ABS(B25),ABS(A25))</f>
        <v>0.5</v>
      </c>
      <c r="K25" s="8">
        <f>IF($A25&gt;=0,IF($B25&gt;=0,$J25,$I25),IF($A25&lt;0,IF($B25&lt;0,$J25,$I25)))</f>
        <v>0.01</v>
      </c>
      <c r="L25" s="8">
        <f>IF($A25&gt;=0,IF($B25&gt;=0,$I25,$J25),IF($A25&lt;0,IF($B25&lt;0,$I25,$J25)))</f>
        <v>0.5</v>
      </c>
      <c r="M25" s="8">
        <f t="shared" si="4"/>
        <v>-0.01</v>
      </c>
      <c r="N25" s="8">
        <f t="shared" si="5"/>
        <v>-0.5</v>
      </c>
      <c r="O25" s="8">
        <f>IF(B25&lt;0,$M25,$K25)</f>
        <v>0.01</v>
      </c>
      <c r="P25" s="8">
        <f>IF(B25&lt;0,$N25,$L25)</f>
        <v>0.5</v>
      </c>
      <c r="Q25" s="8"/>
      <c r="R25" s="8"/>
      <c r="S25" s="8"/>
      <c r="T25" s="8"/>
      <c r="U25" s="8"/>
      <c r="V25" s="8"/>
      <c r="AA25" s="1"/>
    </row>
    <row r="26" spans="1:27" x14ac:dyDescent="0.25">
      <c r="A26" s="18">
        <f t="shared" si="6"/>
        <v>-0.4499999999999999</v>
      </c>
      <c r="B26">
        <f t="shared" si="0"/>
        <v>0.5</v>
      </c>
      <c r="C26" s="8"/>
      <c r="D26" s="10">
        <f>SQRT(A26*A26+B26*B26)</f>
        <v>0.67268120235368545</v>
      </c>
      <c r="E26" s="8">
        <f>RADIANS(ACOS(ABS(A26)/D26))</f>
        <v>1.4625531446291855E-2</v>
      </c>
      <c r="F26" s="8">
        <f t="shared" si="1"/>
        <v>48.012787504183343</v>
      </c>
      <c r="G26" s="8">
        <f t="shared" si="2"/>
        <v>6.6950833426296485E-2</v>
      </c>
      <c r="H26" s="8">
        <f>G26*ABS(ABS(B26)-ABS(A26))</f>
        <v>3.3475416713148309E-3</v>
      </c>
      <c r="I26" s="8">
        <f t="shared" si="3"/>
        <v>0</v>
      </c>
      <c r="J26" s="8">
        <f>MAX(ABS(B26),ABS(A26))</f>
        <v>0.5</v>
      </c>
      <c r="K26" s="8">
        <f>IF($A26&gt;=0,IF($B26&gt;=0,$J26,$I26),IF($A26&lt;0,IF($B26&lt;0,$J26,$I26)))</f>
        <v>0</v>
      </c>
      <c r="L26" s="8">
        <f>IF($A26&gt;=0,IF($B26&gt;=0,$I26,$J26),IF($A26&lt;0,IF($B26&lt;0,$I26,$J26)))</f>
        <v>0.5</v>
      </c>
      <c r="M26" s="8">
        <f t="shared" si="4"/>
        <v>0</v>
      </c>
      <c r="N26" s="8">
        <f t="shared" si="5"/>
        <v>-0.5</v>
      </c>
      <c r="O26" s="8">
        <f>IF(B26&lt;0,$M26,$K26)</f>
        <v>0</v>
      </c>
      <c r="P26" s="8">
        <f>IF(B26&lt;0,$N26,$L26)</f>
        <v>0.5</v>
      </c>
      <c r="Q26" s="8"/>
      <c r="R26" s="8"/>
      <c r="S26" s="8"/>
      <c r="T26" s="8"/>
      <c r="U26" s="8"/>
      <c r="V26" s="8"/>
    </row>
    <row r="27" spans="1:27" x14ac:dyDescent="0.25">
      <c r="A27" s="18">
        <f>-1*A5</f>
        <v>-0.5</v>
      </c>
      <c r="B27">
        <f t="shared" si="0"/>
        <v>0.5</v>
      </c>
      <c r="C27" s="8"/>
      <c r="D27" s="10">
        <f>SQRT(A27*A27+B27*B27)</f>
        <v>0.70710678118654757</v>
      </c>
      <c r="E27" s="8">
        <f>RADIANS(ACOS(ABS(A27)/D27))</f>
        <v>1.3707783890401887E-2</v>
      </c>
      <c r="F27" s="8">
        <f t="shared" si="1"/>
        <v>45</v>
      </c>
      <c r="G27" s="8">
        <f t="shared" si="2"/>
        <v>0</v>
      </c>
      <c r="H27" s="8">
        <f>G27*ABS(ABS(B27)-ABS(A27))</f>
        <v>0</v>
      </c>
      <c r="I27" s="8">
        <f t="shared" si="3"/>
        <v>0</v>
      </c>
      <c r="J27" s="8">
        <f>MAX(ABS(B27),ABS(A27))</f>
        <v>0.5</v>
      </c>
      <c r="K27" s="8">
        <f>IF($A27&gt;=0,IF($B27&gt;=0,$J27,$I27),IF($A27&lt;0,IF($B27&lt;0,$J27,$I27)))</f>
        <v>0</v>
      </c>
      <c r="L27" s="8">
        <f>IF($A27&gt;=0,IF($B27&gt;=0,$I27,$J27),IF($A27&lt;0,IF($B27&lt;0,$I27,$J27)))</f>
        <v>0.5</v>
      </c>
      <c r="M27" s="8">
        <f t="shared" si="4"/>
        <v>0</v>
      </c>
      <c r="N27" s="8">
        <f t="shared" si="5"/>
        <v>-0.5</v>
      </c>
      <c r="O27" s="8">
        <f>IF(B27&lt;0,$M27,$K27)</f>
        <v>0</v>
      </c>
      <c r="P27" s="8">
        <f>IF(B27&lt;0,$N27,$L27)</f>
        <v>0.5</v>
      </c>
      <c r="Q27" s="8"/>
      <c r="R27" s="8"/>
      <c r="S27" s="8"/>
      <c r="T27" s="8"/>
      <c r="U27" s="8"/>
      <c r="V27" s="8"/>
    </row>
    <row r="28" spans="1:27" ht="15.75" x14ac:dyDescent="0.25">
      <c r="A28" s="18"/>
      <c r="U28" s="11"/>
    </row>
    <row r="30" spans="1:27" ht="15.75" x14ac:dyDescent="0.25">
      <c r="U30" s="11"/>
    </row>
    <row r="32" spans="1:27" ht="15.75" x14ac:dyDescent="0.25">
      <c r="U32" s="11"/>
    </row>
    <row r="34" spans="21:21" ht="15.75" x14ac:dyDescent="0.25">
      <c r="U34" s="11"/>
    </row>
    <row r="36" spans="21:21" ht="15.75" x14ac:dyDescent="0.25">
      <c r="U36" s="11"/>
    </row>
    <row r="38" spans="21:21" ht="15.75" x14ac:dyDescent="0.25">
      <c r="U38" s="11"/>
    </row>
    <row r="40" spans="21:21" ht="15.75" x14ac:dyDescent="0.25">
      <c r="U40" s="11"/>
    </row>
    <row r="42" spans="21:21" ht="15.75" x14ac:dyDescent="0.25">
      <c r="U42" s="11"/>
    </row>
    <row r="44" spans="21:21" ht="15.75" x14ac:dyDescent="0.25">
      <c r="U44" s="11"/>
    </row>
    <row r="46" spans="21:21" ht="15.75" x14ac:dyDescent="0.25">
      <c r="U46" s="11"/>
    </row>
    <row r="48" spans="21:21" ht="15.75" x14ac:dyDescent="0.25">
      <c r="U48" s="11"/>
    </row>
    <row r="50" spans="21:21" ht="15.75" x14ac:dyDescent="0.25">
      <c r="U50" s="11"/>
    </row>
  </sheetData>
  <hyperlinks>
    <hyperlink ref="A2" r:id="rId1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steering works</vt:lpstr>
      <vt:lpstr>steering works similar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2020-08-08T08:57:12Z</dcterms:created>
  <dcterms:modified xsi:type="dcterms:W3CDTF">2020-08-08T08:57:39Z</dcterms:modified>
</cp:coreProperties>
</file>