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EC4C9F0E-906F-417B-A7DB-78474DF720CF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externalReferences>
    <externalReference r:id="rId13"/>
  </externalReference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2" i="8" l="1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78" i="8"/>
  <c r="S78" i="8"/>
  <c r="R78" i="8"/>
  <c r="O78" i="8"/>
  <c r="N78" i="8"/>
  <c r="M78" i="8"/>
  <c r="J78" i="8"/>
  <c r="I78" i="8"/>
  <c r="H78" i="8"/>
  <c r="K78" i="8" s="1"/>
  <c r="F78" i="8"/>
  <c r="T77" i="8"/>
  <c r="S77" i="8"/>
  <c r="O77" i="8"/>
  <c r="N77" i="8"/>
  <c r="J77" i="8"/>
  <c r="I77" i="8"/>
  <c r="F77" i="8"/>
  <c r="T76" i="8"/>
  <c r="S76" i="8"/>
  <c r="R76" i="8"/>
  <c r="O76" i="8"/>
  <c r="N76" i="8"/>
  <c r="M76" i="8"/>
  <c r="J76" i="8"/>
  <c r="I76" i="8"/>
  <c r="O9" i="9" s="1"/>
  <c r="H76" i="8"/>
  <c r="F76" i="8"/>
  <c r="T75" i="8"/>
  <c r="S75" i="8"/>
  <c r="R75" i="8"/>
  <c r="U75" i="8" s="1"/>
  <c r="O75" i="8"/>
  <c r="N75" i="8"/>
  <c r="M75" i="8"/>
  <c r="P75" i="8" s="1"/>
  <c r="J75" i="8"/>
  <c r="I75" i="8"/>
  <c r="H75" i="8"/>
  <c r="F75" i="8"/>
  <c r="T74" i="8"/>
  <c r="S74" i="8"/>
  <c r="R74" i="8"/>
  <c r="U74" i="8" s="1"/>
  <c r="O74" i="8"/>
  <c r="N74" i="8"/>
  <c r="M74" i="8"/>
  <c r="P74" i="8" s="1"/>
  <c r="J74" i="8"/>
  <c r="I74" i="8"/>
  <c r="H74" i="8"/>
  <c r="F74" i="8"/>
  <c r="T73" i="8"/>
  <c r="S73" i="8"/>
  <c r="R73" i="8"/>
  <c r="O73" i="8"/>
  <c r="N73" i="8"/>
  <c r="M73" i="8"/>
  <c r="J73" i="8"/>
  <c r="I73" i="8"/>
  <c r="H73" i="8"/>
  <c r="K73" i="8" s="1"/>
  <c r="F73" i="8"/>
  <c r="T72" i="8"/>
  <c r="S72" i="8"/>
  <c r="R72" i="8"/>
  <c r="U72" i="8" s="1"/>
  <c r="O72" i="8"/>
  <c r="N72" i="8"/>
  <c r="M72" i="8"/>
  <c r="P72" i="8" s="1"/>
  <c r="J72" i="8"/>
  <c r="I72" i="8"/>
  <c r="H72" i="8"/>
  <c r="F72" i="8"/>
  <c r="T71" i="8"/>
  <c r="S71" i="8"/>
  <c r="O71" i="8"/>
  <c r="N71" i="8"/>
  <c r="J71" i="8"/>
  <c r="I71" i="8"/>
  <c r="F71" i="8"/>
  <c r="H71" i="8" s="1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J30" i="8"/>
  <c r="I30" i="8"/>
  <c r="H30" i="8"/>
  <c r="K30" i="8" s="1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T10" i="9" l="1"/>
  <c r="M6" i="9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U64" i="8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T5" i="9" l="1"/>
  <c r="AS6" i="9"/>
  <c r="AU6" i="9" s="1"/>
  <c r="AR10" i="9"/>
  <c r="AT10" i="9" s="1"/>
  <c r="Y9" i="9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D8" i="9" s="1"/>
  <c r="C8" i="9"/>
  <c r="E8" i="9" s="1"/>
  <c r="Y7" i="9"/>
  <c r="AA7" i="9" s="1"/>
  <c r="S6" i="9"/>
  <c r="AR5" i="9"/>
  <c r="AT5" i="9" s="1"/>
  <c r="T8" i="9"/>
  <c r="AU10" i="9"/>
  <c r="X5" i="9"/>
  <c r="AU5" i="9"/>
  <c r="AR9" i="9"/>
  <c r="AT9" i="9" s="1"/>
  <c r="X9" i="9"/>
  <c r="X7" i="9"/>
  <c r="AR7" i="9"/>
  <c r="AT7" i="9" s="1"/>
  <c r="D10" i="9"/>
  <c r="AT8" i="9"/>
  <c r="D9" i="9"/>
  <c r="Z8" i="9"/>
  <c r="Z6" i="9"/>
  <c r="D6" i="9"/>
  <c r="L8" i="9"/>
  <c r="S8" i="9" s="1"/>
  <c r="L10" i="9"/>
  <c r="S10" i="9" s="1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  <c r="Z9" i="9" l="1"/>
  <c r="Z7" i="9"/>
  <c r="Z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<sst xmlns="http://schemas.openxmlformats.org/spreadsheetml/2006/main" count="2107" uniqueCount="190">
  <si>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</si>
  <si>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</si>
  <si>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</si>
  <si>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</si>
  <si>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</si>
  <si>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</si>
  <si>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</si>
  <si>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</si>
  <si>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</si>
  <si>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</si>
  <si>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</si>
  <si>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</si>
  <si>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</si>
  <si>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</si>
  <si>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</si>
  <si>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</si>
  <si>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</si>
  <si>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</si>
  <si>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</si>
  <si>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</si>
  <si>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</si>
  <si>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</si>
  <si>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</si>
  <si>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</si>
  <si>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</si>
  <si>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</si>
  <si>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</si>
  <si>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</si>
  <si>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</si>
  <si>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</si>
  <si>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</si>
  <si>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</si>
  <si>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</si>
  <si>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</si>
  <si>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</si>
  <si>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</si>
  <si>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</si>
  <si>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</si>
  <si>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</si>
  <si>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</si>
  <si>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</si>
  <si>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</si>
  <si>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</si>
  <si>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</si>
  <si>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</si>
  <si>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</si>
  <si>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</si>
  <si>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</si>
  <si>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</si>
  <si>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</si>
  <si>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</si>
  <si>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</si>
  <si>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</si>
  <si>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</si>
  <si>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</si>
  <si>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</si>
  <si>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</si>
  <si>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</si>
  <si>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</si>
  <si>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</si>
  <si>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</si>
  <si>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</si>
  <si>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</si>
  <si>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</si>
  <si>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</si>
  <si>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</si>
  <si>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</si>
  <si>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</si>
  <si>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</si>
  <si>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</si>
  <si>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</si>
  <si>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</si>
  <si>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</si>
  <si>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</si>
  <si>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</si>
  <si>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</si>
  <si>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</si>
  <si>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</si>
  <si>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</si>
  <si>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</si>
  <si>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</si>
  <si>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</si>
  <si>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</si>
  <si>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</si>
  <si>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</si>
  <si>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</si>
  <si>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</si>
  <si>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</si>
  <si>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</si>
  <si>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</si>
  <si>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</si>
  <si>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</si>
  <si>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</si>
  <si>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</si>
  <si>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</si>
  <si>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</si>
  <si>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</si>
  <si>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</si>
  <si>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</si>
  <si>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</si>
  <si>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</si>
  <si>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</si>
  <si>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</si>
  <si>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</si>
  <si>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</si>
  <si>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</si>
  <si>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</si>
  <si>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</si>
  <si>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</si>
  <si>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</si>
  <si>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</si>
  <si>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</si>
  <si>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</si>
  <si>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</si>
  <si>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</si>
  <si>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</si>
  <si>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</si>
  <si>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</si>
  <si>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</si>
  <si>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</si>
  <si>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</si>
  <si>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</si>
  <si>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</si>
  <si>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</si>
  <si>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</si>
  <si>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</si>
  <si>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</si>
  <si>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</si>
  <si>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Test</t>
  </si>
  <si>
    <t>24/8/2017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</si>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</sst>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14" fontId="1" fillId="7" borderId="4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  <xf numFmtId="14" fontId="12" fillId="7" borderId="4" xfId="0" applyNumberFormat="1" applyFont="1" applyFill="1" applyBorder="1" applyAlignment="1">
      <alignment horizontal="right"/>
    </xf>
    <xf numFmtId="14" fontId="1" fillId="7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25700</c:v>
                </c:pt>
                <c:pt idx="3">
                  <c:v>-38683.333333333336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33822.222222222219</c:v>
                </c:pt>
                <c:pt idx="3">
                  <c:v>-38683.333333333336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5">
          <cell r="I5">
            <v>42980</v>
          </cell>
        </row>
        <row r="6">
          <cell r="I6">
            <v>42980</v>
          </cell>
        </row>
        <row r="7">
          <cell r="I7">
            <v>42990</v>
          </cell>
        </row>
        <row r="8">
          <cell r="I8">
            <v>43010</v>
          </cell>
        </row>
        <row r="9">
          <cell r="I9">
            <v>43023</v>
          </cell>
        </row>
        <row r="10">
          <cell r="I10">
            <v>42904</v>
          </cell>
        </row>
        <row r="11">
          <cell r="I11">
            <v>42967</v>
          </cell>
        </row>
        <row r="12">
          <cell r="I12">
            <v>43086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2" t="s">
        <v>1</v>
      </c>
      <c r="B3" s="223"/>
      <c r="C3" s="223"/>
      <c r="D3" s="223"/>
      <c r="E3" s="223"/>
      <c r="F3" s="223"/>
      <c r="G3" s="223"/>
      <c r="H3" s="223"/>
      <c r="I3" s="223"/>
    </row>
    <row r="4" spans="1:14">
      <c r="A4" s="2"/>
      <c r="B4" s="2"/>
      <c r="C4" s="2"/>
      <c r="D4" s="224" t="s">
        <v>2</v>
      </c>
      <c r="E4" s="225"/>
      <c r="F4" s="226"/>
      <c r="G4" s="224" t="s">
        <v>3</v>
      </c>
      <c r="H4" s="225"/>
      <c r="I4" s="226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2" t="s">
        <v>38</v>
      </c>
      <c r="B15" s="223"/>
      <c r="C15" s="223"/>
      <c r="D15" s="223"/>
      <c r="E15" s="223"/>
      <c r="F15" s="223"/>
      <c r="G15" s="223"/>
      <c r="H15" s="223"/>
      <c r="I15" s="223"/>
    </row>
    <row r="16" spans="1:14">
      <c r="A16" s="2"/>
      <c r="B16" s="2"/>
      <c r="C16" s="2"/>
      <c r="D16" s="224" t="s">
        <v>2</v>
      </c>
      <c r="E16" s="225"/>
      <c r="F16" s="227"/>
      <c r="G16" s="224" t="s">
        <v>3</v>
      </c>
      <c r="H16" s="225"/>
      <c r="I16" s="226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152</v>
      </c>
      <c r="C1" s="3" t="s">
        <v>153</v>
      </c>
      <c r="D1" s="3" t="s">
        <v>154</v>
      </c>
    </row>
    <row r="2" spans="1:4">
      <c r="A2" s="3" t="s">
        <v>155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6" t="s">
        <v>156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5"/>
      <c r="R2" s="237" t="s">
        <v>157</v>
      </c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5"/>
    </row>
    <row r="3" spans="1:33">
      <c r="A3" s="149"/>
      <c r="B3" s="236" t="s">
        <v>95</v>
      </c>
      <c r="C3" s="232"/>
      <c r="D3" s="232"/>
      <c r="E3" s="232"/>
      <c r="F3" s="232"/>
      <c r="G3" s="232"/>
      <c r="H3" s="232"/>
      <c r="I3" s="235"/>
      <c r="J3" s="238" t="s">
        <v>128</v>
      </c>
      <c r="K3" s="232"/>
      <c r="L3" s="232"/>
      <c r="M3" s="232"/>
      <c r="N3" s="232"/>
      <c r="O3" s="232"/>
      <c r="P3" s="232"/>
      <c r="Q3" s="235"/>
      <c r="R3" s="237" t="s">
        <v>95</v>
      </c>
      <c r="S3" s="232"/>
      <c r="T3" s="232"/>
      <c r="U3" s="232"/>
      <c r="V3" s="232"/>
      <c r="W3" s="232"/>
      <c r="X3" s="232"/>
      <c r="Y3" s="235"/>
      <c r="Z3" s="237" t="s">
        <v>128</v>
      </c>
      <c r="AA3" s="232"/>
      <c r="AB3" s="232"/>
      <c r="AC3" s="232"/>
      <c r="AD3" s="232"/>
      <c r="AE3" s="232"/>
      <c r="AF3" s="232"/>
      <c r="AG3" s="235"/>
    </row>
    <row r="4" spans="1:33">
      <c r="A4" s="150"/>
      <c r="B4" s="151" t="s">
        <v>93</v>
      </c>
      <c r="C4" s="152" t="s">
        <v>122</v>
      </c>
      <c r="D4" s="152" t="s">
        <v>158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159</v>
      </c>
      <c r="J4" s="154" t="s">
        <v>93</v>
      </c>
      <c r="K4" s="152" t="s">
        <v>122</v>
      </c>
      <c r="L4" s="152" t="s">
        <v>158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159</v>
      </c>
      <c r="R4" s="156" t="s">
        <v>93</v>
      </c>
      <c r="S4" s="157" t="s">
        <v>122</v>
      </c>
      <c r="T4" s="157" t="s">
        <v>158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159</v>
      </c>
      <c r="Z4" s="156" t="s">
        <v>93</v>
      </c>
      <c r="AA4" s="157" t="s">
        <v>122</v>
      </c>
      <c r="AB4" s="157" t="s">
        <v>158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159</v>
      </c>
    </row>
    <row r="5" spans="1:33">
      <c r="A5" s="159">
        <v>42451</v>
      </c>
      <c r="B5" s="160"/>
      <c r="C5" s="161"/>
      <c r="D5" s="161"/>
      <c r="E5" s="161"/>
      <c r="F5" s="162" t="s">
        <v>160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160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161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162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162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163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163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163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163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164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164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163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163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160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165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166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167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167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163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163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160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160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168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168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169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170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170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168</v>
      </c>
      <c r="I458" s="175"/>
      <c r="J458" s="85"/>
      <c r="K458" s="85"/>
      <c r="L458" s="85"/>
      <c r="M458" s="85"/>
      <c r="N458" s="85"/>
      <c r="O458" s="85"/>
      <c r="P458" s="175" t="s">
        <v>163</v>
      </c>
      <c r="Q458" s="85"/>
      <c r="R458" s="171"/>
      <c r="S458" s="171"/>
      <c r="T458" s="171"/>
      <c r="U458" s="171"/>
      <c r="V458" s="171"/>
      <c r="W458" s="171"/>
      <c r="X458" s="184" t="s">
        <v>168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171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171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172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160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160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165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173</v>
      </c>
      <c r="C521" s="85"/>
      <c r="D521" s="85"/>
      <c r="E521" s="85"/>
      <c r="F521" s="85"/>
      <c r="G521" s="188" t="s">
        <v>174</v>
      </c>
      <c r="H521" s="85"/>
      <c r="I521" s="85"/>
      <c r="J521" s="85"/>
      <c r="K521" s="85"/>
      <c r="L521" s="85"/>
      <c r="M521" s="85"/>
      <c r="N521" s="85"/>
      <c r="O521" s="85"/>
      <c r="P521" s="175" t="s">
        <v>175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173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176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176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175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175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160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160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177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177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177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178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177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179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180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180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165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175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160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160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175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178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179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181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182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183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128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184</v>
      </c>
      <c r="D58" s="85"/>
      <c r="E58" s="85"/>
      <c r="F58" s="85"/>
      <c r="G58" s="85"/>
      <c r="H58" s="85" t="s">
        <v>128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185</v>
      </c>
      <c r="D59" s="85"/>
      <c r="E59" s="85"/>
      <c r="F59" s="85"/>
      <c r="G59" s="85"/>
      <c r="H59" s="85" t="s">
        <v>128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186</v>
      </c>
      <c r="D60" s="85"/>
      <c r="E60" s="85"/>
      <c r="F60" s="85"/>
      <c r="G60" s="85"/>
      <c r="H60" s="85" t="s">
        <v>128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187</v>
      </c>
      <c r="D61" s="85"/>
      <c r="E61" s="85" t="s">
        <v>130</v>
      </c>
      <c r="F61" s="85"/>
      <c r="G61" s="85"/>
      <c r="H61" s="85" t="s">
        <v>128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188</v>
      </c>
      <c r="D62" s="85"/>
      <c r="E62" s="85" t="s">
        <v>132</v>
      </c>
      <c r="F62" s="85"/>
      <c r="G62" s="85"/>
      <c r="H62" s="85" t="s">
        <v>128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133</v>
      </c>
      <c r="D63" s="92">
        <f>D57</f>
        <v>43027</v>
      </c>
      <c r="E63" s="85" t="s">
        <v>134</v>
      </c>
      <c r="F63" s="92" t="e">
        <f>D63-C63</f>
        <v>#VALUE!</v>
      </c>
      <c r="G63" s="85"/>
      <c r="H63" s="85" t="s">
        <v>128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135</v>
      </c>
      <c r="D64" s="92">
        <f>D57</f>
        <v>43027</v>
      </c>
      <c r="E64" s="85" t="s">
        <v>136</v>
      </c>
      <c r="F64" s="85"/>
      <c r="G64" s="85"/>
      <c r="H64" s="85" t="s">
        <v>128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137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128</v>
      </c>
      <c r="I65" s="85"/>
      <c r="J65" s="88">
        <v>1</v>
      </c>
      <c r="K65" s="200" t="s">
        <v>189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137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128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137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128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137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128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128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128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128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128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128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128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128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128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128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128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128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128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128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128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128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128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128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128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128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128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128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128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128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2" t="s">
        <v>1</v>
      </c>
      <c r="B3" s="223"/>
      <c r="C3" s="223"/>
      <c r="D3" s="223"/>
      <c r="E3" s="223"/>
      <c r="F3" s="223"/>
      <c r="G3" s="223"/>
      <c r="H3" s="223"/>
      <c r="I3" s="223"/>
    </row>
    <row r="4" spans="1:9">
      <c r="A4" s="2"/>
      <c r="B4" s="2"/>
      <c r="C4" s="2"/>
      <c r="D4" s="224" t="s">
        <v>2</v>
      </c>
      <c r="E4" s="225"/>
      <c r="F4" s="226"/>
      <c r="G4" s="224" t="s">
        <v>3</v>
      </c>
      <c r="H4" s="225"/>
      <c r="I4" s="226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2" t="s">
        <v>38</v>
      </c>
      <c r="B25" s="223"/>
      <c r="C25" s="223"/>
      <c r="D25" s="223"/>
      <c r="E25" s="223"/>
      <c r="F25" s="223"/>
      <c r="G25" s="223"/>
      <c r="H25" s="223"/>
      <c r="I25" s="223"/>
      <c r="L25" s="32">
        <v>42903</v>
      </c>
    </row>
    <row r="26" spans="1:12">
      <c r="A26" s="2"/>
      <c r="B26" s="2"/>
      <c r="C26" s="2"/>
      <c r="D26" s="224" t="s">
        <v>2</v>
      </c>
      <c r="E26" s="225"/>
      <c r="F26" s="227"/>
      <c r="G26" s="224" t="s">
        <v>3</v>
      </c>
      <c r="H26" s="225"/>
      <c r="I26" s="226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8" t="s">
        <v>52</v>
      </c>
      <c r="B1" s="223"/>
      <c r="C1" s="223"/>
      <c r="D1" s="223"/>
      <c r="E1" s="223"/>
      <c r="F1" s="223"/>
      <c r="G1" s="223"/>
      <c r="H1" s="223"/>
      <c r="I1" s="223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29" t="s">
        <v>2</v>
      </c>
      <c r="E2" s="225"/>
      <c r="F2" s="226"/>
      <c r="G2" s="230" t="s">
        <v>3</v>
      </c>
      <c r="H2" s="225"/>
      <c r="I2" s="226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8" t="s">
        <v>66</v>
      </c>
      <c r="B13" s="223"/>
      <c r="C13" s="223"/>
      <c r="D13" s="223"/>
      <c r="E13" s="223"/>
      <c r="F13" s="223"/>
      <c r="G13" s="223"/>
      <c r="H13" s="223"/>
      <c r="I13" s="223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29" t="s">
        <v>2</v>
      </c>
      <c r="E14" s="225"/>
      <c r="F14" s="227"/>
      <c r="G14" s="229" t="s">
        <v>3</v>
      </c>
      <c r="H14" s="225"/>
      <c r="I14" s="226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2" t="s">
        <v>1</v>
      </c>
      <c r="B3" s="223"/>
      <c r="C3" s="223"/>
      <c r="D3" s="223"/>
      <c r="E3" s="223"/>
      <c r="F3" s="223"/>
      <c r="G3" s="223"/>
      <c r="H3" s="223"/>
      <c r="I3" s="223"/>
    </row>
    <row r="4" spans="1:14">
      <c r="A4" s="2"/>
      <c r="B4" s="2"/>
      <c r="C4" s="2"/>
      <c r="D4" s="224" t="s">
        <v>2</v>
      </c>
      <c r="E4" s="225"/>
      <c r="F4" s="226"/>
      <c r="G4" s="224" t="s">
        <v>3</v>
      </c>
      <c r="H4" s="225"/>
      <c r="I4" s="226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2" t="s">
        <v>38</v>
      </c>
      <c r="B16" s="223"/>
      <c r="C16" s="223"/>
      <c r="D16" s="223"/>
      <c r="E16" s="223"/>
      <c r="F16" s="223"/>
      <c r="G16" s="223"/>
      <c r="H16" s="223"/>
      <c r="I16" s="223"/>
    </row>
    <row r="17" spans="1:9">
      <c r="A17" s="9"/>
      <c r="B17" s="9"/>
      <c r="C17" s="9"/>
      <c r="D17" s="229" t="s">
        <v>2</v>
      </c>
      <c r="E17" s="225"/>
      <c r="F17" s="226"/>
      <c r="G17" s="230" t="s">
        <v>3</v>
      </c>
      <c r="H17" s="225"/>
      <c r="I17" s="226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2" t="s">
        <v>1</v>
      </c>
      <c r="B3" s="223"/>
      <c r="C3" s="223"/>
      <c r="D3" s="223"/>
      <c r="E3" s="223"/>
      <c r="F3" s="223"/>
      <c r="G3" s="223"/>
      <c r="H3" s="223"/>
      <c r="I3" s="223"/>
    </row>
    <row r="4" spans="1:14" ht="15" customHeight="1">
      <c r="A4" s="2"/>
      <c r="B4" s="2"/>
      <c r="C4" s="2"/>
      <c r="D4" s="224" t="s">
        <v>2</v>
      </c>
      <c r="E4" s="225"/>
      <c r="F4" s="226"/>
      <c r="G4" s="224" t="s">
        <v>3</v>
      </c>
      <c r="H4" s="225"/>
      <c r="I4" s="226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2" t="s">
        <v>38</v>
      </c>
      <c r="B19" s="223"/>
      <c r="C19" s="223"/>
      <c r="D19" s="223"/>
      <c r="E19" s="223"/>
      <c r="F19" s="223"/>
      <c r="G19" s="223"/>
      <c r="H19" s="223"/>
      <c r="I19" s="223"/>
    </row>
    <row r="20" spans="1:9" ht="15" customHeight="1">
      <c r="A20" s="2"/>
      <c r="B20" s="2"/>
      <c r="C20" s="2"/>
      <c r="D20" s="224" t="s">
        <v>2</v>
      </c>
      <c r="E20" s="225"/>
      <c r="F20" s="227"/>
      <c r="G20" s="224" t="s">
        <v>3</v>
      </c>
      <c r="H20" s="225"/>
      <c r="I20" s="226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2" t="s">
        <v>1</v>
      </c>
      <c r="B1" s="223"/>
      <c r="C1" s="223"/>
      <c r="D1" s="223"/>
      <c r="E1" s="223"/>
      <c r="F1" s="223"/>
      <c r="G1" s="223"/>
      <c r="H1" s="223"/>
      <c r="I1" s="223"/>
    </row>
    <row r="2" spans="1:9" ht="15" customHeight="1">
      <c r="A2" s="2"/>
      <c r="B2" s="2"/>
      <c r="C2" s="2"/>
      <c r="D2" s="224" t="s">
        <v>2</v>
      </c>
      <c r="E2" s="225"/>
      <c r="F2" s="226"/>
      <c r="G2" s="224" t="s">
        <v>3</v>
      </c>
      <c r="H2" s="225"/>
      <c r="I2" s="226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2" t="s">
        <v>38</v>
      </c>
      <c r="B13" s="223"/>
      <c r="C13" s="223"/>
      <c r="D13" s="223"/>
      <c r="E13" s="223"/>
      <c r="F13" s="223"/>
      <c r="G13" s="223"/>
      <c r="H13" s="223"/>
      <c r="I13" s="223"/>
    </row>
    <row r="14" spans="1:9" ht="15" customHeight="1">
      <c r="A14" s="2"/>
      <c r="B14" s="2"/>
      <c r="C14" s="2"/>
      <c r="D14" s="224" t="s">
        <v>2</v>
      </c>
      <c r="E14" s="225"/>
      <c r="F14" s="227"/>
      <c r="G14" s="224" t="s">
        <v>3</v>
      </c>
      <c r="H14" s="225"/>
      <c r="I14" s="226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2" t="s">
        <v>1</v>
      </c>
      <c r="B3" s="223"/>
      <c r="C3" s="223"/>
      <c r="D3" s="223"/>
      <c r="E3" s="223"/>
      <c r="F3" s="223"/>
      <c r="G3" s="223"/>
      <c r="H3" s="223"/>
      <c r="I3" s="223"/>
    </row>
    <row r="4" spans="1:14">
      <c r="A4" s="2"/>
      <c r="B4" s="2"/>
      <c r="C4" s="2"/>
      <c r="D4" s="224" t="s">
        <v>2</v>
      </c>
      <c r="E4" s="225"/>
      <c r="F4" s="226"/>
      <c r="G4" s="224" t="s">
        <v>3</v>
      </c>
      <c r="H4" s="225"/>
      <c r="I4" s="226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2" t="s">
        <v>38</v>
      </c>
      <c r="B15" s="223"/>
      <c r="C15" s="223"/>
      <c r="D15" s="223"/>
      <c r="E15" s="223"/>
      <c r="F15" s="223"/>
      <c r="G15" s="223"/>
      <c r="H15" s="223"/>
      <c r="I15" s="223"/>
    </row>
    <row r="16" spans="1:14">
      <c r="A16" s="2"/>
      <c r="B16" s="2"/>
      <c r="C16" s="2"/>
      <c r="D16" s="224" t="s">
        <v>2</v>
      </c>
      <c r="E16" s="225"/>
      <c r="F16" s="227"/>
      <c r="G16" s="224" t="s">
        <v>3</v>
      </c>
      <c r="H16" s="225"/>
      <c r="I16" s="226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topLeftCell="A58" workbookViewId="0">
      <selection activeCell="D69" sqref="D69"/>
    </sheetView>
  </sheetViews>
  <sheetFormatPr defaultColWidth="14.42578125" defaultRowHeight="15" customHeight="1"/>
  <cols>
    <col min="1" max="1" width="15.28515625" customWidth="1"/>
    <col min="2" max="3" width="14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1" t="s">
        <v>78</v>
      </c>
      <c r="H2" s="232"/>
      <c r="I2" s="232"/>
      <c r="J2" s="232"/>
      <c r="K2" s="233"/>
      <c r="L2" s="231" t="s">
        <v>79</v>
      </c>
      <c r="M2" s="232"/>
      <c r="N2" s="232"/>
      <c r="O2" s="232"/>
      <c r="P2" s="233"/>
      <c r="Q2" s="231" t="s">
        <v>80</v>
      </c>
      <c r="R2" s="232"/>
      <c r="S2" s="232"/>
      <c r="T2" s="232"/>
      <c r="U2" s="233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8"/>
        <v>81</v>
      </c>
      <c r="G38" s="93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4">
        <f t="shared" si="0"/>
        <v>-2000</v>
      </c>
      <c r="L38" s="95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4">
        <f t="shared" si="4"/>
        <v>41850</v>
      </c>
      <c r="Q38" s="93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4">
        <f t="shared" si="5"/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2">
        <v>43027</v>
      </c>
      <c r="D61" s="92">
        <v>43027</v>
      </c>
      <c r="E61" s="209"/>
      <c r="F61" s="81" t="s">
        <v>36</v>
      </c>
      <c r="G61" s="81"/>
      <c r="H61" s="98">
        <f>IF($G61="TP",SUM(Components!$B$5-(Components!$C$5+(Components!$B$5-Components!$C$5)*(1-(Comparison_new!$F61/60)))),0)</f>
        <v>0</v>
      </c>
      <c r="I61" s="98">
        <f>IF($G61="FN",Components!$B$5,0)</f>
        <v>0</v>
      </c>
      <c r="J61" s="98">
        <f>IF($G61="FP",Components!$D$5,0)</f>
        <v>0</v>
      </c>
      <c r="K61" s="98">
        <f t="shared" si="0"/>
        <v>0</v>
      </c>
      <c r="L61" s="81"/>
      <c r="M61" s="98">
        <f>IF($G61="TP",SUM(Components!$B$5-(Components!$C$5+(Components!$B$5-Components!$C$5)*(1-(Comparison_new!$F61/60)))),0)</f>
        <v>0</v>
      </c>
      <c r="N61" s="98">
        <f>IF($G61="FN",Components!$B$5,0)</f>
        <v>0</v>
      </c>
      <c r="O61" s="98">
        <f>IF($G61="FP",Components!$D$5,0)</f>
        <v>0</v>
      </c>
      <c r="P61" s="98">
        <f t="shared" si="15"/>
        <v>0</v>
      </c>
      <c r="Q61" s="81"/>
      <c r="R61" s="98">
        <f>IF($G61="TP",SUM(Components!$B$5-(Components!$C$5+(Components!$B$5-Components!$C$5)*(1-(Comparison_new!$F61/60)))),0)</f>
        <v>0</v>
      </c>
      <c r="S61" s="98">
        <f>IF($G61="FN",Components!$B$5,0)</f>
        <v>0</v>
      </c>
      <c r="T61" s="98">
        <f>IF($G61="FP",Components!$D$5,0)</f>
        <v>0</v>
      </c>
      <c r="U61" s="98">
        <f t="shared" si="16"/>
        <v>0</v>
      </c>
      <c r="V61" s="99" t="s">
        <v>128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>
        <v>43027</v>
      </c>
      <c r="E62" s="92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128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>
        <v>43027</v>
      </c>
      <c r="E63" s="92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128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21">
        <v>42806</v>
      </c>
      <c r="D64" s="92">
        <v>43027</v>
      </c>
      <c r="E64" s="92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128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21">
        <v>42807</v>
      </c>
      <c r="D65" s="92">
        <v>43027</v>
      </c>
      <c r="E65" s="92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128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>
        <v>43027</v>
      </c>
      <c r="E66" s="92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128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40" t="s">
        <v>129</v>
      </c>
      <c r="D67" s="92">
        <v>43027</v>
      </c>
      <c r="E67" s="92">
        <v>43013</v>
      </c>
      <c r="F67" s="85">
        <f>D67-C67</f>
        <v>56</v>
      </c>
      <c r="G67" s="87" t="s">
        <v>103</v>
      </c>
      <c r="H67" s="86">
        <f>IF($G67="TP",SUM(Components!$B$4-(Components!$C$4+(Components!$B$4-Components!$C$4)*(1-(Comparison_new!$F67/60)))),0)</f>
        <v>16333.333333333334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16333.333333333334</v>
      </c>
      <c r="L67" s="85" t="s">
        <v>103</v>
      </c>
      <c r="M67" s="86">
        <f>IF($L67="TP",SUM(Components!$B$4-(Components!$C$4+(Components!$B$4-Components!$C$4)*(1-(Comparison_new!$F67/90)))),0)</f>
        <v>10888.888888888891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10888.888888888891</v>
      </c>
      <c r="Q67" s="85" t="s">
        <v>103</v>
      </c>
      <c r="R67" s="86">
        <f>IF($Q67="TP",SUM(Components!$B$4-(Components!$C$4+(Components!$B$4-Components!$C$4)*(1-(Comparison_new!$F67/90)))),0)</f>
        <v>10888.888888888891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10888.888888888891</v>
      </c>
      <c r="V67" s="85" t="s">
        <v>128</v>
      </c>
      <c r="W67" s="85"/>
      <c r="X67" s="88">
        <v>1</v>
      </c>
      <c r="Y67" s="89" t="s">
        <v>131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>
        <v>43027</v>
      </c>
      <c r="E68" s="92">
        <v>43130</v>
      </c>
      <c r="F68" s="85">
        <f>D68-C68</f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128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>
        <v>43027</v>
      </c>
      <c r="E69" s="92">
        <v>43032</v>
      </c>
      <c r="F69" s="85">
        <f>D69-C69</f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128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>
        <v>43027</v>
      </c>
      <c r="E70" s="92">
        <v>43155</v>
      </c>
      <c r="F70" s="85">
        <f>D70-C70</f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128</v>
      </c>
      <c r="W70" s="85"/>
      <c r="X70" s="88">
        <v>1</v>
      </c>
      <c r="Y70" s="89"/>
    </row>
    <row r="71" spans="1:36" ht="14.25" customHeight="1">
      <c r="A71" s="84" t="s">
        <v>137</v>
      </c>
      <c r="B71" s="85" t="s">
        <v>116</v>
      </c>
      <c r="C71" s="239">
        <v>42980</v>
      </c>
      <c r="D71" s="92">
        <v>43027</v>
      </c>
      <c r="E71" s="100"/>
      <c r="F71" s="85">
        <f>D71-[1]Planilha1!I5</f>
        <v>47</v>
      </c>
      <c r="G71" s="85" t="s">
        <v>103</v>
      </c>
      <c r="H71" s="86">
        <f>IF($G71="TP",SUM(Components!$B$6-(Components!$C$6+(Components!$B$6-Components!$C$6)*(1-(Comparison_new!$F71/60)))),0)</f>
        <v>13316.666666666666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13316.666666666666</v>
      </c>
      <c r="L71" s="85" t="s">
        <v>103</v>
      </c>
      <c r="M71" s="86">
        <f>IF($G71="TP",SUM(Components!$B$6-(Components!$C$6+(Components!$B$6-Components!$C$6)*(1-(Comparison_new!$F71/60)))),0)</f>
        <v>13316.666666666666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13316.666666666666</v>
      </c>
      <c r="Q71" s="85" t="s">
        <v>103</v>
      </c>
      <c r="R71" s="86">
        <f>IF($G71="TP",SUM(Components!$B$6-(Components!$C$6+(Components!$B$6-Components!$C$6)*(1-(Comparison_new!$F71/60)))),0)</f>
        <v>13316.666666666666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13316.666666666666</v>
      </c>
      <c r="V71" s="85" t="s">
        <v>128</v>
      </c>
      <c r="W71" s="85"/>
      <c r="X71" s="88">
        <v>1</v>
      </c>
      <c r="Y71" s="89" t="s">
        <v>138</v>
      </c>
    </row>
    <row r="72" spans="1:36" ht="14.25" customHeight="1">
      <c r="A72" s="84" t="s">
        <v>137</v>
      </c>
      <c r="B72" s="85" t="s">
        <v>116</v>
      </c>
      <c r="C72" s="239">
        <v>42980</v>
      </c>
      <c r="D72" s="92">
        <v>43027</v>
      </c>
      <c r="E72" s="100"/>
      <c r="F72" s="85">
        <f>D72-[1]Planilha1!I6</f>
        <v>47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128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137</v>
      </c>
      <c r="B73" s="85" t="s">
        <v>116</v>
      </c>
      <c r="C73" s="239">
        <v>42990</v>
      </c>
      <c r="D73" s="92">
        <v>43027</v>
      </c>
      <c r="E73" s="100"/>
      <c r="F73" s="85">
        <f>D73-[1]Planilha1!I7</f>
        <v>37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128</v>
      </c>
      <c r="W73" s="85"/>
      <c r="X73" s="88">
        <v>1</v>
      </c>
      <c r="Y73" s="89" t="s">
        <v>139</v>
      </c>
    </row>
    <row r="74" spans="1:36" ht="14.25" customHeight="1">
      <c r="A74" s="84" t="s">
        <v>137</v>
      </c>
      <c r="B74" s="85" t="s">
        <v>116</v>
      </c>
      <c r="C74" s="239">
        <v>43010</v>
      </c>
      <c r="D74" s="92">
        <v>43027</v>
      </c>
      <c r="E74" s="100"/>
      <c r="F74" s="85">
        <f>D74-[1]Planilha1!I8</f>
        <v>17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128</v>
      </c>
      <c r="W74" s="85"/>
      <c r="X74" s="88">
        <v>1</v>
      </c>
      <c r="Y74" s="89" t="s">
        <v>139</v>
      </c>
    </row>
    <row r="75" spans="1:36" ht="14.25" customHeight="1">
      <c r="A75" s="84" t="s">
        <v>137</v>
      </c>
      <c r="B75" s="85" t="s">
        <v>116</v>
      </c>
      <c r="C75" s="239">
        <v>43023</v>
      </c>
      <c r="D75" s="92">
        <v>43027</v>
      </c>
      <c r="E75" s="100"/>
      <c r="F75" s="85">
        <f>D75-[1]Planilha1!I9</f>
        <v>4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128</v>
      </c>
      <c r="W75" s="85"/>
      <c r="X75" s="88">
        <v>1</v>
      </c>
      <c r="Y75" s="89" t="s">
        <v>139</v>
      </c>
    </row>
    <row r="76" spans="1:36" ht="14.25" customHeight="1">
      <c r="A76" s="84" t="s">
        <v>28</v>
      </c>
      <c r="B76" s="85" t="s">
        <v>125</v>
      </c>
      <c r="C76" s="239">
        <v>42904</v>
      </c>
      <c r="D76" s="92">
        <v>43027</v>
      </c>
      <c r="E76" s="100"/>
      <c r="F76" s="85">
        <f>D76-[1]Planilha1!I10</f>
        <v>123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128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239">
        <v>42967</v>
      </c>
      <c r="D77" s="92">
        <v>43027</v>
      </c>
      <c r="E77" s="100"/>
      <c r="F77" s="85">
        <f>D77-[1]Planilha1!I11</f>
        <v>60</v>
      </c>
      <c r="G77" s="85" t="s">
        <v>103</v>
      </c>
      <c r="H77" s="86">
        <f>IF($G77="TP",SUM(Components!$B$6-(Components!$C$6+(Components!$B$6-Components!$C$6)*(1-(Comparison_new!$F77/60)))),0)</f>
        <v>17000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17000</v>
      </c>
      <c r="L77" s="85" t="s">
        <v>103</v>
      </c>
      <c r="M77" s="86">
        <f>IF($L77="TP",SUM(Components!$B$5-(Components!$C$5+(Components!$B$5-Components!$C$5)*(1-(Comparison_new!$F77/90)))),0)</f>
        <v>31000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31000</v>
      </c>
      <c r="Q77" s="85" t="s">
        <v>103</v>
      </c>
      <c r="R77" s="86">
        <f>IF($Q77="TP",SUM(Components!$B$5-(Components!$C$5+(Components!$B$5-Components!$C$5)*(1-(Comparison_new!$F77/90)))),0)</f>
        <v>31000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31000</v>
      </c>
      <c r="V77" s="85" t="s">
        <v>128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239">
        <v>43086</v>
      </c>
      <c r="D78" s="92">
        <v>43027</v>
      </c>
      <c r="E78" s="100"/>
      <c r="F78" s="85">
        <f>D78-[1]Planilha1!I12</f>
        <v>-59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128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>
        <v>43027</v>
      </c>
      <c r="E79" s="100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128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4" t="s">
        <v>140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5"/>
      <c r="W2" s="234" t="s">
        <v>141</v>
      </c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5"/>
      <c r="AQ2" s="234" t="s">
        <v>142</v>
      </c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5"/>
    </row>
    <row r="3" spans="1:59">
      <c r="A3" s="101" t="s">
        <v>81</v>
      </c>
      <c r="B3" s="102" t="s">
        <v>143</v>
      </c>
      <c r="C3" s="103"/>
      <c r="D3" s="104" t="s">
        <v>144</v>
      </c>
      <c r="E3" s="105"/>
      <c r="F3" s="102" t="s">
        <v>145</v>
      </c>
      <c r="G3" s="103"/>
      <c r="H3" s="104" t="s">
        <v>146</v>
      </c>
      <c r="I3" s="105"/>
      <c r="J3" s="102" t="s">
        <v>147</v>
      </c>
      <c r="K3" s="103"/>
      <c r="L3" s="104" t="s">
        <v>148</v>
      </c>
      <c r="M3" s="105"/>
      <c r="N3" s="102" t="s">
        <v>149</v>
      </c>
      <c r="O3" s="103"/>
      <c r="P3" s="101" t="s">
        <v>150</v>
      </c>
      <c r="Q3" s="106"/>
      <c r="S3" s="3" t="s">
        <v>151</v>
      </c>
      <c r="W3" s="101" t="s">
        <v>81</v>
      </c>
      <c r="X3" s="102" t="s">
        <v>143</v>
      </c>
      <c r="Y3" s="103"/>
      <c r="Z3" s="104" t="s">
        <v>144</v>
      </c>
      <c r="AA3" s="105"/>
      <c r="AB3" s="102" t="s">
        <v>145</v>
      </c>
      <c r="AC3" s="103"/>
      <c r="AD3" s="104" t="s">
        <v>146</v>
      </c>
      <c r="AE3" s="105"/>
      <c r="AF3" s="102" t="s">
        <v>147</v>
      </c>
      <c r="AG3" s="103"/>
      <c r="AH3" s="104" t="s">
        <v>148</v>
      </c>
      <c r="AI3" s="105"/>
      <c r="AJ3" s="102" t="s">
        <v>149</v>
      </c>
      <c r="AK3" s="103"/>
      <c r="AL3" s="101" t="s">
        <v>150</v>
      </c>
      <c r="AM3" s="106"/>
      <c r="AQ3" s="101" t="s">
        <v>81</v>
      </c>
      <c r="AR3" s="102" t="s">
        <v>143</v>
      </c>
      <c r="AS3" s="103"/>
      <c r="AT3" s="104" t="s">
        <v>144</v>
      </c>
      <c r="AU3" s="105"/>
      <c r="AV3" s="102" t="s">
        <v>145</v>
      </c>
      <c r="AW3" s="103"/>
      <c r="AX3" s="104" t="s">
        <v>146</v>
      </c>
      <c r="AY3" s="105"/>
      <c r="AZ3" s="102" t="s">
        <v>147</v>
      </c>
      <c r="BA3" s="103"/>
      <c r="BB3" s="104" t="s">
        <v>148</v>
      </c>
      <c r="BC3" s="105"/>
      <c r="BD3" s="102" t="s">
        <v>149</v>
      </c>
      <c r="BE3" s="103"/>
      <c r="BF3" s="101" t="s">
        <v>150</v>
      </c>
      <c r="BG3" s="106"/>
    </row>
    <row r="4" spans="1:59">
      <c r="A4" s="107"/>
      <c r="B4" s="108" t="s">
        <v>95</v>
      </c>
      <c r="C4" s="109" t="s">
        <v>128</v>
      </c>
      <c r="D4" s="110" t="s">
        <v>95</v>
      </c>
      <c r="E4" s="111" t="s">
        <v>128</v>
      </c>
      <c r="F4" s="108" t="s">
        <v>95</v>
      </c>
      <c r="G4" s="109" t="s">
        <v>128</v>
      </c>
      <c r="H4" s="110" t="s">
        <v>95</v>
      </c>
      <c r="I4" s="111" t="s">
        <v>128</v>
      </c>
      <c r="J4" s="108" t="s">
        <v>95</v>
      </c>
      <c r="K4" s="109" t="s">
        <v>128</v>
      </c>
      <c r="L4" s="110" t="s">
        <v>95</v>
      </c>
      <c r="M4" s="111" t="s">
        <v>128</v>
      </c>
      <c r="N4" s="108" t="s">
        <v>95</v>
      </c>
      <c r="O4" s="109" t="s">
        <v>128</v>
      </c>
      <c r="P4" s="110" t="s">
        <v>95</v>
      </c>
      <c r="Q4" s="112" t="s">
        <v>128</v>
      </c>
      <c r="R4" s="3"/>
      <c r="S4" s="113" t="s">
        <v>95</v>
      </c>
      <c r="T4" s="113" t="s">
        <v>128</v>
      </c>
      <c r="U4" s="3"/>
      <c r="V4" s="3"/>
      <c r="W4" s="107"/>
      <c r="X4" s="108" t="s">
        <v>95</v>
      </c>
      <c r="Y4" s="109" t="s">
        <v>128</v>
      </c>
      <c r="Z4" s="110" t="s">
        <v>95</v>
      </c>
      <c r="AA4" s="111" t="s">
        <v>128</v>
      </c>
      <c r="AB4" s="108" t="s">
        <v>95</v>
      </c>
      <c r="AC4" s="109" t="s">
        <v>128</v>
      </c>
      <c r="AD4" s="110" t="s">
        <v>95</v>
      </c>
      <c r="AE4" s="111" t="s">
        <v>128</v>
      </c>
      <c r="AF4" s="108" t="s">
        <v>95</v>
      </c>
      <c r="AG4" s="109" t="s">
        <v>128</v>
      </c>
      <c r="AH4" s="110" t="s">
        <v>95</v>
      </c>
      <c r="AI4" s="111" t="s">
        <v>128</v>
      </c>
      <c r="AJ4" s="108" t="s">
        <v>95</v>
      </c>
      <c r="AK4" s="109" t="s">
        <v>128</v>
      </c>
      <c r="AL4" s="110" t="s">
        <v>95</v>
      </c>
      <c r="AM4" s="112" t="s">
        <v>128</v>
      </c>
      <c r="AQ4" s="107"/>
      <c r="AR4" s="108" t="s">
        <v>95</v>
      </c>
      <c r="AS4" s="109" t="s">
        <v>128</v>
      </c>
      <c r="AT4" s="110" t="s">
        <v>95</v>
      </c>
      <c r="AU4" s="111" t="s">
        <v>128</v>
      </c>
      <c r="AV4" s="108" t="s">
        <v>95</v>
      </c>
      <c r="AW4" s="109" t="s">
        <v>128</v>
      </c>
      <c r="AX4" s="110" t="s">
        <v>95</v>
      </c>
      <c r="AY4" s="111" t="s">
        <v>128</v>
      </c>
      <c r="AZ4" s="108" t="s">
        <v>95</v>
      </c>
      <c r="BA4" s="109" t="s">
        <v>128</v>
      </c>
      <c r="BB4" s="110" t="s">
        <v>95</v>
      </c>
      <c r="BC4" s="111" t="s">
        <v>128</v>
      </c>
      <c r="BD4" s="108" t="s">
        <v>95</v>
      </c>
      <c r="BE4" s="109" t="s">
        <v>128</v>
      </c>
      <c r="BF4" s="110" t="s">
        <v>95</v>
      </c>
      <c r="BG4" s="112" t="s">
        <v>128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25700</v>
      </c>
      <c r="D7" s="117">
        <f t="shared" ref="D7:E7" si="8">B7-B$10</f>
        <v>122241.66666666666</v>
      </c>
      <c r="E7" s="118">
        <f t="shared" si="8"/>
        <v>45700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32200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25700</v>
      </c>
      <c r="W7" s="126" t="s">
        <v>113</v>
      </c>
      <c r="X7" s="127">
        <f>SUM(Comparison_new!P27:P39)</f>
        <v>-4322.222222222219</v>
      </c>
      <c r="Y7" s="128">
        <f>SUM(Comparison_new!P67:P70)</f>
        <v>33822.222222222219</v>
      </c>
      <c r="Z7" s="117">
        <f t="shared" ref="Z7:AA7" si="10">X7-X$10</f>
        <v>204677.77777777778</v>
      </c>
      <c r="AA7" s="118">
        <f t="shared" si="10"/>
        <v>83822.222222222219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33822.222222222219</v>
      </c>
      <c r="AT7" s="133">
        <f t="shared" si="3"/>
        <v>173927.77777777778</v>
      </c>
      <c r="AU7" s="134">
        <f t="shared" si="4"/>
        <v>53822.222222222219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-38683.333333333336</v>
      </c>
      <c r="D8" s="117">
        <f t="shared" ref="D8:E8" si="11">B8-B$10</f>
        <v>-10200</v>
      </c>
      <c r="E8" s="118">
        <f t="shared" si="11"/>
        <v>-18683.333333333336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13316.666666666666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-38683.333333333336</v>
      </c>
      <c r="W8" s="126" t="s">
        <v>116</v>
      </c>
      <c r="X8" s="127">
        <f>SUM(Comparison_new!P40:P45)</f>
        <v>-218966.66666666666</v>
      </c>
      <c r="Y8" s="128">
        <f>SUM(Comparison_new!P71:P75)</f>
        <v>-38683.333333333336</v>
      </c>
      <c r="Z8" s="117">
        <f t="shared" ref="Z8:AA8" si="13">X8-X$10</f>
        <v>-9966.666666666657</v>
      </c>
      <c r="AA8" s="118">
        <f t="shared" si="13"/>
        <v>11316.666666666664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-38683.333333333336</v>
      </c>
      <c r="AT8" s="133">
        <f t="shared" si="3"/>
        <v>90511.111111111095</v>
      </c>
      <c r="AU8" s="134">
        <f t="shared" si="4"/>
        <v>-18683.333333333336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10500</v>
      </c>
      <c r="D9" s="117">
        <f t="shared" ref="D9:E9" si="14">B9-B$10</f>
        <v>2000</v>
      </c>
      <c r="E9" s="118">
        <f t="shared" si="14"/>
        <v>30500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17000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10500</v>
      </c>
      <c r="W9" s="126" t="s">
        <v>125</v>
      </c>
      <c r="X9" s="127">
        <f>SUM(Comparison_new!P53:P60)</f>
        <v>-70250</v>
      </c>
      <c r="Y9" s="128">
        <f>SUM(Comparison_new!P76:P78)</f>
        <v>24500</v>
      </c>
      <c r="Z9" s="117">
        <f t="shared" ref="Z9:AA9" si="16">X9-X$10</f>
        <v>138750</v>
      </c>
      <c r="AA9" s="118">
        <f t="shared" si="16"/>
        <v>74500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24500</v>
      </c>
      <c r="AT9" s="133">
        <f t="shared" si="3"/>
        <v>108000</v>
      </c>
      <c r="AU9" s="134">
        <f t="shared" si="4"/>
        <v>44500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2022-04-03T11:17:38Z</dcterms:modified>
</cp:coreProperties>
</file>