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Users\sakai\Desktop\ExcelVbaApp\SpecDefApp\input\"/>
    </mc:Choice>
  </mc:AlternateContent>
  <xr:revisionPtr revIDLastSave="0" documentId="13_ncr:1_{4972D1DD-F94D-4AB0-856E-A0E4E161B50C}" xr6:coauthVersionLast="45" xr6:coauthVersionMax="45" xr10:uidLastSave="{00000000-0000-0000-0000-000000000000}"/>
  <bookViews>
    <workbookView xWindow="-120" yWindow="-120" windowWidth="28005" windowHeight="16440" xr2:uid="{00000000-000D-0000-FFFF-FFFF00000000}"/>
  </bookViews>
  <sheets>
    <sheet name="Jobs" sheetId="1" r:id="rId1"/>
    <sheet name="_list" sheetId="3" r:id="rId2"/>
    <sheet name="_template" sheetId="2" r:id="rId3"/>
  </sheets>
  <definedNames>
    <definedName name="CLASS_DEF">_template!$B$5</definedName>
    <definedName name="COLUMN_DEF">_template!$B$3</definedName>
    <definedName name="comment_ddl">Jobs!$O$62</definedName>
    <definedName name="COMMENT_STATEMENT">_template!$B$4</definedName>
    <definedName name="CREATE＿TABLE">_template!$B$2</definedName>
    <definedName name="CREATE_TABLE_COMMAND">Jobs!$N$4</definedName>
    <definedName name="ddl">Jobs!$N$62</definedName>
    <definedName name="django_model">Jobs!$X$62</definedName>
    <definedName name="_xlnm.Print_Area" localSheetId="0">Jobs!$A$1:$I$59</definedName>
    <definedName name="_xlnm.Print_Titles" localSheetId="0">Jobs!$1:$6</definedName>
    <definedName name="Table_Name">Jobs!$A$4</definedName>
    <definedName name="type_list">_list!$A$2:$B$7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7" i="1" l="1"/>
  <c r="K7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P7" i="1"/>
  <c r="S59" i="1" l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R7" i="1" l="1"/>
  <c r="X7" i="1" s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X4" i="1" l="1"/>
  <c r="L8" i="1" l="1"/>
  <c r="M8" i="1"/>
  <c r="N8" i="1"/>
  <c r="P8" i="1"/>
  <c r="T59" i="1" l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8" i="1"/>
  <c r="U59" i="1"/>
  <c r="V59" i="1" s="1"/>
  <c r="W59" i="1" s="1"/>
  <c r="U58" i="1"/>
  <c r="V58" i="1" s="1"/>
  <c r="W58" i="1" s="1"/>
  <c r="U57" i="1"/>
  <c r="V57" i="1" s="1"/>
  <c r="W57" i="1" s="1"/>
  <c r="U56" i="1"/>
  <c r="U55" i="1"/>
  <c r="V55" i="1" s="1"/>
  <c r="W55" i="1" s="1"/>
  <c r="U54" i="1"/>
  <c r="V54" i="1" s="1"/>
  <c r="W54" i="1" s="1"/>
  <c r="U53" i="1"/>
  <c r="V53" i="1" s="1"/>
  <c r="W53" i="1" s="1"/>
  <c r="U52" i="1"/>
  <c r="U51" i="1"/>
  <c r="V51" i="1" s="1"/>
  <c r="W51" i="1" s="1"/>
  <c r="U50" i="1"/>
  <c r="V50" i="1" s="1"/>
  <c r="W50" i="1" s="1"/>
  <c r="U49" i="1"/>
  <c r="U48" i="1"/>
  <c r="U47" i="1"/>
  <c r="V47" i="1" s="1"/>
  <c r="W47" i="1" s="1"/>
  <c r="U46" i="1"/>
  <c r="V46" i="1" s="1"/>
  <c r="W46" i="1" s="1"/>
  <c r="U45" i="1"/>
  <c r="U44" i="1"/>
  <c r="U43" i="1"/>
  <c r="V43" i="1" s="1"/>
  <c r="W43" i="1" s="1"/>
  <c r="U42" i="1"/>
  <c r="V42" i="1" s="1"/>
  <c r="W42" i="1" s="1"/>
  <c r="U41" i="1"/>
  <c r="V41" i="1" s="1"/>
  <c r="W41" i="1" s="1"/>
  <c r="U40" i="1"/>
  <c r="U39" i="1"/>
  <c r="V39" i="1" s="1"/>
  <c r="W39" i="1" s="1"/>
  <c r="U38" i="1"/>
  <c r="V38" i="1" s="1"/>
  <c r="W38" i="1" s="1"/>
  <c r="U37" i="1"/>
  <c r="V37" i="1" s="1"/>
  <c r="W37" i="1" s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61" i="1" s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7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7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T36" i="1" s="1"/>
  <c r="M35" i="1"/>
  <c r="T35" i="1" s="1"/>
  <c r="M34" i="1"/>
  <c r="T34" i="1" s="1"/>
  <c r="M33" i="1"/>
  <c r="T33" i="1" s="1"/>
  <c r="M32" i="1"/>
  <c r="T32" i="1" s="1"/>
  <c r="M31" i="1"/>
  <c r="T31" i="1" s="1"/>
  <c r="M30" i="1"/>
  <c r="T30" i="1" s="1"/>
  <c r="V30" i="1" s="1"/>
  <c r="W30" i="1" s="1"/>
  <c r="X30" i="1" s="1"/>
  <c r="M29" i="1"/>
  <c r="T29" i="1" s="1"/>
  <c r="M28" i="1"/>
  <c r="T28" i="1" s="1"/>
  <c r="M27" i="1"/>
  <c r="T27" i="1" s="1"/>
  <c r="M26" i="1"/>
  <c r="T26" i="1" s="1"/>
  <c r="M25" i="1"/>
  <c r="T25" i="1" s="1"/>
  <c r="M24" i="1"/>
  <c r="T24" i="1" s="1"/>
  <c r="M23" i="1"/>
  <c r="T23" i="1" s="1"/>
  <c r="M22" i="1"/>
  <c r="T22" i="1" s="1"/>
  <c r="M21" i="1"/>
  <c r="T21" i="1" s="1"/>
  <c r="M20" i="1"/>
  <c r="T20" i="1" s="1"/>
  <c r="M19" i="1"/>
  <c r="T19" i="1" s="1"/>
  <c r="M18" i="1"/>
  <c r="T18" i="1" s="1"/>
  <c r="M17" i="1"/>
  <c r="T17" i="1" s="1"/>
  <c r="M16" i="1"/>
  <c r="T16" i="1" s="1"/>
  <c r="M15" i="1"/>
  <c r="T15" i="1" s="1"/>
  <c r="M14" i="1"/>
  <c r="M13" i="1"/>
  <c r="M12" i="1"/>
  <c r="T12" i="1" s="1"/>
  <c r="M11" i="1"/>
  <c r="T11" i="1" s="1"/>
  <c r="M10" i="1"/>
  <c r="T10" i="1" s="1"/>
  <c r="V10" i="1" s="1"/>
  <c r="W10" i="1" s="1"/>
  <c r="X10" i="1" s="1"/>
  <c r="M9" i="1"/>
  <c r="T9" i="1" s="1"/>
  <c r="M7" i="1"/>
  <c r="T7" i="1" s="1"/>
  <c r="V25" i="1" l="1"/>
  <c r="W25" i="1" s="1"/>
  <c r="X25" i="1" s="1"/>
  <c r="N15" i="1"/>
  <c r="N19" i="1"/>
  <c r="N23" i="1"/>
  <c r="N27" i="1"/>
  <c r="N31" i="1"/>
  <c r="N35" i="1"/>
  <c r="V45" i="1"/>
  <c r="W45" i="1" s="1"/>
  <c r="V49" i="1"/>
  <c r="W49" i="1" s="1"/>
  <c r="N11" i="1"/>
  <c r="N9" i="1"/>
  <c r="N17" i="1"/>
  <c r="N21" i="1"/>
  <c r="N25" i="1"/>
  <c r="N29" i="1"/>
  <c r="N33" i="1"/>
  <c r="V23" i="1"/>
  <c r="W23" i="1" s="1"/>
  <c r="X23" i="1" s="1"/>
  <c r="V27" i="1"/>
  <c r="W27" i="1" s="1"/>
  <c r="X27" i="1" s="1"/>
  <c r="V31" i="1"/>
  <c r="W31" i="1" s="1"/>
  <c r="X31" i="1" s="1"/>
  <c r="V35" i="1"/>
  <c r="W35" i="1" s="1"/>
  <c r="X35" i="1" s="1"/>
  <c r="N10" i="1"/>
  <c r="N18" i="1"/>
  <c r="N22" i="1"/>
  <c r="N26" i="1"/>
  <c r="N30" i="1"/>
  <c r="N34" i="1"/>
  <c r="N7" i="1"/>
  <c r="N13" i="1"/>
  <c r="N32" i="1"/>
  <c r="V9" i="1"/>
  <c r="W9" i="1" s="1"/>
  <c r="X9" i="1" s="1"/>
  <c r="N20" i="1"/>
  <c r="N24" i="1"/>
  <c r="N28" i="1"/>
  <c r="N36" i="1"/>
  <c r="N14" i="1"/>
  <c r="V11" i="1"/>
  <c r="W11" i="1" s="1"/>
  <c r="X11" i="1" s="1"/>
  <c r="V26" i="1"/>
  <c r="W26" i="1" s="1"/>
  <c r="X26" i="1" s="1"/>
  <c r="V34" i="1"/>
  <c r="W34" i="1" s="1"/>
  <c r="X34" i="1" s="1"/>
  <c r="V18" i="1"/>
  <c r="W18" i="1" s="1"/>
  <c r="X18" i="1" s="1"/>
  <c r="V22" i="1"/>
  <c r="W22" i="1" s="1"/>
  <c r="X22" i="1" s="1"/>
  <c r="V17" i="1"/>
  <c r="W17" i="1" s="1"/>
  <c r="X17" i="1" s="1"/>
  <c r="V19" i="1"/>
  <c r="W19" i="1" s="1"/>
  <c r="X19" i="1" s="1"/>
  <c r="V21" i="1"/>
  <c r="W21" i="1" s="1"/>
  <c r="X21" i="1" s="1"/>
  <c r="T13" i="1"/>
  <c r="V13" i="1" s="1"/>
  <c r="W13" i="1" s="1"/>
  <c r="X13" i="1" s="1"/>
  <c r="N12" i="1"/>
  <c r="N16" i="1"/>
  <c r="V15" i="1"/>
  <c r="W15" i="1" s="1"/>
  <c r="X15" i="1" s="1"/>
  <c r="T14" i="1"/>
  <c r="V14" i="1" s="1"/>
  <c r="W14" i="1" s="1"/>
  <c r="X14" i="1" s="1"/>
  <c r="V29" i="1"/>
  <c r="W29" i="1" s="1"/>
  <c r="X29" i="1" s="1"/>
  <c r="V33" i="1"/>
  <c r="W33" i="1" s="1"/>
  <c r="X33" i="1" s="1"/>
  <c r="N4" i="1"/>
  <c r="O8" i="1"/>
  <c r="V8" i="1"/>
  <c r="W8" i="1" s="1"/>
  <c r="V12" i="1"/>
  <c r="W12" i="1" s="1"/>
  <c r="X12" i="1" s="1"/>
  <c r="V16" i="1"/>
  <c r="W16" i="1" s="1"/>
  <c r="X16" i="1" s="1"/>
  <c r="V20" i="1"/>
  <c r="W20" i="1" s="1"/>
  <c r="X20" i="1" s="1"/>
  <c r="V24" i="1"/>
  <c r="W24" i="1" s="1"/>
  <c r="X24" i="1" s="1"/>
  <c r="V28" i="1"/>
  <c r="W28" i="1" s="1"/>
  <c r="X28" i="1" s="1"/>
  <c r="V32" i="1"/>
  <c r="W32" i="1" s="1"/>
  <c r="X32" i="1" s="1"/>
  <c r="V36" i="1"/>
  <c r="W36" i="1" s="1"/>
  <c r="X36" i="1" s="1"/>
  <c r="V40" i="1"/>
  <c r="W40" i="1" s="1"/>
  <c r="V44" i="1"/>
  <c r="W44" i="1" s="1"/>
  <c r="V48" i="1"/>
  <c r="W48" i="1" s="1"/>
  <c r="V52" i="1"/>
  <c r="W52" i="1" s="1"/>
  <c r="V56" i="1"/>
  <c r="W56" i="1" s="1"/>
  <c r="V7" i="1"/>
  <c r="P62" i="1"/>
  <c r="O14" i="1"/>
  <c r="O12" i="1"/>
  <c r="O16" i="1"/>
  <c r="O10" i="1"/>
  <c r="O18" i="1"/>
  <c r="O20" i="1"/>
  <c r="O24" i="1"/>
  <c r="O28" i="1"/>
  <c r="O32" i="1"/>
  <c r="O36" i="1"/>
  <c r="O9" i="1"/>
  <c r="O13" i="1"/>
  <c r="O17" i="1"/>
  <c r="O21" i="1"/>
  <c r="O25" i="1"/>
  <c r="O29" i="1"/>
  <c r="O33" i="1"/>
  <c r="O22" i="1"/>
  <c r="O26" i="1"/>
  <c r="O30" i="1"/>
  <c r="O34" i="1"/>
  <c r="O11" i="1"/>
  <c r="O15" i="1"/>
  <c r="O19" i="1"/>
  <c r="O23" i="1"/>
  <c r="O27" i="1"/>
  <c r="O31" i="1"/>
  <c r="O35" i="1"/>
  <c r="O62" i="1" l="1"/>
  <c r="N61" i="1"/>
  <c r="N62" i="1" s="1"/>
  <c r="O61" i="1"/>
  <c r="X8" i="1"/>
  <c r="X62" i="1" s="1"/>
</calcChain>
</file>

<file path=xl/sharedStrings.xml><?xml version="1.0" encoding="utf-8"?>
<sst xmlns="http://schemas.openxmlformats.org/spreadsheetml/2006/main" count="146" uniqueCount="107">
  <si>
    <t>tcmp</t>
  </si>
  <si>
    <t>内部ID</t>
  </si>
  <si>
    <t>uuid</t>
  </si>
  <si>
    <t>timestamp</t>
  </si>
  <si>
    <t>numeric</t>
  </si>
  <si>
    <t>varchar</t>
  </si>
  <si>
    <t>text</t>
  </si>
  <si>
    <t>CREATE＿TABLE</t>
  </si>
  <si>
    <t>CREATE TABLE {{table_name}} (</t>
  </si>
  <si>
    <t>COMMENT_STATEMENT</t>
  </si>
  <si>
    <t>COLUMN_DEF</t>
  </si>
  <si>
    <t>COMMENT ON COLUMN {{table_name}}.{{column_id}} IS '{{comment_statement}}' ;</t>
  </si>
  <si>
    <t>PK</t>
  </si>
  <si>
    <t>○</t>
  </si>
  <si>
    <t xml:space="preserve">  {{column_id}} {{type}} {{null_ristrict}} ,</t>
  </si>
  <si>
    <t>Schema</t>
  </si>
  <si>
    <t>Created</t>
  </si>
  <si>
    <t>Approval</t>
  </si>
  <si>
    <t>Date</t>
  </si>
  <si>
    <t>DateTimeField</t>
  </si>
  <si>
    <t>CharField</t>
  </si>
  <si>
    <t>DecimalField</t>
  </si>
  <si>
    <t>TextField</t>
  </si>
  <si>
    <t>UUIDField</t>
  </si>
  <si>
    <t>column_def</t>
  </si>
  <si>
    <t>comment_statement</t>
  </si>
  <si>
    <t>primary keys</t>
  </si>
  <si>
    <t>django.models.type</t>
  </si>
  <si>
    <t>CLASS_DEF</t>
  </si>
  <si>
    <t>serial</t>
  </si>
  <si>
    <t>AutoField</t>
  </si>
  <si>
    <t>property</t>
  </si>
  <si>
    <t>UK</t>
  </si>
  <si>
    <t>id</t>
  </si>
  <si>
    <t>from django.db import models</t>
  </si>
  <si>
    <t>class {{table_name}}(models.Model):</t>
  </si>
  <si>
    <t>Jobs</t>
  </si>
  <si>
    <t>seq_id</t>
  </si>
  <si>
    <t>job_name</t>
  </si>
  <si>
    <t>案件名</t>
  </si>
  <si>
    <t>contents</t>
  </si>
  <si>
    <t>案件概要</t>
  </si>
  <si>
    <t>sites</t>
  </si>
  <si>
    <t>勤務地</t>
  </si>
  <si>
    <t>durings</t>
  </si>
  <si>
    <t>作業期間</t>
  </si>
  <si>
    <t>price</t>
  </si>
  <si>
    <t>単価</t>
  </si>
  <si>
    <t>industry</t>
  </si>
  <si>
    <t>業界</t>
  </si>
  <si>
    <t>skill_required</t>
  </si>
  <si>
    <t>スキル（必須条件）</t>
  </si>
  <si>
    <t>skill_recommended</t>
  </si>
  <si>
    <t>スキル（推奨条件）</t>
  </si>
  <si>
    <t>environment</t>
  </si>
  <si>
    <t>開発環境</t>
  </si>
  <si>
    <t>age</t>
  </si>
  <si>
    <t>年齢制限</t>
  </si>
  <si>
    <t>can_accept_foreigner</t>
  </si>
  <si>
    <t>外国籍可否</t>
  </si>
  <si>
    <t>required_numbers</t>
  </si>
  <si>
    <t>募集人員</t>
  </si>
  <si>
    <t>counts_for_interview</t>
  </si>
  <si>
    <t>面談回数</t>
  </si>
  <si>
    <t>working_time</t>
  </si>
  <si>
    <t>就業時間</t>
  </si>
  <si>
    <t>average_work_hours</t>
  </si>
  <si>
    <t>平均稼働時間</t>
  </si>
  <si>
    <t>organization</t>
  </si>
  <si>
    <t>体制</t>
  </si>
  <si>
    <t>commercial_flow</t>
  </si>
  <si>
    <t>商流</t>
  </si>
  <si>
    <t>payment_site</t>
  </si>
  <si>
    <t>支払サイト</t>
  </si>
  <si>
    <t>settlement_to_overhours</t>
  </si>
  <si>
    <t>清算</t>
  </si>
  <si>
    <t>note</t>
  </si>
  <si>
    <t>備考</t>
  </si>
  <si>
    <t>file_name</t>
  </si>
  <si>
    <t>メールデータ・ファイル名</t>
  </si>
  <si>
    <t>del_flag</t>
  </si>
  <si>
    <t>削除フラグ</t>
  </si>
  <si>
    <t>created_date</t>
  </si>
  <si>
    <t>作成日</t>
  </si>
  <si>
    <t>created_user_id</t>
  </si>
  <si>
    <t>作成者</t>
  </si>
  <si>
    <t>updated_date</t>
  </si>
  <si>
    <t>更新日</t>
  </si>
  <si>
    <t>updated_user_id</t>
  </si>
  <si>
    <t>更新者</t>
  </si>
  <si>
    <t>deleted_date</t>
  </si>
  <si>
    <t>削除日</t>
  </si>
  <si>
    <t>deleteed_user_id</t>
  </si>
  <si>
    <t>削除者</t>
  </si>
  <si>
    <t>type</t>
  </si>
  <si>
    <t>null_ristrict</t>
  </si>
  <si>
    <t>django model</t>
  </si>
  <si>
    <t>Postgresql</t>
  </si>
  <si>
    <t>Django Model</t>
  </si>
  <si>
    <t>9,2</t>
  </si>
  <si>
    <t>seq</t>
  </si>
  <si>
    <t>no</t>
  </si>
  <si>
    <t>size</t>
  </si>
  <si>
    <t>required</t>
  </si>
  <si>
    <t>Table Name</t>
  </si>
  <si>
    <t>System Name</t>
  </si>
  <si>
    <t>Sub system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</si>
</sst>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sz val="9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0" fontId="2" fillId="0" borderId="11" xfId="0" applyFont="1" applyFill="1" applyBorder="1" applyAlignment="1">
      <alignment horizontal="left" vertical="top"/>
    </xf>
    <xf numFmtId="0" fontId="2" fillId="0" borderId="12" xfId="0" applyFont="1" applyFill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centerContinuous" vertical="top"/>
    </xf>
    <xf numFmtId="0" fontId="3" fillId="0" borderId="2" xfId="0" applyFont="1" applyBorder="1" applyAlignment="1">
      <alignment horizontal="centerContinuous" vertical="top"/>
    </xf>
    <xf numFmtId="0" fontId="2" fillId="0" borderId="13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centerContinuous" vertical="top"/>
    </xf>
    <xf numFmtId="0" fontId="3" fillId="0" borderId="5" xfId="0" applyFont="1" applyBorder="1" applyAlignment="1">
      <alignment horizontal="centerContinuous" vertical="top"/>
    </xf>
    <xf numFmtId="0" fontId="3" fillId="0" borderId="9" xfId="0" applyFont="1" applyFill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9" xfId="0" applyFont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Continuous" vertical="top"/>
    </xf>
    <xf numFmtId="0" fontId="2" fillId="0" borderId="10" xfId="0" applyFont="1" applyBorder="1" applyAlignment="1">
      <alignment horizontal="centerContinuous" vertical="top"/>
    </xf>
    <xf numFmtId="0" fontId="3" fillId="0" borderId="11" xfId="0" applyFont="1" applyFill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5" xfId="0" applyFont="1" applyFill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Fill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4" fillId="0" borderId="10" xfId="0" applyFont="1" applyBorder="1" applyAlignment="1">
      <alignment horizontal="center" vertical="top" wrapText="1"/>
    </xf>
    <xf numFmtId="0" fontId="3" fillId="5" borderId="0" xfId="0" applyFont="1" applyFill="1" applyBorder="1" applyAlignment="1">
      <alignment vertical="top"/>
    </xf>
    <xf numFmtId="0" fontId="3" fillId="3" borderId="0" xfId="0" applyFont="1" applyFill="1"/>
    <xf numFmtId="0" fontId="2" fillId="0" borderId="12" xfId="0" applyFont="1" applyBorder="1" applyAlignment="1">
      <alignment horizontal="right" vertical="top"/>
    </xf>
    <xf numFmtId="0" fontId="3" fillId="0" borderId="4" xfId="0" applyFont="1" applyBorder="1" applyAlignment="1">
      <alignment horizontal="right" vertical="top"/>
    </xf>
    <xf numFmtId="0" fontId="3" fillId="0" borderId="9" xfId="0" applyFont="1" applyBorder="1" applyAlignment="1">
      <alignment horizontal="right" vertical="top"/>
    </xf>
    <xf numFmtId="0" fontId="2" fillId="0" borderId="8" xfId="0" applyFont="1" applyBorder="1" applyAlignment="1">
      <alignment horizontal="right" vertical="top"/>
    </xf>
    <xf numFmtId="0" fontId="3" fillId="0" borderId="11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3" fillId="0" borderId="17" xfId="0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4" fillId="0" borderId="21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18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62"/>
  <sheetViews>
    <sheetView tabSelected="1" workbookViewId="0">
      <pane xSplit="9" ySplit="6" topLeftCell="J60" activePane="bottomRight" state="frozen"/>
      <selection pane="topRight" activeCell="K1" sqref="K1"/>
      <selection pane="bottomLeft" activeCell="A7" sqref="A7"/>
      <selection pane="bottomRight" activeCell="A62" sqref="A62"/>
    </sheetView>
  </sheetViews>
  <sheetFormatPr defaultColWidth="9" defaultRowHeight="13.5" x14ac:dyDescent="0.15"/>
  <cols>
    <col min="1" max="1" width="4.625" style="38" customWidth="1"/>
    <col min="2" max="2" width="24.625" style="38" customWidth="1"/>
    <col min="3" max="3" width="11.25" style="10" customWidth="1"/>
    <col min="4" max="4" width="6.375" style="57" customWidth="1"/>
    <col min="5" max="5" width="4.625" style="39" customWidth="1"/>
    <col min="6" max="6" width="4.625" style="10" customWidth="1"/>
    <col min="7" max="7" width="9.75" style="10" customWidth="1"/>
    <col min="8" max="8" width="10.125" style="10" bestFit="1" customWidth="1"/>
    <col min="9" max="9" width="8.625" style="10" customWidth="1"/>
    <col min="10" max="11" width="9" style="10"/>
    <col min="12" max="12" width="15.125" style="10" customWidth="1"/>
    <col min="13" max="13" width="8.875" style="10" bestFit="1" customWidth="1"/>
    <col min="14" max="14" width="43.75" style="10" customWidth="1"/>
    <col min="15" max="15" width="67.375" style="10" customWidth="1"/>
    <col min="16" max="16" width="17.125" style="10" bestFit="1" customWidth="1"/>
    <col min="17" max="17" width="4" style="10" customWidth="1"/>
    <col min="18" max="18" width="19.125" style="10" hidden="1" customWidth="1"/>
    <col min="19" max="19" width="21.25" style="10" hidden="1" customWidth="1"/>
    <col min="20" max="20" width="13" style="10" hidden="1" customWidth="1"/>
    <col min="21" max="21" width="17" style="10" hidden="1" customWidth="1"/>
    <col min="22" max="23" width="33.625" style="10" hidden="1" customWidth="1"/>
    <col min="24" max="24" width="84.75" style="10" customWidth="1"/>
    <col min="25" max="16384" width="9" style="10"/>
  </cols>
  <sheetData>
    <row r="1" spans="1:24" x14ac:dyDescent="0.15">
      <c r="A1" s="2" t="s">
        <v>105</v>
      </c>
      <c r="B1" s="3"/>
      <c r="C1" s="4" t="s">
        <v>106</v>
      </c>
      <c r="D1" s="50"/>
      <c r="E1" s="6"/>
      <c r="F1" s="7"/>
      <c r="G1" s="8" t="s">
        <v>16</v>
      </c>
      <c r="H1" s="8" t="s">
        <v>17</v>
      </c>
      <c r="I1" s="9" t="s">
        <v>18</v>
      </c>
    </row>
    <row r="2" spans="1:24" ht="18" customHeight="1" x14ac:dyDescent="0.15">
      <c r="A2" s="11"/>
      <c r="B2" s="12"/>
      <c r="C2" s="13"/>
      <c r="D2" s="51"/>
      <c r="E2" s="15"/>
      <c r="F2" s="16"/>
      <c r="G2" s="17"/>
      <c r="H2" s="17"/>
      <c r="I2" s="18"/>
    </row>
    <row r="3" spans="1:24" x14ac:dyDescent="0.15">
      <c r="A3" s="2" t="s">
        <v>104</v>
      </c>
      <c r="B3" s="19"/>
      <c r="C3" s="5" t="s">
        <v>15</v>
      </c>
      <c r="D3" s="50"/>
      <c r="E3" s="6"/>
      <c r="F3" s="7"/>
      <c r="G3" s="17"/>
      <c r="H3" s="17"/>
      <c r="I3" s="18"/>
      <c r="X3" s="10" t="s">
        <v>34</v>
      </c>
    </row>
    <row r="4" spans="1:24" ht="18" customHeight="1" x14ac:dyDescent="0.15">
      <c r="A4" s="13" t="s">
        <v>36</v>
      </c>
      <c r="B4" s="16"/>
      <c r="C4" s="14" t="s">
        <v>0</v>
      </c>
      <c r="D4" s="51"/>
      <c r="E4" s="15"/>
      <c r="F4" s="16"/>
      <c r="G4" s="20"/>
      <c r="H4" s="20"/>
      <c r="I4" s="21"/>
      <c r="N4" s="10" t="str">
        <f>SUBSTITUTE(CREATE＿TABLE,"{{table_name}}",Table_Name)</f>
        <v>CREATE TABLE Jobs (</v>
      </c>
      <c r="X4" s="10" t="str">
        <f>SUBSTITUTE(CLASS_DEF,"{{table_name}}",LEFT(Table_Name,LEN(Table_Name)-1))</f>
        <v>class Job(models.Model):</v>
      </c>
    </row>
    <row r="5" spans="1:24" ht="3.95" customHeight="1" x14ac:dyDescent="0.15">
      <c r="A5" s="22"/>
      <c r="B5" s="22"/>
      <c r="C5" s="23"/>
      <c r="D5" s="52"/>
      <c r="E5" s="24"/>
      <c r="F5" s="23"/>
      <c r="G5" s="23"/>
      <c r="H5" s="23"/>
      <c r="I5" s="23"/>
    </row>
    <row r="6" spans="1:24" ht="21.75" customHeight="1" x14ac:dyDescent="0.15">
      <c r="A6" s="25" t="s">
        <v>101</v>
      </c>
      <c r="B6" s="25" t="s">
        <v>78</v>
      </c>
      <c r="C6" s="26" t="s">
        <v>94</v>
      </c>
      <c r="D6" s="53" t="s">
        <v>102</v>
      </c>
      <c r="E6" s="58" t="s">
        <v>103</v>
      </c>
      <c r="F6" s="47" t="s">
        <v>12</v>
      </c>
      <c r="G6" s="27" t="s">
        <v>76</v>
      </c>
      <c r="H6" s="27"/>
      <c r="I6" s="28"/>
      <c r="K6" s="42" t="s">
        <v>100</v>
      </c>
      <c r="L6" s="42" t="s">
        <v>94</v>
      </c>
      <c r="M6" s="42" t="s">
        <v>95</v>
      </c>
      <c r="N6" s="42" t="s">
        <v>24</v>
      </c>
      <c r="O6" s="42" t="s">
        <v>25</v>
      </c>
      <c r="P6" s="42" t="s">
        <v>26</v>
      </c>
      <c r="R6" s="43" t="s">
        <v>27</v>
      </c>
      <c r="S6" s="43" t="s">
        <v>31</v>
      </c>
      <c r="T6" s="43"/>
      <c r="U6" s="43"/>
      <c r="X6" s="48" t="s">
        <v>96</v>
      </c>
    </row>
    <row r="7" spans="1:24" x14ac:dyDescent="0.15">
      <c r="A7" s="29">
        <v>1</v>
      </c>
      <c r="B7" s="29" t="s">
        <v>33</v>
      </c>
      <c r="C7" s="30" t="s">
        <v>29</v>
      </c>
      <c r="D7" s="54"/>
      <c r="E7" s="59" t="s">
        <v>13</v>
      </c>
      <c r="F7" s="31" t="s">
        <v>12</v>
      </c>
      <c r="G7" s="62"/>
      <c r="H7" s="63"/>
      <c r="I7" s="64"/>
      <c r="K7" s="10">
        <f t="shared" ref="K7:K59" si="0">IF(ISBLANK(A7),"",A7)</f>
        <v>1</v>
      </c>
      <c r="L7" s="10" t="str">
        <f t="shared" ref="L7:L38" si="1">IF(D7="",IF(C7="","",C7),C7&amp;"("&amp;D7&amp;")")</f>
        <v>serial</v>
      </c>
      <c r="M7" s="10" t="str">
        <f t="shared" ref="M7:M38" si="2">IF(E7="","","NOT NULL")</f>
        <v>NOT NULL</v>
      </c>
      <c r="N7" s="10" t="str">
        <f t="shared" ref="N7:N38" si="3">IF(B7="","",SUBSTITUTE(SUBSTITUTE(SUBSTITUTE(COLUMN_DEF,"{{column_id}}",B7),"{{type}}",L7),"{{null_ristrict}}",M7))</f>
        <v xml:space="preserve">  id serial NOT NULL ,</v>
      </c>
      <c r="O7" s="10" t="str">
        <f t="shared" ref="O7:O38" si="4">IF(B7="","",IF(G7="","",SUBSTITUTE(SUBSTITUTE(SUBSTITUTE(COMMENT_STATEMENT,"{{comment_statement}}",G7),"{{table_name}}",Table_Name),"{{column_id}}",B7)))</f>
        <v/>
      </c>
      <c r="P7" s="10" t="str">
        <f>IF(F7="","",IF(F7="PK","PRIMARY KEY("&amp;B7&amp;"),",""))</f>
        <v>PRIMARY KEY(id),</v>
      </c>
      <c r="R7" s="10" t="str">
        <f>IF(B7="","",IF(B7="id","# "&amp;"models."&amp;VLOOKUP(C7,type_list,2,FALSE),"models."&amp;VLOOKUP(C7,type_list,2,FALSE)))</f>
        <v># models.AutoField</v>
      </c>
      <c r="S7" s="10" t="str">
        <f t="shared" ref="S7:S38" si="5">IF(D7="",""," max_length= "&amp;D7&amp;",")</f>
        <v/>
      </c>
      <c r="T7" s="10" t="str">
        <f t="shared" ref="T7:T38" si="6">IF(B7="","",IF(M7=""," null=True,",""))</f>
        <v/>
      </c>
      <c r="V7" s="10" t="str">
        <f>CONCATENATE(S7,T7,U7)</f>
        <v/>
      </c>
      <c r="X7" s="10" t="str">
        <f t="shared" ref="X7:X38" si="7">IF(B7="","",IF(B7="id",CONCATENATE("    # ",B7," = ",R7,"(",W7,")"),CONCATENATE("    ",B7," = ",R7,"(",W7,")")))</f>
        <v xml:space="preserve">    # id = # models.AutoField()</v>
      </c>
    </row>
    <row r="8" spans="1:24" x14ac:dyDescent="0.15">
      <c r="A8" s="32">
        <v>2</v>
      </c>
      <c r="B8" s="32" t="s">
        <v>37</v>
      </c>
      <c r="C8" s="44" t="s">
        <v>4</v>
      </c>
      <c r="D8" s="55"/>
      <c r="E8" s="60" t="s">
        <v>13</v>
      </c>
      <c r="F8" s="46" t="s">
        <v>32</v>
      </c>
      <c r="G8" s="65" t="s">
        <v>1</v>
      </c>
      <c r="H8" s="66"/>
      <c r="I8" s="67"/>
      <c r="K8" s="10">
        <f t="shared" si="0"/>
        <v>2</v>
      </c>
      <c r="L8" s="10" t="str">
        <f t="shared" si="1"/>
        <v>numeric</v>
      </c>
      <c r="M8" s="10" t="str">
        <f t="shared" si="2"/>
        <v>NOT NULL</v>
      </c>
      <c r="N8" s="10" t="str">
        <f t="shared" si="3"/>
        <v xml:space="preserve">  seq_id numeric NOT NULL ,</v>
      </c>
      <c r="O8" s="10" t="str">
        <f t="shared" si="4"/>
        <v>COMMENT ON COLUMN Jobs.seq_id IS '内部ID' ;</v>
      </c>
      <c r="P8" s="10" t="str">
        <f t="shared" ref="P8:P39" si="8">IF(F8="","",IF(F8="PK","PRIMARY KEY("&amp;B8&amp;")",""))</f>
        <v/>
      </c>
      <c r="R8" s="10" t="str">
        <f t="shared" ref="R8:R39" si="9">IF(B8="","",IF(B8="id","#"&amp;"models."&amp;VLOOKUP(C8,type_list,2,FALSE),"models."&amp;VLOOKUP(C8,type_list,2,FALSE)))</f>
        <v>models.DecimalField</v>
      </c>
      <c r="S8" s="10" t="str">
        <f t="shared" si="5"/>
        <v/>
      </c>
      <c r="T8" s="10" t="str">
        <f t="shared" si="6"/>
        <v/>
      </c>
      <c r="U8" s="10" t="str">
        <f t="shared" ref="U8:U39" si="10">IF(B7="","",IF(F8="UK"," unique=True,",""))</f>
        <v xml:space="preserve"> unique=True,</v>
      </c>
      <c r="V8" s="10" t="str">
        <f t="shared" ref="V8:V59" si="11">CONCATENATE(S8,T8,U8)</f>
        <v xml:space="preserve"> unique=True,</v>
      </c>
      <c r="W8" s="10" t="str">
        <f>IF(V8="","",LEFT(V8,LEN(V8)-1))</f>
        <v xml:space="preserve"> unique=True</v>
      </c>
      <c r="X8" s="10" t="str">
        <f t="shared" si="7"/>
        <v xml:space="preserve">    seq_id = models.DecimalField( unique=True)</v>
      </c>
    </row>
    <row r="9" spans="1:24" x14ac:dyDescent="0.15">
      <c r="A9" s="32">
        <v>3</v>
      </c>
      <c r="B9" s="32" t="s">
        <v>38</v>
      </c>
      <c r="C9" s="44" t="s">
        <v>5</v>
      </c>
      <c r="D9" s="55">
        <v>2000</v>
      </c>
      <c r="E9" s="60" t="s">
        <v>13</v>
      </c>
      <c r="F9" s="46"/>
      <c r="G9" s="65" t="s">
        <v>39</v>
      </c>
      <c r="H9" s="66"/>
      <c r="I9" s="67"/>
      <c r="K9" s="10">
        <f t="shared" si="0"/>
        <v>3</v>
      </c>
      <c r="L9" s="10" t="str">
        <f t="shared" si="1"/>
        <v>varchar(2000)</v>
      </c>
      <c r="M9" s="10" t="str">
        <f t="shared" si="2"/>
        <v>NOT NULL</v>
      </c>
      <c r="N9" s="10" t="str">
        <f t="shared" si="3"/>
        <v xml:space="preserve">  job_name varchar(2000) NOT NULL ,</v>
      </c>
      <c r="O9" s="10" t="str">
        <f t="shared" si="4"/>
        <v>COMMENT ON COLUMN Jobs.job_name IS '案件名' ;</v>
      </c>
      <c r="P9" s="10" t="str">
        <f t="shared" si="8"/>
        <v/>
      </c>
      <c r="R9" s="10" t="str">
        <f t="shared" si="9"/>
        <v>models.CharField</v>
      </c>
      <c r="S9" s="10" t="str">
        <f t="shared" si="5"/>
        <v xml:space="preserve"> max_length= 2000,</v>
      </c>
      <c r="T9" s="10" t="str">
        <f t="shared" si="6"/>
        <v/>
      </c>
      <c r="U9" s="10" t="str">
        <f t="shared" si="10"/>
        <v/>
      </c>
      <c r="V9" s="10" t="str">
        <f t="shared" si="11"/>
        <v xml:space="preserve"> max_length= 2000,</v>
      </c>
      <c r="W9" s="10" t="str">
        <f t="shared" ref="W9:W59" si="12">IF(V9="","",LEFT(V9,LEN(V9)-1))</f>
        <v xml:space="preserve"> max_length= 2000</v>
      </c>
      <c r="X9" s="10" t="str">
        <f t="shared" si="7"/>
        <v xml:space="preserve">    job_name = models.CharField( max_length= 2000)</v>
      </c>
    </row>
    <row r="10" spans="1:24" x14ac:dyDescent="0.15">
      <c r="A10" s="32">
        <v>4</v>
      </c>
      <c r="B10" s="32" t="s">
        <v>40</v>
      </c>
      <c r="C10" s="44" t="s">
        <v>6</v>
      </c>
      <c r="D10" s="55"/>
      <c r="E10" s="60"/>
      <c r="F10" s="46"/>
      <c r="G10" s="44" t="s">
        <v>41</v>
      </c>
      <c r="H10" s="45"/>
      <c r="I10" s="46"/>
      <c r="K10" s="10">
        <f t="shared" si="0"/>
        <v>4</v>
      </c>
      <c r="L10" s="10" t="str">
        <f t="shared" si="1"/>
        <v>text</v>
      </c>
      <c r="M10" s="10" t="str">
        <f t="shared" si="2"/>
        <v/>
      </c>
      <c r="N10" s="10" t="str">
        <f t="shared" si="3"/>
        <v xml:space="preserve">  contents text  ,</v>
      </c>
      <c r="O10" s="10" t="str">
        <f t="shared" si="4"/>
        <v>COMMENT ON COLUMN Jobs.contents IS '案件概要' ;</v>
      </c>
      <c r="P10" s="10" t="str">
        <f t="shared" si="8"/>
        <v/>
      </c>
      <c r="R10" s="10" t="str">
        <f t="shared" si="9"/>
        <v>models.TextField</v>
      </c>
      <c r="S10" s="10" t="str">
        <f t="shared" si="5"/>
        <v/>
      </c>
      <c r="T10" s="10" t="str">
        <f t="shared" si="6"/>
        <v xml:space="preserve"> null=True,</v>
      </c>
      <c r="U10" s="10" t="str">
        <f t="shared" si="10"/>
        <v/>
      </c>
      <c r="V10" s="10" t="str">
        <f t="shared" si="11"/>
        <v xml:space="preserve"> null=True,</v>
      </c>
      <c r="W10" s="10" t="str">
        <f t="shared" si="12"/>
        <v xml:space="preserve"> null=True</v>
      </c>
      <c r="X10" s="10" t="str">
        <f t="shared" si="7"/>
        <v xml:space="preserve">    contents = models.TextField( null=True)</v>
      </c>
    </row>
    <row r="11" spans="1:24" x14ac:dyDescent="0.15">
      <c r="A11" s="32">
        <v>5</v>
      </c>
      <c r="B11" s="32" t="s">
        <v>42</v>
      </c>
      <c r="C11" s="44" t="s">
        <v>5</v>
      </c>
      <c r="D11" s="55">
        <v>2000</v>
      </c>
      <c r="E11" s="60"/>
      <c r="F11" s="46"/>
      <c r="G11" s="44" t="s">
        <v>43</v>
      </c>
      <c r="H11" s="45"/>
      <c r="I11" s="46"/>
      <c r="K11" s="10">
        <f t="shared" si="0"/>
        <v>5</v>
      </c>
      <c r="L11" s="10" t="str">
        <f t="shared" si="1"/>
        <v>varchar(2000)</v>
      </c>
      <c r="M11" s="10" t="str">
        <f t="shared" si="2"/>
        <v/>
      </c>
      <c r="N11" s="10" t="str">
        <f t="shared" si="3"/>
        <v xml:space="preserve">  sites varchar(2000)  ,</v>
      </c>
      <c r="O11" s="10" t="str">
        <f t="shared" si="4"/>
        <v>COMMENT ON COLUMN Jobs.sites IS '勤務地' ;</v>
      </c>
      <c r="P11" s="10" t="str">
        <f t="shared" si="8"/>
        <v/>
      </c>
      <c r="R11" s="10" t="str">
        <f t="shared" si="9"/>
        <v>models.CharField</v>
      </c>
      <c r="S11" s="10" t="str">
        <f t="shared" si="5"/>
        <v xml:space="preserve"> max_length= 2000,</v>
      </c>
      <c r="T11" s="10" t="str">
        <f t="shared" si="6"/>
        <v xml:space="preserve"> null=True,</v>
      </c>
      <c r="U11" s="10" t="str">
        <f t="shared" si="10"/>
        <v/>
      </c>
      <c r="V11" s="10" t="str">
        <f t="shared" si="11"/>
        <v xml:space="preserve"> max_length= 2000, null=True,</v>
      </c>
      <c r="W11" s="10" t="str">
        <f t="shared" si="12"/>
        <v xml:space="preserve"> max_length= 2000, null=True</v>
      </c>
      <c r="X11" s="10" t="str">
        <f t="shared" si="7"/>
        <v xml:space="preserve">    sites = models.CharField( max_length= 2000, null=True)</v>
      </c>
    </row>
    <row r="12" spans="1:24" x14ac:dyDescent="0.15">
      <c r="A12" s="32">
        <v>6</v>
      </c>
      <c r="B12" s="32" t="s">
        <v>44</v>
      </c>
      <c r="C12" s="44" t="s">
        <v>5</v>
      </c>
      <c r="D12" s="55">
        <v>2000</v>
      </c>
      <c r="E12" s="60"/>
      <c r="F12" s="46"/>
      <c r="G12" s="44" t="s">
        <v>45</v>
      </c>
      <c r="H12" s="45"/>
      <c r="I12" s="46"/>
      <c r="K12" s="10">
        <f t="shared" si="0"/>
        <v>6</v>
      </c>
      <c r="L12" s="10" t="str">
        <f t="shared" si="1"/>
        <v>varchar(2000)</v>
      </c>
      <c r="M12" s="10" t="str">
        <f t="shared" si="2"/>
        <v/>
      </c>
      <c r="N12" s="10" t="str">
        <f t="shared" si="3"/>
        <v xml:space="preserve">  durings varchar(2000)  ,</v>
      </c>
      <c r="O12" s="10" t="str">
        <f t="shared" si="4"/>
        <v>COMMENT ON COLUMN Jobs.durings IS '作業期間' ;</v>
      </c>
      <c r="P12" s="10" t="str">
        <f t="shared" si="8"/>
        <v/>
      </c>
      <c r="R12" s="10" t="str">
        <f t="shared" si="9"/>
        <v>models.CharField</v>
      </c>
      <c r="S12" s="10" t="str">
        <f t="shared" si="5"/>
        <v xml:space="preserve"> max_length= 2000,</v>
      </c>
      <c r="T12" s="10" t="str">
        <f t="shared" si="6"/>
        <v xml:space="preserve"> null=True,</v>
      </c>
      <c r="U12" s="10" t="str">
        <f t="shared" si="10"/>
        <v/>
      </c>
      <c r="V12" s="10" t="str">
        <f t="shared" si="11"/>
        <v xml:space="preserve"> max_length= 2000, null=True,</v>
      </c>
      <c r="W12" s="10" t="str">
        <f t="shared" si="12"/>
        <v xml:space="preserve"> max_length= 2000, null=True</v>
      </c>
      <c r="X12" s="10" t="str">
        <f t="shared" si="7"/>
        <v xml:space="preserve">    durings = models.CharField( max_length= 2000, null=True)</v>
      </c>
    </row>
    <row r="13" spans="1:24" x14ac:dyDescent="0.15">
      <c r="A13" s="32">
        <v>7</v>
      </c>
      <c r="B13" s="32" t="s">
        <v>46</v>
      </c>
      <c r="C13" s="44" t="s">
        <v>4</v>
      </c>
      <c r="D13" s="55" t="s">
        <v>99</v>
      </c>
      <c r="E13" s="60"/>
      <c r="F13" s="46"/>
      <c r="G13" s="44" t="s">
        <v>47</v>
      </c>
      <c r="H13" s="45"/>
      <c r="I13" s="46"/>
      <c r="K13" s="10">
        <f t="shared" si="0"/>
        <v>7</v>
      </c>
      <c r="L13" s="10" t="str">
        <f t="shared" si="1"/>
        <v>numeric(9,2)</v>
      </c>
      <c r="M13" s="10" t="str">
        <f t="shared" si="2"/>
        <v/>
      </c>
      <c r="N13" s="10" t="str">
        <f t="shared" si="3"/>
        <v xml:space="preserve">  price numeric(9,2)  ,</v>
      </c>
      <c r="O13" s="10" t="str">
        <f t="shared" si="4"/>
        <v>COMMENT ON COLUMN Jobs.price IS '単価' ;</v>
      </c>
      <c r="P13" s="10" t="str">
        <f t="shared" si="8"/>
        <v/>
      </c>
      <c r="R13" s="10" t="str">
        <f t="shared" si="9"/>
        <v>models.DecimalField</v>
      </c>
      <c r="S13" s="10" t="str">
        <f t="shared" si="5"/>
        <v xml:space="preserve"> max_length= 9,2,</v>
      </c>
      <c r="T13" s="10" t="str">
        <f t="shared" si="6"/>
        <v xml:space="preserve"> null=True,</v>
      </c>
      <c r="U13" s="10" t="str">
        <f t="shared" si="10"/>
        <v/>
      </c>
      <c r="V13" s="10" t="str">
        <f t="shared" si="11"/>
        <v xml:space="preserve"> max_length= 9,2, null=True,</v>
      </c>
      <c r="W13" s="10" t="str">
        <f t="shared" si="12"/>
        <v xml:space="preserve"> max_length= 9,2, null=True</v>
      </c>
      <c r="X13" s="10" t="str">
        <f t="shared" si="7"/>
        <v xml:space="preserve">    price = models.DecimalField( max_length= 9,2, null=True)</v>
      </c>
    </row>
    <row r="14" spans="1:24" x14ac:dyDescent="0.15">
      <c r="A14" s="32">
        <v>8</v>
      </c>
      <c r="B14" s="32" t="s">
        <v>48</v>
      </c>
      <c r="C14" s="44" t="s">
        <v>5</v>
      </c>
      <c r="D14" s="55">
        <v>2000</v>
      </c>
      <c r="E14" s="60"/>
      <c r="F14" s="46"/>
      <c r="G14" s="44" t="s">
        <v>49</v>
      </c>
      <c r="H14" s="45"/>
      <c r="I14" s="46"/>
      <c r="K14" s="10">
        <f t="shared" si="0"/>
        <v>8</v>
      </c>
      <c r="L14" s="10" t="str">
        <f t="shared" si="1"/>
        <v>varchar(2000)</v>
      </c>
      <c r="M14" s="10" t="str">
        <f t="shared" si="2"/>
        <v/>
      </c>
      <c r="N14" s="10" t="str">
        <f t="shared" si="3"/>
        <v xml:space="preserve">  industry varchar(2000)  ,</v>
      </c>
      <c r="O14" s="10" t="str">
        <f t="shared" si="4"/>
        <v>COMMENT ON COLUMN Jobs.industry IS '業界' ;</v>
      </c>
      <c r="P14" s="10" t="str">
        <f t="shared" si="8"/>
        <v/>
      </c>
      <c r="R14" s="10" t="str">
        <f t="shared" si="9"/>
        <v>models.CharField</v>
      </c>
      <c r="S14" s="10" t="str">
        <f t="shared" si="5"/>
        <v xml:space="preserve"> max_length= 2000,</v>
      </c>
      <c r="T14" s="10" t="str">
        <f t="shared" si="6"/>
        <v xml:space="preserve"> null=True,</v>
      </c>
      <c r="U14" s="10" t="str">
        <f t="shared" si="10"/>
        <v/>
      </c>
      <c r="V14" s="10" t="str">
        <f t="shared" si="11"/>
        <v xml:space="preserve"> max_length= 2000, null=True,</v>
      </c>
      <c r="W14" s="10" t="str">
        <f t="shared" si="12"/>
        <v xml:space="preserve"> max_length= 2000, null=True</v>
      </c>
      <c r="X14" s="10" t="str">
        <f t="shared" si="7"/>
        <v xml:space="preserve">    industry = models.CharField( max_length= 2000, null=True)</v>
      </c>
    </row>
    <row r="15" spans="1:24" x14ac:dyDescent="0.15">
      <c r="A15" s="32">
        <v>9</v>
      </c>
      <c r="B15" s="32" t="s">
        <v>50</v>
      </c>
      <c r="C15" s="44" t="s">
        <v>5</v>
      </c>
      <c r="D15" s="55">
        <v>2000</v>
      </c>
      <c r="E15" s="60"/>
      <c r="F15" s="46"/>
      <c r="G15" s="44" t="s">
        <v>51</v>
      </c>
      <c r="H15" s="45"/>
      <c r="I15" s="46"/>
      <c r="K15" s="10">
        <f t="shared" si="0"/>
        <v>9</v>
      </c>
      <c r="L15" s="10" t="str">
        <f t="shared" si="1"/>
        <v>varchar(2000)</v>
      </c>
      <c r="M15" s="10" t="str">
        <f t="shared" si="2"/>
        <v/>
      </c>
      <c r="N15" s="10" t="str">
        <f t="shared" si="3"/>
        <v xml:space="preserve">  skill_required varchar(2000)  ,</v>
      </c>
      <c r="O15" s="10" t="str">
        <f t="shared" si="4"/>
        <v>COMMENT ON COLUMN Jobs.skill_required IS 'スキル（必須条件）' ;</v>
      </c>
      <c r="P15" s="10" t="str">
        <f t="shared" si="8"/>
        <v/>
      </c>
      <c r="R15" s="10" t="str">
        <f t="shared" si="9"/>
        <v>models.CharField</v>
      </c>
      <c r="S15" s="10" t="str">
        <f t="shared" si="5"/>
        <v xml:space="preserve"> max_length= 2000,</v>
      </c>
      <c r="T15" s="10" t="str">
        <f t="shared" si="6"/>
        <v xml:space="preserve"> null=True,</v>
      </c>
      <c r="U15" s="10" t="str">
        <f t="shared" si="10"/>
        <v/>
      </c>
      <c r="V15" s="10" t="str">
        <f t="shared" si="11"/>
        <v xml:space="preserve"> max_length= 2000, null=True,</v>
      </c>
      <c r="W15" s="10" t="str">
        <f t="shared" si="12"/>
        <v xml:space="preserve"> max_length= 2000, null=True</v>
      </c>
      <c r="X15" s="10" t="str">
        <f t="shared" si="7"/>
        <v xml:space="preserve">    skill_required = models.CharField( max_length= 2000, null=True)</v>
      </c>
    </row>
    <row r="16" spans="1:24" x14ac:dyDescent="0.15">
      <c r="A16" s="32">
        <v>10</v>
      </c>
      <c r="B16" s="32" t="s">
        <v>52</v>
      </c>
      <c r="C16" s="44" t="s">
        <v>5</v>
      </c>
      <c r="D16" s="55">
        <v>2000</v>
      </c>
      <c r="E16" s="60"/>
      <c r="F16" s="46"/>
      <c r="G16" s="44" t="s">
        <v>53</v>
      </c>
      <c r="H16" s="45"/>
      <c r="I16" s="46"/>
      <c r="K16" s="10">
        <f t="shared" si="0"/>
        <v>10</v>
      </c>
      <c r="L16" s="10" t="str">
        <f t="shared" si="1"/>
        <v>varchar(2000)</v>
      </c>
      <c r="M16" s="10" t="str">
        <f t="shared" si="2"/>
        <v/>
      </c>
      <c r="N16" s="10" t="str">
        <f t="shared" si="3"/>
        <v xml:space="preserve">  skill_recommended varchar(2000)  ,</v>
      </c>
      <c r="O16" s="10" t="str">
        <f t="shared" si="4"/>
        <v>COMMENT ON COLUMN Jobs.skill_recommended IS 'スキル（推奨条件）' ;</v>
      </c>
      <c r="P16" s="10" t="str">
        <f t="shared" si="8"/>
        <v/>
      </c>
      <c r="R16" s="10" t="str">
        <f t="shared" si="9"/>
        <v>models.CharField</v>
      </c>
      <c r="S16" s="10" t="str">
        <f t="shared" si="5"/>
        <v xml:space="preserve"> max_length= 2000,</v>
      </c>
      <c r="T16" s="10" t="str">
        <f t="shared" si="6"/>
        <v xml:space="preserve"> null=True,</v>
      </c>
      <c r="U16" s="10" t="str">
        <f t="shared" si="10"/>
        <v/>
      </c>
      <c r="V16" s="10" t="str">
        <f t="shared" si="11"/>
        <v xml:space="preserve"> max_length= 2000, null=True,</v>
      </c>
      <c r="W16" s="10" t="str">
        <f t="shared" si="12"/>
        <v xml:space="preserve"> max_length= 2000, null=True</v>
      </c>
      <c r="X16" s="10" t="str">
        <f t="shared" si="7"/>
        <v xml:space="preserve">    skill_recommended = models.CharField( max_length= 2000, null=True)</v>
      </c>
    </row>
    <row r="17" spans="1:24" x14ac:dyDescent="0.15">
      <c r="A17" s="32">
        <v>11</v>
      </c>
      <c r="B17" s="32" t="s">
        <v>54</v>
      </c>
      <c r="C17" s="44" t="s">
        <v>5</v>
      </c>
      <c r="D17" s="55">
        <v>2000</v>
      </c>
      <c r="E17" s="60"/>
      <c r="F17" s="46"/>
      <c r="G17" s="44" t="s">
        <v>55</v>
      </c>
      <c r="H17" s="45"/>
      <c r="I17" s="46"/>
      <c r="K17" s="10">
        <f t="shared" si="0"/>
        <v>11</v>
      </c>
      <c r="L17" s="10" t="str">
        <f t="shared" si="1"/>
        <v>varchar(2000)</v>
      </c>
      <c r="M17" s="10" t="str">
        <f t="shared" si="2"/>
        <v/>
      </c>
      <c r="N17" s="10" t="str">
        <f t="shared" si="3"/>
        <v xml:space="preserve">  environment varchar(2000)  ,</v>
      </c>
      <c r="O17" s="10" t="str">
        <f t="shared" si="4"/>
        <v>COMMENT ON COLUMN Jobs.environment IS '開発環境' ;</v>
      </c>
      <c r="P17" s="10" t="str">
        <f t="shared" si="8"/>
        <v/>
      </c>
      <c r="R17" s="10" t="str">
        <f t="shared" si="9"/>
        <v>models.CharField</v>
      </c>
      <c r="S17" s="10" t="str">
        <f t="shared" si="5"/>
        <v xml:space="preserve"> max_length= 2000,</v>
      </c>
      <c r="T17" s="10" t="str">
        <f t="shared" si="6"/>
        <v xml:space="preserve"> null=True,</v>
      </c>
      <c r="U17" s="10" t="str">
        <f t="shared" si="10"/>
        <v/>
      </c>
      <c r="V17" s="10" t="str">
        <f t="shared" si="11"/>
        <v xml:space="preserve"> max_length= 2000, null=True,</v>
      </c>
      <c r="W17" s="10" t="str">
        <f t="shared" si="12"/>
        <v xml:space="preserve"> max_length= 2000, null=True</v>
      </c>
      <c r="X17" s="10" t="str">
        <f t="shared" si="7"/>
        <v xml:space="preserve">    environment = models.CharField( max_length= 2000, null=True)</v>
      </c>
    </row>
    <row r="18" spans="1:24" x14ac:dyDescent="0.15">
      <c r="A18" s="32">
        <v>12</v>
      </c>
      <c r="B18" s="32" t="s">
        <v>56</v>
      </c>
      <c r="C18" s="44" t="s">
        <v>5</v>
      </c>
      <c r="D18" s="55">
        <v>2000</v>
      </c>
      <c r="E18" s="60"/>
      <c r="F18" s="46"/>
      <c r="G18" s="44" t="s">
        <v>57</v>
      </c>
      <c r="H18" s="45"/>
      <c r="I18" s="46"/>
      <c r="K18" s="10">
        <f t="shared" si="0"/>
        <v>12</v>
      </c>
      <c r="L18" s="10" t="str">
        <f t="shared" si="1"/>
        <v>varchar(2000)</v>
      </c>
      <c r="M18" s="10" t="str">
        <f t="shared" si="2"/>
        <v/>
      </c>
      <c r="N18" s="10" t="str">
        <f t="shared" si="3"/>
        <v xml:space="preserve">  age varchar(2000)  ,</v>
      </c>
      <c r="O18" s="10" t="str">
        <f t="shared" si="4"/>
        <v>COMMENT ON COLUMN Jobs.age IS '年齢制限' ;</v>
      </c>
      <c r="P18" s="10" t="str">
        <f t="shared" si="8"/>
        <v/>
      </c>
      <c r="R18" s="10" t="str">
        <f t="shared" si="9"/>
        <v>models.CharField</v>
      </c>
      <c r="S18" s="10" t="str">
        <f t="shared" si="5"/>
        <v xml:space="preserve"> max_length= 2000,</v>
      </c>
      <c r="T18" s="10" t="str">
        <f t="shared" si="6"/>
        <v xml:space="preserve"> null=True,</v>
      </c>
      <c r="U18" s="10" t="str">
        <f t="shared" si="10"/>
        <v/>
      </c>
      <c r="V18" s="10" t="str">
        <f t="shared" si="11"/>
        <v xml:space="preserve"> max_length= 2000, null=True,</v>
      </c>
      <c r="W18" s="10" t="str">
        <f t="shared" si="12"/>
        <v xml:space="preserve"> max_length= 2000, null=True</v>
      </c>
      <c r="X18" s="10" t="str">
        <f t="shared" si="7"/>
        <v xml:space="preserve">    age = models.CharField( max_length= 2000, null=True)</v>
      </c>
    </row>
    <row r="19" spans="1:24" x14ac:dyDescent="0.15">
      <c r="A19" s="32">
        <v>13</v>
      </c>
      <c r="B19" s="32" t="s">
        <v>58</v>
      </c>
      <c r="C19" s="44" t="s">
        <v>5</v>
      </c>
      <c r="D19" s="55">
        <v>2000</v>
      </c>
      <c r="E19" s="60"/>
      <c r="F19" s="46"/>
      <c r="G19" s="44" t="s">
        <v>59</v>
      </c>
      <c r="H19" s="45"/>
      <c r="I19" s="46"/>
      <c r="K19" s="10">
        <f t="shared" si="0"/>
        <v>13</v>
      </c>
      <c r="L19" s="10" t="str">
        <f t="shared" si="1"/>
        <v>varchar(2000)</v>
      </c>
      <c r="M19" s="10" t="str">
        <f t="shared" si="2"/>
        <v/>
      </c>
      <c r="N19" s="10" t="str">
        <f t="shared" si="3"/>
        <v xml:space="preserve">  can_accept_foreigner varchar(2000)  ,</v>
      </c>
      <c r="O19" s="10" t="str">
        <f t="shared" si="4"/>
        <v>COMMENT ON COLUMN Jobs.can_accept_foreigner IS '外国籍可否' ;</v>
      </c>
      <c r="P19" s="10" t="str">
        <f t="shared" si="8"/>
        <v/>
      </c>
      <c r="R19" s="10" t="str">
        <f t="shared" si="9"/>
        <v>models.CharField</v>
      </c>
      <c r="S19" s="10" t="str">
        <f t="shared" si="5"/>
        <v xml:space="preserve"> max_length= 2000,</v>
      </c>
      <c r="T19" s="10" t="str">
        <f t="shared" si="6"/>
        <v xml:space="preserve"> null=True,</v>
      </c>
      <c r="U19" s="10" t="str">
        <f t="shared" si="10"/>
        <v/>
      </c>
      <c r="V19" s="10" t="str">
        <f t="shared" si="11"/>
        <v xml:space="preserve"> max_length= 2000, null=True,</v>
      </c>
      <c r="W19" s="10" t="str">
        <f t="shared" si="12"/>
        <v xml:space="preserve"> max_length= 2000, null=True</v>
      </c>
      <c r="X19" s="10" t="str">
        <f t="shared" si="7"/>
        <v xml:space="preserve">    can_accept_foreigner = models.CharField( max_length= 2000, null=True)</v>
      </c>
    </row>
    <row r="20" spans="1:24" x14ac:dyDescent="0.15">
      <c r="A20" s="32">
        <v>14</v>
      </c>
      <c r="B20" s="32" t="s">
        <v>60</v>
      </c>
      <c r="C20" s="44" t="s">
        <v>5</v>
      </c>
      <c r="D20" s="55">
        <v>2000</v>
      </c>
      <c r="E20" s="60"/>
      <c r="F20" s="46"/>
      <c r="G20" s="44" t="s">
        <v>61</v>
      </c>
      <c r="H20" s="45"/>
      <c r="I20" s="46"/>
      <c r="K20" s="10">
        <f t="shared" si="0"/>
        <v>14</v>
      </c>
      <c r="L20" s="10" t="str">
        <f t="shared" si="1"/>
        <v>varchar(2000)</v>
      </c>
      <c r="M20" s="10" t="str">
        <f t="shared" si="2"/>
        <v/>
      </c>
      <c r="N20" s="10" t="str">
        <f t="shared" si="3"/>
        <v xml:space="preserve">  required_numbers varchar(2000)  ,</v>
      </c>
      <c r="O20" s="10" t="str">
        <f t="shared" si="4"/>
        <v>COMMENT ON COLUMN Jobs.required_numbers IS '募集人員' ;</v>
      </c>
      <c r="P20" s="10" t="str">
        <f t="shared" si="8"/>
        <v/>
      </c>
      <c r="R20" s="10" t="str">
        <f t="shared" si="9"/>
        <v>models.CharField</v>
      </c>
      <c r="S20" s="10" t="str">
        <f t="shared" si="5"/>
        <v xml:space="preserve"> max_length= 2000,</v>
      </c>
      <c r="T20" s="10" t="str">
        <f t="shared" si="6"/>
        <v xml:space="preserve"> null=True,</v>
      </c>
      <c r="U20" s="10" t="str">
        <f t="shared" si="10"/>
        <v/>
      </c>
      <c r="V20" s="10" t="str">
        <f t="shared" si="11"/>
        <v xml:space="preserve"> max_length= 2000, null=True,</v>
      </c>
      <c r="W20" s="10" t="str">
        <f t="shared" si="12"/>
        <v xml:space="preserve"> max_length= 2000, null=True</v>
      </c>
      <c r="X20" s="10" t="str">
        <f t="shared" si="7"/>
        <v xml:space="preserve">    required_numbers = models.CharField( max_length= 2000, null=True)</v>
      </c>
    </row>
    <row r="21" spans="1:24" x14ac:dyDescent="0.15">
      <c r="A21" s="32">
        <v>15</v>
      </c>
      <c r="B21" s="32" t="s">
        <v>62</v>
      </c>
      <c r="C21" s="44" t="s">
        <v>5</v>
      </c>
      <c r="D21" s="55">
        <v>2000</v>
      </c>
      <c r="E21" s="60"/>
      <c r="F21" s="46"/>
      <c r="G21" s="44" t="s">
        <v>63</v>
      </c>
      <c r="H21" s="45"/>
      <c r="I21" s="46"/>
      <c r="K21" s="10">
        <f t="shared" si="0"/>
        <v>15</v>
      </c>
      <c r="L21" s="10" t="str">
        <f t="shared" si="1"/>
        <v>varchar(2000)</v>
      </c>
      <c r="M21" s="10" t="str">
        <f t="shared" si="2"/>
        <v/>
      </c>
      <c r="N21" s="10" t="str">
        <f t="shared" si="3"/>
        <v xml:space="preserve">  counts_for_interview varchar(2000)  ,</v>
      </c>
      <c r="O21" s="10" t="str">
        <f t="shared" si="4"/>
        <v>COMMENT ON COLUMN Jobs.counts_for_interview IS '面談回数' ;</v>
      </c>
      <c r="P21" s="10" t="str">
        <f t="shared" si="8"/>
        <v/>
      </c>
      <c r="R21" s="10" t="str">
        <f t="shared" si="9"/>
        <v>models.CharField</v>
      </c>
      <c r="S21" s="10" t="str">
        <f t="shared" si="5"/>
        <v xml:space="preserve"> max_length= 2000,</v>
      </c>
      <c r="T21" s="10" t="str">
        <f t="shared" si="6"/>
        <v xml:space="preserve"> null=True,</v>
      </c>
      <c r="U21" s="10" t="str">
        <f t="shared" si="10"/>
        <v/>
      </c>
      <c r="V21" s="10" t="str">
        <f t="shared" si="11"/>
        <v xml:space="preserve"> max_length= 2000, null=True,</v>
      </c>
      <c r="W21" s="10" t="str">
        <f t="shared" si="12"/>
        <v xml:space="preserve"> max_length= 2000, null=True</v>
      </c>
      <c r="X21" s="10" t="str">
        <f t="shared" si="7"/>
        <v xml:space="preserve">    counts_for_interview = models.CharField( max_length= 2000, null=True)</v>
      </c>
    </row>
    <row r="22" spans="1:24" x14ac:dyDescent="0.15">
      <c r="A22" s="32">
        <v>16</v>
      </c>
      <c r="B22" s="32" t="s">
        <v>64</v>
      </c>
      <c r="C22" s="44" t="s">
        <v>5</v>
      </c>
      <c r="D22" s="55">
        <v>2000</v>
      </c>
      <c r="E22" s="60"/>
      <c r="F22" s="46"/>
      <c r="G22" s="44" t="s">
        <v>65</v>
      </c>
      <c r="H22" s="45"/>
      <c r="I22" s="46"/>
      <c r="K22" s="10">
        <f t="shared" si="0"/>
        <v>16</v>
      </c>
      <c r="L22" s="10" t="str">
        <f t="shared" si="1"/>
        <v>varchar(2000)</v>
      </c>
      <c r="M22" s="10" t="str">
        <f t="shared" si="2"/>
        <v/>
      </c>
      <c r="N22" s="10" t="str">
        <f t="shared" si="3"/>
        <v xml:space="preserve">  working_time varchar(2000)  ,</v>
      </c>
      <c r="O22" s="10" t="str">
        <f t="shared" si="4"/>
        <v>COMMENT ON COLUMN Jobs.working_time IS '就業時間' ;</v>
      </c>
      <c r="P22" s="10" t="str">
        <f t="shared" si="8"/>
        <v/>
      </c>
      <c r="R22" s="10" t="str">
        <f t="shared" si="9"/>
        <v>models.CharField</v>
      </c>
      <c r="S22" s="10" t="str">
        <f t="shared" si="5"/>
        <v xml:space="preserve"> max_length= 2000,</v>
      </c>
      <c r="T22" s="10" t="str">
        <f t="shared" si="6"/>
        <v xml:space="preserve"> null=True,</v>
      </c>
      <c r="U22" s="10" t="str">
        <f t="shared" si="10"/>
        <v/>
      </c>
      <c r="V22" s="10" t="str">
        <f t="shared" si="11"/>
        <v xml:space="preserve"> max_length= 2000, null=True,</v>
      </c>
      <c r="W22" s="10" t="str">
        <f t="shared" si="12"/>
        <v xml:space="preserve"> max_length= 2000, null=True</v>
      </c>
      <c r="X22" s="10" t="str">
        <f t="shared" si="7"/>
        <v xml:space="preserve">    working_time = models.CharField( max_length= 2000, null=True)</v>
      </c>
    </row>
    <row r="23" spans="1:24" x14ac:dyDescent="0.15">
      <c r="A23" s="32">
        <v>17</v>
      </c>
      <c r="B23" s="32" t="s">
        <v>66</v>
      </c>
      <c r="C23" s="44" t="s">
        <v>5</v>
      </c>
      <c r="D23" s="55">
        <v>2000</v>
      </c>
      <c r="E23" s="60"/>
      <c r="F23" s="46"/>
      <c r="G23" s="44" t="s">
        <v>67</v>
      </c>
      <c r="H23" s="45"/>
      <c r="I23" s="46"/>
      <c r="K23" s="10">
        <f t="shared" si="0"/>
        <v>17</v>
      </c>
      <c r="L23" s="10" t="str">
        <f t="shared" si="1"/>
        <v>varchar(2000)</v>
      </c>
      <c r="M23" s="10" t="str">
        <f t="shared" si="2"/>
        <v/>
      </c>
      <c r="N23" s="10" t="str">
        <f t="shared" si="3"/>
        <v xml:space="preserve">  average_work_hours varchar(2000)  ,</v>
      </c>
      <c r="O23" s="10" t="str">
        <f t="shared" si="4"/>
        <v>COMMENT ON COLUMN Jobs.average_work_hours IS '平均稼働時間' ;</v>
      </c>
      <c r="P23" s="10" t="str">
        <f t="shared" si="8"/>
        <v/>
      </c>
      <c r="R23" s="10" t="str">
        <f t="shared" si="9"/>
        <v>models.CharField</v>
      </c>
      <c r="S23" s="10" t="str">
        <f t="shared" si="5"/>
        <v xml:space="preserve"> max_length= 2000,</v>
      </c>
      <c r="T23" s="10" t="str">
        <f t="shared" si="6"/>
        <v xml:space="preserve"> null=True,</v>
      </c>
      <c r="U23" s="10" t="str">
        <f t="shared" si="10"/>
        <v/>
      </c>
      <c r="V23" s="10" t="str">
        <f t="shared" si="11"/>
        <v xml:space="preserve"> max_length= 2000, null=True,</v>
      </c>
      <c r="W23" s="10" t="str">
        <f t="shared" si="12"/>
        <v xml:space="preserve"> max_length= 2000, null=True</v>
      </c>
      <c r="X23" s="10" t="str">
        <f t="shared" si="7"/>
        <v xml:space="preserve">    average_work_hours = models.CharField( max_length= 2000, null=True)</v>
      </c>
    </row>
    <row r="24" spans="1:24" x14ac:dyDescent="0.15">
      <c r="A24" s="32">
        <v>18</v>
      </c>
      <c r="B24" s="32" t="s">
        <v>68</v>
      </c>
      <c r="C24" s="44" t="s">
        <v>5</v>
      </c>
      <c r="D24" s="55">
        <v>2000</v>
      </c>
      <c r="E24" s="60"/>
      <c r="F24" s="46"/>
      <c r="G24" s="44" t="s">
        <v>69</v>
      </c>
      <c r="H24" s="45"/>
      <c r="I24" s="46"/>
      <c r="K24" s="10">
        <f t="shared" si="0"/>
        <v>18</v>
      </c>
      <c r="L24" s="10" t="str">
        <f t="shared" si="1"/>
        <v>varchar(2000)</v>
      </c>
      <c r="M24" s="10" t="str">
        <f t="shared" si="2"/>
        <v/>
      </c>
      <c r="N24" s="10" t="str">
        <f t="shared" si="3"/>
        <v xml:space="preserve">  organization varchar(2000)  ,</v>
      </c>
      <c r="O24" s="10" t="str">
        <f t="shared" si="4"/>
        <v>COMMENT ON COLUMN Jobs.organization IS '体制' ;</v>
      </c>
      <c r="P24" s="10" t="str">
        <f t="shared" si="8"/>
        <v/>
      </c>
      <c r="R24" s="10" t="str">
        <f t="shared" si="9"/>
        <v>models.CharField</v>
      </c>
      <c r="S24" s="10" t="str">
        <f t="shared" si="5"/>
        <v xml:space="preserve"> max_length= 2000,</v>
      </c>
      <c r="T24" s="10" t="str">
        <f t="shared" si="6"/>
        <v xml:space="preserve"> null=True,</v>
      </c>
      <c r="U24" s="10" t="str">
        <f t="shared" si="10"/>
        <v/>
      </c>
      <c r="V24" s="10" t="str">
        <f t="shared" si="11"/>
        <v xml:space="preserve"> max_length= 2000, null=True,</v>
      </c>
      <c r="W24" s="10" t="str">
        <f t="shared" si="12"/>
        <v xml:space="preserve"> max_length= 2000, null=True</v>
      </c>
      <c r="X24" s="10" t="str">
        <f t="shared" si="7"/>
        <v xml:space="preserve">    organization = models.CharField( max_length= 2000, null=True)</v>
      </c>
    </row>
    <row r="25" spans="1:24" x14ac:dyDescent="0.15">
      <c r="A25" s="32">
        <v>19</v>
      </c>
      <c r="B25" s="32" t="s">
        <v>70</v>
      </c>
      <c r="C25" s="44" t="s">
        <v>5</v>
      </c>
      <c r="D25" s="55">
        <v>2000</v>
      </c>
      <c r="E25" s="60"/>
      <c r="F25" s="46"/>
      <c r="G25" s="44" t="s">
        <v>71</v>
      </c>
      <c r="H25" s="45"/>
      <c r="I25" s="46"/>
      <c r="K25" s="10">
        <f t="shared" si="0"/>
        <v>19</v>
      </c>
      <c r="L25" s="10" t="str">
        <f t="shared" si="1"/>
        <v>varchar(2000)</v>
      </c>
      <c r="M25" s="10" t="str">
        <f t="shared" si="2"/>
        <v/>
      </c>
      <c r="N25" s="10" t="str">
        <f t="shared" si="3"/>
        <v xml:space="preserve">  commercial_flow varchar(2000)  ,</v>
      </c>
      <c r="O25" s="10" t="str">
        <f t="shared" si="4"/>
        <v>COMMENT ON COLUMN Jobs.commercial_flow IS '商流' ;</v>
      </c>
      <c r="P25" s="10" t="str">
        <f t="shared" si="8"/>
        <v/>
      </c>
      <c r="R25" s="10" t="str">
        <f t="shared" si="9"/>
        <v>models.CharField</v>
      </c>
      <c r="S25" s="10" t="str">
        <f t="shared" si="5"/>
        <v xml:space="preserve"> max_length= 2000,</v>
      </c>
      <c r="T25" s="10" t="str">
        <f t="shared" si="6"/>
        <v xml:space="preserve"> null=True,</v>
      </c>
      <c r="U25" s="10" t="str">
        <f t="shared" si="10"/>
        <v/>
      </c>
      <c r="V25" s="10" t="str">
        <f t="shared" si="11"/>
        <v xml:space="preserve"> max_length= 2000, null=True,</v>
      </c>
      <c r="W25" s="10" t="str">
        <f t="shared" si="12"/>
        <v xml:space="preserve"> max_length= 2000, null=True</v>
      </c>
      <c r="X25" s="10" t="str">
        <f t="shared" si="7"/>
        <v xml:space="preserve">    commercial_flow = models.CharField( max_length= 2000, null=True)</v>
      </c>
    </row>
    <row r="26" spans="1:24" x14ac:dyDescent="0.15">
      <c r="A26" s="32">
        <v>20</v>
      </c>
      <c r="B26" s="32" t="s">
        <v>72</v>
      </c>
      <c r="C26" s="44" t="s">
        <v>5</v>
      </c>
      <c r="D26" s="55">
        <v>2000</v>
      </c>
      <c r="E26" s="60"/>
      <c r="F26" s="46"/>
      <c r="G26" s="44" t="s">
        <v>73</v>
      </c>
      <c r="H26" s="45"/>
      <c r="I26" s="46"/>
      <c r="K26" s="10">
        <f t="shared" si="0"/>
        <v>20</v>
      </c>
      <c r="L26" s="10" t="str">
        <f t="shared" si="1"/>
        <v>varchar(2000)</v>
      </c>
      <c r="M26" s="10" t="str">
        <f t="shared" si="2"/>
        <v/>
      </c>
      <c r="N26" s="10" t="str">
        <f t="shared" si="3"/>
        <v xml:space="preserve">  payment_site varchar(2000)  ,</v>
      </c>
      <c r="O26" s="10" t="str">
        <f t="shared" si="4"/>
        <v>COMMENT ON COLUMN Jobs.payment_site IS '支払サイト' ;</v>
      </c>
      <c r="P26" s="10" t="str">
        <f t="shared" si="8"/>
        <v/>
      </c>
      <c r="R26" s="10" t="str">
        <f t="shared" si="9"/>
        <v>models.CharField</v>
      </c>
      <c r="S26" s="10" t="str">
        <f t="shared" si="5"/>
        <v xml:space="preserve"> max_length= 2000,</v>
      </c>
      <c r="T26" s="10" t="str">
        <f t="shared" si="6"/>
        <v xml:space="preserve"> null=True,</v>
      </c>
      <c r="U26" s="10" t="str">
        <f t="shared" si="10"/>
        <v/>
      </c>
      <c r="V26" s="10" t="str">
        <f t="shared" si="11"/>
        <v xml:space="preserve"> max_length= 2000, null=True,</v>
      </c>
      <c r="W26" s="10" t="str">
        <f t="shared" si="12"/>
        <v xml:space="preserve"> max_length= 2000, null=True</v>
      </c>
      <c r="X26" s="10" t="str">
        <f t="shared" si="7"/>
        <v xml:space="preserve">    payment_site = models.CharField( max_length= 2000, null=True)</v>
      </c>
    </row>
    <row r="27" spans="1:24" x14ac:dyDescent="0.15">
      <c r="A27" s="32">
        <v>21</v>
      </c>
      <c r="B27" s="32" t="s">
        <v>74</v>
      </c>
      <c r="C27" s="44" t="s">
        <v>5</v>
      </c>
      <c r="D27" s="55">
        <v>2000</v>
      </c>
      <c r="E27" s="60"/>
      <c r="F27" s="46"/>
      <c r="G27" s="44" t="s">
        <v>75</v>
      </c>
      <c r="H27" s="45"/>
      <c r="I27" s="46"/>
      <c r="K27" s="10">
        <f t="shared" si="0"/>
        <v>21</v>
      </c>
      <c r="L27" s="10" t="str">
        <f t="shared" si="1"/>
        <v>varchar(2000)</v>
      </c>
      <c r="M27" s="10" t="str">
        <f t="shared" si="2"/>
        <v/>
      </c>
      <c r="N27" s="10" t="str">
        <f t="shared" si="3"/>
        <v xml:space="preserve">  settlement_to_overhours varchar(2000)  ,</v>
      </c>
      <c r="O27" s="10" t="str">
        <f t="shared" si="4"/>
        <v>COMMENT ON COLUMN Jobs.settlement_to_overhours IS '清算' ;</v>
      </c>
      <c r="P27" s="10" t="str">
        <f t="shared" si="8"/>
        <v/>
      </c>
      <c r="R27" s="10" t="str">
        <f t="shared" si="9"/>
        <v>models.CharField</v>
      </c>
      <c r="S27" s="10" t="str">
        <f t="shared" si="5"/>
        <v xml:space="preserve"> max_length= 2000,</v>
      </c>
      <c r="T27" s="10" t="str">
        <f t="shared" si="6"/>
        <v xml:space="preserve"> null=True,</v>
      </c>
      <c r="U27" s="10" t="str">
        <f t="shared" si="10"/>
        <v/>
      </c>
      <c r="V27" s="10" t="str">
        <f t="shared" si="11"/>
        <v xml:space="preserve"> max_length= 2000, null=True,</v>
      </c>
      <c r="W27" s="10" t="str">
        <f t="shared" si="12"/>
        <v xml:space="preserve"> max_length= 2000, null=True</v>
      </c>
      <c r="X27" s="10" t="str">
        <f t="shared" si="7"/>
        <v xml:space="preserve">    settlement_to_overhours = models.CharField( max_length= 2000, null=True)</v>
      </c>
    </row>
    <row r="28" spans="1:24" x14ac:dyDescent="0.15">
      <c r="A28" s="32">
        <v>22</v>
      </c>
      <c r="B28" s="32" t="s">
        <v>76</v>
      </c>
      <c r="C28" s="44" t="s">
        <v>6</v>
      </c>
      <c r="D28" s="55"/>
      <c r="E28" s="60"/>
      <c r="F28" s="46"/>
      <c r="G28" s="44" t="s">
        <v>77</v>
      </c>
      <c r="H28" s="45"/>
      <c r="I28" s="46"/>
      <c r="K28" s="10">
        <f t="shared" si="0"/>
        <v>22</v>
      </c>
      <c r="L28" s="10" t="str">
        <f t="shared" si="1"/>
        <v>text</v>
      </c>
      <c r="M28" s="10" t="str">
        <f t="shared" si="2"/>
        <v/>
      </c>
      <c r="N28" s="10" t="str">
        <f t="shared" si="3"/>
        <v xml:space="preserve">  note text  ,</v>
      </c>
      <c r="O28" s="10" t="str">
        <f t="shared" si="4"/>
        <v>COMMENT ON COLUMN Jobs.note IS '備考' ;</v>
      </c>
      <c r="P28" s="10" t="str">
        <f t="shared" si="8"/>
        <v/>
      </c>
      <c r="R28" s="10" t="str">
        <f t="shared" si="9"/>
        <v>models.TextField</v>
      </c>
      <c r="S28" s="10" t="str">
        <f t="shared" si="5"/>
        <v/>
      </c>
      <c r="T28" s="10" t="str">
        <f t="shared" si="6"/>
        <v xml:space="preserve"> null=True,</v>
      </c>
      <c r="U28" s="10" t="str">
        <f t="shared" si="10"/>
        <v/>
      </c>
      <c r="V28" s="10" t="str">
        <f t="shared" si="11"/>
        <v xml:space="preserve"> null=True,</v>
      </c>
      <c r="W28" s="10" t="str">
        <f t="shared" si="12"/>
        <v xml:space="preserve"> null=True</v>
      </c>
      <c r="X28" s="10" t="str">
        <f t="shared" si="7"/>
        <v xml:space="preserve">    note = models.TextField( null=True)</v>
      </c>
    </row>
    <row r="29" spans="1:24" x14ac:dyDescent="0.15">
      <c r="A29" s="32">
        <v>23</v>
      </c>
      <c r="B29" s="32" t="s">
        <v>78</v>
      </c>
      <c r="C29" s="44" t="s">
        <v>5</v>
      </c>
      <c r="D29" s="55">
        <v>2000</v>
      </c>
      <c r="E29" s="60" t="s">
        <v>13</v>
      </c>
      <c r="F29" s="46"/>
      <c r="G29" s="65" t="s">
        <v>79</v>
      </c>
      <c r="H29" s="66"/>
      <c r="I29" s="67"/>
      <c r="K29" s="10">
        <f t="shared" si="0"/>
        <v>23</v>
      </c>
      <c r="L29" s="10" t="str">
        <f t="shared" si="1"/>
        <v>varchar(2000)</v>
      </c>
      <c r="M29" s="10" t="str">
        <f t="shared" si="2"/>
        <v>NOT NULL</v>
      </c>
      <c r="N29" s="10" t="str">
        <f t="shared" si="3"/>
        <v xml:space="preserve">  file_name varchar(2000) NOT NULL ,</v>
      </c>
      <c r="O29" s="10" t="str">
        <f t="shared" si="4"/>
        <v>COMMENT ON COLUMN Jobs.file_name IS 'メールデータ・ファイル名' ;</v>
      </c>
      <c r="P29" s="10" t="str">
        <f t="shared" si="8"/>
        <v/>
      </c>
      <c r="R29" s="10" t="str">
        <f t="shared" si="9"/>
        <v>models.CharField</v>
      </c>
      <c r="S29" s="10" t="str">
        <f t="shared" si="5"/>
        <v xml:space="preserve"> max_length= 2000,</v>
      </c>
      <c r="T29" s="10" t="str">
        <f t="shared" si="6"/>
        <v/>
      </c>
      <c r="U29" s="10" t="str">
        <f t="shared" si="10"/>
        <v/>
      </c>
      <c r="V29" s="10" t="str">
        <f t="shared" si="11"/>
        <v xml:space="preserve"> max_length= 2000,</v>
      </c>
      <c r="W29" s="10" t="str">
        <f t="shared" si="12"/>
        <v xml:space="preserve"> max_length= 2000</v>
      </c>
      <c r="X29" s="10" t="str">
        <f t="shared" si="7"/>
        <v xml:space="preserve">    file_name = models.CharField( max_length= 2000)</v>
      </c>
    </row>
    <row r="30" spans="1:24" x14ac:dyDescent="0.15">
      <c r="A30" s="32">
        <v>24</v>
      </c>
      <c r="B30" s="32" t="s">
        <v>80</v>
      </c>
      <c r="C30" s="44" t="s">
        <v>5</v>
      </c>
      <c r="D30" s="55">
        <v>6</v>
      </c>
      <c r="E30" s="60"/>
      <c r="F30" s="46"/>
      <c r="G30" s="65" t="s">
        <v>81</v>
      </c>
      <c r="H30" s="66"/>
      <c r="I30" s="67"/>
      <c r="K30" s="10">
        <f t="shared" si="0"/>
        <v>24</v>
      </c>
      <c r="L30" s="10" t="str">
        <f t="shared" si="1"/>
        <v>varchar(6)</v>
      </c>
      <c r="M30" s="10" t="str">
        <f t="shared" si="2"/>
        <v/>
      </c>
      <c r="N30" s="10" t="str">
        <f t="shared" si="3"/>
        <v xml:space="preserve">  del_flag varchar(6)  ,</v>
      </c>
      <c r="O30" s="10" t="str">
        <f t="shared" si="4"/>
        <v>COMMENT ON COLUMN Jobs.del_flag IS '削除フラグ' ;</v>
      </c>
      <c r="P30" s="10" t="str">
        <f t="shared" si="8"/>
        <v/>
      </c>
      <c r="R30" s="10" t="str">
        <f t="shared" si="9"/>
        <v>models.CharField</v>
      </c>
      <c r="S30" s="10" t="str">
        <f t="shared" si="5"/>
        <v xml:space="preserve"> max_length= 6,</v>
      </c>
      <c r="T30" s="10" t="str">
        <f t="shared" si="6"/>
        <v xml:space="preserve"> null=True,</v>
      </c>
      <c r="U30" s="10" t="str">
        <f t="shared" si="10"/>
        <v/>
      </c>
      <c r="V30" s="10" t="str">
        <f t="shared" si="11"/>
        <v xml:space="preserve"> max_length= 6, null=True,</v>
      </c>
      <c r="W30" s="10" t="str">
        <f t="shared" si="12"/>
        <v xml:space="preserve"> max_length= 6, null=True</v>
      </c>
      <c r="X30" s="10" t="str">
        <f t="shared" si="7"/>
        <v xml:space="preserve">    del_flag = models.CharField( max_length= 6, null=True)</v>
      </c>
    </row>
    <row r="31" spans="1:24" x14ac:dyDescent="0.15">
      <c r="A31" s="32">
        <v>25</v>
      </c>
      <c r="B31" s="32" t="s">
        <v>82</v>
      </c>
      <c r="C31" s="44" t="s">
        <v>3</v>
      </c>
      <c r="D31" s="55"/>
      <c r="E31" s="60" t="s">
        <v>13</v>
      </c>
      <c r="F31" s="46"/>
      <c r="G31" s="65" t="s">
        <v>83</v>
      </c>
      <c r="H31" s="66"/>
      <c r="I31" s="67"/>
      <c r="K31" s="10">
        <f t="shared" si="0"/>
        <v>25</v>
      </c>
      <c r="L31" s="10" t="str">
        <f t="shared" si="1"/>
        <v>timestamp</v>
      </c>
      <c r="M31" s="10" t="str">
        <f t="shared" si="2"/>
        <v>NOT NULL</v>
      </c>
      <c r="N31" s="10" t="str">
        <f t="shared" si="3"/>
        <v xml:space="preserve">  created_date timestamp NOT NULL ,</v>
      </c>
      <c r="O31" s="10" t="str">
        <f t="shared" si="4"/>
        <v>COMMENT ON COLUMN Jobs.created_date IS '作成日' ;</v>
      </c>
      <c r="P31" s="10" t="str">
        <f t="shared" si="8"/>
        <v/>
      </c>
      <c r="R31" s="10" t="str">
        <f t="shared" si="9"/>
        <v>models.DateTimeField</v>
      </c>
      <c r="S31" s="10" t="str">
        <f t="shared" si="5"/>
        <v/>
      </c>
      <c r="T31" s="10" t="str">
        <f t="shared" si="6"/>
        <v/>
      </c>
      <c r="U31" s="10" t="str">
        <f t="shared" si="10"/>
        <v/>
      </c>
      <c r="V31" s="10" t="str">
        <f t="shared" si="11"/>
        <v/>
      </c>
      <c r="W31" s="10" t="str">
        <f t="shared" si="12"/>
        <v/>
      </c>
      <c r="X31" s="10" t="str">
        <f t="shared" si="7"/>
        <v xml:space="preserve">    created_date = models.DateTimeField()</v>
      </c>
    </row>
    <row r="32" spans="1:24" x14ac:dyDescent="0.15">
      <c r="A32" s="32">
        <v>26</v>
      </c>
      <c r="B32" s="32" t="s">
        <v>84</v>
      </c>
      <c r="C32" s="44" t="s">
        <v>5</v>
      </c>
      <c r="D32" s="55">
        <v>20</v>
      </c>
      <c r="E32" s="60" t="s">
        <v>13</v>
      </c>
      <c r="F32" s="46"/>
      <c r="G32" s="44" t="s">
        <v>85</v>
      </c>
      <c r="H32" s="45"/>
      <c r="I32" s="46"/>
      <c r="K32" s="10">
        <f t="shared" si="0"/>
        <v>26</v>
      </c>
      <c r="L32" s="10" t="str">
        <f t="shared" si="1"/>
        <v>varchar(20)</v>
      </c>
      <c r="M32" s="10" t="str">
        <f t="shared" si="2"/>
        <v>NOT NULL</v>
      </c>
      <c r="N32" s="10" t="str">
        <f t="shared" si="3"/>
        <v xml:space="preserve">  created_user_id varchar(20) NOT NULL ,</v>
      </c>
      <c r="O32" s="10" t="str">
        <f t="shared" si="4"/>
        <v>COMMENT ON COLUMN Jobs.created_user_id IS '作成者' ;</v>
      </c>
      <c r="P32" s="10" t="str">
        <f t="shared" si="8"/>
        <v/>
      </c>
      <c r="R32" s="10" t="str">
        <f t="shared" si="9"/>
        <v>models.CharField</v>
      </c>
      <c r="S32" s="10" t="str">
        <f t="shared" si="5"/>
        <v xml:space="preserve"> max_length= 20,</v>
      </c>
      <c r="T32" s="10" t="str">
        <f t="shared" si="6"/>
        <v/>
      </c>
      <c r="U32" s="10" t="str">
        <f t="shared" si="10"/>
        <v/>
      </c>
      <c r="V32" s="10" t="str">
        <f t="shared" si="11"/>
        <v xml:space="preserve"> max_length= 20,</v>
      </c>
      <c r="W32" s="10" t="str">
        <f t="shared" si="12"/>
        <v xml:space="preserve"> max_length= 20</v>
      </c>
      <c r="X32" s="10" t="str">
        <f t="shared" si="7"/>
        <v xml:space="preserve">    created_user_id = models.CharField( max_length= 20)</v>
      </c>
    </row>
    <row r="33" spans="1:24" x14ac:dyDescent="0.15">
      <c r="A33" s="32">
        <v>27</v>
      </c>
      <c r="B33" s="32" t="s">
        <v>86</v>
      </c>
      <c r="C33" s="44" t="s">
        <v>3</v>
      </c>
      <c r="D33" s="55"/>
      <c r="E33" s="60"/>
      <c r="F33" s="46"/>
      <c r="G33" s="65" t="s">
        <v>87</v>
      </c>
      <c r="H33" s="66"/>
      <c r="I33" s="67"/>
      <c r="K33" s="10">
        <f t="shared" si="0"/>
        <v>27</v>
      </c>
      <c r="L33" s="10" t="str">
        <f t="shared" si="1"/>
        <v>timestamp</v>
      </c>
      <c r="M33" s="10" t="str">
        <f t="shared" si="2"/>
        <v/>
      </c>
      <c r="N33" s="10" t="str">
        <f t="shared" si="3"/>
        <v xml:space="preserve">  updated_date timestamp  ,</v>
      </c>
      <c r="O33" s="10" t="str">
        <f t="shared" si="4"/>
        <v>COMMENT ON COLUMN Jobs.updated_date IS '更新日' ;</v>
      </c>
      <c r="P33" s="10" t="str">
        <f t="shared" si="8"/>
        <v/>
      </c>
      <c r="R33" s="10" t="str">
        <f t="shared" si="9"/>
        <v>models.DateTimeField</v>
      </c>
      <c r="S33" s="10" t="str">
        <f t="shared" si="5"/>
        <v/>
      </c>
      <c r="T33" s="10" t="str">
        <f t="shared" si="6"/>
        <v xml:space="preserve"> null=True,</v>
      </c>
      <c r="U33" s="10" t="str">
        <f t="shared" si="10"/>
        <v/>
      </c>
      <c r="V33" s="10" t="str">
        <f t="shared" si="11"/>
        <v xml:space="preserve"> null=True,</v>
      </c>
      <c r="W33" s="10" t="str">
        <f t="shared" si="12"/>
        <v xml:space="preserve"> null=True</v>
      </c>
      <c r="X33" s="10" t="str">
        <f t="shared" si="7"/>
        <v xml:space="preserve">    updated_date = models.DateTimeField( null=True)</v>
      </c>
    </row>
    <row r="34" spans="1:24" x14ac:dyDescent="0.15">
      <c r="A34" s="32">
        <v>28</v>
      </c>
      <c r="B34" s="32" t="s">
        <v>88</v>
      </c>
      <c r="C34" s="44" t="s">
        <v>5</v>
      </c>
      <c r="D34" s="55">
        <v>20</v>
      </c>
      <c r="E34" s="60"/>
      <c r="F34" s="46"/>
      <c r="G34" s="65" t="s">
        <v>89</v>
      </c>
      <c r="H34" s="66"/>
      <c r="I34" s="67"/>
      <c r="K34" s="10">
        <f t="shared" si="0"/>
        <v>28</v>
      </c>
      <c r="L34" s="10" t="str">
        <f t="shared" si="1"/>
        <v>varchar(20)</v>
      </c>
      <c r="M34" s="10" t="str">
        <f t="shared" si="2"/>
        <v/>
      </c>
      <c r="N34" s="10" t="str">
        <f t="shared" si="3"/>
        <v xml:space="preserve">  updated_user_id varchar(20)  ,</v>
      </c>
      <c r="O34" s="10" t="str">
        <f t="shared" si="4"/>
        <v>COMMENT ON COLUMN Jobs.updated_user_id IS '更新者' ;</v>
      </c>
      <c r="P34" s="10" t="str">
        <f t="shared" si="8"/>
        <v/>
      </c>
      <c r="R34" s="10" t="str">
        <f t="shared" si="9"/>
        <v>models.CharField</v>
      </c>
      <c r="S34" s="10" t="str">
        <f t="shared" si="5"/>
        <v xml:space="preserve"> max_length= 20,</v>
      </c>
      <c r="T34" s="10" t="str">
        <f t="shared" si="6"/>
        <v xml:space="preserve"> null=True,</v>
      </c>
      <c r="U34" s="10" t="str">
        <f t="shared" si="10"/>
        <v/>
      </c>
      <c r="V34" s="10" t="str">
        <f t="shared" si="11"/>
        <v xml:space="preserve"> max_length= 20, null=True,</v>
      </c>
      <c r="W34" s="10" t="str">
        <f t="shared" si="12"/>
        <v xml:space="preserve"> max_length= 20, null=True</v>
      </c>
      <c r="X34" s="10" t="str">
        <f t="shared" si="7"/>
        <v xml:space="preserve">    updated_user_id = models.CharField( max_length= 20, null=True)</v>
      </c>
    </row>
    <row r="35" spans="1:24" x14ac:dyDescent="0.15">
      <c r="A35" s="32">
        <v>29</v>
      </c>
      <c r="B35" s="32" t="s">
        <v>90</v>
      </c>
      <c r="C35" s="44" t="s">
        <v>3</v>
      </c>
      <c r="D35" s="55"/>
      <c r="E35" s="60"/>
      <c r="F35" s="46"/>
      <c r="G35" s="65" t="s">
        <v>91</v>
      </c>
      <c r="H35" s="66"/>
      <c r="I35" s="67"/>
      <c r="K35" s="10">
        <f t="shared" si="0"/>
        <v>29</v>
      </c>
      <c r="L35" s="10" t="str">
        <f t="shared" si="1"/>
        <v>timestamp</v>
      </c>
      <c r="M35" s="10" t="str">
        <f t="shared" si="2"/>
        <v/>
      </c>
      <c r="N35" s="10" t="str">
        <f t="shared" si="3"/>
        <v xml:space="preserve">  deleted_date timestamp  ,</v>
      </c>
      <c r="O35" s="10" t="str">
        <f t="shared" si="4"/>
        <v>COMMENT ON COLUMN Jobs.deleted_date IS '削除日' ;</v>
      </c>
      <c r="P35" s="10" t="str">
        <f t="shared" si="8"/>
        <v/>
      </c>
      <c r="R35" s="10" t="str">
        <f t="shared" si="9"/>
        <v>models.DateTimeField</v>
      </c>
      <c r="S35" s="10" t="str">
        <f t="shared" si="5"/>
        <v/>
      </c>
      <c r="T35" s="10" t="str">
        <f t="shared" si="6"/>
        <v xml:space="preserve"> null=True,</v>
      </c>
      <c r="U35" s="10" t="str">
        <f t="shared" si="10"/>
        <v/>
      </c>
      <c r="V35" s="10" t="str">
        <f t="shared" si="11"/>
        <v xml:space="preserve"> null=True,</v>
      </c>
      <c r="W35" s="10" t="str">
        <f t="shared" si="12"/>
        <v xml:space="preserve"> null=True</v>
      </c>
      <c r="X35" s="10" t="str">
        <f t="shared" si="7"/>
        <v xml:space="preserve">    deleted_date = models.DateTimeField( null=True)</v>
      </c>
    </row>
    <row r="36" spans="1:24" x14ac:dyDescent="0.15">
      <c r="A36" s="32">
        <v>30</v>
      </c>
      <c r="B36" s="32" t="s">
        <v>92</v>
      </c>
      <c r="C36" s="44" t="s">
        <v>5</v>
      </c>
      <c r="D36" s="55">
        <v>20</v>
      </c>
      <c r="E36" s="60"/>
      <c r="F36" s="46"/>
      <c r="G36" s="65" t="s">
        <v>93</v>
      </c>
      <c r="H36" s="66"/>
      <c r="I36" s="67"/>
      <c r="K36" s="10">
        <f t="shared" si="0"/>
        <v>30</v>
      </c>
      <c r="L36" s="10" t="str">
        <f t="shared" si="1"/>
        <v>varchar(20)</v>
      </c>
      <c r="M36" s="10" t="str">
        <f t="shared" si="2"/>
        <v/>
      </c>
      <c r="N36" s="10" t="str">
        <f t="shared" si="3"/>
        <v xml:space="preserve">  deleteed_user_id varchar(20)  ,</v>
      </c>
      <c r="O36" s="10" t="str">
        <f t="shared" si="4"/>
        <v>COMMENT ON COLUMN Jobs.deleteed_user_id IS '削除者' ;</v>
      </c>
      <c r="P36" s="10" t="str">
        <f t="shared" si="8"/>
        <v/>
      </c>
      <c r="R36" s="10" t="str">
        <f t="shared" si="9"/>
        <v>models.CharField</v>
      </c>
      <c r="S36" s="10" t="str">
        <f t="shared" si="5"/>
        <v xml:space="preserve"> max_length= 20,</v>
      </c>
      <c r="T36" s="10" t="str">
        <f t="shared" si="6"/>
        <v xml:space="preserve"> null=True,</v>
      </c>
      <c r="U36" s="10" t="str">
        <f t="shared" si="10"/>
        <v/>
      </c>
      <c r="V36" s="10" t="str">
        <f t="shared" si="11"/>
        <v xml:space="preserve"> max_length= 20, null=True,</v>
      </c>
      <c r="W36" s="10" t="str">
        <f t="shared" si="12"/>
        <v xml:space="preserve"> max_length= 20, null=True</v>
      </c>
      <c r="X36" s="10" t="str">
        <f t="shared" si="7"/>
        <v xml:space="preserve">    deleteed_user_id = models.CharField( max_length= 20, null=True)</v>
      </c>
    </row>
    <row r="37" spans="1:24" x14ac:dyDescent="0.15">
      <c r="A37" s="32"/>
      <c r="B37" s="32"/>
      <c r="C37" s="33"/>
      <c r="D37" s="55"/>
      <c r="E37" s="60"/>
      <c r="F37" s="34"/>
      <c r="G37" s="65"/>
      <c r="H37" s="66"/>
      <c r="I37" s="67"/>
      <c r="K37" s="10" t="str">
        <f>IF(ISBLANK(A37),"",A37)</f>
        <v/>
      </c>
      <c r="L37" s="10" t="str">
        <f t="shared" si="1"/>
        <v/>
      </c>
      <c r="M37" s="10" t="str">
        <f t="shared" si="2"/>
        <v/>
      </c>
      <c r="N37" s="10" t="str">
        <f t="shared" si="3"/>
        <v/>
      </c>
      <c r="O37" s="10" t="str">
        <f t="shared" si="4"/>
        <v/>
      </c>
      <c r="P37" s="10" t="str">
        <f t="shared" si="8"/>
        <v/>
      </c>
      <c r="R37" s="10" t="str">
        <f t="shared" si="9"/>
        <v/>
      </c>
      <c r="S37" s="10" t="str">
        <f t="shared" si="5"/>
        <v/>
      </c>
      <c r="T37" s="10" t="str">
        <f t="shared" si="6"/>
        <v/>
      </c>
      <c r="U37" s="10" t="str">
        <f t="shared" si="10"/>
        <v/>
      </c>
      <c r="V37" s="10" t="str">
        <f t="shared" si="11"/>
        <v/>
      </c>
      <c r="W37" s="10" t="str">
        <f t="shared" si="12"/>
        <v/>
      </c>
      <c r="X37" s="10" t="str">
        <f t="shared" si="7"/>
        <v/>
      </c>
    </row>
    <row r="38" spans="1:24" x14ac:dyDescent="0.15">
      <c r="A38" s="32"/>
      <c r="B38" s="32"/>
      <c r="C38" s="33"/>
      <c r="D38" s="55"/>
      <c r="E38" s="60"/>
      <c r="F38" s="34"/>
      <c r="G38" s="65"/>
      <c r="H38" s="66"/>
      <c r="I38" s="67"/>
      <c r="K38" s="10" t="str">
        <f t="shared" si="0"/>
        <v/>
      </c>
      <c r="L38" s="10" t="str">
        <f t="shared" si="1"/>
        <v/>
      </c>
      <c r="M38" s="10" t="str">
        <f t="shared" si="2"/>
        <v/>
      </c>
      <c r="N38" s="10" t="str">
        <f t="shared" si="3"/>
        <v/>
      </c>
      <c r="O38" s="10" t="str">
        <f t="shared" si="4"/>
        <v/>
      </c>
      <c r="P38" s="10" t="str">
        <f t="shared" si="8"/>
        <v/>
      </c>
      <c r="R38" s="10" t="str">
        <f t="shared" si="9"/>
        <v/>
      </c>
      <c r="S38" s="10" t="str">
        <f t="shared" si="5"/>
        <v/>
      </c>
      <c r="T38" s="10" t="str">
        <f t="shared" si="6"/>
        <v/>
      </c>
      <c r="U38" s="10" t="str">
        <f t="shared" si="10"/>
        <v/>
      </c>
      <c r="V38" s="10" t="str">
        <f t="shared" si="11"/>
        <v/>
      </c>
      <c r="W38" s="10" t="str">
        <f t="shared" si="12"/>
        <v/>
      </c>
      <c r="X38" s="10" t="str">
        <f t="shared" si="7"/>
        <v/>
      </c>
    </row>
    <row r="39" spans="1:24" x14ac:dyDescent="0.15">
      <c r="A39" s="32"/>
      <c r="B39" s="32"/>
      <c r="C39" s="33"/>
      <c r="D39" s="55"/>
      <c r="E39" s="60"/>
      <c r="F39" s="34"/>
      <c r="G39" s="65"/>
      <c r="H39" s="66"/>
      <c r="I39" s="67"/>
      <c r="K39" s="10" t="str">
        <f t="shared" si="0"/>
        <v/>
      </c>
      <c r="L39" s="10" t="str">
        <f t="shared" ref="L39:L59" si="13">IF(D39="",IF(C39="","",C39),C39&amp;"("&amp;D39&amp;")")</f>
        <v/>
      </c>
      <c r="M39" s="10" t="str">
        <f t="shared" ref="M39:M59" si="14">IF(E39="","","NOT NULL")</f>
        <v/>
      </c>
      <c r="N39" s="10" t="str">
        <f t="shared" ref="N39:N70" si="15">IF(B39="","",SUBSTITUTE(SUBSTITUTE(SUBSTITUTE(COLUMN_DEF,"{{column_id}}",B39),"{{type}}",L39),"{{null_ristrict}}",M39))</f>
        <v/>
      </c>
      <c r="O39" s="10" t="str">
        <f t="shared" ref="O39:O59" si="16">IF(B39="","",IF(G39="","",SUBSTITUTE(SUBSTITUTE(SUBSTITUTE(COMMENT_STATEMENT,"{{comment_statement}}",G39),"{{table_name}}",Table_Name),"{{column_id}}",B39)))</f>
        <v/>
      </c>
      <c r="P39" s="10" t="str">
        <f t="shared" si="8"/>
        <v/>
      </c>
      <c r="R39" s="10" t="str">
        <f t="shared" si="9"/>
        <v/>
      </c>
      <c r="S39" s="10" t="str">
        <f t="shared" ref="S39:S59" si="17">IF(D39="",""," max_length= "&amp;D39&amp;",")</f>
        <v/>
      </c>
      <c r="T39" s="10" t="str">
        <f t="shared" ref="T39:T59" si="18">IF(B39="","",IF(M39=""," null=True,",""))</f>
        <v/>
      </c>
      <c r="U39" s="10" t="str">
        <f t="shared" si="10"/>
        <v/>
      </c>
      <c r="V39" s="10" t="str">
        <f t="shared" si="11"/>
        <v/>
      </c>
      <c r="W39" s="10" t="str">
        <f t="shared" si="12"/>
        <v/>
      </c>
      <c r="X39" s="10" t="str">
        <f t="shared" ref="X39:X70" si="19">IF(B39="","",IF(B39="id",CONCATENATE("    # ",B39," = ",R39,"(",W39,")"),CONCATENATE("    ",B39," = ",R39,"(",W39,")")))</f>
        <v/>
      </c>
    </row>
    <row r="40" spans="1:24" x14ac:dyDescent="0.15">
      <c r="A40" s="32"/>
      <c r="B40" s="32"/>
      <c r="C40" s="33"/>
      <c r="D40" s="55"/>
      <c r="E40" s="60"/>
      <c r="F40" s="34"/>
      <c r="G40" s="65"/>
      <c r="H40" s="66"/>
      <c r="I40" s="67"/>
      <c r="K40" s="10" t="str">
        <f t="shared" si="0"/>
        <v/>
      </c>
      <c r="L40" s="10" t="str">
        <f t="shared" si="13"/>
        <v/>
      </c>
      <c r="M40" s="10" t="str">
        <f t="shared" si="14"/>
        <v/>
      </c>
      <c r="N40" s="10" t="str">
        <f t="shared" si="15"/>
        <v/>
      </c>
      <c r="O40" s="10" t="str">
        <f t="shared" si="16"/>
        <v/>
      </c>
      <c r="P40" s="10" t="str">
        <f t="shared" ref="P40:P59" si="20">IF(F40="","",IF(F40="PK","PRIMARY KEY("&amp;B40&amp;")",""))</f>
        <v/>
      </c>
      <c r="R40" s="10" t="str">
        <f t="shared" ref="R40:R59" si="21">IF(B40="","",IF(B40="id","#"&amp;"models."&amp;VLOOKUP(C40,type_list,2,FALSE),"models."&amp;VLOOKUP(C40,type_list,2,FALSE)))</f>
        <v/>
      </c>
      <c r="S40" s="10" t="str">
        <f t="shared" si="17"/>
        <v/>
      </c>
      <c r="T40" s="10" t="str">
        <f t="shared" si="18"/>
        <v/>
      </c>
      <c r="U40" s="10" t="str">
        <f t="shared" ref="U40:U58" si="22">IF(B39="","",IF(F40="UK"," unique=True,",""))</f>
        <v/>
      </c>
      <c r="V40" s="10" t="str">
        <f t="shared" si="11"/>
        <v/>
      </c>
      <c r="W40" s="10" t="str">
        <f t="shared" si="12"/>
        <v/>
      </c>
      <c r="X40" s="10" t="str">
        <f t="shared" si="19"/>
        <v/>
      </c>
    </row>
    <row r="41" spans="1:24" x14ac:dyDescent="0.15">
      <c r="A41" s="32"/>
      <c r="B41" s="32"/>
      <c r="C41" s="33"/>
      <c r="D41" s="55"/>
      <c r="E41" s="60"/>
      <c r="F41" s="34"/>
      <c r="G41" s="65"/>
      <c r="H41" s="66"/>
      <c r="I41" s="67"/>
      <c r="K41" s="10" t="str">
        <f t="shared" si="0"/>
        <v/>
      </c>
      <c r="L41" s="10" t="str">
        <f t="shared" si="13"/>
        <v/>
      </c>
      <c r="M41" s="10" t="str">
        <f t="shared" si="14"/>
        <v/>
      </c>
      <c r="N41" s="10" t="str">
        <f t="shared" si="15"/>
        <v/>
      </c>
      <c r="O41" s="10" t="str">
        <f t="shared" si="16"/>
        <v/>
      </c>
      <c r="P41" s="10" t="str">
        <f t="shared" si="20"/>
        <v/>
      </c>
      <c r="R41" s="10" t="str">
        <f t="shared" si="21"/>
        <v/>
      </c>
      <c r="S41" s="10" t="str">
        <f t="shared" si="17"/>
        <v/>
      </c>
      <c r="T41" s="10" t="str">
        <f t="shared" si="18"/>
        <v/>
      </c>
      <c r="U41" s="10" t="str">
        <f t="shared" si="22"/>
        <v/>
      </c>
      <c r="V41" s="10" t="str">
        <f t="shared" si="11"/>
        <v/>
      </c>
      <c r="W41" s="10" t="str">
        <f t="shared" si="12"/>
        <v/>
      </c>
      <c r="X41" s="10" t="str">
        <f t="shared" si="19"/>
        <v/>
      </c>
    </row>
    <row r="42" spans="1:24" x14ac:dyDescent="0.15">
      <c r="A42" s="32"/>
      <c r="B42" s="32"/>
      <c r="C42" s="33"/>
      <c r="D42" s="55"/>
      <c r="E42" s="60"/>
      <c r="F42" s="34"/>
      <c r="G42" s="65"/>
      <c r="H42" s="66"/>
      <c r="I42" s="67"/>
      <c r="K42" s="10" t="str">
        <f t="shared" si="0"/>
        <v/>
      </c>
      <c r="L42" s="10" t="str">
        <f t="shared" si="13"/>
        <v/>
      </c>
      <c r="M42" s="10" t="str">
        <f t="shared" si="14"/>
        <v/>
      </c>
      <c r="N42" s="10" t="str">
        <f t="shared" si="15"/>
        <v/>
      </c>
      <c r="O42" s="10" t="str">
        <f t="shared" si="16"/>
        <v/>
      </c>
      <c r="P42" s="10" t="str">
        <f t="shared" si="20"/>
        <v/>
      </c>
      <c r="R42" s="10" t="str">
        <f t="shared" si="21"/>
        <v/>
      </c>
      <c r="S42" s="10" t="str">
        <f t="shared" si="17"/>
        <v/>
      </c>
      <c r="T42" s="10" t="str">
        <f t="shared" si="18"/>
        <v/>
      </c>
      <c r="U42" s="10" t="str">
        <f t="shared" si="22"/>
        <v/>
      </c>
      <c r="V42" s="10" t="str">
        <f t="shared" si="11"/>
        <v/>
      </c>
      <c r="W42" s="10" t="str">
        <f t="shared" si="12"/>
        <v/>
      </c>
      <c r="X42" s="10" t="str">
        <f t="shared" si="19"/>
        <v/>
      </c>
    </row>
    <row r="43" spans="1:24" x14ac:dyDescent="0.15">
      <c r="A43" s="32"/>
      <c r="B43" s="32"/>
      <c r="C43" s="33"/>
      <c r="D43" s="55"/>
      <c r="E43" s="60"/>
      <c r="F43" s="34"/>
      <c r="G43" s="65"/>
      <c r="H43" s="66"/>
      <c r="I43" s="67"/>
      <c r="K43" s="10" t="str">
        <f t="shared" si="0"/>
        <v/>
      </c>
      <c r="L43" s="10" t="str">
        <f t="shared" si="13"/>
        <v/>
      </c>
      <c r="M43" s="10" t="str">
        <f t="shared" si="14"/>
        <v/>
      </c>
      <c r="N43" s="10" t="str">
        <f t="shared" si="15"/>
        <v/>
      </c>
      <c r="O43" s="10" t="str">
        <f t="shared" si="16"/>
        <v/>
      </c>
      <c r="P43" s="10" t="str">
        <f t="shared" si="20"/>
        <v/>
      </c>
      <c r="R43" s="10" t="str">
        <f t="shared" si="21"/>
        <v/>
      </c>
      <c r="S43" s="10" t="str">
        <f t="shared" si="17"/>
        <v/>
      </c>
      <c r="T43" s="10" t="str">
        <f t="shared" si="18"/>
        <v/>
      </c>
      <c r="U43" s="10" t="str">
        <f t="shared" si="22"/>
        <v/>
      </c>
      <c r="V43" s="10" t="str">
        <f t="shared" si="11"/>
        <v/>
      </c>
      <c r="W43" s="10" t="str">
        <f t="shared" si="12"/>
        <v/>
      </c>
      <c r="X43" s="10" t="str">
        <f t="shared" si="19"/>
        <v/>
      </c>
    </row>
    <row r="44" spans="1:24" x14ac:dyDescent="0.15">
      <c r="A44" s="32"/>
      <c r="B44" s="32"/>
      <c r="C44" s="33"/>
      <c r="D44" s="55"/>
      <c r="E44" s="60"/>
      <c r="F44" s="34"/>
      <c r="G44" s="65"/>
      <c r="H44" s="66"/>
      <c r="I44" s="67"/>
      <c r="K44" s="10" t="str">
        <f t="shared" si="0"/>
        <v/>
      </c>
      <c r="L44" s="10" t="str">
        <f t="shared" si="13"/>
        <v/>
      </c>
      <c r="M44" s="10" t="str">
        <f t="shared" si="14"/>
        <v/>
      </c>
      <c r="N44" s="10" t="str">
        <f t="shared" si="15"/>
        <v/>
      </c>
      <c r="O44" s="10" t="str">
        <f t="shared" si="16"/>
        <v/>
      </c>
      <c r="P44" s="10" t="str">
        <f t="shared" si="20"/>
        <v/>
      </c>
      <c r="R44" s="10" t="str">
        <f t="shared" si="21"/>
        <v/>
      </c>
      <c r="S44" s="10" t="str">
        <f t="shared" si="17"/>
        <v/>
      </c>
      <c r="T44" s="10" t="str">
        <f t="shared" si="18"/>
        <v/>
      </c>
      <c r="U44" s="10" t="str">
        <f t="shared" si="22"/>
        <v/>
      </c>
      <c r="V44" s="10" t="str">
        <f t="shared" si="11"/>
        <v/>
      </c>
      <c r="W44" s="10" t="str">
        <f t="shared" si="12"/>
        <v/>
      </c>
      <c r="X44" s="10" t="str">
        <f t="shared" si="19"/>
        <v/>
      </c>
    </row>
    <row r="45" spans="1:24" x14ac:dyDescent="0.15">
      <c r="A45" s="32"/>
      <c r="B45" s="32"/>
      <c r="C45" s="33"/>
      <c r="D45" s="55"/>
      <c r="E45" s="60"/>
      <c r="F45" s="34"/>
      <c r="G45" s="65"/>
      <c r="H45" s="66"/>
      <c r="I45" s="67"/>
      <c r="K45" s="10" t="str">
        <f t="shared" si="0"/>
        <v/>
      </c>
      <c r="L45" s="10" t="str">
        <f t="shared" si="13"/>
        <v/>
      </c>
      <c r="M45" s="10" t="str">
        <f t="shared" si="14"/>
        <v/>
      </c>
      <c r="N45" s="10" t="str">
        <f t="shared" si="15"/>
        <v/>
      </c>
      <c r="O45" s="10" t="str">
        <f t="shared" si="16"/>
        <v/>
      </c>
      <c r="P45" s="10" t="str">
        <f t="shared" si="20"/>
        <v/>
      </c>
      <c r="R45" s="10" t="str">
        <f t="shared" si="21"/>
        <v/>
      </c>
      <c r="S45" s="10" t="str">
        <f t="shared" si="17"/>
        <v/>
      </c>
      <c r="T45" s="10" t="str">
        <f t="shared" si="18"/>
        <v/>
      </c>
      <c r="U45" s="10" t="str">
        <f t="shared" si="22"/>
        <v/>
      </c>
      <c r="V45" s="10" t="str">
        <f t="shared" si="11"/>
        <v/>
      </c>
      <c r="W45" s="10" t="str">
        <f t="shared" si="12"/>
        <v/>
      </c>
      <c r="X45" s="10" t="str">
        <f t="shared" si="19"/>
        <v/>
      </c>
    </row>
    <row r="46" spans="1:24" x14ac:dyDescent="0.15">
      <c r="A46" s="32"/>
      <c r="B46" s="32"/>
      <c r="C46" s="33"/>
      <c r="D46" s="55"/>
      <c r="E46" s="60"/>
      <c r="F46" s="34"/>
      <c r="G46" s="65"/>
      <c r="H46" s="66"/>
      <c r="I46" s="67"/>
      <c r="K46" s="10" t="str">
        <f t="shared" si="0"/>
        <v/>
      </c>
      <c r="L46" s="10" t="str">
        <f t="shared" si="13"/>
        <v/>
      </c>
      <c r="M46" s="10" t="str">
        <f t="shared" si="14"/>
        <v/>
      </c>
      <c r="N46" s="10" t="str">
        <f t="shared" si="15"/>
        <v/>
      </c>
      <c r="O46" s="10" t="str">
        <f t="shared" si="16"/>
        <v/>
      </c>
      <c r="P46" s="10" t="str">
        <f t="shared" si="20"/>
        <v/>
      </c>
      <c r="R46" s="10" t="str">
        <f t="shared" si="21"/>
        <v/>
      </c>
      <c r="S46" s="10" t="str">
        <f t="shared" si="17"/>
        <v/>
      </c>
      <c r="T46" s="10" t="str">
        <f t="shared" si="18"/>
        <v/>
      </c>
      <c r="U46" s="10" t="str">
        <f t="shared" si="22"/>
        <v/>
      </c>
      <c r="V46" s="10" t="str">
        <f t="shared" si="11"/>
        <v/>
      </c>
      <c r="W46" s="10" t="str">
        <f t="shared" si="12"/>
        <v/>
      </c>
      <c r="X46" s="10" t="str">
        <f t="shared" si="19"/>
        <v/>
      </c>
    </row>
    <row r="47" spans="1:24" x14ac:dyDescent="0.15">
      <c r="A47" s="32"/>
      <c r="B47" s="32"/>
      <c r="C47" s="33"/>
      <c r="D47" s="55"/>
      <c r="E47" s="60"/>
      <c r="F47" s="34"/>
      <c r="G47" s="65"/>
      <c r="H47" s="66"/>
      <c r="I47" s="67"/>
      <c r="K47" s="10" t="str">
        <f t="shared" si="0"/>
        <v/>
      </c>
      <c r="L47" s="10" t="str">
        <f t="shared" si="13"/>
        <v/>
      </c>
      <c r="M47" s="10" t="str">
        <f t="shared" si="14"/>
        <v/>
      </c>
      <c r="N47" s="10" t="str">
        <f t="shared" si="15"/>
        <v/>
      </c>
      <c r="O47" s="10" t="str">
        <f t="shared" si="16"/>
        <v/>
      </c>
      <c r="P47" s="10" t="str">
        <f t="shared" si="20"/>
        <v/>
      </c>
      <c r="R47" s="10" t="str">
        <f t="shared" si="21"/>
        <v/>
      </c>
      <c r="S47" s="10" t="str">
        <f t="shared" si="17"/>
        <v/>
      </c>
      <c r="T47" s="10" t="str">
        <f t="shared" si="18"/>
        <v/>
      </c>
      <c r="U47" s="10" t="str">
        <f t="shared" si="22"/>
        <v/>
      </c>
      <c r="V47" s="10" t="str">
        <f t="shared" si="11"/>
        <v/>
      </c>
      <c r="W47" s="10" t="str">
        <f t="shared" si="12"/>
        <v/>
      </c>
      <c r="X47" s="10" t="str">
        <f t="shared" si="19"/>
        <v/>
      </c>
    </row>
    <row r="48" spans="1:24" x14ac:dyDescent="0.15">
      <c r="A48" s="32"/>
      <c r="B48" s="32"/>
      <c r="C48" s="33"/>
      <c r="D48" s="55"/>
      <c r="E48" s="60"/>
      <c r="F48" s="34"/>
      <c r="G48" s="65"/>
      <c r="H48" s="66"/>
      <c r="I48" s="67"/>
      <c r="K48" s="10" t="str">
        <f t="shared" si="0"/>
        <v/>
      </c>
      <c r="L48" s="10" t="str">
        <f t="shared" si="13"/>
        <v/>
      </c>
      <c r="M48" s="10" t="str">
        <f t="shared" si="14"/>
        <v/>
      </c>
      <c r="N48" s="10" t="str">
        <f t="shared" si="15"/>
        <v/>
      </c>
      <c r="O48" s="10" t="str">
        <f t="shared" si="16"/>
        <v/>
      </c>
      <c r="P48" s="10" t="str">
        <f t="shared" si="20"/>
        <v/>
      </c>
      <c r="R48" s="10" t="str">
        <f t="shared" si="21"/>
        <v/>
      </c>
      <c r="S48" s="10" t="str">
        <f t="shared" si="17"/>
        <v/>
      </c>
      <c r="T48" s="10" t="str">
        <f t="shared" si="18"/>
        <v/>
      </c>
      <c r="U48" s="10" t="str">
        <f t="shared" si="22"/>
        <v/>
      </c>
      <c r="V48" s="10" t="str">
        <f t="shared" si="11"/>
        <v/>
      </c>
      <c r="W48" s="10" t="str">
        <f t="shared" si="12"/>
        <v/>
      </c>
      <c r="X48" s="10" t="str">
        <f t="shared" si="19"/>
        <v/>
      </c>
    </row>
    <row r="49" spans="1:24" x14ac:dyDescent="0.15">
      <c r="A49" s="32"/>
      <c r="B49" s="32"/>
      <c r="C49" s="33"/>
      <c r="D49" s="55"/>
      <c r="E49" s="60"/>
      <c r="F49" s="34"/>
      <c r="G49" s="65"/>
      <c r="H49" s="66"/>
      <c r="I49" s="67"/>
      <c r="K49" s="10" t="str">
        <f t="shared" si="0"/>
        <v/>
      </c>
      <c r="L49" s="10" t="str">
        <f t="shared" si="13"/>
        <v/>
      </c>
      <c r="M49" s="10" t="str">
        <f t="shared" si="14"/>
        <v/>
      </c>
      <c r="N49" s="10" t="str">
        <f t="shared" si="15"/>
        <v/>
      </c>
      <c r="O49" s="10" t="str">
        <f t="shared" si="16"/>
        <v/>
      </c>
      <c r="P49" s="10" t="str">
        <f t="shared" si="20"/>
        <v/>
      </c>
      <c r="R49" s="10" t="str">
        <f t="shared" si="21"/>
        <v/>
      </c>
      <c r="S49" s="10" t="str">
        <f t="shared" si="17"/>
        <v/>
      </c>
      <c r="T49" s="10" t="str">
        <f t="shared" si="18"/>
        <v/>
      </c>
      <c r="U49" s="10" t="str">
        <f t="shared" si="22"/>
        <v/>
      </c>
      <c r="V49" s="10" t="str">
        <f t="shared" si="11"/>
        <v/>
      </c>
      <c r="W49" s="10" t="str">
        <f t="shared" si="12"/>
        <v/>
      </c>
      <c r="X49" s="10" t="str">
        <f t="shared" si="19"/>
        <v/>
      </c>
    </row>
    <row r="50" spans="1:24" x14ac:dyDescent="0.15">
      <c r="A50" s="32"/>
      <c r="B50" s="32"/>
      <c r="C50" s="33"/>
      <c r="D50" s="55"/>
      <c r="E50" s="60"/>
      <c r="F50" s="34"/>
      <c r="G50" s="65"/>
      <c r="H50" s="66"/>
      <c r="I50" s="67"/>
      <c r="K50" s="10" t="str">
        <f t="shared" si="0"/>
        <v/>
      </c>
      <c r="L50" s="10" t="str">
        <f t="shared" si="13"/>
        <v/>
      </c>
      <c r="M50" s="10" t="str">
        <f t="shared" si="14"/>
        <v/>
      </c>
      <c r="N50" s="10" t="str">
        <f t="shared" si="15"/>
        <v/>
      </c>
      <c r="O50" s="10" t="str">
        <f t="shared" si="16"/>
        <v/>
      </c>
      <c r="P50" s="10" t="str">
        <f t="shared" si="20"/>
        <v/>
      </c>
      <c r="R50" s="10" t="str">
        <f t="shared" si="21"/>
        <v/>
      </c>
      <c r="S50" s="10" t="str">
        <f t="shared" si="17"/>
        <v/>
      </c>
      <c r="T50" s="10" t="str">
        <f t="shared" si="18"/>
        <v/>
      </c>
      <c r="U50" s="10" t="str">
        <f t="shared" si="22"/>
        <v/>
      </c>
      <c r="V50" s="10" t="str">
        <f t="shared" si="11"/>
        <v/>
      </c>
      <c r="W50" s="10" t="str">
        <f t="shared" si="12"/>
        <v/>
      </c>
      <c r="X50" s="10" t="str">
        <f t="shared" si="19"/>
        <v/>
      </c>
    </row>
    <row r="51" spans="1:24" x14ac:dyDescent="0.15">
      <c r="A51" s="32"/>
      <c r="B51" s="32"/>
      <c r="C51" s="33"/>
      <c r="D51" s="55"/>
      <c r="E51" s="60"/>
      <c r="F51" s="34"/>
      <c r="G51" s="65"/>
      <c r="H51" s="66"/>
      <c r="I51" s="67"/>
      <c r="K51" s="10" t="str">
        <f t="shared" si="0"/>
        <v/>
      </c>
      <c r="L51" s="10" t="str">
        <f t="shared" si="13"/>
        <v/>
      </c>
      <c r="M51" s="10" t="str">
        <f t="shared" si="14"/>
        <v/>
      </c>
      <c r="N51" s="10" t="str">
        <f t="shared" si="15"/>
        <v/>
      </c>
      <c r="O51" s="10" t="str">
        <f t="shared" si="16"/>
        <v/>
      </c>
      <c r="P51" s="10" t="str">
        <f t="shared" si="20"/>
        <v/>
      </c>
      <c r="R51" s="10" t="str">
        <f t="shared" si="21"/>
        <v/>
      </c>
      <c r="S51" s="10" t="str">
        <f t="shared" si="17"/>
        <v/>
      </c>
      <c r="T51" s="10" t="str">
        <f t="shared" si="18"/>
        <v/>
      </c>
      <c r="U51" s="10" t="str">
        <f t="shared" si="22"/>
        <v/>
      </c>
      <c r="V51" s="10" t="str">
        <f t="shared" si="11"/>
        <v/>
      </c>
      <c r="W51" s="10" t="str">
        <f t="shared" si="12"/>
        <v/>
      </c>
      <c r="X51" s="10" t="str">
        <f t="shared" si="19"/>
        <v/>
      </c>
    </row>
    <row r="52" spans="1:24" x14ac:dyDescent="0.15">
      <c r="A52" s="32"/>
      <c r="B52" s="32"/>
      <c r="C52" s="33"/>
      <c r="D52" s="55"/>
      <c r="E52" s="60"/>
      <c r="F52" s="34"/>
      <c r="G52" s="65"/>
      <c r="H52" s="66"/>
      <c r="I52" s="67"/>
      <c r="K52" s="10" t="str">
        <f t="shared" si="0"/>
        <v/>
      </c>
      <c r="L52" s="10" t="str">
        <f t="shared" si="13"/>
        <v/>
      </c>
      <c r="M52" s="10" t="str">
        <f t="shared" si="14"/>
        <v/>
      </c>
      <c r="N52" s="10" t="str">
        <f t="shared" si="15"/>
        <v/>
      </c>
      <c r="O52" s="10" t="str">
        <f t="shared" si="16"/>
        <v/>
      </c>
      <c r="P52" s="10" t="str">
        <f t="shared" si="20"/>
        <v/>
      </c>
      <c r="R52" s="10" t="str">
        <f t="shared" si="21"/>
        <v/>
      </c>
      <c r="S52" s="10" t="str">
        <f t="shared" si="17"/>
        <v/>
      </c>
      <c r="T52" s="10" t="str">
        <f t="shared" si="18"/>
        <v/>
      </c>
      <c r="U52" s="10" t="str">
        <f t="shared" si="22"/>
        <v/>
      </c>
      <c r="V52" s="10" t="str">
        <f t="shared" si="11"/>
        <v/>
      </c>
      <c r="W52" s="10" t="str">
        <f t="shared" si="12"/>
        <v/>
      </c>
      <c r="X52" s="10" t="str">
        <f t="shared" si="19"/>
        <v/>
      </c>
    </row>
    <row r="53" spans="1:24" x14ac:dyDescent="0.15">
      <c r="A53" s="32"/>
      <c r="B53" s="32"/>
      <c r="C53" s="33"/>
      <c r="D53" s="55"/>
      <c r="E53" s="60"/>
      <c r="F53" s="34"/>
      <c r="G53" s="65"/>
      <c r="H53" s="66"/>
      <c r="I53" s="67"/>
      <c r="K53" s="10" t="str">
        <f t="shared" si="0"/>
        <v/>
      </c>
      <c r="L53" s="10" t="str">
        <f t="shared" si="13"/>
        <v/>
      </c>
      <c r="M53" s="10" t="str">
        <f t="shared" si="14"/>
        <v/>
      </c>
      <c r="N53" s="10" t="str">
        <f t="shared" si="15"/>
        <v/>
      </c>
      <c r="O53" s="10" t="str">
        <f t="shared" si="16"/>
        <v/>
      </c>
      <c r="P53" s="10" t="str">
        <f t="shared" si="20"/>
        <v/>
      </c>
      <c r="R53" s="10" t="str">
        <f t="shared" si="21"/>
        <v/>
      </c>
      <c r="S53" s="10" t="str">
        <f t="shared" si="17"/>
        <v/>
      </c>
      <c r="T53" s="10" t="str">
        <f t="shared" si="18"/>
        <v/>
      </c>
      <c r="U53" s="10" t="str">
        <f t="shared" si="22"/>
        <v/>
      </c>
      <c r="V53" s="10" t="str">
        <f t="shared" si="11"/>
        <v/>
      </c>
      <c r="W53" s="10" t="str">
        <f t="shared" si="12"/>
        <v/>
      </c>
      <c r="X53" s="10" t="str">
        <f t="shared" si="19"/>
        <v/>
      </c>
    </row>
    <row r="54" spans="1:24" x14ac:dyDescent="0.15">
      <c r="A54" s="32"/>
      <c r="B54" s="32"/>
      <c r="C54" s="33"/>
      <c r="D54" s="55"/>
      <c r="E54" s="60"/>
      <c r="F54" s="34"/>
      <c r="G54" s="65"/>
      <c r="H54" s="66"/>
      <c r="I54" s="67"/>
      <c r="K54" s="10" t="str">
        <f t="shared" si="0"/>
        <v/>
      </c>
      <c r="L54" s="10" t="str">
        <f t="shared" si="13"/>
        <v/>
      </c>
      <c r="M54" s="10" t="str">
        <f t="shared" si="14"/>
        <v/>
      </c>
      <c r="N54" s="10" t="str">
        <f t="shared" si="15"/>
        <v/>
      </c>
      <c r="O54" s="10" t="str">
        <f t="shared" si="16"/>
        <v/>
      </c>
      <c r="P54" s="10" t="str">
        <f t="shared" si="20"/>
        <v/>
      </c>
      <c r="R54" s="10" t="str">
        <f t="shared" si="21"/>
        <v/>
      </c>
      <c r="S54" s="10" t="str">
        <f t="shared" si="17"/>
        <v/>
      </c>
      <c r="T54" s="10" t="str">
        <f t="shared" si="18"/>
        <v/>
      </c>
      <c r="U54" s="10" t="str">
        <f t="shared" si="22"/>
        <v/>
      </c>
      <c r="V54" s="10" t="str">
        <f t="shared" si="11"/>
        <v/>
      </c>
      <c r="W54" s="10" t="str">
        <f t="shared" si="12"/>
        <v/>
      </c>
      <c r="X54" s="10" t="str">
        <f t="shared" si="19"/>
        <v/>
      </c>
    </row>
    <row r="55" spans="1:24" x14ac:dyDescent="0.15">
      <c r="A55" s="32"/>
      <c r="B55" s="32"/>
      <c r="C55" s="33"/>
      <c r="D55" s="55"/>
      <c r="E55" s="60"/>
      <c r="F55" s="34"/>
      <c r="G55" s="65"/>
      <c r="H55" s="66"/>
      <c r="I55" s="67"/>
      <c r="K55" s="10" t="str">
        <f t="shared" si="0"/>
        <v/>
      </c>
      <c r="L55" s="10" t="str">
        <f t="shared" si="13"/>
        <v/>
      </c>
      <c r="M55" s="10" t="str">
        <f t="shared" si="14"/>
        <v/>
      </c>
      <c r="N55" s="10" t="str">
        <f t="shared" si="15"/>
        <v/>
      </c>
      <c r="O55" s="10" t="str">
        <f t="shared" si="16"/>
        <v/>
      </c>
      <c r="P55" s="10" t="str">
        <f t="shared" si="20"/>
        <v/>
      </c>
      <c r="R55" s="10" t="str">
        <f t="shared" si="21"/>
        <v/>
      </c>
      <c r="S55" s="10" t="str">
        <f t="shared" si="17"/>
        <v/>
      </c>
      <c r="T55" s="10" t="str">
        <f t="shared" si="18"/>
        <v/>
      </c>
      <c r="U55" s="10" t="str">
        <f t="shared" si="22"/>
        <v/>
      </c>
      <c r="V55" s="10" t="str">
        <f t="shared" si="11"/>
        <v/>
      </c>
      <c r="W55" s="10" t="str">
        <f t="shared" si="12"/>
        <v/>
      </c>
      <c r="X55" s="10" t="str">
        <f t="shared" si="19"/>
        <v/>
      </c>
    </row>
    <row r="56" spans="1:24" x14ac:dyDescent="0.15">
      <c r="A56" s="32"/>
      <c r="B56" s="32"/>
      <c r="C56" s="33"/>
      <c r="D56" s="55"/>
      <c r="E56" s="60"/>
      <c r="F56" s="34"/>
      <c r="G56" s="65"/>
      <c r="H56" s="66"/>
      <c r="I56" s="67"/>
      <c r="K56" s="10" t="str">
        <f t="shared" si="0"/>
        <v/>
      </c>
      <c r="L56" s="10" t="str">
        <f t="shared" si="13"/>
        <v/>
      </c>
      <c r="M56" s="10" t="str">
        <f t="shared" si="14"/>
        <v/>
      </c>
      <c r="N56" s="10" t="str">
        <f t="shared" si="15"/>
        <v/>
      </c>
      <c r="O56" s="10" t="str">
        <f t="shared" si="16"/>
        <v/>
      </c>
      <c r="P56" s="10" t="str">
        <f t="shared" si="20"/>
        <v/>
      </c>
      <c r="R56" s="10" t="str">
        <f t="shared" si="21"/>
        <v/>
      </c>
      <c r="S56" s="10" t="str">
        <f t="shared" si="17"/>
        <v/>
      </c>
      <c r="T56" s="10" t="str">
        <f t="shared" si="18"/>
        <v/>
      </c>
      <c r="U56" s="10" t="str">
        <f t="shared" si="22"/>
        <v/>
      </c>
      <c r="V56" s="10" t="str">
        <f t="shared" si="11"/>
        <v/>
      </c>
      <c r="W56" s="10" t="str">
        <f t="shared" si="12"/>
        <v/>
      </c>
      <c r="X56" s="10" t="str">
        <f t="shared" si="19"/>
        <v/>
      </c>
    </row>
    <row r="57" spans="1:24" x14ac:dyDescent="0.15">
      <c r="A57" s="32"/>
      <c r="B57" s="32"/>
      <c r="C57" s="33"/>
      <c r="D57" s="55"/>
      <c r="E57" s="60"/>
      <c r="F57" s="34"/>
      <c r="G57" s="65"/>
      <c r="H57" s="66"/>
      <c r="I57" s="67"/>
      <c r="K57" s="10" t="str">
        <f t="shared" si="0"/>
        <v/>
      </c>
      <c r="L57" s="10" t="str">
        <f t="shared" si="13"/>
        <v/>
      </c>
      <c r="M57" s="10" t="str">
        <f t="shared" si="14"/>
        <v/>
      </c>
      <c r="N57" s="10" t="str">
        <f t="shared" si="15"/>
        <v/>
      </c>
      <c r="O57" s="10" t="str">
        <f t="shared" si="16"/>
        <v/>
      </c>
      <c r="P57" s="10" t="str">
        <f t="shared" si="20"/>
        <v/>
      </c>
      <c r="R57" s="10" t="str">
        <f t="shared" si="21"/>
        <v/>
      </c>
      <c r="S57" s="10" t="str">
        <f t="shared" si="17"/>
        <v/>
      </c>
      <c r="T57" s="10" t="str">
        <f t="shared" si="18"/>
        <v/>
      </c>
      <c r="U57" s="10" t="str">
        <f t="shared" si="22"/>
        <v/>
      </c>
      <c r="V57" s="10" t="str">
        <f t="shared" si="11"/>
        <v/>
      </c>
      <c r="W57" s="10" t="str">
        <f t="shared" si="12"/>
        <v/>
      </c>
      <c r="X57" s="10" t="str">
        <f t="shared" si="19"/>
        <v/>
      </c>
    </row>
    <row r="58" spans="1:24" x14ac:dyDescent="0.15">
      <c r="A58" s="32"/>
      <c r="B58" s="32"/>
      <c r="C58" s="33"/>
      <c r="D58" s="55"/>
      <c r="E58" s="60"/>
      <c r="F58" s="34"/>
      <c r="G58" s="65"/>
      <c r="H58" s="66"/>
      <c r="I58" s="67"/>
      <c r="K58" s="10" t="str">
        <f t="shared" si="0"/>
        <v/>
      </c>
      <c r="L58" s="10" t="str">
        <f t="shared" si="13"/>
        <v/>
      </c>
      <c r="M58" s="10" t="str">
        <f t="shared" si="14"/>
        <v/>
      </c>
      <c r="N58" s="10" t="str">
        <f t="shared" si="15"/>
        <v/>
      </c>
      <c r="O58" s="10" t="str">
        <f t="shared" si="16"/>
        <v/>
      </c>
      <c r="P58" s="10" t="str">
        <f t="shared" si="20"/>
        <v/>
      </c>
      <c r="R58" s="10" t="str">
        <f t="shared" si="21"/>
        <v/>
      </c>
      <c r="S58" s="10" t="str">
        <f t="shared" si="17"/>
        <v/>
      </c>
      <c r="T58" s="10" t="str">
        <f t="shared" si="18"/>
        <v/>
      </c>
      <c r="U58" s="10" t="str">
        <f t="shared" si="22"/>
        <v/>
      </c>
      <c r="V58" s="10" t="str">
        <f t="shared" si="11"/>
        <v/>
      </c>
      <c r="W58" s="10" t="str">
        <f t="shared" si="12"/>
        <v/>
      </c>
      <c r="X58" s="10" t="str">
        <f t="shared" si="19"/>
        <v/>
      </c>
    </row>
    <row r="59" spans="1:24" x14ac:dyDescent="0.15">
      <c r="A59" s="35"/>
      <c r="B59" s="35"/>
      <c r="C59" s="36"/>
      <c r="D59" s="56"/>
      <c r="E59" s="61"/>
      <c r="F59" s="37"/>
      <c r="G59" s="68"/>
      <c r="H59" s="69"/>
      <c r="I59" s="70"/>
      <c r="K59" s="10" t="str">
        <f t="shared" si="0"/>
        <v/>
      </c>
      <c r="L59" s="10" t="str">
        <f t="shared" si="13"/>
        <v/>
      </c>
      <c r="M59" s="10" t="str">
        <f t="shared" si="14"/>
        <v/>
      </c>
      <c r="N59" s="10" t="str">
        <f t="shared" si="15"/>
        <v/>
      </c>
      <c r="O59" s="10" t="str">
        <f t="shared" si="16"/>
        <v/>
      </c>
      <c r="P59" s="10" t="str">
        <f t="shared" si="20"/>
        <v/>
      </c>
      <c r="R59" s="10" t="str">
        <f t="shared" si="21"/>
        <v/>
      </c>
      <c r="S59" s="10" t="str">
        <f t="shared" si="17"/>
        <v/>
      </c>
      <c r="T59" s="10" t="str">
        <f t="shared" si="18"/>
        <v/>
      </c>
      <c r="U59" s="10" t="e">
        <f>IF(#REF!="","",IF(F59="UK"," unique=True,",""))</f>
        <v>#REF!</v>
      </c>
      <c r="V59" s="10" t="e">
        <f t="shared" si="11"/>
        <v>#REF!</v>
      </c>
      <c r="W59" s="10" t="e">
        <f t="shared" si="12"/>
        <v>#REF!</v>
      </c>
      <c r="X59" s="10" t="str">
        <f t="shared" si="19"/>
        <v/>
      </c>
    </row>
    <row r="61" spans="1:24" x14ac:dyDescent="0.15">
      <c r="N61" s="10" t="str">
        <f>CONCATENATE(CHAR(10),N7,CHAR(10),N8,CHAR(10),N9,CHAR(10),N10,CHAR(10),N11,CHAR(10),N12,CHAR(10),N13,CHAR(10),N14,CHAR(10),N15,CHAR(10),N16,CHAR(10),N17,CHAR(10),N18,CHAR(10),N19,CHAR(10),N20,CHAR(10),N21,CHAR(10),N22,CHAR(10),N23,CHAR(10),N24,CHAR(10),N25,CHAR(10),N26,CHAR(10),N27,CHAR(10),N28,CHAR(10),N29,CHAR(10),N30,CHAR(10),N31,CHAR(10),N32,CHAR(10),N33,CHAR(10),N34,CHAR(10),N35,CHAR(10),N36,CHAR(10),N37,CHAR(10),N38,CHAR(10),N39,CHAR(10),N40,CHAR(10),N41,CHAR(10),N42,CHAR(10),N43,CHAR(10),N44,CHAR(10),N45,CHAR(10),N46,CHAR(10),N47,CHAR(10),N48,CHAR(10),N49,CHAR(10),N50,CHAR(10),N51,CHAR(10),N52,CHAR(10),N53,CHAR(10),N54,CHAR(10),N55,CHAR(10),N56,CHAR(10),N57,CHAR(10),N58,CHAR(10),N59)</f>
        <v xml:space="preserve">
  id serial NOT NULL ,
  seq_id numeric NOT NULL ,
  job_name varchar(2000) NOT NULL ,
  contents text  ,
  sites varchar(2000)  ,
  durings varchar(2000)  ,
  price numeric(9,2)  ,
  industry varchar(2000)  ,
  skill_required varchar(2000)  ,
  skill_recommended varchar(2000)  ,
  environment varchar(2000)  ,
  age varchar(2000)  ,
  can_accept_foreigner varchar(2000)  ,
  required_numbers varchar(2000)  ,
  counts_for_interview varchar(2000)  ,
  working_time varchar(2000)  ,
  average_work_hours varchar(2000)  ,
  organization varchar(2000)  ,
  commercial_flow varchar(2000)  ,
  payment_site varchar(2000)  ,
  settlement_to_overhours varchar(2000)  ,
  note text  ,
  file_name varchar(2000) NOT NULL ,
  del_flag varchar(6)  ,
  created_date timestamp NOT NULL ,
  created_user_id varchar(20) NOT NULL ,
  updated_date timestamp  ,
  updated_user_id varchar(20)  ,
  deleted_date timestamp  ,
  deleteed_user_id varchar(20)  ,
</v>
      </c>
      <c r="O61" s="10" t="str">
        <f>CONCATENATE(O7,O8,O9,O10,O11,O12,O13,O14,O15,O16,O17,O18,O19,O20,O21,O22,O23,O24,O25,O26,O27,O28,O29,O30,O31,O32,O33,O34,O35,O36,O37,O38,O39,O40,O41,O42,O43,O44,O45,O46,O47,O48,O49,O50,O51,O52,O53,O54,O55,O56,O57,O58,O59)</f>
        <v>COMMENT ON COLUMN Jobs.seq_id IS '内部ID' ;COMMENT ON COLUMN Jobs.job_name IS '案件名' ;COMMENT ON COLUMN Jobs.contents IS '案件概要' ;COMMENT ON COLUMN Jobs.sites IS '勤務地' ;COMMENT ON COLUMN Jobs.durings IS '作業期間' ;COMMENT ON COLUMN Jobs.price IS '単価' ;COMMENT ON COLUMN Jobs.industry IS '業界' ;COMMENT ON COLUMN Jobs.skill_required IS 'スキル（必須条件）' ;COMMENT ON COLUMN Jobs.skill_recommended IS 'スキル（推奨条件）' ;COMMENT ON COLUMN Jobs.environment IS '開発環境' ;COMMENT ON COLUMN Jobs.age IS '年齢制限' ;COMMENT ON COLUMN Jobs.can_accept_foreigner IS '外国籍可否' ;COMMENT ON COLUMN Jobs.required_numbers IS '募集人員' ;COMMENT ON COLUMN Jobs.counts_for_interview IS '面談回数' ;COMMENT ON COLUMN Jobs.working_time IS '就業時間' ;COMMENT ON COLUMN Jobs.average_work_hours IS '平均稼働時間' ;COMMENT ON COLUMN Jobs.organization IS '体制' ;COMMENT ON COLUMN Jobs.commercial_flow IS '商流' ;COMMENT ON COLUMN Jobs.payment_site IS '支払サイト' ;COMMENT ON COLUMN Jobs.settlement_to_overhours IS '清算' ;COMMENT ON COLUMN Jobs.note IS '備考' ;COMMENT ON COLUMN Jobs.file_name IS 'メールデータ・ファイル名' ;COMMENT ON COLUMN Jobs.del_flag IS '削除フラグ' ;COMMENT ON COLUMN Jobs.created_date IS '作成日' ;COMMENT ON COLUMN Jobs.created_user_id IS '作成者' ;COMMENT ON COLUMN Jobs.updated_date IS '更新日' ;COMMENT ON COLUMN Jobs.updated_user_id IS '更新者' ;COMMENT ON COLUMN Jobs.deleted_date IS '削除日' ;COMMENT ON COLUMN Jobs.deleteed_user_id IS '削除者' ;</v>
      </c>
      <c r="P61" s="10" t="str">
        <f>CONCATENATE(P7,P8,P9,P10,P11,P12,P13,P14,P15,P16,P17,P18,P19,P20,P21,P22,P23,P24,P25,P26,P27,P28,P29,P30,P31,P32,P33,P34,P35,P36,P37,P38,P39,P40,P41,P42,P43,P44,P45,P46,P47,P48,P49,P50,P51,P52,P53,P54,P55,P56,P57,P58,P59)</f>
        <v>PRIMARY KEY(id),</v>
      </c>
    </row>
    <row r="62" spans="1:24" ht="409.5" customHeight="1" x14ac:dyDescent="0.15">
      <c r="N62" s="41" t="str">
        <f>CREATE_TABLE_COMMAND&amp;N61&amp;P62&amp;" )"</f>
        <v>CREATE TABLE Jobs (
  id serial NOT NULL ,
  seq_id numeric NOT NULL ,
  job_name varchar(2000) NOT NULL ,
  contents text  ,
  sites varchar(2000)  ,
  durings varchar(2000)  ,
  price numeric(9,2)  ,
  industry varchar(2000)  ,
  skill_required varchar(2000)  ,
  skill_recommended varchar(2000)  ,
  environment varchar(2000)  ,
  age varchar(2000)  ,
  can_accept_foreigner varchar(2000)  ,
  required_numbers varchar(2000)  ,
  counts_for_interview varchar(2000)  ,
  working_time varchar(2000)  ,
  average_work_hours varchar(2000)  ,
  organization varchar(2000)  ,
  commercial_flow varchar(2000)  ,
  payment_site varchar(2000)  ,
  settlement_to_overhours varchar(2000)  ,
  note text  ,
  file_name varchar(2000) NOT NULL ,
  del_flag varchar(6)  ,
  created_date timestamp NOT NULL ,
  created_user_id varchar(20) NOT NULL ,
  updated_date timestamp  ,
  updated_user_id varchar(20)  ,
  deleted_date timestamp  ,
  deleteed_user_id varchar(20)  ,
PRIMARY KEY(id) )</v>
      </c>
      <c r="O62" s="40" t="str">
        <f>CONCATENATE(O8,CHAR(10),O9,CHAR(10),O10,CHAR(10),O11,CHAR(10),O12,CHAR(10),O13,CHAR(10),O14,CHAR(10),O15,CHAR(10),O16,CHAR(10),O17,CHAR(10),O18,CHAR(10),O19,CHAR(10),O20,CHAR(10),O21,CHAR(10),O22,CHAR(10),O23,CHAR(10),O24,CHAR(10),O25,CHAR(10),O26,CHAR(10),O27,CHAR(10),O28,CHAR(10),O29,CHAR(10),O30,CHAR(10),O31,CHAR(10),O32,CHAR(10),O33,CHAR(10),O34,CHAR(10),O35,CHAR(10),O36,CHAR(10),O37,CHAR(10),O38,CHAR(10),O39,CHAR(10),O40,CHAR(10),O41,CHAR(10),O42,CHAR(10),O43,CHAR(10),O44,CHAR(10),O45,CHAR(10),O46,CHAR(10),O47,CHAR(10),O48,CHAR(10),O49,CHAR(10),O50,CHAR(10),O51,CHAR(10),O52,CHAR(10),O53,CHAR(10),O54,CHAR(10),O55,CHAR(10),O56,CHAR(10),O57,CHAR(10),O58,CHAR(10),O59)</f>
        <v xml:space="preserve">COMMENT ON COLUMN Jobs.seq_id IS '内部ID' ;
COMMENT ON COLUMN Jobs.job_name IS '案件名' ;
COMMENT ON COLUMN Jobs.contents IS '案件概要' ;
COMMENT ON COLUMN Jobs.sites IS '勤務地' ;
COMMENT ON COLUMN Jobs.durings IS '作業期間' ;
COMMENT ON COLUMN Jobs.price IS '単価' ;
COMMENT ON COLUMN Jobs.industry IS '業界' ;
COMMENT ON COLUMN Jobs.skill_required IS 'スキル（必須条件）' ;
COMMENT ON COLUMN Jobs.skill_recommended IS 'スキル（推奨条件）' ;
COMMENT ON COLUMN Jobs.environment IS '開発環境' ;
COMMENT ON COLUMN Jobs.age IS '年齢制限' ;
COMMENT ON COLUMN Jobs.can_accept_foreigner IS '外国籍可否' ;
COMMENT ON COLUMN Jobs.required_numbers IS '募集人員' ;
COMMENT ON COLUMN Jobs.counts_for_interview IS '面談回数' ;
COMMENT ON COLUMN Jobs.working_time IS '就業時間' ;
COMMENT ON COLUMN Jobs.average_work_hours IS '平均稼働時間' ;
COMMENT ON COLUMN Jobs.organization IS '体制' ;
COMMENT ON COLUMN Jobs.commercial_flow IS '商流' ;
COMMENT ON COLUMN Jobs.payment_site IS '支払サイト' ;
COMMENT ON COLUMN Jobs.settlement_to_overhours IS '清算' ;
COMMENT ON COLUMN Jobs.note IS '備考' ;
COMMENT ON COLUMN Jobs.file_name IS 'メールデータ・ファイル名' ;
COMMENT ON COLUMN Jobs.del_flag IS '削除フラグ' ;
COMMENT ON COLUMN Jobs.created_date IS '作成日' ;
COMMENT ON COLUMN Jobs.created_user_id IS '作成者' ;
COMMENT ON COLUMN Jobs.updated_date IS '更新日' ;
COMMENT ON COLUMN Jobs.updated_user_id IS '更新者' ;
COMMENT ON COLUMN Jobs.deleted_date IS '削除日' ;
COMMENT ON COLUMN Jobs.deleteed_user_id IS '削除者' ;
</v>
      </c>
      <c r="P62" s="10" t="str">
        <f>LEFT(P61,LEN(P61)-1)</f>
        <v>PRIMARY KEY(id)</v>
      </c>
      <c r="X62" s="40" t="str">
        <f>CONCATENATE(CHAR(10),X3,CHAR(10),CHAR(10),X4,CHAR(10),X7,CHAR(10),X8,CHAR(10),X9,CHAR(10),X10,CHAR(10),X11,CHAR(10),X12,CHAR(10),X13,CHAR(10),X14,CHAR(10),X15,CHAR(10),X16,CHAR(10),X17,CHAR(10),X18,CHAR(10),X19,CHAR(10),X20,CHAR(10),X21,CHAR(10),X22,CHAR(10),X23,CHAR(10),X24,CHAR(10),X25,CHAR(10),X26,CHAR(10),X27,CHAR(10),X28,CHAR(10),X29,CHAR(10),X30,CHAR(10),X31,CHAR(10),X32,CHAR(10),X33,CHAR(10),X34,CHAR(10),X35,CHAR(10),X36,CHAR(10),X37,CHAR(10),X38,CHAR(10),X39,CHAR(10),X40,CHAR(10),X41,CHAR(10),X42,CHAR(10),X43,CHAR(10),X44,CHAR(10),X45,CHAR(10),X46,CHAR(10),X47,CHAR(10),X48,CHAR(10),X49,CHAR(10),X50,CHAR(10),X51,CHAR(10),X52,CHAR(10),X53,CHAR(10),X54,CHAR(10),X55,CHAR(10),X56,CHAR(10),X57,CHAR(10),X58,CHAR(10),X59)</f>
        <v xml:space="preserve">
from django.db import models
class Job(models.Model):
    # id = # models.AutoField()
    seq_id = models.DecimalField( unique=True)
    job_name = models.CharField( max_length= 2000)
    contents = models.TextField( null=True)
    sites = models.CharField( max_length= 2000, null=True)
    durings = models.CharField( max_length= 2000, null=True)
    price = models.DecimalField( max_length= 9,2, null=True)
    industry = models.CharField( max_length= 2000, null=True)
    skill_required = models.CharField( max_length= 2000, null=True)
    skill_recommended = models.CharField( max_length= 2000, null=True)
    environment = models.CharField( max_length= 2000, null=True)
    age = models.CharField( max_length= 2000, null=True)
    can_accept_foreigner = models.CharField( max_length= 2000, null=True)
    required_numbers = models.CharField( max_length= 2000, null=True)
    counts_for_interview = models.CharField( max_length= 2000, null=True)
    working_time = models.CharField( max_length= 2000, null=True)
    average_work_hours = models.CharField( max_length= 2000, null=True)
    organization = models.CharField( max_length= 2000, null=True)
    commercial_flow = models.CharField( max_length= 2000, null=True)
    payment_site = models.CharField( max_length= 2000, null=True)
    settlement_to_overhours = models.CharField( max_length= 2000, null=True)
    note = models.TextField( null=True)
    file_name = models.CharField( max_length= 2000)
    del_flag = models.CharField( max_length= 6, null=True)
    created_date = models.DateTimeField()
    created_user_id = models.CharField( max_length= 20)
    updated_date = models.DateTimeField( null=True)
    updated_user_id = models.CharField( max_length= 20, null=True)
    deleted_date = models.DateTimeField( null=True)
    deleteed_user_id = models.CharField( max_length= 20, null=True)
</v>
      </c>
    </row>
  </sheetData>
  <mergeCells count="33">
    <mergeCell ref="G55:I55"/>
    <mergeCell ref="G56:I56"/>
    <mergeCell ref="G57:I57"/>
    <mergeCell ref="G58:I58"/>
    <mergeCell ref="G59:I59"/>
    <mergeCell ref="G51:I51"/>
    <mergeCell ref="G52:I52"/>
    <mergeCell ref="G53:I53"/>
    <mergeCell ref="G54:I54"/>
    <mergeCell ref="G47:I47"/>
    <mergeCell ref="G48:I48"/>
    <mergeCell ref="G49:I49"/>
    <mergeCell ref="G50:I50"/>
    <mergeCell ref="G43:I43"/>
    <mergeCell ref="G44:I44"/>
    <mergeCell ref="G45:I45"/>
    <mergeCell ref="G46:I46"/>
    <mergeCell ref="G39:I39"/>
    <mergeCell ref="G40:I40"/>
    <mergeCell ref="G41:I41"/>
    <mergeCell ref="G42:I42"/>
    <mergeCell ref="G35:I35"/>
    <mergeCell ref="G36:I36"/>
    <mergeCell ref="G37:I37"/>
    <mergeCell ref="G38:I38"/>
    <mergeCell ref="G31:I31"/>
    <mergeCell ref="G33:I33"/>
    <mergeCell ref="G34:I34"/>
    <mergeCell ref="G7:I7"/>
    <mergeCell ref="G8:I8"/>
    <mergeCell ref="G9:I9"/>
    <mergeCell ref="G29:I29"/>
    <mergeCell ref="G30:I30"/>
  </mergeCells>
  <phoneticPr fontId="1"/>
  <pageMargins left="0.23622047244094491" right="0.23622047244094491" top="0.74803149606299213" bottom="0.74803149606299213" header="0.31496062992125984" footer="0.31496062992125984"/>
  <pageSetup paperSize="9" orientation="portrait" verticalDpi="300" r:id="rId1"/>
  <headerFooter alignWithMargins="0">
    <oddHeader>&amp;L&amp;F!&amp;A&amp;C&amp;12
テーブル定義書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7E58-52EB-46AE-AA05-23391CEE8E43}">
  <sheetPr codeName="Sheet2"/>
  <dimension ref="A1:B7"/>
  <sheetViews>
    <sheetView workbookViewId="0">
      <selection activeCell="A4" sqref="A4"/>
    </sheetView>
  </sheetViews>
  <sheetFormatPr defaultColWidth="9" defaultRowHeight="13.5" x14ac:dyDescent="0.15"/>
  <cols>
    <col min="1" max="1" width="10.875" style="1" bestFit="1" customWidth="1"/>
    <col min="2" max="2" width="14" style="1" bestFit="1" customWidth="1"/>
    <col min="3" max="16384" width="9" style="1"/>
  </cols>
  <sheetData>
    <row r="1" spans="1:2" x14ac:dyDescent="0.15">
      <c r="A1" s="49" t="s">
        <v>97</v>
      </c>
      <c r="B1" s="49" t="s">
        <v>98</v>
      </c>
    </row>
    <row r="2" spans="1:2" x14ac:dyDescent="0.15">
      <c r="A2" s="1" t="s">
        <v>4</v>
      </c>
      <c r="B2" s="1" t="s">
        <v>21</v>
      </c>
    </row>
    <row r="3" spans="1:2" x14ac:dyDescent="0.15">
      <c r="A3" s="1" t="s">
        <v>29</v>
      </c>
      <c r="B3" s="1" t="s">
        <v>30</v>
      </c>
    </row>
    <row r="4" spans="1:2" x14ac:dyDescent="0.15">
      <c r="A4" s="1" t="s">
        <v>6</v>
      </c>
      <c r="B4" s="1" t="s">
        <v>22</v>
      </c>
    </row>
    <row r="5" spans="1:2" x14ac:dyDescent="0.15">
      <c r="A5" s="1" t="s">
        <v>3</v>
      </c>
      <c r="B5" s="1" t="s">
        <v>19</v>
      </c>
    </row>
    <row r="6" spans="1:2" x14ac:dyDescent="0.15">
      <c r="A6" s="1" t="s">
        <v>2</v>
      </c>
      <c r="B6" s="1" t="s">
        <v>23</v>
      </c>
    </row>
    <row r="7" spans="1:2" x14ac:dyDescent="0.15">
      <c r="A7" s="1" t="s">
        <v>5</v>
      </c>
      <c r="B7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B09B-2199-4D04-842C-AC11929E40B6}">
  <sheetPr codeName="Sheet3"/>
  <dimension ref="A2:B5"/>
  <sheetViews>
    <sheetView workbookViewId="0">
      <selection activeCell="B4" sqref="B4"/>
    </sheetView>
  </sheetViews>
  <sheetFormatPr defaultColWidth="9" defaultRowHeight="13.5" x14ac:dyDescent="0.15"/>
  <cols>
    <col min="1" max="1" width="19" style="1" customWidth="1"/>
    <col min="2" max="2" width="77.875" style="1" bestFit="1" customWidth="1"/>
    <col min="3" max="16384" width="9" style="1"/>
  </cols>
  <sheetData>
    <row r="2" spans="1:2" x14ac:dyDescent="0.15">
      <c r="A2" s="1" t="s">
        <v>7</v>
      </c>
      <c r="B2" s="1" t="s">
        <v>8</v>
      </c>
    </row>
    <row r="3" spans="1:2" x14ac:dyDescent="0.15">
      <c r="A3" s="1" t="s">
        <v>10</v>
      </c>
      <c r="B3" s="1" t="s">
        <v>14</v>
      </c>
    </row>
    <row r="4" spans="1:2" x14ac:dyDescent="0.15">
      <c r="A4" s="1" t="s">
        <v>9</v>
      </c>
      <c r="B4" s="1" t="s">
        <v>11</v>
      </c>
    </row>
    <row r="5" spans="1:2" x14ac:dyDescent="0.15">
      <c r="A5" s="1" t="s">
        <v>28</v>
      </c>
      <c r="B5" s="1" t="s">
        <v>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Jobs</vt:lpstr>
      <vt:lpstr>_list</vt:lpstr>
      <vt:lpstr>_template</vt:lpstr>
      <vt:lpstr>CLASS_DEF</vt:lpstr>
      <vt:lpstr>COLUMN_DEF</vt:lpstr>
      <vt:lpstr>comment_ddl</vt:lpstr>
      <vt:lpstr>COMMENT_STATEMENT</vt:lpstr>
      <vt:lpstr>CREATE＿TABLE</vt:lpstr>
      <vt:lpstr>CREATE_TABLE_COMMAND</vt:lpstr>
      <vt:lpstr>ddl</vt:lpstr>
      <vt:lpstr>django_model</vt:lpstr>
      <vt:lpstr>Jobs!Print_Area</vt:lpstr>
      <vt:lpstr>Jobs!Print_Titles</vt:lpstr>
      <vt:lpstr>Table_Name</vt:lpstr>
      <vt:lpstr>type_list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Mitsuru Sakai</cp:lastModifiedBy>
  <cp:lastPrinted>2020-06-18T09:51:54Z</cp:lastPrinted>
  <dcterms:created xsi:type="dcterms:W3CDTF">2000-03-25T00:28:49Z</dcterms:created>
  <dcterms:modified xsi:type="dcterms:W3CDTF">2020-06-20T00:37:45Z</dcterms:modified>
</cp:coreProperties>
</file>