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-105" yWindow="-105" windowWidth="19425" windowHeight="10425"/>
  </bookViews>
  <sheets>
    <sheet name="MVP" sheetId="13" r:id="rId1"/>
    <sheet name="Masterlist" sheetId="1" r:id="rId2"/>
    <sheet name="23-27th" sheetId="2" r:id="rId3"/>
    <sheet name="Margin BPOs" sheetId="11" r:id="rId4"/>
    <sheet name="Margin Others" sheetId="12" r:id="rId5"/>
    <sheet name="Listing Fees" sheetId="4" r:id="rId6"/>
    <sheet name="Customer Subscription" sheetId="5" r:id="rId7"/>
    <sheet name="Featured Products" sheetId="7" r:id="rId8"/>
    <sheet name="Advertising" sheetId="8" r:id="rId9"/>
    <sheet name="Why Agency" sheetId="9" r:id="rId10"/>
    <sheet name="Sheet3" sheetId="10" r:id="rId11"/>
  </sheets>
  <definedNames>
    <definedName name="_xlnm._FilterDatabase" localSheetId="1" hidden="1">Masterlist!$A$1:$E$41</definedName>
    <definedName name="_xlnm._FilterDatabase" localSheetId="0" hidden="1">MVP!$A$1:$I$46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" i="11" l="1"/>
  <c r="R15" i="11" s="1"/>
  <c r="P5" i="11"/>
  <c r="E28" i="11"/>
  <c r="C28" i="11"/>
  <c r="E27" i="11"/>
  <c r="J27" i="11" s="1"/>
  <c r="C27" i="11"/>
  <c r="E26" i="11"/>
  <c r="J26" i="11" s="1"/>
  <c r="C26" i="11"/>
  <c r="E25" i="11"/>
  <c r="F25" i="11" s="1"/>
  <c r="C25" i="11"/>
  <c r="E24" i="11"/>
  <c r="F24" i="11" s="1"/>
  <c r="C24" i="11"/>
  <c r="E22" i="11"/>
  <c r="F22" i="11" s="1"/>
  <c r="C22" i="11"/>
  <c r="E21" i="11"/>
  <c r="F21" i="11" s="1"/>
  <c r="C21" i="11"/>
  <c r="E20" i="11"/>
  <c r="F20" i="11" s="1"/>
  <c r="C20" i="11"/>
  <c r="E19" i="11"/>
  <c r="C19" i="11"/>
  <c r="E18" i="11"/>
  <c r="C18" i="11"/>
  <c r="F16" i="11"/>
  <c r="C16" i="11"/>
  <c r="J16" i="11" s="1"/>
  <c r="F15" i="11"/>
  <c r="C15" i="11"/>
  <c r="J15" i="11" s="1"/>
  <c r="F14" i="11"/>
  <c r="C14" i="11"/>
  <c r="J14" i="11" s="1"/>
  <c r="F13" i="11"/>
  <c r="C13" i="11"/>
  <c r="J13" i="11" s="1"/>
  <c r="F12" i="11"/>
  <c r="C12" i="11"/>
  <c r="J12" i="11" s="1"/>
  <c r="F24" i="12"/>
  <c r="F23" i="12"/>
  <c r="F22" i="12"/>
  <c r="F21" i="12"/>
  <c r="F20" i="12"/>
  <c r="F18" i="12"/>
  <c r="F17" i="12"/>
  <c r="F16" i="12"/>
  <c r="F15" i="12"/>
  <c r="F14" i="12"/>
  <c r="F12" i="12"/>
  <c r="F11" i="12"/>
  <c r="F10" i="12"/>
  <c r="F9" i="12"/>
  <c r="F8" i="12"/>
  <c r="H8" i="12" s="1"/>
  <c r="E18" i="12"/>
  <c r="E17" i="12"/>
  <c r="E16" i="12"/>
  <c r="J16" i="12" s="1"/>
  <c r="E15" i="12"/>
  <c r="E14" i="12"/>
  <c r="E24" i="12"/>
  <c r="J24" i="12" s="1"/>
  <c r="E23" i="12"/>
  <c r="E22" i="12"/>
  <c r="J22" i="12" s="1"/>
  <c r="E21" i="12"/>
  <c r="E20" i="12"/>
  <c r="J20" i="12" s="1"/>
  <c r="J15" i="12"/>
  <c r="J12" i="12"/>
  <c r="J11" i="12"/>
  <c r="J10" i="12"/>
  <c r="J9" i="12"/>
  <c r="J8" i="12"/>
  <c r="C24" i="12"/>
  <c r="C23" i="12"/>
  <c r="C22" i="12"/>
  <c r="J21" i="12"/>
  <c r="C21" i="12"/>
  <c r="C20" i="12"/>
  <c r="C18" i="12"/>
  <c r="J17" i="12"/>
  <c r="C17" i="12"/>
  <c r="C16" i="12"/>
  <c r="C15" i="12"/>
  <c r="C14" i="12"/>
  <c r="H12" i="12"/>
  <c r="C12" i="12"/>
  <c r="G11" i="12"/>
  <c r="C11" i="12"/>
  <c r="H10" i="12"/>
  <c r="C10" i="12"/>
  <c r="H9" i="12"/>
  <c r="C9" i="12"/>
  <c r="C8" i="12"/>
  <c r="R16" i="11" l="1"/>
  <c r="R17" i="11" s="1"/>
  <c r="K15" i="11"/>
  <c r="J20" i="11"/>
  <c r="J24" i="11"/>
  <c r="J28" i="11"/>
  <c r="K13" i="11"/>
  <c r="J18" i="11"/>
  <c r="J21" i="11"/>
  <c r="G24" i="11"/>
  <c r="L24" i="11" s="1"/>
  <c r="H24" i="11"/>
  <c r="M24" i="11" s="1"/>
  <c r="J22" i="11"/>
  <c r="K14" i="11"/>
  <c r="F26" i="11"/>
  <c r="K26" i="11" s="1"/>
  <c r="J19" i="11"/>
  <c r="K12" i="11"/>
  <c r="K16" i="11"/>
  <c r="H22" i="11"/>
  <c r="M22" i="11" s="1"/>
  <c r="G22" i="11"/>
  <c r="L22" i="11" s="1"/>
  <c r="K22" i="11"/>
  <c r="K25" i="11"/>
  <c r="H25" i="11"/>
  <c r="M25" i="11" s="1"/>
  <c r="G25" i="11"/>
  <c r="L25" i="11" s="1"/>
  <c r="K20" i="11"/>
  <c r="H20" i="11"/>
  <c r="M20" i="11" s="1"/>
  <c r="G20" i="11"/>
  <c r="L20" i="11" s="1"/>
  <c r="H21" i="11"/>
  <c r="M21" i="11" s="1"/>
  <c r="G21" i="11"/>
  <c r="L21" i="11" s="1"/>
  <c r="K21" i="11"/>
  <c r="G12" i="11"/>
  <c r="L12" i="11" s="1"/>
  <c r="G13" i="11"/>
  <c r="L13" i="11" s="1"/>
  <c r="G14" i="11"/>
  <c r="L14" i="11" s="1"/>
  <c r="G15" i="11"/>
  <c r="L15" i="11" s="1"/>
  <c r="G16" i="11"/>
  <c r="L16" i="11" s="1"/>
  <c r="F18" i="11"/>
  <c r="F27" i="11"/>
  <c r="H12" i="11"/>
  <c r="M12" i="11" s="1"/>
  <c r="H13" i="11"/>
  <c r="M13" i="11" s="1"/>
  <c r="H14" i="11"/>
  <c r="M14" i="11" s="1"/>
  <c r="H15" i="11"/>
  <c r="M15" i="11" s="1"/>
  <c r="H16" i="11"/>
  <c r="M16" i="11" s="1"/>
  <c r="F19" i="11"/>
  <c r="K24" i="11"/>
  <c r="J25" i="11"/>
  <c r="F28" i="11"/>
  <c r="G14" i="12"/>
  <c r="H24" i="12"/>
  <c r="J14" i="12"/>
  <c r="H22" i="12"/>
  <c r="G10" i="12"/>
  <c r="G18" i="12"/>
  <c r="H18" i="12"/>
  <c r="J18" i="12"/>
  <c r="H17" i="12"/>
  <c r="J23" i="12"/>
  <c r="H14" i="12"/>
  <c r="G23" i="12"/>
  <c r="H23" i="12"/>
  <c r="G12" i="12"/>
  <c r="G22" i="12"/>
  <c r="G9" i="12"/>
  <c r="G8" i="12"/>
  <c r="H11" i="12"/>
  <c r="H26" i="11" l="1"/>
  <c r="M26" i="11" s="1"/>
  <c r="G26" i="11"/>
  <c r="L26" i="11" s="1"/>
  <c r="K28" i="11"/>
  <c r="H28" i="11"/>
  <c r="M28" i="11" s="1"/>
  <c r="G28" i="11"/>
  <c r="L28" i="11" s="1"/>
  <c r="K27" i="11"/>
  <c r="H27" i="11"/>
  <c r="M27" i="11" s="1"/>
  <c r="G27" i="11"/>
  <c r="L27" i="11" s="1"/>
  <c r="K19" i="11"/>
  <c r="H19" i="11"/>
  <c r="M19" i="11" s="1"/>
  <c r="G19" i="11"/>
  <c r="L19" i="11" s="1"/>
  <c r="K18" i="11"/>
  <c r="H18" i="11"/>
  <c r="M18" i="11" s="1"/>
  <c r="G18" i="11"/>
  <c r="L18" i="11" s="1"/>
  <c r="G24" i="12"/>
  <c r="G17" i="12"/>
  <c r="H16" i="12"/>
  <c r="G16" i="12"/>
  <c r="H15" i="12"/>
  <c r="G15" i="12"/>
  <c r="H20" i="12"/>
  <c r="G20" i="12"/>
  <c r="G21" i="12"/>
  <c r="H21" i="12"/>
  <c r="D5" i="4"/>
  <c r="C5" i="4"/>
  <c r="B5" i="4"/>
</calcChain>
</file>

<file path=xl/sharedStrings.xml><?xml version="1.0" encoding="utf-8"?>
<sst xmlns="http://schemas.openxmlformats.org/spreadsheetml/2006/main" count="704" uniqueCount="291">
  <si>
    <t>Area</t>
  </si>
  <si>
    <t>Action Item</t>
  </si>
  <si>
    <t>Time Required</t>
  </si>
  <si>
    <t>Dependancy</t>
  </si>
  <si>
    <t>Remarks</t>
  </si>
  <si>
    <t>Business Plan</t>
  </si>
  <si>
    <t>Taxation, Invoicing, Compliance</t>
  </si>
  <si>
    <t>Supplier Agreement, Customer Agreement</t>
  </si>
  <si>
    <t>Categories &amp; Sub-Categories Finalization</t>
  </si>
  <si>
    <t>Meet 3-4 Partner each across categories</t>
  </si>
  <si>
    <t>Partner Visit &amp; Analysis Assimilation, Revision in Plan</t>
  </si>
  <si>
    <t>Partner Strategy, Target List &amp; Onboarding Format finalization</t>
  </si>
  <si>
    <t>Margin Structure - Supplier, Any other Revenue Lines</t>
  </si>
  <si>
    <t>GST Registration &amp; Audit Mechanism Finalization</t>
  </si>
  <si>
    <t>Nodal Account, Payment Gateway &amp; Current Account decision making</t>
  </si>
  <si>
    <t>Legal/Compliance</t>
  </si>
  <si>
    <t>Platform</t>
  </si>
  <si>
    <t>Wireframe finalization</t>
  </si>
  <si>
    <t>Basic Coding completion</t>
  </si>
  <si>
    <t>Payment Gateway integration</t>
  </si>
  <si>
    <t>UX/UI &amp; Customer/Supplier journey finalization</t>
  </si>
  <si>
    <t>Web hosting decisions &amp; cost implication analysis</t>
  </si>
  <si>
    <t>Other content (pictures, videos, about us, etc) integration</t>
  </si>
  <si>
    <t>Supplier Onboarding</t>
  </si>
  <si>
    <t>Invoicing, Money flow, CN/DN, Taxation etc integration, what solutions</t>
  </si>
  <si>
    <t>supplier, customer, project manager &amp; management dashboard views</t>
  </si>
  <si>
    <t>Digital Marketing, Telesales; On-field sales strategy &amp; agency finalization</t>
  </si>
  <si>
    <t>Budget finalization &amp; initiation of work,</t>
  </si>
  <si>
    <t>Day/Week wise targets across partner segments, finalization of launch date</t>
  </si>
  <si>
    <t>Helpline &amp; process for onboarding, query resolutions, on-field support</t>
  </si>
  <si>
    <t>Partner Outreach for approvals, keeping them warm, updates &amp; relationship</t>
  </si>
  <si>
    <t>International clients?</t>
  </si>
  <si>
    <t>Customer acquisition</t>
  </si>
  <si>
    <t>Marketing strategy development [TG, funnel, triggers, baits, engagement model]</t>
  </si>
  <si>
    <t>Segment Wise Customer Acqusition targets, conversion%, funnel finalization</t>
  </si>
  <si>
    <t>Personal Networks - Startegy for Own Network/ Work begin</t>
  </si>
  <si>
    <t>Collateral development, Videos, Blogs, PR,</t>
  </si>
  <si>
    <t>Project Templates, Popular Workloads finalization</t>
  </si>
  <si>
    <t>Events calendar &amp; ability to leverage, create awareness</t>
  </si>
  <si>
    <t>PM Readiness</t>
  </si>
  <si>
    <t>Field Sales Agencies, Strategy &amp; Targets</t>
  </si>
  <si>
    <t>Business Plan &amp; Projections, Load Planning, Cloud &amp; Physical resources estimation</t>
  </si>
  <si>
    <t>Key Metrices &amp; Ownership, formal roles/KPIs - accountabilities, team&amp; agencies</t>
  </si>
  <si>
    <t>Legal, Audit, IT, DR&amp;Backup - Risk mitigation plans in place</t>
  </si>
  <si>
    <t>Miscellaneous</t>
  </si>
  <si>
    <t>Content writing - categories, featured products, etc</t>
  </si>
  <si>
    <t>Office movement &amp; associated actions</t>
  </si>
  <si>
    <t>Photoshoot, Videos, Animation, testimonials etc</t>
  </si>
  <si>
    <t>Supplier list, customer list - basic online research &amp; data readiness</t>
  </si>
  <si>
    <t>y</t>
  </si>
  <si>
    <t>Testing - customer, partner, payment, external validation</t>
  </si>
  <si>
    <t>c</t>
  </si>
  <si>
    <t>owner</t>
  </si>
  <si>
    <t>AS</t>
  </si>
  <si>
    <t>KK</t>
  </si>
  <si>
    <t>AR</t>
  </si>
  <si>
    <t>Action</t>
  </si>
  <si>
    <t>Business Deck Readiness (AS/KK)</t>
  </si>
  <si>
    <t>Taxation, Invoicing, Compliance, Legal</t>
  </si>
  <si>
    <t>8 partners</t>
  </si>
  <si>
    <t>complete</t>
  </si>
  <si>
    <t>taxation &amp; invoicw meeting</t>
  </si>
  <si>
    <t>meet payment gateway, self understand nodal/ regulation</t>
  </si>
  <si>
    <t>self study</t>
  </si>
  <si>
    <t>KK/AR discussion</t>
  </si>
  <si>
    <t>not critical</t>
  </si>
  <si>
    <t>Platinum</t>
  </si>
  <si>
    <t>Gold</t>
  </si>
  <si>
    <t>Regular</t>
  </si>
  <si>
    <t>Fees</t>
  </si>
  <si>
    <t>Benefit</t>
  </si>
  <si>
    <t>per</t>
  </si>
  <si>
    <t>qtr</t>
  </si>
  <si>
    <t>Bid Position</t>
  </si>
  <si>
    <t>No. 1</t>
  </si>
  <si>
    <t>No. 3</t>
  </si>
  <si>
    <t>No. 2</t>
  </si>
  <si>
    <t>Tagging</t>
  </si>
  <si>
    <t>None</t>
  </si>
  <si>
    <t>Joint Account Planning</t>
  </si>
  <si>
    <t>qtrly</t>
  </si>
  <si>
    <t>half yrly</t>
  </si>
  <si>
    <t>Insights Sharing</t>
  </si>
  <si>
    <t>Articles/ Blogs</t>
  </si>
  <si>
    <t>Project</t>
  </si>
  <si>
    <t>Min</t>
  </si>
  <si>
    <t>of</t>
  </si>
  <si>
    <t>Per</t>
  </si>
  <si>
    <t>half year</t>
  </si>
  <si>
    <t>Project Manager</t>
  </si>
  <si>
    <t>Y</t>
  </si>
  <si>
    <t>Joint Review</t>
  </si>
  <si>
    <t>Jan-Jun only Regular plan &amp; subscription fees waived off; Upfront payment of Min Value - balance settled basis projects</t>
  </si>
  <si>
    <t>Silver</t>
  </si>
  <si>
    <t>Account Management</t>
  </si>
  <si>
    <t>Recruiter</t>
  </si>
  <si>
    <t>ongoing</t>
  </si>
  <si>
    <t>Account Management deliverables</t>
  </si>
  <si>
    <t>BK Management Review</t>
  </si>
  <si>
    <t>month</t>
  </si>
  <si>
    <t>Jan-March only Regular plan &amp; Listing fees waived off</t>
  </si>
  <si>
    <t>Better on reliability, manageability, complex tasks &amp; support</t>
  </si>
  <si>
    <t>More differentiated; Agencies love someone supporting them only</t>
  </si>
  <si>
    <t>International clients love single point access to Indian agencies for outsourcing</t>
  </si>
  <si>
    <t>Possible to leverage clients as suppliers - to share best practices</t>
  </si>
  <si>
    <t>Agency Vs Freelancers</t>
  </si>
  <si>
    <t>PROs</t>
  </si>
  <si>
    <t>CONs</t>
  </si>
  <si>
    <t>Cant impress with nos like 100000+ professionals</t>
  </si>
  <si>
    <t>Circumvention is tougher to solve</t>
  </si>
  <si>
    <t>Sometimes may be costlier than freelancers</t>
  </si>
  <si>
    <t>Exclusive categories e.g. BPO, staffing</t>
  </si>
  <si>
    <t>Biz Model may appear to be going against the flow</t>
  </si>
  <si>
    <t>Denave</t>
  </si>
  <si>
    <t>isource</t>
  </si>
  <si>
    <t>BPO Service Providers</t>
  </si>
  <si>
    <t>Doon Consulting</t>
  </si>
  <si>
    <t>Arvato</t>
  </si>
  <si>
    <t>Video Interview</t>
  </si>
  <si>
    <t>Company Promo 2-3 min</t>
  </si>
  <si>
    <t>Annual</t>
  </si>
  <si>
    <t>Seat Cost</t>
  </si>
  <si>
    <t>50K+</t>
  </si>
  <si>
    <t>40-50K</t>
  </si>
  <si>
    <t>30-40K</t>
  </si>
  <si>
    <t>20-30K</t>
  </si>
  <si>
    <t>&lt;20K</t>
  </si>
  <si>
    <t>Avg</t>
  </si>
  <si>
    <t>On Contract</t>
  </si>
  <si>
    <t>Yr 1</t>
  </si>
  <si>
    <t>Yr 2</t>
  </si>
  <si>
    <t>Yr3</t>
  </si>
  <si>
    <t>Small</t>
  </si>
  <si>
    <t>Medium</t>
  </si>
  <si>
    <t>Large</t>
  </si>
  <si>
    <t>Indian</t>
  </si>
  <si>
    <t>Developed - Global</t>
  </si>
  <si>
    <t>Emerging - Global</t>
  </si>
  <si>
    <t>MNC</t>
  </si>
  <si>
    <t>Other Countries</t>
  </si>
  <si>
    <t>Indian Companies</t>
  </si>
  <si>
    <t>Start-up</t>
  </si>
  <si>
    <t>Group</t>
  </si>
  <si>
    <t>Gr 3</t>
  </si>
  <si>
    <t>Gr 2</t>
  </si>
  <si>
    <t>Gr 1</t>
  </si>
  <si>
    <t>Additional Revenues from Same Client</t>
  </si>
  <si>
    <t>% Margin</t>
  </si>
  <si>
    <t>1-2.5 Lacs</t>
  </si>
  <si>
    <t>Project Value (INR)</t>
  </si>
  <si>
    <t>&lt;1 lac</t>
  </si>
  <si>
    <t>2.5-5 Lacs</t>
  </si>
  <si>
    <t>5-10 lacs</t>
  </si>
  <si>
    <t>10 lacs+</t>
  </si>
  <si>
    <t>Project Value (USD)</t>
  </si>
  <si>
    <t>&lt;1K</t>
  </si>
  <si>
    <t>1-5K</t>
  </si>
  <si>
    <t>5-10K</t>
  </si>
  <si>
    <t>10-25K</t>
  </si>
  <si>
    <t>25K+</t>
  </si>
  <si>
    <t>Avg Margin</t>
  </si>
  <si>
    <t>All Companies</t>
  </si>
  <si>
    <t>All Non BPO</t>
  </si>
  <si>
    <t>Gr 3 if Seat based; else 8%, 6%, 4%, 3% in Yr 1,2,3 of ATV</t>
  </si>
  <si>
    <t>Additional Seats from Same Client</t>
  </si>
  <si>
    <t>Benchkart Commission Per Seat Per Month</t>
  </si>
  <si>
    <t>All Other Contracts</t>
  </si>
  <si>
    <t>Seat Based VOICE &gt; 6 Months</t>
  </si>
  <si>
    <t>Seat Based VOICE &lt; 6 Months</t>
  </si>
  <si>
    <t>when you are accepting work for a client, you are representibg that you are not working with that client already</t>
  </si>
  <si>
    <t>except in those cases where client is inviting an existing (non onboarded) agency to participate in process through bk</t>
  </si>
  <si>
    <t>any discrepancy will invite a penalty of upto 10 lac, if not corrected within 3 months of notice from bk on same</t>
  </si>
  <si>
    <t>this includes any attempt to circumvent the initial handshake</t>
  </si>
  <si>
    <t>Legal Opinion to be sourced on</t>
  </si>
  <si>
    <t xml:space="preserve">bk will deduct its commission from payables to you from same or different clients </t>
  </si>
  <si>
    <t>or you will deposit the commission cheque in bk's bank account under intimation to bk</t>
  </si>
  <si>
    <t>you will self-declare the revenues earnt from such client post contract quarterly in your dashboard and either</t>
  </si>
  <si>
    <t>Potential Impact on circumvention at outset only!</t>
  </si>
  <si>
    <t>CLASSIFICATION OF CUSTOMERS INTO 3 GROUPS</t>
  </si>
  <si>
    <t>BPO Mapping</t>
  </si>
  <si>
    <t>Customers</t>
  </si>
  <si>
    <t>Mass Market</t>
  </si>
  <si>
    <t>Value</t>
  </si>
  <si>
    <t>Premium</t>
  </si>
  <si>
    <t>10 NA, Europe, ANZ</t>
  </si>
  <si>
    <t>Partners</t>
  </si>
  <si>
    <t>BPO Project Manager</t>
  </si>
  <si>
    <t>Salary</t>
  </si>
  <si>
    <t>Travel</t>
  </si>
  <si>
    <t>Laptop/Mobile</t>
  </si>
  <si>
    <t>lpa</t>
  </si>
  <si>
    <t>Office</t>
  </si>
  <si>
    <t>Total Cost</t>
  </si>
  <si>
    <t>USD</t>
  </si>
  <si>
    <t>Margin</t>
  </si>
  <si>
    <t>Project Management Packages</t>
  </si>
  <si>
    <t>40K</t>
  </si>
  <si>
    <t>4K</t>
  </si>
  <si>
    <t>0.5K</t>
  </si>
  <si>
    <t>Monthly</t>
  </si>
  <si>
    <t>Dedicated PM</t>
  </si>
  <si>
    <t>Shared PM - Premium</t>
  </si>
  <si>
    <t>Shared PM - Basic</t>
  </si>
  <si>
    <t>2K</t>
  </si>
  <si>
    <t>0.25K</t>
  </si>
  <si>
    <t>INR Lacs</t>
  </si>
  <si>
    <t>Launch Customer Acqusiition, incl Budget finalization</t>
  </si>
  <si>
    <t>MVP</t>
  </si>
  <si>
    <t>Partner Persona</t>
  </si>
  <si>
    <t>Consultant Persona</t>
  </si>
  <si>
    <t>Signed off workflow by all 3</t>
  </si>
  <si>
    <t>Payment Integration</t>
  </si>
  <si>
    <t>Customer Persona</t>
  </si>
  <si>
    <t>Hosting environment</t>
  </si>
  <si>
    <t>Admin/Management Persona</t>
  </si>
  <si>
    <t>GTH</t>
  </si>
  <si>
    <t>Finalize UX/UI</t>
  </si>
  <si>
    <t>MH</t>
  </si>
  <si>
    <t>Static Content</t>
  </si>
  <si>
    <t>Popular Services</t>
  </si>
  <si>
    <t>Collaboration+</t>
  </si>
  <si>
    <t>Dependency</t>
  </si>
  <si>
    <t>Ownership</t>
  </si>
  <si>
    <t>AS, KK</t>
  </si>
  <si>
    <t>Module Wise Dates - AR to send</t>
  </si>
  <si>
    <t>Internal Testing</t>
  </si>
  <si>
    <t>QA Testing</t>
  </si>
  <si>
    <t>Legal</t>
  </si>
  <si>
    <t>Partner Agreement</t>
  </si>
  <si>
    <t>Customer Agreement</t>
  </si>
  <si>
    <t>Contracting Agreement</t>
  </si>
  <si>
    <t>Dispute Resolution Process</t>
  </si>
  <si>
    <t>FAQs</t>
  </si>
  <si>
    <t>Partner - With limited visibility - agreement</t>
  </si>
  <si>
    <t>Privacy Policy</t>
  </si>
  <si>
    <t>IP Policy</t>
  </si>
  <si>
    <t>NDA Policy</t>
  </si>
  <si>
    <t>Customer transaction - end to end/ all scenarios</t>
  </si>
  <si>
    <t>Defining Role for Account Manager &amp; Revenue Model</t>
  </si>
  <si>
    <t>Defined Commission Process</t>
  </si>
  <si>
    <t>Accounting &amp; Recon - BK Finance/ Management View</t>
  </si>
  <si>
    <t>Workflow &amp; Invoicing Process - Domestic</t>
  </si>
  <si>
    <t>Workflow &amp; Invoicing Process - International</t>
  </si>
  <si>
    <t xml:space="preserve">International Workloads/ </t>
  </si>
  <si>
    <t>Finance</t>
  </si>
  <si>
    <t xml:space="preserve">Payment Gateway Provider Contract, Nodal Account </t>
  </si>
  <si>
    <t>Partner</t>
  </si>
  <si>
    <t>Margin Structure</t>
  </si>
  <si>
    <t>Partner Assessment Framework</t>
  </si>
  <si>
    <t>Availability/ Rates for Roles &amp; Manpower - To be taken</t>
  </si>
  <si>
    <t>Benchkart AI Algorithm</t>
  </si>
  <si>
    <t>1st come 1st serve, Top 8-10 allowed to bid, top 3-4 to be shown to customer</t>
  </si>
  <si>
    <t>Partner Profile, Target list</t>
  </si>
  <si>
    <t>Partner Collaterals</t>
  </si>
  <si>
    <t>Partner onboarding - Milestones &amp; Targets</t>
  </si>
  <si>
    <t>Partner Management Process</t>
  </si>
  <si>
    <t>Onboarding - Digital Marketing, Telesales; On-field sales strategy &amp; agency finalization</t>
  </si>
  <si>
    <t>Business</t>
  </si>
  <si>
    <t>Customer Acquisition Strategy</t>
  </si>
  <si>
    <t>Investor Story - Business Plan Pitch</t>
  </si>
  <si>
    <t>Foreign Entity</t>
  </si>
  <si>
    <t>Seek Free Trials &amp; Consultations, Willing to share bench within benchkart partner network</t>
  </si>
  <si>
    <t>Communication Flow &amp; Templates</t>
  </si>
  <si>
    <t>Workflow for Contract</t>
  </si>
  <si>
    <t>Workflow for Delivery &amp; Review</t>
  </si>
  <si>
    <t>AS, AR</t>
  </si>
  <si>
    <t>Coding - Contract</t>
  </si>
  <si>
    <t>Coding - Delivery &amp; Review</t>
  </si>
  <si>
    <t>28th Jan</t>
  </si>
  <si>
    <t>15th Feb</t>
  </si>
  <si>
    <t>AR+10</t>
  </si>
  <si>
    <t>AR+3</t>
  </si>
  <si>
    <t>30th Jan</t>
  </si>
  <si>
    <t>As per AS</t>
  </si>
  <si>
    <t>27th Jan</t>
  </si>
  <si>
    <t>Feb-1st</t>
  </si>
  <si>
    <t>Feb - 8th</t>
  </si>
  <si>
    <t>Feb -8th</t>
  </si>
  <si>
    <t>Feb -5th</t>
  </si>
  <si>
    <t>Feb 15th</t>
  </si>
  <si>
    <t>Mar 21st</t>
  </si>
  <si>
    <t>Jan 31st</t>
  </si>
  <si>
    <t>Jan 29th</t>
  </si>
  <si>
    <t>Feb 4th</t>
  </si>
  <si>
    <t>29th Jan</t>
  </si>
  <si>
    <t>AS+3</t>
  </si>
  <si>
    <t>KK+5</t>
  </si>
  <si>
    <t>31st Jan</t>
  </si>
  <si>
    <t>7th Feb</t>
  </si>
  <si>
    <t>AS,KK+2</t>
  </si>
  <si>
    <t>KK+1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</si>
</sst>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2" fillId="0" borderId="10" xfId="0" applyFont="1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0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6" xfId="0" applyBorder="1"/>
    <xf numFmtId="0" fontId="0" fillId="0" borderId="10" xfId="0" applyBorder="1"/>
    <xf numFmtId="10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vertical="center"/>
    </xf>
    <xf numFmtId="0" fontId="1" fillId="0" borderId="0" xfId="0" applyFont="1" applyBorder="1" applyAlignment="1"/>
    <xf numFmtId="0" fontId="0" fillId="0" borderId="0" xfId="0" applyBorder="1" applyAlignment="1"/>
    <xf numFmtId="2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23" xfId="0" applyFont="1" applyBorder="1"/>
    <xf numFmtId="2" fontId="1" fillId="0" borderId="4" xfId="0" applyNumberFormat="1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  <xf numFmtId="0" fontId="0" fillId="0" borderId="1" xfId="0" applyBorder="1" applyAlignment="1"/>
    <xf numFmtId="1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23" xfId="0" applyFont="1" applyBorder="1" applyAlignment="1"/>
    <xf numFmtId="0" fontId="1" fillId="0" borderId="1" xfId="0" applyFont="1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2" xfId="0" applyFont="1" applyBorder="1" applyAlignment="1"/>
    <xf numFmtId="0" fontId="1" fillId="0" borderId="14" xfId="0" applyFont="1" applyBorder="1" applyAlignment="1"/>
    <xf numFmtId="1" fontId="0" fillId="0" borderId="21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1" fontId="0" fillId="0" borderId="2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9" fontId="0" fillId="0" borderId="0" xfId="1" applyFont="1" applyBorder="1" applyAlignment="1"/>
    <xf numFmtId="164" fontId="0" fillId="0" borderId="0" xfId="1" applyNumberFormat="1" applyFont="1" applyBorder="1" applyAlignment="1"/>
    <xf numFmtId="164" fontId="0" fillId="0" borderId="0" xfId="1" applyNumberFormat="1" applyFont="1" applyBorder="1" applyAlignment="1">
      <alignment horizontal="center"/>
    </xf>
    <xf numFmtId="164" fontId="0" fillId="0" borderId="21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164" fontId="0" fillId="0" borderId="30" xfId="1" applyNumberFormat="1" applyFont="1" applyBorder="1" applyAlignment="1">
      <alignment horizontal="center"/>
    </xf>
    <xf numFmtId="164" fontId="0" fillId="0" borderId="31" xfId="1" applyNumberFormat="1" applyFont="1" applyBorder="1" applyAlignment="1"/>
    <xf numFmtId="164" fontId="0" fillId="0" borderId="32" xfId="1" applyNumberFormat="1" applyFont="1" applyBorder="1" applyAlignment="1">
      <alignment horizontal="center"/>
    </xf>
    <xf numFmtId="164" fontId="0" fillId="0" borderId="33" xfId="1" applyNumberFormat="1" applyFont="1" applyBorder="1" applyAlignment="1">
      <alignment horizontal="center"/>
    </xf>
    <xf numFmtId="0" fontId="1" fillId="0" borderId="34" xfId="0" applyFont="1" applyBorder="1" applyAlignment="1"/>
    <xf numFmtId="1" fontId="0" fillId="0" borderId="17" xfId="0" applyNumberFormat="1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164" fontId="0" fillId="0" borderId="17" xfId="1" applyNumberFormat="1" applyFont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1" fillId="0" borderId="35" xfId="0" applyFont="1" applyBorder="1" applyAlignment="1"/>
    <xf numFmtId="2" fontId="1" fillId="0" borderId="16" xfId="0" applyNumberFormat="1" applyFont="1" applyBorder="1" applyAlignment="1">
      <alignment horizontal="center"/>
    </xf>
    <xf numFmtId="9" fontId="1" fillId="0" borderId="16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4" xfId="0" applyBorder="1" applyAlignment="1"/>
    <xf numFmtId="0" fontId="1" fillId="0" borderId="23" xfId="0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" fontId="0" fillId="0" borderId="17" xfId="0" applyNumberFormat="1" applyBorder="1" applyAlignment="1">
      <alignment horizontal="center" vertical="center"/>
    </xf>
    <xf numFmtId="9" fontId="1" fillId="0" borderId="39" xfId="0" applyNumberFormat="1" applyFont="1" applyBorder="1" applyAlignment="1">
      <alignment horizontal="center"/>
    </xf>
    <xf numFmtId="1" fontId="0" fillId="0" borderId="34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9" xfId="0" applyBorder="1" applyAlignment="1">
      <alignment horizontal="center"/>
    </xf>
    <xf numFmtId="9" fontId="4" fillId="0" borderId="4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9" fontId="4" fillId="0" borderId="16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21" xfId="0" applyNumberFormat="1" applyFont="1" applyBorder="1" applyAlignment="1">
      <alignment horizontal="center"/>
    </xf>
    <xf numFmtId="2" fontId="4" fillId="0" borderId="16" xfId="0" applyNumberFormat="1" applyFont="1" applyBorder="1" applyAlignment="1">
      <alignment horizontal="center"/>
    </xf>
    <xf numFmtId="0" fontId="0" fillId="0" borderId="0" xfId="0" applyFill="1" applyBorder="1" applyAlignment="1"/>
    <xf numFmtId="0" fontId="1" fillId="0" borderId="34" xfId="0" applyFont="1" applyBorder="1"/>
    <xf numFmtId="0" fontId="1" fillId="0" borderId="22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3" borderId="25" xfId="0" applyFont="1" applyFill="1" applyBorder="1" applyAlignment="1">
      <alignment horizontal="left"/>
    </xf>
    <xf numFmtId="0" fontId="0" fillId="3" borderId="26" xfId="0" applyFill="1" applyBorder="1"/>
    <xf numFmtId="0" fontId="0" fillId="0" borderId="45" xfId="0" applyBorder="1"/>
    <xf numFmtId="0" fontId="1" fillId="4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3" borderId="32" xfId="0" applyFill="1" applyBorder="1"/>
    <xf numFmtId="0" fontId="0" fillId="3" borderId="29" xfId="0" applyFill="1" applyBorder="1"/>
    <xf numFmtId="0" fontId="0" fillId="0" borderId="41" xfId="0" applyBorder="1"/>
    <xf numFmtId="0" fontId="1" fillId="4" borderId="9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3" borderId="4" xfId="0" applyFill="1" applyBorder="1"/>
    <xf numFmtId="0" fontId="0" fillId="0" borderId="46" xfId="0" applyBorder="1"/>
    <xf numFmtId="0" fontId="1" fillId="5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47" xfId="0" applyFill="1" applyBorder="1"/>
    <xf numFmtId="0" fontId="0" fillId="3" borderId="28" xfId="0" applyFill="1" applyBorder="1"/>
    <xf numFmtId="0" fontId="0" fillId="0" borderId="25" xfId="0" applyBorder="1"/>
    <xf numFmtId="0" fontId="0" fillId="0" borderId="26" xfId="0" applyBorder="1"/>
    <xf numFmtId="2" fontId="0" fillId="0" borderId="0" xfId="0" applyNumberFormat="1" applyAlignment="1">
      <alignment horizontal="center"/>
    </xf>
    <xf numFmtId="0" fontId="1" fillId="4" borderId="27" xfId="0" applyFont="1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1" fillId="0" borderId="12" xfId="0" applyFont="1" applyBorder="1"/>
    <xf numFmtId="0" fontId="1" fillId="4" borderId="0" xfId="0" applyFont="1" applyFill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0" fontId="1" fillId="0" borderId="14" xfId="0" applyFont="1" applyBorder="1"/>
    <xf numFmtId="0" fontId="1" fillId="4" borderId="24" xfId="0" applyFont="1" applyFill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0" fontId="1" fillId="0" borderId="35" xfId="0" applyFont="1" applyBorder="1"/>
    <xf numFmtId="0" fontId="0" fillId="0" borderId="31" xfId="0" applyBorder="1"/>
    <xf numFmtId="0" fontId="1" fillId="5" borderId="27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10" fontId="0" fillId="0" borderId="0" xfId="0" applyNumberFormat="1" applyAlignment="1">
      <alignment vertical="center"/>
    </xf>
    <xf numFmtId="0" fontId="1" fillId="5" borderId="24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0" borderId="48" xfId="0" applyFont="1" applyBorder="1"/>
    <xf numFmtId="0" fontId="0" fillId="0" borderId="9" xfId="0" applyBorder="1"/>
    <xf numFmtId="0" fontId="0" fillId="0" borderId="49" xfId="0" applyBorder="1"/>
    <xf numFmtId="0" fontId="1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50" xfId="0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51" xfId="0" applyNumberFormat="1" applyBorder="1" applyAlignment="1">
      <alignment horizontal="center"/>
    </xf>
    <xf numFmtId="1" fontId="0" fillId="0" borderId="1" xfId="0" applyNumberFormat="1" applyBorder="1"/>
    <xf numFmtId="0" fontId="0" fillId="0" borderId="27" xfId="0" applyBorder="1" applyAlignment="1"/>
    <xf numFmtId="0" fontId="0" fillId="0" borderId="24" xfId="0" applyBorder="1"/>
    <xf numFmtId="0" fontId="1" fillId="7" borderId="3" xfId="0" applyFont="1" applyFill="1" applyBorder="1"/>
    <xf numFmtId="0" fontId="0" fillId="7" borderId="25" xfId="0" applyFill="1" applyBorder="1"/>
    <xf numFmtId="10" fontId="0" fillId="0" borderId="0" xfId="1" applyNumberFormat="1" applyFont="1" applyBorder="1" applyAlignment="1"/>
    <xf numFmtId="0" fontId="1" fillId="7" borderId="22" xfId="0" applyFont="1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13" xfId="0" applyBorder="1" applyAlignment="1">
      <alignment horizontal="right"/>
    </xf>
    <xf numFmtId="9" fontId="0" fillId="0" borderId="13" xfId="0" applyNumberFormat="1" applyBorder="1" applyAlignment="1">
      <alignment horizontal="right"/>
    </xf>
    <xf numFmtId="0" fontId="0" fillId="0" borderId="21" xfId="0" applyBorder="1"/>
    <xf numFmtId="1" fontId="0" fillId="0" borderId="21" xfId="0" applyNumberFormat="1" applyBorder="1"/>
    <xf numFmtId="2" fontId="0" fillId="0" borderId="52" xfId="0" applyNumberFormat="1" applyBorder="1" applyAlignment="1">
      <alignment horizontal="center"/>
    </xf>
    <xf numFmtId="0" fontId="0" fillId="0" borderId="28" xfId="0" applyBorder="1" applyAlignment="1"/>
    <xf numFmtId="0" fontId="0" fillId="0" borderId="29" xfId="0" applyBorder="1"/>
    <xf numFmtId="0" fontId="1" fillId="0" borderId="0" xfId="0" applyFont="1" applyFill="1"/>
    <xf numFmtId="0" fontId="0" fillId="0" borderId="0" xfId="0" applyFill="1"/>
    <xf numFmtId="0" fontId="0" fillId="8" borderId="0" xfId="0" applyFill="1"/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7" fillId="0" borderId="0" xfId="0" applyFont="1" applyAlignment="1">
      <alignment wrapText="1"/>
    </xf>
    <xf numFmtId="0" fontId="1" fillId="0" borderId="1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20</xdr:col>
      <xdr:colOff>246628</xdr:colOff>
      <xdr:row>14</xdr:row>
      <xdr:rowOff>53669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B58489B-932C-453A-8734-DE8551131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9850" y="184150"/>
          <a:ext cx="8171428" cy="2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" sqref="I5"/>
    </sheetView>
  </sheetViews>
  <sheetFormatPr defaultRowHeight="15" x14ac:dyDescent="0.25"/>
  <cols>
    <col min="1" max="1" width="10.28515625" bestFit="1" customWidth="1"/>
    <col min="2" max="2" width="52.85546875" style="188" customWidth="1"/>
    <col min="3" max="3" width="7.140625" bestFit="1" customWidth="1"/>
    <col min="4" max="4" width="10.42578125" customWidth="1"/>
    <col min="5" max="5" width="13.42578125" style="2" customWidth="1"/>
    <col min="6" max="6" width="29.85546875" style="191" customWidth="1"/>
    <col min="7" max="7" width="12.140625" customWidth="1"/>
  </cols>
  <sheetData>
    <row r="1" spans="1:9" x14ac:dyDescent="0.25">
      <c r="A1" s="1" t="s">
        <v>0</v>
      </c>
      <c r="B1" s="187" t="s">
        <v>1</v>
      </c>
      <c r="C1" s="1" t="s">
        <v>207</v>
      </c>
      <c r="D1" s="1" t="s">
        <v>222</v>
      </c>
      <c r="E1" s="3" t="s">
        <v>221</v>
      </c>
      <c r="F1" s="190" t="s">
        <v>4</v>
      </c>
      <c r="G1" s="3" t="s">
        <v>54</v>
      </c>
      <c r="H1" s="3" t="s">
        <v>53</v>
      </c>
      <c r="I1" s="3" t="s">
        <v>55</v>
      </c>
    </row>
    <row r="2" spans="1:9" hidden="1" x14ac:dyDescent="0.25">
      <c r="A2" t="s">
        <v>16</v>
      </c>
      <c r="B2" s="193" t="s">
        <v>250</v>
      </c>
      <c r="C2" s="192" t="s">
        <v>217</v>
      </c>
      <c r="D2" s="194" t="s">
        <v>54</v>
      </c>
      <c r="E2" s="194" t="s">
        <v>55</v>
      </c>
      <c r="F2" s="191" t="s">
        <v>251</v>
      </c>
      <c r="G2" s="2" t="s">
        <v>283</v>
      </c>
      <c r="H2" s="2"/>
      <c r="I2" s="2"/>
    </row>
    <row r="3" spans="1:9" x14ac:dyDescent="0.25">
      <c r="A3" t="s">
        <v>16</v>
      </c>
      <c r="B3" s="188" t="s">
        <v>210</v>
      </c>
      <c r="C3" t="s">
        <v>217</v>
      </c>
      <c r="D3" s="2" t="s">
        <v>55</v>
      </c>
      <c r="E3" s="2" t="s">
        <v>223</v>
      </c>
      <c r="F3" s="196"/>
      <c r="G3" s="2" t="s">
        <v>269</v>
      </c>
      <c r="H3" s="2"/>
      <c r="I3" s="2"/>
    </row>
    <row r="4" spans="1:9" ht="34.5" x14ac:dyDescent="0.25">
      <c r="A4" t="s">
        <v>16</v>
      </c>
      <c r="B4" s="188" t="s">
        <v>208</v>
      </c>
      <c r="C4" t="s">
        <v>217</v>
      </c>
      <c r="D4" s="2" t="s">
        <v>55</v>
      </c>
      <c r="F4" s="196" t="s">
        <v>261</v>
      </c>
      <c r="G4" s="2"/>
      <c r="H4" s="2"/>
      <c r="I4" s="2" t="s">
        <v>284</v>
      </c>
    </row>
    <row r="5" spans="1:9" x14ac:dyDescent="0.25">
      <c r="A5" t="s">
        <v>16</v>
      </c>
      <c r="B5" s="188" t="s">
        <v>209</v>
      </c>
      <c r="C5" t="s">
        <v>217</v>
      </c>
      <c r="D5" s="2" t="s">
        <v>55</v>
      </c>
      <c r="F5" s="196"/>
      <c r="G5" s="2"/>
      <c r="H5" s="2"/>
      <c r="I5" s="2" t="s">
        <v>284</v>
      </c>
    </row>
    <row r="6" spans="1:9" x14ac:dyDescent="0.25">
      <c r="A6" t="s">
        <v>16</v>
      </c>
      <c r="B6" s="188" t="s">
        <v>211</v>
      </c>
      <c r="C6" t="s">
        <v>217</v>
      </c>
      <c r="D6" s="2" t="s">
        <v>55</v>
      </c>
      <c r="E6" s="2" t="s">
        <v>53</v>
      </c>
      <c r="F6" s="196"/>
      <c r="G6" s="2"/>
      <c r="H6" s="2"/>
      <c r="I6" s="2" t="s">
        <v>285</v>
      </c>
    </row>
    <row r="7" spans="1:9" x14ac:dyDescent="0.25">
      <c r="A7" t="s">
        <v>16</v>
      </c>
      <c r="B7" s="188" t="s">
        <v>266</v>
      </c>
      <c r="C7" t="s">
        <v>217</v>
      </c>
      <c r="D7" s="2" t="s">
        <v>55</v>
      </c>
      <c r="E7" s="2" t="s">
        <v>54</v>
      </c>
      <c r="F7" s="196"/>
      <c r="G7" s="2" t="s">
        <v>268</v>
      </c>
      <c r="H7" s="2"/>
      <c r="I7" s="2" t="s">
        <v>286</v>
      </c>
    </row>
    <row r="8" spans="1:9" x14ac:dyDescent="0.25">
      <c r="A8" t="s">
        <v>16</v>
      </c>
      <c r="B8" s="188" t="s">
        <v>267</v>
      </c>
      <c r="C8" t="s">
        <v>217</v>
      </c>
      <c r="D8" s="2" t="s">
        <v>55</v>
      </c>
      <c r="E8" s="2" t="s">
        <v>54</v>
      </c>
      <c r="F8" s="196"/>
      <c r="G8" s="2" t="s">
        <v>268</v>
      </c>
      <c r="H8" s="2"/>
      <c r="I8" s="2" t="s">
        <v>286</v>
      </c>
    </row>
    <row r="9" spans="1:9" x14ac:dyDescent="0.25">
      <c r="A9" t="s">
        <v>16</v>
      </c>
      <c r="B9" s="188" t="s">
        <v>212</v>
      </c>
      <c r="C9" t="s">
        <v>217</v>
      </c>
      <c r="D9" s="2" t="s">
        <v>55</v>
      </c>
      <c r="F9" s="196"/>
      <c r="G9" s="2"/>
      <c r="H9" s="2"/>
      <c r="I9" s="2" t="s">
        <v>287</v>
      </c>
    </row>
    <row r="10" spans="1:9" x14ac:dyDescent="0.25">
      <c r="A10" t="s">
        <v>16</v>
      </c>
      <c r="B10" s="188" t="s">
        <v>214</v>
      </c>
      <c r="C10" t="s">
        <v>217</v>
      </c>
      <c r="D10" s="2" t="s">
        <v>55</v>
      </c>
      <c r="F10" s="196"/>
      <c r="G10" s="2"/>
      <c r="H10" s="2"/>
      <c r="I10" s="2" t="s">
        <v>272</v>
      </c>
    </row>
    <row r="11" spans="1:9" x14ac:dyDescent="0.25">
      <c r="A11" t="s">
        <v>16</v>
      </c>
      <c r="B11" s="188" t="s">
        <v>213</v>
      </c>
      <c r="C11" t="s">
        <v>217</v>
      </c>
      <c r="D11" s="2" t="s">
        <v>55</v>
      </c>
      <c r="F11" s="196"/>
      <c r="G11" s="2"/>
      <c r="H11" s="2"/>
      <c r="I11" s="2" t="s">
        <v>288</v>
      </c>
    </row>
    <row r="12" spans="1:9" x14ac:dyDescent="0.25">
      <c r="A12" t="s">
        <v>16</v>
      </c>
      <c r="B12" s="188" t="s">
        <v>220</v>
      </c>
      <c r="C12" t="s">
        <v>215</v>
      </c>
      <c r="D12" s="2" t="s">
        <v>55</v>
      </c>
      <c r="E12" s="2" t="s">
        <v>54</v>
      </c>
      <c r="F12" s="196"/>
      <c r="G12" s="2" t="s">
        <v>281</v>
      </c>
      <c r="H12" s="2"/>
      <c r="I12" s="2"/>
    </row>
    <row r="13" spans="1:9" x14ac:dyDescent="0.25">
      <c r="A13" t="s">
        <v>16</v>
      </c>
      <c r="B13" s="188" t="s">
        <v>243</v>
      </c>
      <c r="C13" t="s">
        <v>215</v>
      </c>
      <c r="D13" s="2" t="s">
        <v>55</v>
      </c>
      <c r="E13" s="2" t="s">
        <v>223</v>
      </c>
      <c r="F13" s="196"/>
      <c r="G13" s="2" t="s">
        <v>280</v>
      </c>
      <c r="H13" s="2"/>
      <c r="I13" s="2"/>
    </row>
    <row r="14" spans="1:9" x14ac:dyDescent="0.25">
      <c r="A14" t="s">
        <v>16</v>
      </c>
      <c r="B14" s="188" t="s">
        <v>216</v>
      </c>
      <c r="C14" t="s">
        <v>217</v>
      </c>
      <c r="D14" s="2" t="s">
        <v>55</v>
      </c>
      <c r="E14" s="2" t="s">
        <v>54</v>
      </c>
      <c r="F14" s="196"/>
      <c r="G14" s="2" t="s">
        <v>270</v>
      </c>
      <c r="H14" s="2"/>
      <c r="I14" s="2" t="s">
        <v>288</v>
      </c>
    </row>
    <row r="15" spans="1:9" x14ac:dyDescent="0.25">
      <c r="A15" t="s">
        <v>16</v>
      </c>
      <c r="B15" s="188" t="s">
        <v>218</v>
      </c>
      <c r="C15" t="s">
        <v>217</v>
      </c>
      <c r="D15" s="2" t="s">
        <v>55</v>
      </c>
      <c r="E15" s="2" t="s">
        <v>223</v>
      </c>
      <c r="F15" s="196"/>
      <c r="G15" s="2"/>
      <c r="H15" s="2"/>
      <c r="I15" s="2" t="s">
        <v>289</v>
      </c>
    </row>
    <row r="16" spans="1:9" x14ac:dyDescent="0.25">
      <c r="A16" t="s">
        <v>16</v>
      </c>
      <c r="B16" s="188" t="s">
        <v>219</v>
      </c>
      <c r="C16" t="s">
        <v>217</v>
      </c>
      <c r="D16" s="2" t="s">
        <v>55</v>
      </c>
      <c r="E16" s="2" t="s">
        <v>54</v>
      </c>
      <c r="F16" s="196"/>
      <c r="G16" s="2" t="s">
        <v>282</v>
      </c>
      <c r="H16" s="2"/>
      <c r="I16" s="2" t="s">
        <v>290</v>
      </c>
    </row>
    <row r="17" spans="1:9" x14ac:dyDescent="0.25">
      <c r="A17" t="s">
        <v>16</v>
      </c>
      <c r="B17" s="188" t="s">
        <v>225</v>
      </c>
      <c r="C17" t="s">
        <v>217</v>
      </c>
      <c r="D17" s="2" t="s">
        <v>55</v>
      </c>
      <c r="F17" s="196" t="s">
        <v>224</v>
      </c>
      <c r="G17" s="2"/>
      <c r="H17" s="2"/>
      <c r="I17" s="2" t="s">
        <v>288</v>
      </c>
    </row>
    <row r="18" spans="1:9" hidden="1" x14ac:dyDescent="0.25">
      <c r="A18" t="s">
        <v>16</v>
      </c>
      <c r="B18" s="188" t="s">
        <v>226</v>
      </c>
      <c r="C18" t="s">
        <v>217</v>
      </c>
      <c r="D18" s="2" t="s">
        <v>54</v>
      </c>
      <c r="E18" s="2" t="s">
        <v>55</v>
      </c>
      <c r="G18" s="2" t="s">
        <v>270</v>
      </c>
      <c r="H18" s="2"/>
      <c r="I18" s="2"/>
    </row>
    <row r="19" spans="1:9" hidden="1" x14ac:dyDescent="0.25">
      <c r="A19" t="s">
        <v>16</v>
      </c>
      <c r="B19" s="188" t="s">
        <v>262</v>
      </c>
      <c r="C19" t="s">
        <v>217</v>
      </c>
      <c r="D19" s="2" t="s">
        <v>54</v>
      </c>
      <c r="E19" s="2" t="s">
        <v>55</v>
      </c>
      <c r="G19" s="2" t="s">
        <v>271</v>
      </c>
      <c r="H19" s="2"/>
      <c r="I19" s="2"/>
    </row>
    <row r="20" spans="1:9" hidden="1" x14ac:dyDescent="0.25">
      <c r="A20" t="s">
        <v>227</v>
      </c>
      <c r="B20" s="188" t="s">
        <v>229</v>
      </c>
      <c r="C20" t="s">
        <v>217</v>
      </c>
      <c r="D20" s="2" t="s">
        <v>53</v>
      </c>
      <c r="G20" s="2"/>
      <c r="H20" s="2"/>
      <c r="I20" s="2"/>
    </row>
    <row r="21" spans="1:9" hidden="1" x14ac:dyDescent="0.25">
      <c r="A21" t="s">
        <v>227</v>
      </c>
      <c r="B21" s="188" t="s">
        <v>228</v>
      </c>
      <c r="C21" t="s">
        <v>217</v>
      </c>
      <c r="D21" s="2" t="s">
        <v>53</v>
      </c>
      <c r="G21" s="2"/>
      <c r="H21" s="2"/>
      <c r="I21" s="2"/>
    </row>
    <row r="22" spans="1:9" hidden="1" x14ac:dyDescent="0.25">
      <c r="A22" t="s">
        <v>227</v>
      </c>
      <c r="B22" s="188" t="s">
        <v>230</v>
      </c>
      <c r="C22" t="s">
        <v>217</v>
      </c>
      <c r="D22" s="2" t="s">
        <v>53</v>
      </c>
      <c r="G22" s="2"/>
      <c r="H22" s="2"/>
      <c r="I22" s="2"/>
    </row>
    <row r="23" spans="1:9" hidden="1" x14ac:dyDescent="0.25">
      <c r="A23" t="s">
        <v>227</v>
      </c>
      <c r="B23" s="188" t="s">
        <v>231</v>
      </c>
      <c r="C23" t="s">
        <v>217</v>
      </c>
      <c r="D23" s="2" t="s">
        <v>53</v>
      </c>
      <c r="G23" s="2"/>
      <c r="H23" s="2"/>
      <c r="I23" s="2"/>
    </row>
    <row r="24" spans="1:9" hidden="1" x14ac:dyDescent="0.25">
      <c r="A24" t="s">
        <v>227</v>
      </c>
      <c r="B24" s="188" t="s">
        <v>232</v>
      </c>
      <c r="C24" t="s">
        <v>217</v>
      </c>
      <c r="D24" s="2" t="s">
        <v>54</v>
      </c>
      <c r="G24" s="2" t="s">
        <v>272</v>
      </c>
      <c r="H24" s="2"/>
      <c r="I24" s="2"/>
    </row>
    <row r="25" spans="1:9" hidden="1" x14ac:dyDescent="0.25">
      <c r="A25" t="s">
        <v>227</v>
      </c>
      <c r="B25" s="188" t="s">
        <v>233</v>
      </c>
      <c r="C25" t="s">
        <v>217</v>
      </c>
      <c r="D25" s="2" t="s">
        <v>53</v>
      </c>
      <c r="G25" s="2"/>
      <c r="H25" s="2"/>
      <c r="I25" s="2"/>
    </row>
    <row r="26" spans="1:9" hidden="1" x14ac:dyDescent="0.25">
      <c r="A26" t="s">
        <v>227</v>
      </c>
      <c r="B26" s="188" t="s">
        <v>234</v>
      </c>
      <c r="C26" t="s">
        <v>217</v>
      </c>
      <c r="D26" s="2" t="s">
        <v>53</v>
      </c>
      <c r="G26" s="2"/>
      <c r="H26" s="2"/>
      <c r="I26" s="2"/>
    </row>
    <row r="27" spans="1:9" hidden="1" x14ac:dyDescent="0.25">
      <c r="A27" t="s">
        <v>227</v>
      </c>
      <c r="B27" s="188" t="s">
        <v>235</v>
      </c>
      <c r="C27" t="s">
        <v>217</v>
      </c>
      <c r="D27" s="2" t="s">
        <v>53</v>
      </c>
      <c r="G27" s="2"/>
      <c r="H27" s="2"/>
      <c r="I27" s="2"/>
    </row>
    <row r="28" spans="1:9" hidden="1" x14ac:dyDescent="0.25">
      <c r="A28" t="s">
        <v>227</v>
      </c>
      <c r="B28" s="188" t="s">
        <v>236</v>
      </c>
      <c r="C28" t="s">
        <v>217</v>
      </c>
      <c r="D28" s="2" t="s">
        <v>53</v>
      </c>
      <c r="G28" s="2"/>
      <c r="H28" s="2"/>
      <c r="I28" s="2"/>
    </row>
    <row r="29" spans="1:9" hidden="1" x14ac:dyDescent="0.25">
      <c r="A29" t="s">
        <v>244</v>
      </c>
      <c r="B29" s="188" t="s">
        <v>241</v>
      </c>
      <c r="C29" t="s">
        <v>217</v>
      </c>
      <c r="D29" s="2" t="s">
        <v>53</v>
      </c>
      <c r="F29" s="191" t="s">
        <v>237</v>
      </c>
      <c r="G29" s="2"/>
      <c r="H29" s="2"/>
      <c r="I29" s="2"/>
    </row>
    <row r="30" spans="1:9" hidden="1" x14ac:dyDescent="0.25">
      <c r="A30" t="s">
        <v>244</v>
      </c>
      <c r="B30" s="188" t="s">
        <v>242</v>
      </c>
      <c r="C30" t="s">
        <v>215</v>
      </c>
      <c r="D30" s="2" t="s">
        <v>53</v>
      </c>
      <c r="G30" s="2"/>
      <c r="H30" s="2"/>
      <c r="I30" s="2"/>
    </row>
    <row r="31" spans="1:9" hidden="1" x14ac:dyDescent="0.25">
      <c r="A31" t="s">
        <v>244</v>
      </c>
      <c r="B31" s="188" t="s">
        <v>239</v>
      </c>
      <c r="C31" t="s">
        <v>217</v>
      </c>
      <c r="D31" s="2" t="s">
        <v>53</v>
      </c>
      <c r="G31" s="2"/>
      <c r="H31" s="2"/>
      <c r="I31" s="2"/>
    </row>
    <row r="32" spans="1:9" hidden="1" x14ac:dyDescent="0.25">
      <c r="A32" t="s">
        <v>244</v>
      </c>
      <c r="B32" s="188" t="s">
        <v>240</v>
      </c>
      <c r="C32" t="s">
        <v>217</v>
      </c>
      <c r="D32" s="2" t="s">
        <v>53</v>
      </c>
      <c r="G32" s="2"/>
      <c r="H32" s="2"/>
      <c r="I32" s="2"/>
    </row>
    <row r="33" spans="1:9" hidden="1" x14ac:dyDescent="0.25">
      <c r="A33" t="s">
        <v>244</v>
      </c>
      <c r="B33" s="188" t="s">
        <v>245</v>
      </c>
      <c r="C33" t="s">
        <v>217</v>
      </c>
      <c r="D33" s="2" t="s">
        <v>53</v>
      </c>
      <c r="E33" s="2" t="s">
        <v>54</v>
      </c>
      <c r="G33" s="2" t="s">
        <v>273</v>
      </c>
      <c r="H33" s="2"/>
      <c r="I33" s="2"/>
    </row>
    <row r="34" spans="1:9" hidden="1" x14ac:dyDescent="0.25">
      <c r="A34" t="s">
        <v>246</v>
      </c>
      <c r="B34" s="188" t="s">
        <v>247</v>
      </c>
      <c r="C34" t="s">
        <v>217</v>
      </c>
      <c r="D34" s="2" t="s">
        <v>54</v>
      </c>
      <c r="E34" s="2" t="s">
        <v>53</v>
      </c>
      <c r="G34" s="2" t="s">
        <v>274</v>
      </c>
      <c r="H34" s="2"/>
      <c r="I34" s="2"/>
    </row>
    <row r="35" spans="1:9" hidden="1" x14ac:dyDescent="0.25">
      <c r="A35" t="s">
        <v>246</v>
      </c>
      <c r="B35" s="188" t="s">
        <v>248</v>
      </c>
      <c r="C35" t="s">
        <v>217</v>
      </c>
      <c r="D35" s="2" t="s">
        <v>54</v>
      </c>
      <c r="E35" s="2" t="s">
        <v>53</v>
      </c>
      <c r="G35" s="195" t="s">
        <v>275</v>
      </c>
      <c r="H35" s="2"/>
      <c r="I35" s="2"/>
    </row>
    <row r="36" spans="1:9" hidden="1" x14ac:dyDescent="0.25">
      <c r="A36" t="s">
        <v>246</v>
      </c>
      <c r="B36" s="188" t="s">
        <v>249</v>
      </c>
      <c r="C36" t="s">
        <v>215</v>
      </c>
      <c r="D36" s="2" t="s">
        <v>54</v>
      </c>
      <c r="E36" s="2" t="s">
        <v>55</v>
      </c>
      <c r="G36" s="195" t="s">
        <v>275</v>
      </c>
      <c r="H36" s="2"/>
      <c r="I36" s="2"/>
    </row>
    <row r="37" spans="1:9" hidden="1" x14ac:dyDescent="0.25">
      <c r="A37" t="s">
        <v>246</v>
      </c>
      <c r="B37" s="188" t="s">
        <v>252</v>
      </c>
      <c r="C37" t="s">
        <v>217</v>
      </c>
      <c r="D37" s="2" t="s">
        <v>53</v>
      </c>
      <c r="E37" s="2" t="s">
        <v>54</v>
      </c>
      <c r="G37" s="195" t="s">
        <v>275</v>
      </c>
      <c r="H37" s="2"/>
      <c r="I37" s="2"/>
    </row>
    <row r="38" spans="1:9" hidden="1" x14ac:dyDescent="0.25">
      <c r="A38" t="s">
        <v>246</v>
      </c>
      <c r="B38" s="188" t="s">
        <v>253</v>
      </c>
      <c r="C38" t="s">
        <v>217</v>
      </c>
      <c r="D38" s="2" t="s">
        <v>53</v>
      </c>
      <c r="E38" s="2" t="s">
        <v>54</v>
      </c>
      <c r="G38" s="195" t="s">
        <v>276</v>
      </c>
      <c r="H38" s="2"/>
      <c r="I38" s="2"/>
    </row>
    <row r="39" spans="1:9" hidden="1" x14ac:dyDescent="0.25">
      <c r="A39" t="s">
        <v>246</v>
      </c>
      <c r="B39" s="188" t="s">
        <v>254</v>
      </c>
      <c r="C39" t="s">
        <v>217</v>
      </c>
      <c r="D39" s="2" t="s">
        <v>53</v>
      </c>
      <c r="E39" s="2" t="s">
        <v>55</v>
      </c>
      <c r="G39" s="2"/>
      <c r="H39" s="2"/>
      <c r="I39" s="2"/>
    </row>
    <row r="40" spans="1:9" hidden="1" x14ac:dyDescent="0.25">
      <c r="A40" t="s">
        <v>246</v>
      </c>
      <c r="B40" s="188" t="s">
        <v>256</v>
      </c>
      <c r="C40" t="s">
        <v>217</v>
      </c>
      <c r="D40" s="2" t="s">
        <v>53</v>
      </c>
      <c r="E40" s="2" t="s">
        <v>54</v>
      </c>
      <c r="G40" s="195" t="s">
        <v>277</v>
      </c>
      <c r="H40" s="2"/>
      <c r="I40" s="2"/>
    </row>
    <row r="41" spans="1:9" hidden="1" x14ac:dyDescent="0.25">
      <c r="A41" t="s">
        <v>246</v>
      </c>
      <c r="B41" s="188" t="s">
        <v>255</v>
      </c>
      <c r="C41" t="s">
        <v>217</v>
      </c>
      <c r="D41" s="2" t="s">
        <v>54</v>
      </c>
      <c r="E41" s="2" t="s">
        <v>53</v>
      </c>
      <c r="G41" s="195" t="s">
        <v>278</v>
      </c>
      <c r="H41" s="2"/>
      <c r="I41" s="2"/>
    </row>
    <row r="42" spans="1:9" hidden="1" x14ac:dyDescent="0.25">
      <c r="A42" t="s">
        <v>257</v>
      </c>
      <c r="B42" s="188" t="s">
        <v>258</v>
      </c>
      <c r="C42" t="s">
        <v>215</v>
      </c>
      <c r="D42" s="2" t="s">
        <v>54</v>
      </c>
      <c r="G42" s="195" t="s">
        <v>279</v>
      </c>
      <c r="H42" s="2"/>
      <c r="I42" s="2"/>
    </row>
    <row r="43" spans="1:9" hidden="1" x14ac:dyDescent="0.25">
      <c r="A43" t="s">
        <v>257</v>
      </c>
      <c r="B43" s="188" t="s">
        <v>259</v>
      </c>
      <c r="C43" t="s">
        <v>215</v>
      </c>
      <c r="D43" s="2" t="s">
        <v>54</v>
      </c>
      <c r="G43" s="195" t="s">
        <v>280</v>
      </c>
      <c r="H43" s="2"/>
      <c r="I43" s="2"/>
    </row>
    <row r="44" spans="1:9" hidden="1" x14ac:dyDescent="0.25">
      <c r="A44" t="s">
        <v>257</v>
      </c>
      <c r="B44" s="188" t="s">
        <v>260</v>
      </c>
      <c r="C44" t="s">
        <v>215</v>
      </c>
      <c r="D44" s="2" t="s">
        <v>54</v>
      </c>
      <c r="G44" s="195" t="s">
        <v>280</v>
      </c>
      <c r="H44" s="2"/>
      <c r="I44" s="2"/>
    </row>
    <row r="45" spans="1:9" hidden="1" x14ac:dyDescent="0.25">
      <c r="A45" t="s">
        <v>257</v>
      </c>
      <c r="B45" s="188" t="s">
        <v>263</v>
      </c>
      <c r="C45" t="s">
        <v>217</v>
      </c>
      <c r="D45" s="2" t="s">
        <v>54</v>
      </c>
      <c r="E45" s="2" t="s">
        <v>265</v>
      </c>
      <c r="G45" s="2" t="s">
        <v>268</v>
      </c>
      <c r="H45" s="2"/>
      <c r="I45" s="2"/>
    </row>
    <row r="46" spans="1:9" hidden="1" x14ac:dyDescent="0.25">
      <c r="A46" t="s">
        <v>257</v>
      </c>
      <c r="B46" s="188" t="s">
        <v>264</v>
      </c>
      <c r="C46" t="s">
        <v>217</v>
      </c>
      <c r="D46" s="2" t="s">
        <v>54</v>
      </c>
      <c r="E46" s="2" t="s">
        <v>265</v>
      </c>
      <c r="G46" s="2" t="s">
        <v>268</v>
      </c>
      <c r="H46" s="2"/>
      <c r="I46" s="2"/>
    </row>
  </sheetData>
  <autoFilter ref="A1:I46">
    <filterColumn colId="3">
      <filters>
        <filter val="AR"/>
      </filters>
    </filterColumn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2" max="2" width="56.85546875" bestFit="1" customWidth="1"/>
    <col min="3" max="3" width="15.42578125" customWidth="1"/>
  </cols>
  <sheetData>
    <row r="1" spans="1:2" x14ac:dyDescent="0.25">
      <c r="A1" s="1" t="s">
        <v>106</v>
      </c>
      <c r="B1" s="1" t="s">
        <v>105</v>
      </c>
    </row>
    <row r="2" spans="1:2" x14ac:dyDescent="0.25">
      <c r="A2">
        <v>1</v>
      </c>
      <c r="B2" t="s">
        <v>101</v>
      </c>
    </row>
    <row r="3" spans="1:2" x14ac:dyDescent="0.25">
      <c r="A3">
        <v>2</v>
      </c>
      <c r="B3" t="s">
        <v>102</v>
      </c>
    </row>
    <row r="4" spans="1:2" x14ac:dyDescent="0.25">
      <c r="A4">
        <v>3</v>
      </c>
      <c r="B4" t="s">
        <v>103</v>
      </c>
    </row>
    <row r="5" spans="1:2" x14ac:dyDescent="0.25">
      <c r="A5">
        <v>4</v>
      </c>
      <c r="B5" t="s">
        <v>111</v>
      </c>
    </row>
    <row r="6" spans="1:2" x14ac:dyDescent="0.25">
      <c r="A6">
        <v>5</v>
      </c>
      <c r="B6" t="s">
        <v>104</v>
      </c>
    </row>
    <row r="9" spans="1:2" x14ac:dyDescent="0.25">
      <c r="A9" s="1" t="s">
        <v>107</v>
      </c>
      <c r="B9" s="1" t="s">
        <v>105</v>
      </c>
    </row>
    <row r="10" spans="1:2" x14ac:dyDescent="0.25">
      <c r="A10">
        <v>1</v>
      </c>
      <c r="B10" t="s">
        <v>108</v>
      </c>
    </row>
    <row r="11" spans="1:2" x14ac:dyDescent="0.25">
      <c r="A11">
        <v>2</v>
      </c>
      <c r="B11" t="s">
        <v>110</v>
      </c>
    </row>
    <row r="12" spans="1:2" x14ac:dyDescent="0.25">
      <c r="A12">
        <v>3</v>
      </c>
      <c r="B12" t="s">
        <v>109</v>
      </c>
    </row>
    <row r="13" spans="1:2" x14ac:dyDescent="0.25">
      <c r="A13">
        <v>4</v>
      </c>
      <c r="B13" t="s">
        <v>112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5" x14ac:dyDescent="0.25"/>
  <cols>
    <col min="2" max="2" width="14.42578125" bestFit="1" customWidth="1"/>
  </cols>
  <sheetData>
    <row r="1" spans="1:4" x14ac:dyDescent="0.25">
      <c r="A1" s="1" t="s">
        <v>115</v>
      </c>
    </row>
    <row r="2" spans="1:4" x14ac:dyDescent="0.25">
      <c r="B2" t="s">
        <v>113</v>
      </c>
      <c r="D2" t="s">
        <v>117</v>
      </c>
    </row>
    <row r="3" spans="1:4" x14ac:dyDescent="0.25">
      <c r="B3" t="s">
        <v>114</v>
      </c>
    </row>
    <row r="4" spans="1:4" x14ac:dyDescent="0.25">
      <c r="B4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140" zoomScaleNormal="14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RowHeight="15" x14ac:dyDescent="0.25"/>
  <cols>
    <col min="1" max="1" width="18.140625" bestFit="1" customWidth="1"/>
    <col min="2" max="2" width="65.7109375" style="188" customWidth="1"/>
    <col min="3" max="3" width="13" bestFit="1" customWidth="1"/>
    <col min="4" max="4" width="13.140625" customWidth="1"/>
    <col min="5" max="5" width="40.5703125" customWidth="1"/>
  </cols>
  <sheetData>
    <row r="1" spans="1:5" x14ac:dyDescent="0.25">
      <c r="A1" s="1" t="s">
        <v>0</v>
      </c>
      <c r="B1" s="187" t="s">
        <v>1</v>
      </c>
      <c r="C1" s="1" t="s">
        <v>207</v>
      </c>
      <c r="D1" s="1" t="s">
        <v>3</v>
      </c>
      <c r="E1" s="1" t="s">
        <v>4</v>
      </c>
    </row>
    <row r="2" spans="1:5" x14ac:dyDescent="0.25">
      <c r="A2" t="s">
        <v>5</v>
      </c>
      <c r="B2" s="188" t="s">
        <v>9</v>
      </c>
      <c r="C2" t="s">
        <v>51</v>
      </c>
    </row>
    <row r="3" spans="1:5" x14ac:dyDescent="0.25">
      <c r="A3" t="s">
        <v>5</v>
      </c>
      <c r="B3" s="188" t="s">
        <v>10</v>
      </c>
    </row>
    <row r="4" spans="1:5" x14ac:dyDescent="0.25">
      <c r="A4" t="s">
        <v>5</v>
      </c>
      <c r="B4" s="189" t="s">
        <v>8</v>
      </c>
      <c r="C4" t="s">
        <v>51</v>
      </c>
    </row>
    <row r="5" spans="1:5" x14ac:dyDescent="0.25">
      <c r="A5" t="s">
        <v>5</v>
      </c>
      <c r="B5" s="188" t="s">
        <v>11</v>
      </c>
    </row>
    <row r="6" spans="1:5" x14ac:dyDescent="0.25">
      <c r="A6" t="s">
        <v>5</v>
      </c>
      <c r="B6" s="188" t="s">
        <v>37</v>
      </c>
    </row>
    <row r="7" spans="1:5" x14ac:dyDescent="0.25">
      <c r="A7" t="s">
        <v>5</v>
      </c>
      <c r="B7" s="188" t="s">
        <v>238</v>
      </c>
    </row>
    <row r="8" spans="1:5" x14ac:dyDescent="0.25">
      <c r="A8" t="s">
        <v>15</v>
      </c>
      <c r="B8" s="188" t="s">
        <v>12</v>
      </c>
      <c r="C8" t="s">
        <v>51</v>
      </c>
    </row>
    <row r="9" spans="1:5" x14ac:dyDescent="0.25">
      <c r="A9" t="s">
        <v>15</v>
      </c>
      <c r="B9" s="188" t="s">
        <v>6</v>
      </c>
      <c r="C9" t="s">
        <v>49</v>
      </c>
    </row>
    <row r="10" spans="1:5" x14ac:dyDescent="0.25">
      <c r="A10" t="s">
        <v>15</v>
      </c>
      <c r="B10" s="188" t="s">
        <v>7</v>
      </c>
      <c r="C10" t="s">
        <v>49</v>
      </c>
    </row>
    <row r="11" spans="1:5" x14ac:dyDescent="0.25">
      <c r="A11" t="s">
        <v>15</v>
      </c>
      <c r="B11" s="188" t="s">
        <v>13</v>
      </c>
    </row>
    <row r="12" spans="1:5" x14ac:dyDescent="0.25">
      <c r="A12" t="s">
        <v>15</v>
      </c>
      <c r="B12" s="188" t="s">
        <v>14</v>
      </c>
      <c r="C12" t="s">
        <v>49</v>
      </c>
    </row>
    <row r="13" spans="1:5" x14ac:dyDescent="0.25">
      <c r="A13" t="s">
        <v>16</v>
      </c>
      <c r="B13" s="188" t="s">
        <v>17</v>
      </c>
      <c r="C13" t="s">
        <v>51</v>
      </c>
    </row>
    <row r="14" spans="1:5" x14ac:dyDescent="0.25">
      <c r="A14" t="s">
        <v>16</v>
      </c>
      <c r="B14" s="188" t="s">
        <v>18</v>
      </c>
    </row>
    <row r="15" spans="1:5" x14ac:dyDescent="0.25">
      <c r="A15" t="s">
        <v>16</v>
      </c>
      <c r="B15" s="188" t="s">
        <v>19</v>
      </c>
    </row>
    <row r="16" spans="1:5" x14ac:dyDescent="0.25">
      <c r="A16" t="s">
        <v>16</v>
      </c>
      <c r="B16" s="188" t="s">
        <v>24</v>
      </c>
      <c r="C16" t="s">
        <v>49</v>
      </c>
    </row>
    <row r="17" spans="1:3" x14ac:dyDescent="0.25">
      <c r="A17" t="s">
        <v>16</v>
      </c>
      <c r="B17" s="188" t="s">
        <v>25</v>
      </c>
      <c r="C17" t="s">
        <v>51</v>
      </c>
    </row>
    <row r="18" spans="1:3" x14ac:dyDescent="0.25">
      <c r="A18" t="s">
        <v>16</v>
      </c>
      <c r="B18" s="188" t="s">
        <v>22</v>
      </c>
    </row>
    <row r="19" spans="1:3" x14ac:dyDescent="0.25">
      <c r="A19" t="s">
        <v>16</v>
      </c>
      <c r="B19" s="188" t="s">
        <v>20</v>
      </c>
    </row>
    <row r="20" spans="1:3" x14ac:dyDescent="0.25">
      <c r="A20" t="s">
        <v>16</v>
      </c>
      <c r="B20" s="188" t="s">
        <v>21</v>
      </c>
    </row>
    <row r="21" spans="1:3" x14ac:dyDescent="0.25">
      <c r="A21" t="s">
        <v>16</v>
      </c>
      <c r="B21" s="188" t="s">
        <v>50</v>
      </c>
    </row>
    <row r="22" spans="1:3" x14ac:dyDescent="0.25">
      <c r="A22" t="s">
        <v>16</v>
      </c>
      <c r="B22" s="188" t="s">
        <v>31</v>
      </c>
      <c r="C22" t="s">
        <v>49</v>
      </c>
    </row>
    <row r="23" spans="1:3" x14ac:dyDescent="0.25">
      <c r="A23" t="s">
        <v>23</v>
      </c>
      <c r="B23" s="188" t="s">
        <v>28</v>
      </c>
    </row>
    <row r="24" spans="1:3" x14ac:dyDescent="0.25">
      <c r="A24" t="s">
        <v>23</v>
      </c>
      <c r="B24" s="188" t="s">
        <v>26</v>
      </c>
      <c r="C24" t="s">
        <v>49</v>
      </c>
    </row>
    <row r="25" spans="1:3" x14ac:dyDescent="0.25">
      <c r="A25" t="s">
        <v>23</v>
      </c>
      <c r="B25" s="188" t="s">
        <v>27</v>
      </c>
    </row>
    <row r="26" spans="1:3" x14ac:dyDescent="0.25">
      <c r="A26" t="s">
        <v>23</v>
      </c>
      <c r="B26" s="188" t="s">
        <v>29</v>
      </c>
    </row>
    <row r="27" spans="1:3" x14ac:dyDescent="0.25">
      <c r="A27" t="s">
        <v>23</v>
      </c>
      <c r="B27" s="188" t="s">
        <v>30</v>
      </c>
    </row>
    <row r="28" spans="1:3" x14ac:dyDescent="0.25">
      <c r="A28" t="s">
        <v>32</v>
      </c>
      <c r="B28" s="188" t="s">
        <v>33</v>
      </c>
      <c r="C28" t="s">
        <v>49</v>
      </c>
    </row>
    <row r="29" spans="1:3" x14ac:dyDescent="0.25">
      <c r="A29" t="s">
        <v>32</v>
      </c>
      <c r="B29" s="188" t="s">
        <v>36</v>
      </c>
      <c r="C29" t="s">
        <v>49</v>
      </c>
    </row>
    <row r="30" spans="1:3" x14ac:dyDescent="0.25">
      <c r="A30" t="s">
        <v>32</v>
      </c>
      <c r="B30" s="188" t="s">
        <v>34</v>
      </c>
    </row>
    <row r="31" spans="1:3" x14ac:dyDescent="0.25">
      <c r="A31" t="s">
        <v>32</v>
      </c>
      <c r="B31" s="188" t="s">
        <v>35</v>
      </c>
    </row>
    <row r="32" spans="1:3" x14ac:dyDescent="0.25">
      <c r="A32" t="s">
        <v>32</v>
      </c>
      <c r="B32" s="188" t="s">
        <v>38</v>
      </c>
    </row>
    <row r="33" spans="1:3" x14ac:dyDescent="0.25">
      <c r="A33" t="s">
        <v>32</v>
      </c>
      <c r="B33" s="188" t="s">
        <v>40</v>
      </c>
      <c r="C33" t="s">
        <v>49</v>
      </c>
    </row>
    <row r="34" spans="1:3" x14ac:dyDescent="0.25">
      <c r="A34" t="s">
        <v>32</v>
      </c>
      <c r="B34" s="188" t="s">
        <v>206</v>
      </c>
    </row>
    <row r="35" spans="1:3" x14ac:dyDescent="0.25">
      <c r="A35" t="s">
        <v>39</v>
      </c>
      <c r="B35" s="188" t="s">
        <v>41</v>
      </c>
    </row>
    <row r="36" spans="1:3" x14ac:dyDescent="0.25">
      <c r="A36" t="s">
        <v>39</v>
      </c>
      <c r="B36" s="188" t="s">
        <v>42</v>
      </c>
    </row>
    <row r="37" spans="1:3" x14ac:dyDescent="0.25">
      <c r="A37" t="s">
        <v>39</v>
      </c>
      <c r="B37" s="188" t="s">
        <v>43</v>
      </c>
    </row>
    <row r="38" spans="1:3" x14ac:dyDescent="0.25">
      <c r="A38" t="s">
        <v>44</v>
      </c>
      <c r="B38" s="188" t="s">
        <v>45</v>
      </c>
    </row>
    <row r="39" spans="1:3" x14ac:dyDescent="0.25">
      <c r="A39" t="s">
        <v>44</v>
      </c>
      <c r="B39" s="188" t="s">
        <v>47</v>
      </c>
      <c r="C39" t="s">
        <v>49</v>
      </c>
    </row>
    <row r="40" spans="1:3" x14ac:dyDescent="0.25">
      <c r="A40" t="s">
        <v>44</v>
      </c>
      <c r="B40" s="188" t="s">
        <v>46</v>
      </c>
    </row>
    <row r="41" spans="1:3" x14ac:dyDescent="0.25">
      <c r="A41" t="s">
        <v>44</v>
      </c>
      <c r="B41" s="188" t="s">
        <v>48</v>
      </c>
      <c r="C41" t="s">
        <v>49</v>
      </c>
    </row>
  </sheetData>
  <autoFilter ref="A1:E4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2" sqref="B2"/>
    </sheetView>
  </sheetViews>
  <sheetFormatPr defaultRowHeight="15" x14ac:dyDescent="0.25"/>
  <cols>
    <col min="1" max="1" width="18.5703125" bestFit="1" customWidth="1"/>
    <col min="2" max="2" width="68.28515625" bestFit="1" customWidth="1"/>
    <col min="3" max="3" width="3.140625" customWidth="1"/>
    <col min="4" max="4" width="5.85546875" customWidth="1"/>
    <col min="5" max="5" width="23.57031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52</v>
      </c>
      <c r="E1" s="3" t="s">
        <v>56</v>
      </c>
    </row>
    <row r="2" spans="1:6" x14ac:dyDescent="0.25">
      <c r="A2" t="s">
        <v>5</v>
      </c>
      <c r="B2" t="s">
        <v>9</v>
      </c>
      <c r="C2" t="s">
        <v>51</v>
      </c>
      <c r="D2" s="2" t="s">
        <v>53</v>
      </c>
      <c r="E2" t="s">
        <v>59</v>
      </c>
    </row>
    <row r="3" spans="1:6" x14ac:dyDescent="0.25">
      <c r="A3" t="s">
        <v>5</v>
      </c>
      <c r="B3" t="s">
        <v>8</v>
      </c>
      <c r="C3" t="s">
        <v>51</v>
      </c>
      <c r="D3" s="2" t="s">
        <v>54</v>
      </c>
    </row>
    <row r="4" spans="1:6" x14ac:dyDescent="0.25">
      <c r="A4" t="s">
        <v>15</v>
      </c>
      <c r="B4" t="s">
        <v>12</v>
      </c>
      <c r="C4" t="s">
        <v>51</v>
      </c>
      <c r="D4" s="2" t="s">
        <v>54</v>
      </c>
      <c r="E4" t="s">
        <v>60</v>
      </c>
    </row>
    <row r="5" spans="1:6" x14ac:dyDescent="0.25">
      <c r="A5" t="s">
        <v>15</v>
      </c>
      <c r="B5" t="s">
        <v>58</v>
      </c>
      <c r="C5" t="s">
        <v>49</v>
      </c>
      <c r="D5" s="2" t="s">
        <v>53</v>
      </c>
      <c r="E5" t="s">
        <v>61</v>
      </c>
      <c r="F5" t="s">
        <v>57</v>
      </c>
    </row>
    <row r="6" spans="1:6" x14ac:dyDescent="0.25">
      <c r="A6" t="s">
        <v>15</v>
      </c>
      <c r="B6" t="s">
        <v>7</v>
      </c>
      <c r="C6" t="s">
        <v>49</v>
      </c>
      <c r="D6" s="2" t="s">
        <v>53</v>
      </c>
    </row>
    <row r="7" spans="1:6" x14ac:dyDescent="0.25">
      <c r="A7" t="s">
        <v>15</v>
      </c>
      <c r="B7" t="s">
        <v>14</v>
      </c>
      <c r="C7" t="s">
        <v>49</v>
      </c>
      <c r="D7" s="2" t="s">
        <v>53</v>
      </c>
      <c r="E7" t="s">
        <v>62</v>
      </c>
    </row>
    <row r="8" spans="1:6" x14ac:dyDescent="0.25">
      <c r="A8" t="s">
        <v>16</v>
      </c>
      <c r="B8" t="s">
        <v>17</v>
      </c>
      <c r="C8" t="s">
        <v>51</v>
      </c>
      <c r="D8" s="2" t="s">
        <v>55</v>
      </c>
      <c r="E8" t="s">
        <v>60</v>
      </c>
    </row>
    <row r="9" spans="1:6" x14ac:dyDescent="0.25">
      <c r="A9" t="s">
        <v>16</v>
      </c>
      <c r="B9" t="s">
        <v>24</v>
      </c>
      <c r="C9" t="s">
        <v>49</v>
      </c>
      <c r="D9" s="2" t="s">
        <v>55</v>
      </c>
      <c r="E9" t="s">
        <v>63</v>
      </c>
    </row>
    <row r="10" spans="1:6" x14ac:dyDescent="0.25">
      <c r="A10" t="s">
        <v>16</v>
      </c>
      <c r="B10" t="s">
        <v>25</v>
      </c>
      <c r="C10" t="s">
        <v>51</v>
      </c>
      <c r="D10" s="2" t="s">
        <v>55</v>
      </c>
      <c r="E10" t="s">
        <v>64</v>
      </c>
    </row>
    <row r="11" spans="1:6" x14ac:dyDescent="0.25">
      <c r="A11" t="s">
        <v>16</v>
      </c>
      <c r="B11" t="s">
        <v>31</v>
      </c>
      <c r="C11" t="s">
        <v>49</v>
      </c>
      <c r="D11" s="2" t="s">
        <v>55</v>
      </c>
      <c r="E11" t="s">
        <v>63</v>
      </c>
    </row>
    <row r="12" spans="1:6" x14ac:dyDescent="0.25">
      <c r="A12" t="s">
        <v>23</v>
      </c>
      <c r="B12" t="s">
        <v>26</v>
      </c>
      <c r="C12" t="s">
        <v>49</v>
      </c>
      <c r="D12" s="2" t="s">
        <v>54</v>
      </c>
      <c r="E12" t="s">
        <v>65</v>
      </c>
    </row>
    <row r="13" spans="1:6" x14ac:dyDescent="0.25">
      <c r="A13" t="s">
        <v>32</v>
      </c>
      <c r="B13" t="s">
        <v>33</v>
      </c>
      <c r="C13" t="s">
        <v>49</v>
      </c>
      <c r="D13" s="2" t="s">
        <v>54</v>
      </c>
      <c r="E13" t="s">
        <v>65</v>
      </c>
    </row>
    <row r="14" spans="1:6" x14ac:dyDescent="0.25">
      <c r="A14" t="s">
        <v>32</v>
      </c>
      <c r="B14" t="s">
        <v>36</v>
      </c>
      <c r="C14" t="s">
        <v>49</v>
      </c>
      <c r="D14" s="2" t="s">
        <v>54</v>
      </c>
      <c r="E14" t="s">
        <v>65</v>
      </c>
    </row>
    <row r="15" spans="1:6" x14ac:dyDescent="0.25">
      <c r="A15" t="s">
        <v>32</v>
      </c>
      <c r="B15" t="s">
        <v>40</v>
      </c>
      <c r="C15" t="s">
        <v>49</v>
      </c>
      <c r="D15" s="2" t="s">
        <v>54</v>
      </c>
      <c r="E15" t="s">
        <v>65</v>
      </c>
    </row>
    <row r="16" spans="1:6" x14ac:dyDescent="0.25">
      <c r="A16" t="s">
        <v>44</v>
      </c>
      <c r="B16" t="s">
        <v>47</v>
      </c>
      <c r="C16" t="s">
        <v>49</v>
      </c>
      <c r="D16" s="2" t="s">
        <v>54</v>
      </c>
      <c r="E16" t="s">
        <v>65</v>
      </c>
    </row>
    <row r="17" spans="1:5" x14ac:dyDescent="0.25">
      <c r="A17" t="s">
        <v>44</v>
      </c>
      <c r="B17" t="s">
        <v>48</v>
      </c>
      <c r="C17" t="s">
        <v>49</v>
      </c>
      <c r="D17" s="2" t="s">
        <v>54</v>
      </c>
      <c r="E17" t="s">
        <v>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zoomScale="70" zoomScaleNormal="70" workbookViewId="0">
      <selection activeCell="Q10" sqref="Q10"/>
    </sheetView>
  </sheetViews>
  <sheetFormatPr defaultColWidth="8.7109375" defaultRowHeight="15" x14ac:dyDescent="0.25"/>
  <cols>
    <col min="1" max="1" width="29.5703125" style="41" bestFit="1" customWidth="1"/>
    <col min="2" max="2" width="10.42578125" style="41" customWidth="1"/>
    <col min="3" max="3" width="12.42578125" style="41" customWidth="1"/>
    <col min="4" max="4" width="12.42578125" style="42" customWidth="1"/>
    <col min="5" max="5" width="12.42578125" style="38" customWidth="1"/>
    <col min="6" max="6" width="12.42578125" style="41" customWidth="1"/>
    <col min="7" max="7" width="10.85546875" style="41" customWidth="1"/>
    <col min="8" max="8" width="12.42578125" style="41" customWidth="1"/>
    <col min="9" max="9" width="2.85546875" style="41" customWidth="1"/>
    <col min="10" max="10" width="12.42578125" style="41" customWidth="1"/>
    <col min="11" max="16" width="8.7109375" style="41"/>
    <col min="17" max="17" width="12.85546875" style="41" bestFit="1" customWidth="1"/>
    <col min="18" max="16384" width="8.7109375" style="41"/>
  </cols>
  <sheetData>
    <row r="1" spans="1:23" ht="15.75" thickBot="1" x14ac:dyDescent="0.3">
      <c r="A1" s="203" t="s">
        <v>178</v>
      </c>
      <c r="B1" s="204"/>
      <c r="C1" s="204"/>
      <c r="D1" s="204"/>
      <c r="E1" s="204"/>
      <c r="F1" s="204"/>
      <c r="G1" s="204"/>
      <c r="H1" s="205"/>
      <c r="I1"/>
      <c r="J1"/>
      <c r="K1"/>
      <c r="L1"/>
      <c r="M1"/>
      <c r="N1"/>
      <c r="O1"/>
      <c r="P1" s="161" t="s">
        <v>185</v>
      </c>
      <c r="Q1" s="158" t="s">
        <v>179</v>
      </c>
      <c r="R1" s="206" t="s">
        <v>180</v>
      </c>
      <c r="S1" s="207"/>
    </row>
    <row r="2" spans="1:23" ht="15.75" thickBot="1" x14ac:dyDescent="0.3">
      <c r="A2" s="111" t="s">
        <v>167</v>
      </c>
      <c r="B2" s="112" t="s">
        <v>141</v>
      </c>
      <c r="C2" s="35" t="s">
        <v>132</v>
      </c>
      <c r="D2" s="35" t="s">
        <v>133</v>
      </c>
      <c r="E2" s="35" t="s">
        <v>134</v>
      </c>
      <c r="F2" s="35" t="s">
        <v>138</v>
      </c>
      <c r="G2" s="113" t="s">
        <v>4</v>
      </c>
      <c r="H2" s="114"/>
      <c r="I2"/>
      <c r="J2"/>
      <c r="K2"/>
      <c r="L2"/>
      <c r="M2"/>
      <c r="N2"/>
      <c r="O2"/>
      <c r="P2" s="162">
        <v>20</v>
      </c>
      <c r="Q2" s="159" t="s">
        <v>181</v>
      </c>
      <c r="R2" s="34" t="s">
        <v>145</v>
      </c>
      <c r="S2" s="13"/>
      <c r="W2" s="41">
        <v>49</v>
      </c>
    </row>
    <row r="3" spans="1:23" ht="15.75" thickBot="1" x14ac:dyDescent="0.3">
      <c r="A3" s="115" t="s">
        <v>135</v>
      </c>
      <c r="B3" s="116" t="s">
        <v>145</v>
      </c>
      <c r="C3" s="117" t="s">
        <v>145</v>
      </c>
      <c r="D3" s="117" t="s">
        <v>145</v>
      </c>
      <c r="E3" s="118" t="s">
        <v>144</v>
      </c>
      <c r="F3" s="119" t="s">
        <v>143</v>
      </c>
      <c r="G3" s="120" t="s">
        <v>140</v>
      </c>
      <c r="H3" s="121"/>
      <c r="I3"/>
      <c r="J3"/>
      <c r="K3"/>
      <c r="L3"/>
      <c r="M3"/>
      <c r="N3"/>
      <c r="O3"/>
      <c r="P3" s="162">
        <v>7</v>
      </c>
      <c r="Q3" s="159" t="s">
        <v>182</v>
      </c>
      <c r="R3" s="34" t="s">
        <v>144</v>
      </c>
      <c r="S3" s="13" t="s">
        <v>143</v>
      </c>
      <c r="W3" s="41">
        <v>1299</v>
      </c>
    </row>
    <row r="4" spans="1:23" ht="15.75" thickBot="1" x14ac:dyDescent="0.3">
      <c r="A4" s="122" t="s">
        <v>137</v>
      </c>
      <c r="B4" s="123" t="s">
        <v>145</v>
      </c>
      <c r="C4" s="124" t="s">
        <v>145</v>
      </c>
      <c r="D4" s="125" t="s">
        <v>144</v>
      </c>
      <c r="E4" s="126" t="s">
        <v>143</v>
      </c>
      <c r="F4" s="126" t="s">
        <v>143</v>
      </c>
      <c r="G4" s="127" t="s">
        <v>139</v>
      </c>
      <c r="H4" s="114"/>
      <c r="I4"/>
      <c r="J4"/>
      <c r="K4"/>
      <c r="L4"/>
      <c r="M4"/>
      <c r="N4"/>
      <c r="O4"/>
      <c r="P4" s="162">
        <v>3</v>
      </c>
      <c r="Q4" s="160" t="s">
        <v>183</v>
      </c>
      <c r="R4" s="23" t="s">
        <v>144</v>
      </c>
      <c r="S4" s="15" t="s">
        <v>143</v>
      </c>
      <c r="W4" s="41">
        <v>5999</v>
      </c>
    </row>
    <row r="5" spans="1:23" ht="15.75" thickBot="1" x14ac:dyDescent="0.3">
      <c r="A5" s="128" t="s">
        <v>136</v>
      </c>
      <c r="B5" s="129" t="s">
        <v>144</v>
      </c>
      <c r="C5" s="130" t="s">
        <v>144</v>
      </c>
      <c r="D5" s="131" t="s">
        <v>143</v>
      </c>
      <c r="E5" s="131" t="s">
        <v>143</v>
      </c>
      <c r="F5" s="131" t="s">
        <v>143</v>
      </c>
      <c r="G5" s="132" t="s">
        <v>184</v>
      </c>
      <c r="H5" s="133"/>
      <c r="I5"/>
      <c r="J5"/>
      <c r="K5"/>
      <c r="L5"/>
      <c r="M5"/>
      <c r="N5"/>
      <c r="O5"/>
      <c r="P5" s="163">
        <f>SUM(P2:P4)</f>
        <v>30</v>
      </c>
      <c r="Q5"/>
      <c r="R5"/>
      <c r="S5"/>
    </row>
    <row r="6" spans="1:23" ht="15.75" thickBot="1" x14ac:dyDescent="0.3">
      <c r="A6" s="111" t="s">
        <v>168</v>
      </c>
      <c r="B6" s="217" t="s">
        <v>143</v>
      </c>
      <c r="C6" s="217"/>
      <c r="D6" s="217"/>
      <c r="E6" s="217"/>
      <c r="F6" s="218"/>
      <c r="G6" s="134"/>
      <c r="H6" s="135"/>
      <c r="I6"/>
      <c r="J6"/>
      <c r="K6"/>
      <c r="L6"/>
      <c r="M6"/>
      <c r="N6"/>
      <c r="O6"/>
      <c r="P6"/>
      <c r="Q6"/>
      <c r="R6"/>
      <c r="S6"/>
    </row>
    <row r="7" spans="1:23" ht="15.75" thickBot="1" x14ac:dyDescent="0.3">
      <c r="A7" s="111" t="s">
        <v>166</v>
      </c>
      <c r="B7" s="208" t="s">
        <v>163</v>
      </c>
      <c r="C7" s="208"/>
      <c r="D7" s="208"/>
      <c r="E7" s="208"/>
      <c r="F7" s="209"/>
      <c r="G7" s="134"/>
      <c r="H7" s="135"/>
      <c r="I7"/>
      <c r="J7"/>
      <c r="K7"/>
      <c r="L7"/>
      <c r="M7"/>
      <c r="N7"/>
      <c r="O7"/>
      <c r="P7"/>
      <c r="Q7"/>
      <c r="R7"/>
      <c r="S7"/>
    </row>
    <row r="8" spans="1:23" ht="15.75" thickBot="1" x14ac:dyDescent="0.3">
      <c r="A8"/>
      <c r="B8"/>
      <c r="C8"/>
      <c r="D8" s="136"/>
      <c r="E8" s="2"/>
      <c r="F8"/>
      <c r="G8"/>
      <c r="H8"/>
      <c r="I8"/>
      <c r="J8"/>
      <c r="K8"/>
      <c r="L8"/>
      <c r="M8"/>
      <c r="N8"/>
      <c r="O8"/>
      <c r="P8" s="197" t="s">
        <v>186</v>
      </c>
      <c r="Q8" s="198"/>
      <c r="R8" s="198"/>
      <c r="S8" s="199"/>
    </row>
    <row r="9" spans="1:23" ht="15.75" thickBot="1" x14ac:dyDescent="0.3">
      <c r="A9" s="219"/>
      <c r="B9" s="220"/>
      <c r="C9" s="220"/>
      <c r="D9" s="221"/>
      <c r="E9" s="210" t="s">
        <v>165</v>
      </c>
      <c r="F9" s="211"/>
      <c r="G9" s="211"/>
      <c r="H9" s="212"/>
      <c r="I9"/>
      <c r="J9" s="200"/>
      <c r="K9" s="202"/>
      <c r="L9" s="202"/>
      <c r="M9" s="201"/>
      <c r="N9" s="38"/>
      <c r="O9" s="38"/>
      <c r="P9" s="21"/>
      <c r="Q9" s="4" t="s">
        <v>187</v>
      </c>
      <c r="R9" s="4">
        <v>20</v>
      </c>
      <c r="S9" s="180" t="s">
        <v>190</v>
      </c>
    </row>
    <row r="10" spans="1:23" ht="15.75" thickBot="1" x14ac:dyDescent="0.3">
      <c r="A10" s="222"/>
      <c r="B10" s="223"/>
      <c r="C10" s="223"/>
      <c r="D10" s="224"/>
      <c r="E10" s="213" t="s">
        <v>128</v>
      </c>
      <c r="F10" s="210" t="s">
        <v>164</v>
      </c>
      <c r="G10" s="211"/>
      <c r="H10" s="212"/>
      <c r="I10"/>
      <c r="J10" s="215" t="s">
        <v>147</v>
      </c>
      <c r="K10" s="216"/>
      <c r="L10" s="216"/>
      <c r="M10" s="207"/>
      <c r="N10" s="33"/>
      <c r="O10" s="33"/>
      <c r="P10" s="21"/>
      <c r="Q10" s="4" t="s">
        <v>188</v>
      </c>
      <c r="R10" s="4">
        <v>3</v>
      </c>
      <c r="S10" s="180" t="s">
        <v>190</v>
      </c>
    </row>
    <row r="11" spans="1:23" ht="15.75" thickBot="1" x14ac:dyDescent="0.3">
      <c r="A11" s="44" t="s">
        <v>121</v>
      </c>
      <c r="B11" s="104" t="s">
        <v>127</v>
      </c>
      <c r="C11" s="99">
        <v>0.01</v>
      </c>
      <c r="D11" s="94" t="s">
        <v>142</v>
      </c>
      <c r="E11" s="214"/>
      <c r="F11" s="87" t="s">
        <v>129</v>
      </c>
      <c r="G11" s="35" t="s">
        <v>130</v>
      </c>
      <c r="H11" s="36" t="s">
        <v>131</v>
      </c>
      <c r="I11"/>
      <c r="J11" s="87" t="s">
        <v>128</v>
      </c>
      <c r="K11" s="35" t="s">
        <v>129</v>
      </c>
      <c r="L11" s="35" t="s">
        <v>130</v>
      </c>
      <c r="M11" s="36" t="s">
        <v>131</v>
      </c>
      <c r="N11" s="33"/>
      <c r="O11" s="33"/>
      <c r="P11" s="21"/>
      <c r="Q11" s="4" t="s">
        <v>189</v>
      </c>
      <c r="R11" s="4">
        <v>0.35</v>
      </c>
      <c r="S11" s="180" t="s">
        <v>190</v>
      </c>
    </row>
    <row r="12" spans="1:23" x14ac:dyDescent="0.25">
      <c r="A12" s="110" t="s">
        <v>122</v>
      </c>
      <c r="B12" s="105">
        <v>55000</v>
      </c>
      <c r="C12" s="100">
        <f>B12*1%</f>
        <v>550</v>
      </c>
      <c r="D12" s="137" t="s">
        <v>145</v>
      </c>
      <c r="E12" s="95">
        <v>2000</v>
      </c>
      <c r="F12" s="93">
        <f>E12*0.75</f>
        <v>1500</v>
      </c>
      <c r="G12" s="138">
        <f>F12*0.75</f>
        <v>1125</v>
      </c>
      <c r="H12" s="139">
        <f>F12*0.5</f>
        <v>750</v>
      </c>
      <c r="I12"/>
      <c r="J12" s="164">
        <f>E12/C12</f>
        <v>3.6363636363636362</v>
      </c>
      <c r="K12" s="165">
        <f>F12/C12</f>
        <v>2.7272727272727271</v>
      </c>
      <c r="L12" s="165">
        <f>G12/C12</f>
        <v>2.0454545454545454</v>
      </c>
      <c r="M12" s="166">
        <f>H12/C12</f>
        <v>1.3636363636363635</v>
      </c>
      <c r="N12" s="42"/>
      <c r="O12" s="42"/>
      <c r="P12" s="21"/>
      <c r="Q12" s="4" t="s">
        <v>191</v>
      </c>
      <c r="R12" s="4">
        <v>1</v>
      </c>
      <c r="S12" s="180" t="s">
        <v>190</v>
      </c>
    </row>
    <row r="13" spans="1:23" x14ac:dyDescent="0.25">
      <c r="A13" s="140" t="s">
        <v>123</v>
      </c>
      <c r="B13" s="106">
        <v>45000</v>
      </c>
      <c r="C13" s="101">
        <f t="shared" ref="C13:C16" si="0">B13*1%</f>
        <v>450</v>
      </c>
      <c r="D13" s="141" t="s">
        <v>145</v>
      </c>
      <c r="E13" s="96">
        <v>1500</v>
      </c>
      <c r="F13" s="48">
        <f t="shared" ref="F13:G28" si="1">E13*0.75</f>
        <v>1125</v>
      </c>
      <c r="G13" s="142">
        <f t="shared" si="1"/>
        <v>843.75</v>
      </c>
      <c r="H13" s="143">
        <f t="shared" ref="H13:H16" si="2">F13*0.5</f>
        <v>562.5</v>
      </c>
      <c r="I13"/>
      <c r="J13" s="88">
        <f t="shared" ref="J13:J16" si="3">E13/C13</f>
        <v>3.3333333333333335</v>
      </c>
      <c r="K13" s="53">
        <f t="shared" ref="K13:K28" si="4">F13/C13</f>
        <v>2.5</v>
      </c>
      <c r="L13" s="53">
        <f t="shared" ref="L13:L28" si="5">G13/C13</f>
        <v>1.875</v>
      </c>
      <c r="M13" s="89">
        <f t="shared" ref="M13:M28" si="6">H13/C13</f>
        <v>1.25</v>
      </c>
      <c r="N13" s="42"/>
      <c r="O13" s="42"/>
      <c r="P13" s="21"/>
      <c r="Q13" s="4" t="s">
        <v>44</v>
      </c>
      <c r="R13" s="4">
        <v>0.65</v>
      </c>
      <c r="S13" s="180" t="s">
        <v>190</v>
      </c>
    </row>
    <row r="14" spans="1:23" x14ac:dyDescent="0.25">
      <c r="A14" s="140" t="s">
        <v>124</v>
      </c>
      <c r="B14" s="106">
        <v>35000</v>
      </c>
      <c r="C14" s="101">
        <f t="shared" si="0"/>
        <v>350</v>
      </c>
      <c r="D14" s="141" t="s">
        <v>145</v>
      </c>
      <c r="E14" s="96">
        <v>1000</v>
      </c>
      <c r="F14" s="48">
        <f t="shared" si="1"/>
        <v>750</v>
      </c>
      <c r="G14" s="142">
        <f t="shared" si="1"/>
        <v>562.5</v>
      </c>
      <c r="H14" s="143">
        <f t="shared" si="2"/>
        <v>375</v>
      </c>
      <c r="I14"/>
      <c r="J14" s="88">
        <f t="shared" si="3"/>
        <v>2.8571428571428572</v>
      </c>
      <c r="K14" s="53">
        <f t="shared" si="4"/>
        <v>2.1428571428571428</v>
      </c>
      <c r="L14" s="53">
        <f t="shared" si="5"/>
        <v>1.6071428571428572</v>
      </c>
      <c r="M14" s="89">
        <f t="shared" si="6"/>
        <v>1.0714285714285714</v>
      </c>
      <c r="N14" s="42"/>
      <c r="O14" s="42"/>
      <c r="P14" s="21"/>
      <c r="Q14" s="4" t="s">
        <v>192</v>
      </c>
      <c r="R14" s="4">
        <f>SUM(R9:R13)</f>
        <v>25</v>
      </c>
      <c r="S14" s="180" t="s">
        <v>190</v>
      </c>
    </row>
    <row r="15" spans="1:23" x14ac:dyDescent="0.25">
      <c r="A15" s="140" t="s">
        <v>125</v>
      </c>
      <c r="B15" s="106">
        <v>25000</v>
      </c>
      <c r="C15" s="101">
        <f t="shared" si="0"/>
        <v>250</v>
      </c>
      <c r="D15" s="141" t="s">
        <v>145</v>
      </c>
      <c r="E15" s="96">
        <v>700</v>
      </c>
      <c r="F15" s="48">
        <f t="shared" si="1"/>
        <v>525</v>
      </c>
      <c r="G15" s="142">
        <f t="shared" si="1"/>
        <v>393.75</v>
      </c>
      <c r="H15" s="143">
        <f t="shared" si="2"/>
        <v>262.5</v>
      </c>
      <c r="I15"/>
      <c r="J15" s="88">
        <f t="shared" si="3"/>
        <v>2.8</v>
      </c>
      <c r="K15" s="53">
        <f t="shared" si="4"/>
        <v>2.1</v>
      </c>
      <c r="L15" s="53">
        <f t="shared" si="5"/>
        <v>1.575</v>
      </c>
      <c r="M15" s="89">
        <f t="shared" si="6"/>
        <v>1.05</v>
      </c>
      <c r="N15" s="42"/>
      <c r="O15" s="42"/>
      <c r="P15" s="21"/>
      <c r="Q15" s="4" t="s">
        <v>192</v>
      </c>
      <c r="R15" s="170">
        <f>R14*10^5/70</f>
        <v>35714.285714285717</v>
      </c>
      <c r="S15" s="180" t="s">
        <v>193</v>
      </c>
    </row>
    <row r="16" spans="1:23" ht="15.75" thickBot="1" x14ac:dyDescent="0.3">
      <c r="A16" s="144" t="s">
        <v>126</v>
      </c>
      <c r="B16" s="107">
        <v>18000</v>
      </c>
      <c r="C16" s="102">
        <f t="shared" si="0"/>
        <v>180</v>
      </c>
      <c r="D16" s="145" t="s">
        <v>145</v>
      </c>
      <c r="E16" s="97">
        <v>500</v>
      </c>
      <c r="F16" s="61">
        <f t="shared" si="1"/>
        <v>375</v>
      </c>
      <c r="G16" s="146">
        <f t="shared" si="1"/>
        <v>281.25</v>
      </c>
      <c r="H16" s="147">
        <f t="shared" si="2"/>
        <v>187.5</v>
      </c>
      <c r="I16"/>
      <c r="J16" s="90">
        <f t="shared" si="3"/>
        <v>2.7777777777777777</v>
      </c>
      <c r="K16" s="91">
        <f t="shared" si="4"/>
        <v>2.0833333333333335</v>
      </c>
      <c r="L16" s="91">
        <f t="shared" si="5"/>
        <v>1.5625</v>
      </c>
      <c r="M16" s="92">
        <f t="shared" si="6"/>
        <v>1.0416666666666667</v>
      </c>
      <c r="N16" s="42"/>
      <c r="O16" s="42"/>
      <c r="P16" s="21"/>
      <c r="Q16" s="4" t="s">
        <v>194</v>
      </c>
      <c r="R16" s="170">
        <f>R15*0.12</f>
        <v>4285.7142857142862</v>
      </c>
      <c r="S16" s="181">
        <v>0.12</v>
      </c>
    </row>
    <row r="17" spans="1:25" ht="15.75" thickBot="1" x14ac:dyDescent="0.3">
      <c r="A17" s="148" t="s">
        <v>121</v>
      </c>
      <c r="B17" s="108" t="s">
        <v>127</v>
      </c>
      <c r="C17" s="103">
        <v>0.01</v>
      </c>
      <c r="D17" s="1"/>
      <c r="E17" s="21"/>
      <c r="F17"/>
      <c r="G17"/>
      <c r="H17" s="149"/>
      <c r="I17"/>
      <c r="J17" s="167"/>
      <c r="K17" s="168"/>
      <c r="L17" s="168"/>
      <c r="M17" s="169"/>
      <c r="N17" s="42"/>
      <c r="O17" s="42"/>
      <c r="P17" s="22"/>
      <c r="Q17" s="182"/>
      <c r="R17" s="183">
        <f>R15+R16</f>
        <v>40000</v>
      </c>
      <c r="S17" s="30"/>
      <c r="X17" s="175"/>
    </row>
    <row r="18" spans="1:25" x14ac:dyDescent="0.25">
      <c r="A18" s="110" t="s">
        <v>122</v>
      </c>
      <c r="B18" s="105">
        <v>55000</v>
      </c>
      <c r="C18" s="100">
        <f>B18*1%</f>
        <v>550</v>
      </c>
      <c r="D18" s="150" t="s">
        <v>144</v>
      </c>
      <c r="E18" s="95">
        <f>E12*1.25</f>
        <v>2500</v>
      </c>
      <c r="F18" s="93">
        <f>E18*0.75</f>
        <v>1875</v>
      </c>
      <c r="G18" s="138">
        <f t="shared" si="1"/>
        <v>1406.25</v>
      </c>
      <c r="H18" s="139">
        <f t="shared" ref="H18:H22" si="7">F18*0.5</f>
        <v>937.5</v>
      </c>
      <c r="I18"/>
      <c r="J18" s="164">
        <f>E18/C18</f>
        <v>4.5454545454545459</v>
      </c>
      <c r="K18" s="165">
        <f t="shared" si="4"/>
        <v>3.4090909090909092</v>
      </c>
      <c r="L18" s="165">
        <f t="shared" si="5"/>
        <v>2.5568181818181817</v>
      </c>
      <c r="M18" s="166">
        <f t="shared" si="6"/>
        <v>1.7045454545454546</v>
      </c>
      <c r="N18" s="42"/>
      <c r="O18" s="42"/>
      <c r="P18"/>
      <c r="Q18"/>
      <c r="R18"/>
      <c r="S18"/>
    </row>
    <row r="19" spans="1:25" ht="15.75" thickBot="1" x14ac:dyDescent="0.3">
      <c r="A19" s="140" t="s">
        <v>123</v>
      </c>
      <c r="B19" s="106">
        <v>45000</v>
      </c>
      <c r="C19" s="101">
        <f t="shared" ref="C19:C22" si="8">B19*1%</f>
        <v>450</v>
      </c>
      <c r="D19" s="151" t="s">
        <v>144</v>
      </c>
      <c r="E19" s="96">
        <f t="shared" ref="E19:E22" si="9">E13*1.25</f>
        <v>1875</v>
      </c>
      <c r="F19" s="48">
        <f t="shared" ref="F19:F22" si="10">E19*0.75</f>
        <v>1406.25</v>
      </c>
      <c r="G19" s="142">
        <f t="shared" si="1"/>
        <v>1054.6875</v>
      </c>
      <c r="H19" s="143">
        <f t="shared" si="7"/>
        <v>703.125</v>
      </c>
      <c r="I19"/>
      <c r="J19" s="88">
        <f t="shared" ref="J19:J28" si="11">E19/C19</f>
        <v>4.166666666666667</v>
      </c>
      <c r="K19" s="53">
        <f t="shared" si="4"/>
        <v>3.125</v>
      </c>
      <c r="L19" s="53">
        <f t="shared" si="5"/>
        <v>2.34375</v>
      </c>
      <c r="M19" s="89">
        <f t="shared" si="6"/>
        <v>1.5625</v>
      </c>
      <c r="N19" s="42"/>
      <c r="O19" s="42"/>
      <c r="P19"/>
      <c r="Q19"/>
      <c r="R19"/>
      <c r="S19"/>
    </row>
    <row r="20" spans="1:25" ht="15.75" thickBot="1" x14ac:dyDescent="0.3">
      <c r="A20" s="140" t="s">
        <v>124</v>
      </c>
      <c r="B20" s="106">
        <v>35000</v>
      </c>
      <c r="C20" s="101">
        <f t="shared" si="8"/>
        <v>350</v>
      </c>
      <c r="D20" s="151" t="s">
        <v>144</v>
      </c>
      <c r="E20" s="96">
        <f t="shared" si="9"/>
        <v>1250</v>
      </c>
      <c r="F20" s="48">
        <f t="shared" si="10"/>
        <v>937.5</v>
      </c>
      <c r="G20" s="142">
        <f t="shared" si="1"/>
        <v>703.125</v>
      </c>
      <c r="H20" s="143">
        <f t="shared" si="7"/>
        <v>468.75</v>
      </c>
      <c r="I20"/>
      <c r="J20" s="88">
        <f t="shared" si="11"/>
        <v>3.5714285714285716</v>
      </c>
      <c r="K20" s="53">
        <f t="shared" si="4"/>
        <v>2.6785714285714284</v>
      </c>
      <c r="L20" s="53">
        <f t="shared" si="5"/>
        <v>2.0089285714285716</v>
      </c>
      <c r="M20" s="89">
        <f t="shared" si="6"/>
        <v>1.3392857142857142</v>
      </c>
      <c r="N20" s="42"/>
      <c r="O20" s="42"/>
      <c r="P20" s="173" t="s">
        <v>195</v>
      </c>
      <c r="Q20" s="174"/>
      <c r="R20" s="174"/>
      <c r="S20" s="174"/>
      <c r="T20" s="176" t="s">
        <v>120</v>
      </c>
      <c r="U20" s="176" t="s">
        <v>199</v>
      </c>
      <c r="V20" s="176" t="s">
        <v>120</v>
      </c>
      <c r="W20" s="176" t="s">
        <v>199</v>
      </c>
    </row>
    <row r="21" spans="1:25" x14ac:dyDescent="0.25">
      <c r="A21" s="140" t="s">
        <v>125</v>
      </c>
      <c r="B21" s="106">
        <v>25000</v>
      </c>
      <c r="C21" s="101">
        <f t="shared" si="8"/>
        <v>250</v>
      </c>
      <c r="D21" s="151" t="s">
        <v>144</v>
      </c>
      <c r="E21" s="96">
        <f t="shared" si="9"/>
        <v>875</v>
      </c>
      <c r="F21" s="48">
        <f t="shared" si="10"/>
        <v>656.25</v>
      </c>
      <c r="G21" s="142">
        <f t="shared" si="1"/>
        <v>492.1875</v>
      </c>
      <c r="H21" s="143">
        <f t="shared" si="7"/>
        <v>328.125</v>
      </c>
      <c r="I21" s="152"/>
      <c r="J21" s="88">
        <f t="shared" si="11"/>
        <v>3.5</v>
      </c>
      <c r="K21" s="53">
        <f t="shared" si="4"/>
        <v>2.625</v>
      </c>
      <c r="L21" s="53">
        <f t="shared" si="5"/>
        <v>1.96875</v>
      </c>
      <c r="M21" s="89">
        <f t="shared" si="6"/>
        <v>1.3125</v>
      </c>
      <c r="N21" s="42"/>
      <c r="O21" s="42"/>
      <c r="P21" s="179">
        <v>1</v>
      </c>
      <c r="Q21" s="171" t="s">
        <v>200</v>
      </c>
      <c r="R21" s="171"/>
      <c r="S21" s="185"/>
      <c r="T21" s="184">
        <v>28</v>
      </c>
      <c r="U21" s="184">
        <v>3</v>
      </c>
      <c r="V21" s="177" t="s">
        <v>196</v>
      </c>
      <c r="W21" s="177" t="s">
        <v>197</v>
      </c>
      <c r="Y21" s="63"/>
    </row>
    <row r="22" spans="1:25" ht="15.75" thickBot="1" x14ac:dyDescent="0.3">
      <c r="A22" s="144" t="s">
        <v>126</v>
      </c>
      <c r="B22" s="107">
        <v>18000</v>
      </c>
      <c r="C22" s="102">
        <f t="shared" si="8"/>
        <v>180</v>
      </c>
      <c r="D22" s="153" t="s">
        <v>144</v>
      </c>
      <c r="E22" s="97">
        <f t="shared" si="9"/>
        <v>625</v>
      </c>
      <c r="F22" s="61">
        <f t="shared" si="10"/>
        <v>468.75</v>
      </c>
      <c r="G22" s="146">
        <f t="shared" si="1"/>
        <v>351.5625</v>
      </c>
      <c r="H22" s="147">
        <f t="shared" si="7"/>
        <v>234.375</v>
      </c>
      <c r="I22"/>
      <c r="J22" s="90">
        <f t="shared" si="11"/>
        <v>3.4722222222222223</v>
      </c>
      <c r="K22" s="91">
        <f t="shared" si="4"/>
        <v>2.6041666666666665</v>
      </c>
      <c r="L22" s="91">
        <f t="shared" si="5"/>
        <v>1.953125</v>
      </c>
      <c r="M22" s="92">
        <f t="shared" si="6"/>
        <v>1.3020833333333333</v>
      </c>
      <c r="N22" s="42"/>
      <c r="O22" s="42"/>
      <c r="P22" s="177">
        <v>2</v>
      </c>
      <c r="Q22" s="37" t="s">
        <v>201</v>
      </c>
      <c r="R22" s="37"/>
      <c r="S22" s="149"/>
      <c r="T22" s="184">
        <v>2.8</v>
      </c>
      <c r="U22" s="184">
        <v>0.3</v>
      </c>
      <c r="V22" s="177" t="s">
        <v>197</v>
      </c>
      <c r="W22" s="177" t="s">
        <v>198</v>
      </c>
      <c r="Y22" s="63"/>
    </row>
    <row r="23" spans="1:25" ht="15.75" thickBot="1" x14ac:dyDescent="0.3">
      <c r="A23" s="148" t="s">
        <v>121</v>
      </c>
      <c r="B23" s="108" t="s">
        <v>127</v>
      </c>
      <c r="C23" s="103">
        <v>0.01</v>
      </c>
      <c r="D23" s="154"/>
      <c r="E23" s="98"/>
      <c r="F23"/>
      <c r="G23"/>
      <c r="H23" s="149"/>
      <c r="I23"/>
      <c r="J23" s="167"/>
      <c r="K23" s="168"/>
      <c r="L23" s="168"/>
      <c r="M23" s="169"/>
      <c r="N23" s="42"/>
      <c r="O23" s="42"/>
      <c r="P23" s="178">
        <v>3</v>
      </c>
      <c r="Q23" s="172" t="s">
        <v>202</v>
      </c>
      <c r="R23" s="172"/>
      <c r="S23" s="186"/>
      <c r="T23" s="184">
        <v>1.4</v>
      </c>
      <c r="U23" s="184">
        <v>0.15</v>
      </c>
      <c r="V23" s="177" t="s">
        <v>203</v>
      </c>
      <c r="W23" s="177" t="s">
        <v>204</v>
      </c>
      <c r="Y23" s="63"/>
    </row>
    <row r="24" spans="1:25" ht="15.75" thickBot="1" x14ac:dyDescent="0.3">
      <c r="A24" s="110" t="s">
        <v>122</v>
      </c>
      <c r="B24" s="105">
        <v>55000</v>
      </c>
      <c r="C24" s="100">
        <f>B24*1%</f>
        <v>550</v>
      </c>
      <c r="D24" s="155" t="s">
        <v>143</v>
      </c>
      <c r="E24" s="95">
        <f>E12*1.5</f>
        <v>3000</v>
      </c>
      <c r="F24" s="93">
        <f>E24*0.75</f>
        <v>2250</v>
      </c>
      <c r="G24" s="138">
        <f t="shared" si="1"/>
        <v>1687.5</v>
      </c>
      <c r="H24" s="139">
        <f t="shared" ref="H24:H28" si="12">F24*0.5</f>
        <v>1125</v>
      </c>
      <c r="I24"/>
      <c r="J24" s="164">
        <f>E24/C24</f>
        <v>5.4545454545454541</v>
      </c>
      <c r="K24" s="165">
        <f t="shared" si="4"/>
        <v>4.0909090909090908</v>
      </c>
      <c r="L24" s="165">
        <f t="shared" si="5"/>
        <v>3.0681818181818183</v>
      </c>
      <c r="M24" s="166">
        <f t="shared" si="6"/>
        <v>2.0454545454545454</v>
      </c>
      <c r="N24" s="42"/>
      <c r="O24" s="42"/>
      <c r="P24" s="178"/>
      <c r="Q24" s="172"/>
      <c r="R24" s="172"/>
      <c r="S24" s="172"/>
      <c r="T24" s="200" t="s">
        <v>205</v>
      </c>
      <c r="U24" s="201"/>
      <c r="V24" s="200" t="s">
        <v>193</v>
      </c>
      <c r="W24" s="201"/>
    </row>
    <row r="25" spans="1:25" x14ac:dyDescent="0.25">
      <c r="A25" s="140" t="s">
        <v>123</v>
      </c>
      <c r="B25" s="106">
        <v>45000</v>
      </c>
      <c r="C25" s="101">
        <f t="shared" ref="C25:C28" si="13">B25*1%</f>
        <v>450</v>
      </c>
      <c r="D25" s="156" t="s">
        <v>143</v>
      </c>
      <c r="E25" s="96">
        <f t="shared" ref="E25:E28" si="14">E13*1.5</f>
        <v>2250</v>
      </c>
      <c r="F25" s="48">
        <f t="shared" ref="F25:F28" si="15">E25*0.75</f>
        <v>1687.5</v>
      </c>
      <c r="G25" s="142">
        <f t="shared" si="1"/>
        <v>1265.625</v>
      </c>
      <c r="H25" s="143">
        <f t="shared" si="12"/>
        <v>843.75</v>
      </c>
      <c r="I25" s="1"/>
      <c r="J25" s="88">
        <f t="shared" si="11"/>
        <v>5</v>
      </c>
      <c r="K25" s="53">
        <f t="shared" si="4"/>
        <v>3.75</v>
      </c>
      <c r="L25" s="53">
        <f t="shared" si="5"/>
        <v>2.8125</v>
      </c>
      <c r="M25" s="89">
        <f t="shared" si="6"/>
        <v>1.875</v>
      </c>
      <c r="N25" s="42"/>
      <c r="O25" s="42"/>
      <c r="P25"/>
      <c r="Q25"/>
      <c r="R25"/>
      <c r="S25"/>
      <c r="T25" s="38"/>
      <c r="U25" s="38"/>
    </row>
    <row r="26" spans="1:25" x14ac:dyDescent="0.25">
      <c r="A26" s="140" t="s">
        <v>124</v>
      </c>
      <c r="B26" s="106">
        <v>35000</v>
      </c>
      <c r="C26" s="101">
        <f t="shared" si="13"/>
        <v>350</v>
      </c>
      <c r="D26" s="156" t="s">
        <v>143</v>
      </c>
      <c r="E26" s="96">
        <f t="shared" si="14"/>
        <v>1500</v>
      </c>
      <c r="F26" s="48">
        <f t="shared" si="15"/>
        <v>1125</v>
      </c>
      <c r="G26" s="142">
        <f t="shared" si="1"/>
        <v>843.75</v>
      </c>
      <c r="H26" s="143">
        <f t="shared" si="12"/>
        <v>562.5</v>
      </c>
      <c r="I26" s="1"/>
      <c r="J26" s="88">
        <f t="shared" si="11"/>
        <v>4.2857142857142856</v>
      </c>
      <c r="K26" s="53">
        <f t="shared" si="4"/>
        <v>3.2142857142857144</v>
      </c>
      <c r="L26" s="53">
        <f t="shared" si="5"/>
        <v>2.4107142857142856</v>
      </c>
      <c r="M26" s="89">
        <f t="shared" si="6"/>
        <v>1.6071428571428572</v>
      </c>
      <c r="N26" s="42"/>
      <c r="O26" s="42"/>
      <c r="P26"/>
      <c r="Q26"/>
      <c r="R26"/>
      <c r="S26"/>
    </row>
    <row r="27" spans="1:25" x14ac:dyDescent="0.25">
      <c r="A27" s="140" t="s">
        <v>125</v>
      </c>
      <c r="B27" s="106">
        <v>25000</v>
      </c>
      <c r="C27" s="101">
        <f t="shared" si="13"/>
        <v>250</v>
      </c>
      <c r="D27" s="156" t="s">
        <v>143</v>
      </c>
      <c r="E27" s="96">
        <f t="shared" si="14"/>
        <v>1050</v>
      </c>
      <c r="F27" s="48">
        <f t="shared" si="15"/>
        <v>787.5</v>
      </c>
      <c r="G27" s="142">
        <f t="shared" si="1"/>
        <v>590.625</v>
      </c>
      <c r="H27" s="143">
        <f t="shared" si="12"/>
        <v>393.75</v>
      </c>
      <c r="I27" s="1"/>
      <c r="J27" s="88">
        <f t="shared" si="11"/>
        <v>4.2</v>
      </c>
      <c r="K27" s="53">
        <f t="shared" si="4"/>
        <v>3.15</v>
      </c>
      <c r="L27" s="53">
        <f t="shared" si="5"/>
        <v>2.3624999999999998</v>
      </c>
      <c r="M27" s="89">
        <f t="shared" si="6"/>
        <v>1.575</v>
      </c>
      <c r="N27" s="42"/>
      <c r="O27" s="42"/>
      <c r="P27"/>
      <c r="Q27"/>
      <c r="R27"/>
      <c r="S27"/>
    </row>
    <row r="28" spans="1:25" ht="15.75" thickBot="1" x14ac:dyDescent="0.3">
      <c r="A28" s="144" t="s">
        <v>126</v>
      </c>
      <c r="B28" s="107">
        <v>18000</v>
      </c>
      <c r="C28" s="102">
        <f t="shared" si="13"/>
        <v>180</v>
      </c>
      <c r="D28" s="157" t="s">
        <v>143</v>
      </c>
      <c r="E28" s="97">
        <f t="shared" si="14"/>
        <v>750</v>
      </c>
      <c r="F28" s="61">
        <f t="shared" si="15"/>
        <v>562.5</v>
      </c>
      <c r="G28" s="146">
        <f t="shared" si="1"/>
        <v>421.875</v>
      </c>
      <c r="H28" s="147">
        <f t="shared" si="12"/>
        <v>281.25</v>
      </c>
      <c r="I28" s="1"/>
      <c r="J28" s="90">
        <f t="shared" si="11"/>
        <v>4.166666666666667</v>
      </c>
      <c r="K28" s="91">
        <f t="shared" si="4"/>
        <v>3.125</v>
      </c>
      <c r="L28" s="91">
        <f t="shared" si="5"/>
        <v>2.34375</v>
      </c>
      <c r="M28" s="92">
        <f t="shared" si="6"/>
        <v>1.5625</v>
      </c>
      <c r="N28" s="42"/>
      <c r="O28" s="42"/>
      <c r="P28"/>
      <c r="Q28"/>
      <c r="R28"/>
      <c r="S28"/>
    </row>
    <row r="29" spans="1:25" x14ac:dyDescent="0.25">
      <c r="C29" s="40"/>
      <c r="E29" s="39"/>
      <c r="G29" s="40"/>
      <c r="H29" s="40"/>
      <c r="I29" s="40"/>
    </row>
    <row r="30" spans="1:25" x14ac:dyDescent="0.25">
      <c r="C30" s="40"/>
      <c r="E30" s="39"/>
      <c r="G30" s="40"/>
      <c r="H30" s="40"/>
      <c r="I30" s="40"/>
    </row>
    <row r="31" spans="1:25" x14ac:dyDescent="0.25">
      <c r="C31" s="40"/>
      <c r="G31" s="40"/>
      <c r="H31" s="40"/>
      <c r="I31" s="40"/>
    </row>
    <row r="32" spans="1:25" x14ac:dyDescent="0.25">
      <c r="C32" s="40"/>
      <c r="G32" s="40"/>
      <c r="H32" s="40"/>
      <c r="I32" s="40"/>
    </row>
  </sheetData>
  <mergeCells count="13">
    <mergeCell ref="P8:S8"/>
    <mergeCell ref="T24:U24"/>
    <mergeCell ref="V24:W24"/>
    <mergeCell ref="J9:M9"/>
    <mergeCell ref="A1:H1"/>
    <mergeCell ref="R1:S1"/>
    <mergeCell ref="B7:F7"/>
    <mergeCell ref="E9:H9"/>
    <mergeCell ref="E10:E11"/>
    <mergeCell ref="F10:H10"/>
    <mergeCell ref="J10:M10"/>
    <mergeCell ref="B6:F6"/>
    <mergeCell ref="A9:D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0" zoomScaleNormal="80" workbookViewId="0">
      <selection activeCell="M1" sqref="M1"/>
    </sheetView>
  </sheetViews>
  <sheetFormatPr defaultColWidth="8.7109375" defaultRowHeight="15" x14ac:dyDescent="0.25"/>
  <cols>
    <col min="1" max="1" width="21.42578125" style="41" bestFit="1" customWidth="1"/>
    <col min="2" max="2" width="13.140625" style="41" bestFit="1" customWidth="1"/>
    <col min="3" max="3" width="12.42578125" style="41" customWidth="1"/>
    <col min="4" max="4" width="12.42578125" style="42" customWidth="1"/>
    <col min="5" max="5" width="12.42578125" style="38" customWidth="1"/>
    <col min="6" max="6" width="12.42578125" style="41" customWidth="1"/>
    <col min="7" max="7" width="10.85546875" style="41" customWidth="1"/>
    <col min="8" max="10" width="12.42578125" style="41" customWidth="1"/>
    <col min="11" max="16384" width="8.7109375" style="41"/>
  </cols>
  <sheetData>
    <row r="1" spans="1:14" x14ac:dyDescent="0.25">
      <c r="A1" s="83" t="s">
        <v>162</v>
      </c>
      <c r="B1" s="84" t="s">
        <v>161</v>
      </c>
      <c r="C1" s="81"/>
      <c r="D1" s="32"/>
      <c r="E1" s="32"/>
      <c r="F1" s="32"/>
      <c r="G1" s="52"/>
      <c r="M1" s="40" t="s">
        <v>173</v>
      </c>
    </row>
    <row r="2" spans="1:14" x14ac:dyDescent="0.25">
      <c r="A2" s="85" t="s">
        <v>135</v>
      </c>
      <c r="B2" s="13" t="s">
        <v>145</v>
      </c>
      <c r="C2" s="9"/>
      <c r="D2" s="34"/>
      <c r="E2" s="34"/>
      <c r="F2" s="34"/>
      <c r="G2" s="47"/>
      <c r="M2" s="41" t="s">
        <v>169</v>
      </c>
    </row>
    <row r="3" spans="1:14" x14ac:dyDescent="0.25">
      <c r="A3" s="85" t="s">
        <v>137</v>
      </c>
      <c r="B3" s="13" t="s">
        <v>144</v>
      </c>
      <c r="C3" s="9"/>
      <c r="D3" s="34"/>
      <c r="E3" s="34"/>
      <c r="F3" s="34"/>
      <c r="G3" s="47"/>
      <c r="N3" s="41" t="s">
        <v>170</v>
      </c>
    </row>
    <row r="4" spans="1:14" ht="15.75" thickBot="1" x14ac:dyDescent="0.3">
      <c r="A4" s="86" t="s">
        <v>136</v>
      </c>
      <c r="B4" s="15" t="s">
        <v>143</v>
      </c>
      <c r="C4" s="82"/>
      <c r="D4" s="54"/>
      <c r="E4" s="54"/>
      <c r="F4" s="54"/>
      <c r="G4" s="47"/>
      <c r="M4" s="41" t="s">
        <v>176</v>
      </c>
    </row>
    <row r="5" spans="1:14" ht="15.75" thickBot="1" x14ac:dyDescent="0.3">
      <c r="N5" s="41" t="s">
        <v>174</v>
      </c>
    </row>
    <row r="6" spans="1:14" ht="15.75" thickBot="1" x14ac:dyDescent="0.3">
      <c r="F6" s="225" t="s">
        <v>146</v>
      </c>
      <c r="G6" s="226"/>
      <c r="H6" s="227"/>
      <c r="N6" s="41" t="s">
        <v>175</v>
      </c>
    </row>
    <row r="7" spans="1:14" ht="15.75" thickBot="1" x14ac:dyDescent="0.3">
      <c r="A7" s="51" t="s">
        <v>149</v>
      </c>
      <c r="B7" s="45" t="s">
        <v>127</v>
      </c>
      <c r="C7" s="46">
        <v>0.01</v>
      </c>
      <c r="D7" s="46" t="s">
        <v>142</v>
      </c>
      <c r="E7" s="35" t="s">
        <v>128</v>
      </c>
      <c r="F7" s="35" t="s">
        <v>129</v>
      </c>
      <c r="G7" s="35" t="s">
        <v>130</v>
      </c>
      <c r="H7" s="36" t="s">
        <v>131</v>
      </c>
      <c r="J7" s="49" t="s">
        <v>160</v>
      </c>
      <c r="M7" s="41" t="s">
        <v>171</v>
      </c>
    </row>
    <row r="8" spans="1:14" ht="15.75" thickBot="1" x14ac:dyDescent="0.3">
      <c r="A8" s="72" t="s">
        <v>150</v>
      </c>
      <c r="B8" s="73">
        <v>20000</v>
      </c>
      <c r="C8" s="74">
        <f>B8*1%</f>
        <v>200</v>
      </c>
      <c r="D8" s="55" t="s">
        <v>145</v>
      </c>
      <c r="E8" s="75">
        <v>0.08</v>
      </c>
      <c r="F8" s="75">
        <f>E8*0.75</f>
        <v>0.06</v>
      </c>
      <c r="G8" s="76">
        <f>F8*0.75</f>
        <v>4.4999999999999998E-2</v>
      </c>
      <c r="H8" s="77">
        <f>F8*0.5</f>
        <v>0.03</v>
      </c>
      <c r="J8" s="53">
        <f>B8*E8</f>
        <v>1600</v>
      </c>
      <c r="M8" s="109" t="s">
        <v>172</v>
      </c>
    </row>
    <row r="9" spans="1:14" ht="15.75" thickBot="1" x14ac:dyDescent="0.3">
      <c r="A9" s="57" t="s">
        <v>148</v>
      </c>
      <c r="B9" s="43">
        <v>150000</v>
      </c>
      <c r="C9" s="50">
        <f t="shared" ref="C9:C12" si="0">B9*1%</f>
        <v>1500</v>
      </c>
      <c r="D9" s="38" t="s">
        <v>145</v>
      </c>
      <c r="E9" s="62">
        <v>7.0000000000000007E-2</v>
      </c>
      <c r="F9" s="75">
        <f t="shared" ref="F9:F12" si="1">E9*0.75</f>
        <v>5.2500000000000005E-2</v>
      </c>
      <c r="G9" s="67">
        <f t="shared" ref="G9:G24" si="2">F9*0.75</f>
        <v>3.9375000000000007E-2</v>
      </c>
      <c r="H9" s="68">
        <f t="shared" ref="H9:H12" si="3">F9*0.5</f>
        <v>2.6250000000000002E-2</v>
      </c>
      <c r="J9" s="53">
        <f t="shared" ref="J9:J24" si="4">B9*E9</f>
        <v>10500.000000000002</v>
      </c>
    </row>
    <row r="10" spans="1:14" ht="15.75" thickBot="1" x14ac:dyDescent="0.3">
      <c r="A10" s="57" t="s">
        <v>151</v>
      </c>
      <c r="B10" s="43">
        <v>350000</v>
      </c>
      <c r="C10" s="50">
        <f t="shared" si="0"/>
        <v>3500</v>
      </c>
      <c r="D10" s="38" t="s">
        <v>145</v>
      </c>
      <c r="E10" s="62">
        <v>0.06</v>
      </c>
      <c r="F10" s="75">
        <f t="shared" si="1"/>
        <v>4.4999999999999998E-2</v>
      </c>
      <c r="G10" s="67">
        <f t="shared" si="2"/>
        <v>3.3750000000000002E-2</v>
      </c>
      <c r="H10" s="68">
        <f t="shared" si="3"/>
        <v>2.2499999999999999E-2</v>
      </c>
      <c r="J10" s="53">
        <f t="shared" si="4"/>
        <v>21000</v>
      </c>
    </row>
    <row r="11" spans="1:14" ht="15.75" thickBot="1" x14ac:dyDescent="0.3">
      <c r="A11" s="57" t="s">
        <v>152</v>
      </c>
      <c r="B11" s="43">
        <v>700000</v>
      </c>
      <c r="C11" s="50">
        <f t="shared" si="0"/>
        <v>7000</v>
      </c>
      <c r="D11" s="38" t="s">
        <v>145</v>
      </c>
      <c r="E11" s="62">
        <v>0.05</v>
      </c>
      <c r="F11" s="75">
        <f t="shared" si="1"/>
        <v>3.7500000000000006E-2</v>
      </c>
      <c r="G11" s="67">
        <f t="shared" si="2"/>
        <v>2.8125000000000004E-2</v>
      </c>
      <c r="H11" s="68">
        <f t="shared" si="3"/>
        <v>1.8750000000000003E-2</v>
      </c>
      <c r="J11" s="53">
        <f t="shared" si="4"/>
        <v>35000</v>
      </c>
    </row>
    <row r="12" spans="1:14" ht="15.75" thickBot="1" x14ac:dyDescent="0.3">
      <c r="A12" s="58" t="s">
        <v>153</v>
      </c>
      <c r="B12" s="59">
        <v>1500000</v>
      </c>
      <c r="C12" s="60">
        <f t="shared" si="0"/>
        <v>15000</v>
      </c>
      <c r="D12" s="56" t="s">
        <v>145</v>
      </c>
      <c r="E12" s="66">
        <v>0.04</v>
      </c>
      <c r="F12" s="75">
        <f t="shared" si="1"/>
        <v>0.03</v>
      </c>
      <c r="G12" s="70">
        <f t="shared" si="2"/>
        <v>2.2499999999999999E-2</v>
      </c>
      <c r="H12" s="71">
        <f t="shared" si="3"/>
        <v>1.4999999999999999E-2</v>
      </c>
      <c r="J12" s="53">
        <f t="shared" si="4"/>
        <v>60000</v>
      </c>
      <c r="M12" s="40" t="s">
        <v>177</v>
      </c>
    </row>
    <row r="13" spans="1:14" ht="15.75" thickBot="1" x14ac:dyDescent="0.3">
      <c r="A13" s="78" t="s">
        <v>154</v>
      </c>
      <c r="B13" s="79" t="s">
        <v>127</v>
      </c>
      <c r="C13" s="80">
        <v>0.01</v>
      </c>
      <c r="D13" s="41"/>
      <c r="E13" s="64"/>
      <c r="F13" s="64"/>
      <c r="G13" s="64"/>
      <c r="H13" s="69"/>
      <c r="J13" s="53"/>
    </row>
    <row r="14" spans="1:14" ht="15.75" thickBot="1" x14ac:dyDescent="0.3">
      <c r="A14" s="72" t="s">
        <v>155</v>
      </c>
      <c r="B14" s="73">
        <v>25000</v>
      </c>
      <c r="C14" s="74">
        <f>B14*1%</f>
        <v>250</v>
      </c>
      <c r="D14" s="55" t="s">
        <v>144</v>
      </c>
      <c r="E14" s="75">
        <f>E8*1.25</f>
        <v>0.1</v>
      </c>
      <c r="F14" s="75">
        <f>E14*0.75</f>
        <v>7.5000000000000011E-2</v>
      </c>
      <c r="G14" s="76">
        <f t="shared" si="2"/>
        <v>5.6250000000000008E-2</v>
      </c>
      <c r="H14" s="77">
        <f t="shared" ref="H14:H18" si="5">F14*0.5</f>
        <v>3.7500000000000006E-2</v>
      </c>
      <c r="J14" s="53">
        <f t="shared" si="4"/>
        <v>2500</v>
      </c>
    </row>
    <row r="15" spans="1:14" ht="15.75" thickBot="1" x14ac:dyDescent="0.3">
      <c r="A15" s="57" t="s">
        <v>156</v>
      </c>
      <c r="B15" s="43">
        <v>200000</v>
      </c>
      <c r="C15" s="50">
        <f t="shared" ref="C15:C18" si="6">B15*1%</f>
        <v>2000</v>
      </c>
      <c r="D15" s="38" t="s">
        <v>144</v>
      </c>
      <c r="E15" s="75">
        <f t="shared" ref="E15:E18" si="7">E9*1.25</f>
        <v>8.7500000000000008E-2</v>
      </c>
      <c r="F15" s="75">
        <f t="shared" ref="F15:F18" si="8">E15*0.75</f>
        <v>6.5625000000000003E-2</v>
      </c>
      <c r="G15" s="67">
        <f t="shared" si="2"/>
        <v>4.9218750000000006E-2</v>
      </c>
      <c r="H15" s="68">
        <f t="shared" si="5"/>
        <v>3.2812500000000001E-2</v>
      </c>
      <c r="J15" s="53">
        <f t="shared" si="4"/>
        <v>17500</v>
      </c>
    </row>
    <row r="16" spans="1:14" ht="15.75" thickBot="1" x14ac:dyDescent="0.3">
      <c r="A16" s="57" t="s">
        <v>157</v>
      </c>
      <c r="B16" s="43">
        <v>500000</v>
      </c>
      <c r="C16" s="50">
        <f t="shared" si="6"/>
        <v>5000</v>
      </c>
      <c r="D16" s="38" t="s">
        <v>144</v>
      </c>
      <c r="E16" s="75">
        <f t="shared" si="7"/>
        <v>7.4999999999999997E-2</v>
      </c>
      <c r="F16" s="75">
        <f t="shared" si="8"/>
        <v>5.6249999999999994E-2</v>
      </c>
      <c r="G16" s="67">
        <f t="shared" si="2"/>
        <v>4.2187499999999996E-2</v>
      </c>
      <c r="H16" s="68">
        <f t="shared" si="5"/>
        <v>2.8124999999999997E-2</v>
      </c>
      <c r="J16" s="53">
        <f t="shared" si="4"/>
        <v>37500</v>
      </c>
    </row>
    <row r="17" spans="1:10" ht="15.75" thickBot="1" x14ac:dyDescent="0.3">
      <c r="A17" s="57" t="s">
        <v>158</v>
      </c>
      <c r="B17" s="43">
        <v>1000000</v>
      </c>
      <c r="C17" s="50">
        <f t="shared" si="6"/>
        <v>10000</v>
      </c>
      <c r="D17" s="38" t="s">
        <v>144</v>
      </c>
      <c r="E17" s="75">
        <f t="shared" si="7"/>
        <v>6.25E-2</v>
      </c>
      <c r="F17" s="75">
        <f t="shared" si="8"/>
        <v>4.6875E-2</v>
      </c>
      <c r="G17" s="67">
        <f t="shared" si="2"/>
        <v>3.515625E-2</v>
      </c>
      <c r="H17" s="68">
        <f t="shared" si="5"/>
        <v>2.34375E-2</v>
      </c>
      <c r="I17" s="39"/>
      <c r="J17" s="53">
        <f t="shared" si="4"/>
        <v>62500</v>
      </c>
    </row>
    <row r="18" spans="1:10" ht="15.75" thickBot="1" x14ac:dyDescent="0.3">
      <c r="A18" s="58" t="s">
        <v>159</v>
      </c>
      <c r="B18" s="59">
        <v>2000000</v>
      </c>
      <c r="C18" s="60">
        <f t="shared" si="6"/>
        <v>20000</v>
      </c>
      <c r="D18" s="56" t="s">
        <v>144</v>
      </c>
      <c r="E18" s="75">
        <f t="shared" si="7"/>
        <v>0.05</v>
      </c>
      <c r="F18" s="75">
        <f t="shared" si="8"/>
        <v>3.7500000000000006E-2</v>
      </c>
      <c r="G18" s="70">
        <f t="shared" si="2"/>
        <v>2.8125000000000004E-2</v>
      </c>
      <c r="H18" s="71">
        <f t="shared" si="5"/>
        <v>1.8750000000000003E-2</v>
      </c>
      <c r="J18" s="53">
        <f t="shared" si="4"/>
        <v>100000</v>
      </c>
    </row>
    <row r="19" spans="1:10" ht="15.75" thickBot="1" x14ac:dyDescent="0.3">
      <c r="A19" s="78" t="s">
        <v>154</v>
      </c>
      <c r="B19" s="79" t="s">
        <v>127</v>
      </c>
      <c r="C19" s="80">
        <v>0.01</v>
      </c>
      <c r="E19" s="65"/>
      <c r="F19" s="64"/>
      <c r="G19" s="64"/>
      <c r="H19" s="69"/>
      <c r="J19" s="53"/>
    </row>
    <row r="20" spans="1:10" ht="15.75" thickBot="1" x14ac:dyDescent="0.3">
      <c r="A20" s="72" t="s">
        <v>155</v>
      </c>
      <c r="B20" s="73">
        <v>25000</v>
      </c>
      <c r="C20" s="74">
        <f>B20*1%</f>
        <v>250</v>
      </c>
      <c r="D20" s="55" t="s">
        <v>143</v>
      </c>
      <c r="E20" s="75">
        <f>E8*1.5</f>
        <v>0.12</v>
      </c>
      <c r="F20" s="75">
        <f>E20*0.75</f>
        <v>0.09</v>
      </c>
      <c r="G20" s="76">
        <f t="shared" si="2"/>
        <v>6.7500000000000004E-2</v>
      </c>
      <c r="H20" s="77">
        <f t="shared" ref="H20:H24" si="9">F20*0.5</f>
        <v>4.4999999999999998E-2</v>
      </c>
      <c r="J20" s="53">
        <f t="shared" si="4"/>
        <v>3000</v>
      </c>
    </row>
    <row r="21" spans="1:10" ht="15.75" thickBot="1" x14ac:dyDescent="0.3">
      <c r="A21" s="57" t="s">
        <v>156</v>
      </c>
      <c r="B21" s="43">
        <v>200000</v>
      </c>
      <c r="C21" s="50">
        <f t="shared" ref="C21:C24" si="10">B21*1%</f>
        <v>2000</v>
      </c>
      <c r="D21" s="38" t="s">
        <v>143</v>
      </c>
      <c r="E21" s="75">
        <f t="shared" ref="E21:E24" si="11">E9*1.5</f>
        <v>0.10500000000000001</v>
      </c>
      <c r="F21" s="75">
        <f t="shared" ref="F21:F24" si="12">E21*0.75</f>
        <v>7.8750000000000014E-2</v>
      </c>
      <c r="G21" s="67">
        <f t="shared" si="2"/>
        <v>5.9062500000000011E-2</v>
      </c>
      <c r="H21" s="68">
        <f t="shared" si="9"/>
        <v>3.9375000000000007E-2</v>
      </c>
      <c r="I21" s="40"/>
      <c r="J21" s="53">
        <f t="shared" si="4"/>
        <v>21000.000000000004</v>
      </c>
    </row>
    <row r="22" spans="1:10" ht="15.75" thickBot="1" x14ac:dyDescent="0.3">
      <c r="A22" s="57" t="s">
        <v>157</v>
      </c>
      <c r="B22" s="43">
        <v>500000</v>
      </c>
      <c r="C22" s="50">
        <f t="shared" si="10"/>
        <v>5000</v>
      </c>
      <c r="D22" s="38" t="s">
        <v>143</v>
      </c>
      <c r="E22" s="75">
        <f t="shared" si="11"/>
        <v>0.09</v>
      </c>
      <c r="F22" s="75">
        <f t="shared" si="12"/>
        <v>6.7500000000000004E-2</v>
      </c>
      <c r="G22" s="67">
        <f t="shared" si="2"/>
        <v>5.0625000000000003E-2</v>
      </c>
      <c r="H22" s="68">
        <f t="shared" si="9"/>
        <v>3.3750000000000002E-2</v>
      </c>
      <c r="I22" s="40"/>
      <c r="J22" s="53">
        <f t="shared" si="4"/>
        <v>45000</v>
      </c>
    </row>
    <row r="23" spans="1:10" ht="15.75" thickBot="1" x14ac:dyDescent="0.3">
      <c r="A23" s="57" t="s">
        <v>158</v>
      </c>
      <c r="B23" s="43">
        <v>1000000</v>
      </c>
      <c r="C23" s="50">
        <f t="shared" si="10"/>
        <v>10000</v>
      </c>
      <c r="D23" s="38" t="s">
        <v>143</v>
      </c>
      <c r="E23" s="75">
        <f t="shared" si="11"/>
        <v>7.5000000000000011E-2</v>
      </c>
      <c r="F23" s="75">
        <f t="shared" si="12"/>
        <v>5.6250000000000008E-2</v>
      </c>
      <c r="G23" s="67">
        <f t="shared" si="2"/>
        <v>4.2187500000000003E-2</v>
      </c>
      <c r="H23" s="68">
        <f t="shared" si="9"/>
        <v>2.8125000000000004E-2</v>
      </c>
      <c r="I23" s="40"/>
      <c r="J23" s="53">
        <f t="shared" si="4"/>
        <v>75000.000000000015</v>
      </c>
    </row>
    <row r="24" spans="1:10" ht="15.75" thickBot="1" x14ac:dyDescent="0.3">
      <c r="A24" s="58" t="s">
        <v>159</v>
      </c>
      <c r="B24" s="59">
        <v>2000000</v>
      </c>
      <c r="C24" s="60">
        <f t="shared" si="10"/>
        <v>20000</v>
      </c>
      <c r="D24" s="56" t="s">
        <v>143</v>
      </c>
      <c r="E24" s="75">
        <f t="shared" si="11"/>
        <v>0.06</v>
      </c>
      <c r="F24" s="75">
        <f t="shared" si="12"/>
        <v>4.4999999999999998E-2</v>
      </c>
      <c r="G24" s="70">
        <f t="shared" si="2"/>
        <v>3.3750000000000002E-2</v>
      </c>
      <c r="H24" s="71">
        <f t="shared" si="9"/>
        <v>2.2499999999999999E-2</v>
      </c>
      <c r="I24" s="40"/>
      <c r="J24" s="53">
        <f t="shared" si="4"/>
        <v>120000</v>
      </c>
    </row>
    <row r="25" spans="1:10" x14ac:dyDescent="0.25">
      <c r="C25" s="40"/>
      <c r="E25" s="39"/>
      <c r="G25" s="40"/>
      <c r="H25" s="40"/>
      <c r="I25" s="40"/>
    </row>
    <row r="26" spans="1:10" x14ac:dyDescent="0.25">
      <c r="C26" s="40"/>
      <c r="E26" s="39"/>
      <c r="G26" s="40"/>
      <c r="H26" s="40"/>
      <c r="I26" s="40"/>
    </row>
    <row r="27" spans="1:10" x14ac:dyDescent="0.25">
      <c r="C27" s="40"/>
      <c r="E27" s="39"/>
      <c r="G27" s="40"/>
      <c r="H27" s="40"/>
      <c r="I27" s="40"/>
    </row>
    <row r="28" spans="1:10" x14ac:dyDescent="0.25">
      <c r="C28" s="40"/>
      <c r="G28" s="40"/>
      <c r="H28" s="40"/>
      <c r="I28" s="40"/>
    </row>
    <row r="29" spans="1:10" x14ac:dyDescent="0.25">
      <c r="C29" s="40"/>
      <c r="G29" s="40"/>
      <c r="H29" s="40"/>
      <c r="I29" s="40"/>
    </row>
  </sheetData>
  <mergeCells count="1">
    <mergeCell ref="F6:H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workbookViewId="0">
      <selection activeCell="B2" sqref="B2"/>
    </sheetView>
  </sheetViews>
  <sheetFormatPr defaultRowHeight="15" x14ac:dyDescent="0.25"/>
  <cols>
    <col min="1" max="1" width="21.85546875" style="7" bestFit="1" customWidth="1"/>
    <col min="5" max="5" width="28.5703125" customWidth="1"/>
  </cols>
  <sheetData>
    <row r="2" spans="1:5" x14ac:dyDescent="0.25">
      <c r="A2" s="8"/>
      <c r="B2" s="6" t="s">
        <v>66</v>
      </c>
      <c r="C2" s="6" t="s">
        <v>67</v>
      </c>
      <c r="D2" s="6" t="s">
        <v>68</v>
      </c>
      <c r="E2" s="6" t="s">
        <v>4</v>
      </c>
    </row>
    <row r="3" spans="1:5" x14ac:dyDescent="0.25">
      <c r="A3" s="8" t="s">
        <v>69</v>
      </c>
      <c r="B3" s="5">
        <v>150000</v>
      </c>
      <c r="C3" s="5">
        <v>50000</v>
      </c>
      <c r="D3" s="5">
        <v>25000</v>
      </c>
      <c r="E3" s="228" t="s">
        <v>100</v>
      </c>
    </row>
    <row r="4" spans="1:5" x14ac:dyDescent="0.25">
      <c r="A4" s="8" t="s">
        <v>71</v>
      </c>
      <c r="B4" s="5" t="s">
        <v>72</v>
      </c>
      <c r="C4" s="5" t="s">
        <v>72</v>
      </c>
      <c r="D4" s="5" t="s">
        <v>72</v>
      </c>
      <c r="E4" s="228"/>
    </row>
    <row r="5" spans="1:5" x14ac:dyDescent="0.25">
      <c r="B5" s="31">
        <f>B3*3</f>
        <v>450000</v>
      </c>
      <c r="C5" s="31">
        <f t="shared" ref="C5:D5" si="0">C3*3</f>
        <v>150000</v>
      </c>
      <c r="D5" s="31">
        <f t="shared" si="0"/>
        <v>75000</v>
      </c>
    </row>
    <row r="6" spans="1:5" x14ac:dyDescent="0.25">
      <c r="B6" s="31" t="s">
        <v>120</v>
      </c>
      <c r="C6" s="31" t="s">
        <v>120</v>
      </c>
      <c r="D6" s="31" t="s">
        <v>120</v>
      </c>
    </row>
    <row r="7" spans="1:5" x14ac:dyDescent="0.25">
      <c r="A7" s="7" t="s">
        <v>70</v>
      </c>
    </row>
    <row r="8" spans="1:5" x14ac:dyDescent="0.25">
      <c r="A8" s="8" t="s">
        <v>73</v>
      </c>
      <c r="B8" s="31" t="s">
        <v>74</v>
      </c>
      <c r="C8" s="31" t="s">
        <v>76</v>
      </c>
      <c r="D8" s="31" t="s">
        <v>75</v>
      </c>
    </row>
    <row r="9" spans="1:5" x14ac:dyDescent="0.25">
      <c r="A9" s="8" t="s">
        <v>77</v>
      </c>
      <c r="B9" s="31" t="s">
        <v>66</v>
      </c>
      <c r="C9" s="31" t="s">
        <v>67</v>
      </c>
      <c r="D9" s="31" t="s">
        <v>78</v>
      </c>
    </row>
    <row r="10" spans="1:5" x14ac:dyDescent="0.25">
      <c r="A10" s="8" t="s">
        <v>79</v>
      </c>
      <c r="B10" s="31" t="s">
        <v>80</v>
      </c>
      <c r="C10" s="31" t="s">
        <v>81</v>
      </c>
      <c r="D10" s="31" t="s">
        <v>78</v>
      </c>
    </row>
    <row r="11" spans="1:5" x14ac:dyDescent="0.25">
      <c r="A11" s="8" t="s">
        <v>82</v>
      </c>
      <c r="B11" s="31" t="s">
        <v>80</v>
      </c>
      <c r="C11" s="31" t="s">
        <v>81</v>
      </c>
      <c r="D11" s="31" t="s">
        <v>78</v>
      </c>
    </row>
    <row r="12" spans="1:5" x14ac:dyDescent="0.25">
      <c r="A12" s="8" t="s">
        <v>83</v>
      </c>
      <c r="B12" s="31">
        <v>2</v>
      </c>
      <c r="C12" s="31">
        <v>1</v>
      </c>
      <c r="D12" s="31" t="s">
        <v>78</v>
      </c>
    </row>
    <row r="13" spans="1:5" x14ac:dyDescent="0.25">
      <c r="A13" s="8" t="s">
        <v>118</v>
      </c>
      <c r="B13" s="31">
        <v>1</v>
      </c>
      <c r="C13" s="31">
        <v>0</v>
      </c>
      <c r="D13" s="31" t="s">
        <v>78</v>
      </c>
    </row>
    <row r="14" spans="1:5" x14ac:dyDescent="0.25">
      <c r="A14" s="8" t="s">
        <v>119</v>
      </c>
      <c r="B14" s="31">
        <v>1</v>
      </c>
      <c r="C14" s="31">
        <v>0</v>
      </c>
      <c r="D14" s="31" t="s">
        <v>78</v>
      </c>
    </row>
    <row r="15" spans="1:5" x14ac:dyDescent="0.25">
      <c r="B15" s="2"/>
      <c r="C15" s="2"/>
      <c r="D15" s="2"/>
    </row>
    <row r="16" spans="1:5" x14ac:dyDescent="0.25">
      <c r="B16" s="2"/>
      <c r="C16" s="2"/>
      <c r="D16" s="2"/>
    </row>
    <row r="17" spans="2:4" x14ac:dyDescent="0.25">
      <c r="B17" s="2"/>
      <c r="C17" s="2"/>
      <c r="D17" s="2"/>
    </row>
  </sheetData>
  <mergeCells count="1">
    <mergeCell ref="E3:E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16" sqref="B16"/>
    </sheetView>
  </sheetViews>
  <sheetFormatPr defaultRowHeight="15" x14ac:dyDescent="0.25"/>
  <cols>
    <col min="1" max="1" width="24.28515625" bestFit="1" customWidth="1"/>
    <col min="2" max="2" width="12.85546875" bestFit="1" customWidth="1"/>
    <col min="3" max="3" width="11.5703125" bestFit="1" customWidth="1"/>
    <col min="4" max="4" width="11.5703125" customWidth="1"/>
    <col min="6" max="6" width="43.140625" bestFit="1" customWidth="1"/>
  </cols>
  <sheetData>
    <row r="1" spans="1:6" ht="15.75" thickBot="1" x14ac:dyDescent="0.3">
      <c r="B1" s="24" t="s">
        <v>66</v>
      </c>
      <c r="C1" s="24" t="s">
        <v>67</v>
      </c>
      <c r="D1" s="24" t="s">
        <v>93</v>
      </c>
      <c r="E1" s="24" t="s">
        <v>68</v>
      </c>
      <c r="F1" s="7" t="s">
        <v>4</v>
      </c>
    </row>
    <row r="2" spans="1:6" ht="14.45" customHeight="1" x14ac:dyDescent="0.25">
      <c r="A2" s="26" t="s">
        <v>69</v>
      </c>
      <c r="B2" s="27"/>
      <c r="C2" s="27"/>
      <c r="D2" s="27"/>
      <c r="E2" s="28"/>
      <c r="F2" s="229" t="s">
        <v>92</v>
      </c>
    </row>
    <row r="3" spans="1:6" x14ac:dyDescent="0.25">
      <c r="A3" s="21" t="s">
        <v>86</v>
      </c>
      <c r="B3" s="5"/>
      <c r="C3" s="5"/>
      <c r="D3" s="5"/>
      <c r="E3" s="13"/>
      <c r="F3" s="229"/>
    </row>
    <row r="4" spans="1:6" x14ac:dyDescent="0.25">
      <c r="A4" s="21" t="s">
        <v>87</v>
      </c>
      <c r="B4" s="5" t="s">
        <v>88</v>
      </c>
      <c r="C4" s="5" t="s">
        <v>99</v>
      </c>
      <c r="D4" s="5" t="s">
        <v>84</v>
      </c>
      <c r="E4" s="29"/>
      <c r="F4" s="229"/>
    </row>
    <row r="5" spans="1:6" ht="15.75" thickBot="1" x14ac:dyDescent="0.3">
      <c r="A5" s="22" t="s">
        <v>85</v>
      </c>
      <c r="B5" s="23">
        <v>200000</v>
      </c>
      <c r="C5" s="23">
        <v>15000</v>
      </c>
      <c r="D5" s="23">
        <v>5000</v>
      </c>
      <c r="E5" s="30"/>
      <c r="F5" s="229"/>
    </row>
    <row r="6" spans="1:6" ht="15.75" thickBot="1" x14ac:dyDescent="0.3">
      <c r="B6" s="25"/>
      <c r="C6" s="16"/>
      <c r="D6" s="16"/>
      <c r="E6" s="25"/>
    </row>
    <row r="7" spans="1:6" x14ac:dyDescent="0.25">
      <c r="A7" s="18" t="s">
        <v>70</v>
      </c>
      <c r="B7" s="19"/>
      <c r="C7" s="19"/>
      <c r="D7" s="19"/>
      <c r="E7" s="20"/>
    </row>
    <row r="8" spans="1:6" x14ac:dyDescent="0.25">
      <c r="A8" s="21" t="s">
        <v>95</v>
      </c>
      <c r="B8" s="5" t="s">
        <v>90</v>
      </c>
      <c r="C8" s="5" t="s">
        <v>90</v>
      </c>
      <c r="D8" s="5" t="s">
        <v>90</v>
      </c>
      <c r="E8" s="13"/>
    </row>
    <row r="9" spans="1:6" x14ac:dyDescent="0.25">
      <c r="A9" s="21" t="s">
        <v>89</v>
      </c>
      <c r="B9" s="5" t="s">
        <v>90</v>
      </c>
      <c r="C9" s="5" t="s">
        <v>90</v>
      </c>
      <c r="D9" s="5"/>
      <c r="E9" s="13"/>
    </row>
    <row r="10" spans="1:6" ht="15.75" thickBot="1" x14ac:dyDescent="0.3">
      <c r="A10" s="22" t="s">
        <v>94</v>
      </c>
      <c r="B10" s="23" t="s">
        <v>90</v>
      </c>
      <c r="C10" s="23"/>
      <c r="D10" s="23"/>
      <c r="E10" s="15"/>
    </row>
    <row r="11" spans="1:6" ht="15.75" thickBot="1" x14ac:dyDescent="0.3">
      <c r="B11" s="16"/>
      <c r="C11" s="17"/>
      <c r="D11" s="17"/>
      <c r="E11" s="17"/>
    </row>
    <row r="12" spans="1:6" x14ac:dyDescent="0.25">
      <c r="A12" s="10" t="s">
        <v>97</v>
      </c>
      <c r="B12" s="11"/>
      <c r="C12" s="9"/>
      <c r="D12" s="5"/>
      <c r="E12" s="5"/>
    </row>
    <row r="13" spans="1:6" x14ac:dyDescent="0.25">
      <c r="A13" s="12" t="s">
        <v>79</v>
      </c>
      <c r="B13" s="13">
        <v>1</v>
      </c>
      <c r="C13" s="9"/>
      <c r="D13" s="5"/>
      <c r="E13" s="5"/>
    </row>
    <row r="14" spans="1:6" x14ac:dyDescent="0.25">
      <c r="A14" s="12" t="s">
        <v>82</v>
      </c>
      <c r="B14" s="13" t="s">
        <v>96</v>
      </c>
      <c r="C14" s="9"/>
      <c r="D14" s="5"/>
      <c r="E14" s="5"/>
    </row>
    <row r="15" spans="1:6" x14ac:dyDescent="0.25">
      <c r="A15" s="12" t="s">
        <v>91</v>
      </c>
      <c r="B15" s="13">
        <v>2</v>
      </c>
      <c r="C15" s="9"/>
      <c r="D15" s="5"/>
      <c r="E15" s="5"/>
    </row>
    <row r="16" spans="1:6" ht="15.75" thickBot="1" x14ac:dyDescent="0.3">
      <c r="A16" s="14" t="s">
        <v>98</v>
      </c>
      <c r="B16" s="15">
        <v>1</v>
      </c>
      <c r="C16" s="9"/>
      <c r="D16" s="5"/>
      <c r="E16" s="5"/>
    </row>
  </sheetData>
  <mergeCells count="1">
    <mergeCell ref="F2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MVP</vt:lpstr>
      <vt:lpstr>Masterlist</vt:lpstr>
      <vt:lpstr>23-27th</vt:lpstr>
      <vt:lpstr>Margin BPOs</vt:lpstr>
      <vt:lpstr>Margin Others</vt:lpstr>
      <vt:lpstr>Listing Fees</vt:lpstr>
      <vt:lpstr>Customer Subscription</vt:lpstr>
      <vt:lpstr>Featured Products</vt:lpstr>
      <vt:lpstr>Advertising</vt:lpstr>
      <vt:lpstr>Why Agency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kislay kumar</dc:creator>
  <cp:lastModifiedBy>DELL</cp:lastModifiedBy>
  <dcterms:created xsi:type="dcterms:W3CDTF">2019-12-21T08:35:07Z</dcterms:created>
  <dcterms:modified xsi:type="dcterms:W3CDTF">2020-01-31T10:04:29Z</dcterms:modified>
</cp:coreProperties>
</file>