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Desktop\CLIENTS\2. COMMUDE VN\2. Monthly report (from April 2023)\"/>
    </mc:Choice>
  </mc:AlternateContent>
  <bookViews>
    <workbookView xWindow="0" yWindow="0" windowWidth="23040" windowHeight="8556" tabRatio="818" firstSheet="1" activeTab="1"/>
  </bookViews>
  <sheets>
    <sheet name="Adjust entry 01" sheetId="67" state="hidden" r:id="rId1"/>
    <sheet name="Summary" sheetId="80" r:id="rId2"/>
    <sheet name="Jan" sheetId="68" r:id="rId3"/>
    <sheet name="TB01" sheetId="69" r:id="rId4"/>
    <sheet name="Sheet3" sheetId="50" state="hidden" r:id="rId5"/>
    <sheet name="TB12.2022" sheetId="66" state="hidden" r:id="rId6"/>
    <sheet name="Adjust entry 02" sheetId="70" state="hidden" r:id="rId7"/>
    <sheet name="Feb" sheetId="71" r:id="rId8"/>
    <sheet name="TB02" sheetId="72" r:id="rId9"/>
    <sheet name="Adjust entry 03" sheetId="73" state="hidden" r:id="rId10"/>
    <sheet name="March" sheetId="74" r:id="rId11"/>
    <sheet name="TB03" sheetId="75" r:id="rId12"/>
    <sheet name="April" sheetId="76" r:id="rId13"/>
    <sheet name="TB04" sheetId="77" r:id="rId14"/>
    <sheet name="Sheet1" sheetId="79" state="hidden" r:id="rId15"/>
    <sheet name="Thủ tục" sheetId="2" state="hidden" r:id="rId16"/>
  </sheets>
  <definedNames>
    <definedName name="_xlnm.Print_Area" localSheetId="0">'Adjust entry 01'!$A$1:$J$22</definedName>
    <definedName name="_xlnm.Print_Area" localSheetId="6">'Adjust entry 02'!$A$1:$J$17</definedName>
    <definedName name="_xlnm.Print_Area" localSheetId="9">'Adjust entry 03'!$A$1:$J$17</definedName>
    <definedName name="_xlnm.Print_Area" localSheetId="15">'Thủ tục'!$A$1:$G$152</definedName>
    <definedName name="_xlnm.Print_Titles" localSheetId="13">'TB04'!$14:$15</definedName>
  </definedNames>
  <calcPr calcId="162913"/>
</workbook>
</file>

<file path=xl/calcChain.xml><?xml version="1.0" encoding="utf-8"?>
<calcChain xmlns="http://schemas.openxmlformats.org/spreadsheetml/2006/main">
  <c r="S30" i="80" l="1"/>
  <c r="AZ30" i="80" s="1"/>
  <c r="AZ12" i="80"/>
  <c r="AZ13" i="80"/>
  <c r="AZ14" i="80"/>
  <c r="AZ15" i="80"/>
  <c r="AZ16" i="80"/>
  <c r="AZ17" i="80"/>
  <c r="AZ18" i="80"/>
  <c r="AZ19" i="80"/>
  <c r="AZ20" i="80"/>
  <c r="AZ21" i="80"/>
  <c r="AZ22" i="80"/>
  <c r="AZ23" i="80"/>
  <c r="AZ24" i="80"/>
  <c r="AZ25" i="80"/>
  <c r="AZ26" i="80"/>
  <c r="AZ27" i="80"/>
  <c r="AZ28" i="80"/>
  <c r="AZ29" i="80"/>
  <c r="AZ31" i="80"/>
  <c r="AZ32" i="80"/>
  <c r="AZ33" i="80"/>
  <c r="AZ34" i="80"/>
  <c r="AZ35" i="80"/>
  <c r="AZ36" i="80"/>
  <c r="AZ37" i="80"/>
  <c r="AZ38" i="80"/>
  <c r="AZ39" i="80"/>
  <c r="AZ40" i="80"/>
  <c r="AZ41" i="80"/>
  <c r="AZ42" i="80"/>
  <c r="S12" i="80"/>
  <c r="S16" i="80"/>
  <c r="O20" i="80"/>
  <c r="AY42" i="80"/>
  <c r="AU42" i="80"/>
  <c r="AQ42" i="80"/>
  <c r="AM42" i="80"/>
  <c r="AI42" i="80"/>
  <c r="AE42" i="80"/>
  <c r="AA42" i="80"/>
  <c r="W42" i="80"/>
  <c r="S42" i="80"/>
  <c r="O42" i="80"/>
  <c r="K42" i="80"/>
  <c r="G42" i="80"/>
  <c r="AY41" i="80"/>
  <c r="AU41" i="80"/>
  <c r="AQ41" i="80"/>
  <c r="AM41" i="80"/>
  <c r="AI41" i="80"/>
  <c r="AE41" i="80"/>
  <c r="AA41" i="80"/>
  <c r="W41" i="80"/>
  <c r="S41" i="80"/>
  <c r="O41" i="80"/>
  <c r="K41" i="80"/>
  <c r="G41" i="80"/>
  <c r="AY40" i="80"/>
  <c r="AU40" i="80"/>
  <c r="AQ40" i="80"/>
  <c r="AM40" i="80"/>
  <c r="AI40" i="80"/>
  <c r="AE40" i="80"/>
  <c r="AA40" i="80"/>
  <c r="W40" i="80"/>
  <c r="S40" i="80"/>
  <c r="O40" i="80"/>
  <c r="K40" i="80"/>
  <c r="G40" i="80"/>
  <c r="AY39" i="80"/>
  <c r="AU39" i="80"/>
  <c r="AQ39" i="80"/>
  <c r="AM39" i="80"/>
  <c r="AI39" i="80"/>
  <c r="AE39" i="80"/>
  <c r="AA39" i="80"/>
  <c r="W39" i="80"/>
  <c r="S39" i="80"/>
  <c r="O39" i="80"/>
  <c r="K39" i="80"/>
  <c r="G39" i="80"/>
  <c r="AY38" i="80"/>
  <c r="AU38" i="80"/>
  <c r="AQ38" i="80"/>
  <c r="AM38" i="80"/>
  <c r="AI38" i="80"/>
  <c r="AE38" i="80"/>
  <c r="AA38" i="80"/>
  <c r="W38" i="80"/>
  <c r="S38" i="80"/>
  <c r="O38" i="80"/>
  <c r="K38" i="80"/>
  <c r="G38" i="80"/>
  <c r="AY37" i="80"/>
  <c r="AU37" i="80"/>
  <c r="AQ37" i="80"/>
  <c r="AM37" i="80"/>
  <c r="AI37" i="80"/>
  <c r="AE37" i="80"/>
  <c r="AA37" i="80"/>
  <c r="W37" i="80"/>
  <c r="S37" i="80"/>
  <c r="O37" i="80"/>
  <c r="K37" i="80"/>
  <c r="G37" i="80"/>
  <c r="AY36" i="80"/>
  <c r="AU36" i="80"/>
  <c r="AQ36" i="80"/>
  <c r="AM36" i="80"/>
  <c r="AI36" i="80"/>
  <c r="AE36" i="80"/>
  <c r="AA36" i="80"/>
  <c r="W36" i="80"/>
  <c r="S36" i="80"/>
  <c r="O36" i="80"/>
  <c r="K36" i="80"/>
  <c r="G36" i="80"/>
  <c r="AY35" i="80"/>
  <c r="AU35" i="80"/>
  <c r="AQ35" i="80"/>
  <c r="AM35" i="80"/>
  <c r="AI35" i="80"/>
  <c r="AE35" i="80"/>
  <c r="AA35" i="80"/>
  <c r="W35" i="80"/>
  <c r="S35" i="80"/>
  <c r="O35" i="80"/>
  <c r="K35" i="80"/>
  <c r="G35" i="80"/>
  <c r="AY34" i="80"/>
  <c r="AU34" i="80"/>
  <c r="AQ34" i="80"/>
  <c r="AM34" i="80"/>
  <c r="AI34" i="80"/>
  <c r="AE34" i="80"/>
  <c r="AA34" i="80"/>
  <c r="W34" i="80"/>
  <c r="S34" i="80"/>
  <c r="O34" i="80"/>
  <c r="K34" i="80"/>
  <c r="G34" i="80"/>
  <c r="AY33" i="80"/>
  <c r="AU33" i="80"/>
  <c r="AQ33" i="80"/>
  <c r="AM33" i="80"/>
  <c r="AI33" i="80"/>
  <c r="AE33" i="80"/>
  <c r="AA33" i="80"/>
  <c r="W33" i="80"/>
  <c r="S33" i="80"/>
  <c r="O33" i="80"/>
  <c r="K33" i="80"/>
  <c r="G33" i="80"/>
  <c r="AY32" i="80"/>
  <c r="AU32" i="80"/>
  <c r="AQ32" i="80"/>
  <c r="AM32" i="80"/>
  <c r="AI32" i="80"/>
  <c r="AE32" i="80"/>
  <c r="AA32" i="80"/>
  <c r="W32" i="80"/>
  <c r="S32" i="80"/>
  <c r="O32" i="80"/>
  <c r="K32" i="80"/>
  <c r="G32" i="80"/>
  <c r="AY31" i="80"/>
  <c r="AU31" i="80"/>
  <c r="AQ31" i="80"/>
  <c r="AM31" i="80"/>
  <c r="AI31" i="80"/>
  <c r="AE31" i="80"/>
  <c r="AA31" i="80"/>
  <c r="W31" i="80"/>
  <c r="S31" i="80"/>
  <c r="O31" i="80"/>
  <c r="K31" i="80"/>
  <c r="G31" i="80"/>
  <c r="AY30" i="80"/>
  <c r="AU30" i="80"/>
  <c r="AQ30" i="80"/>
  <c r="AM30" i="80"/>
  <c r="AI30" i="80"/>
  <c r="AE30" i="80"/>
  <c r="AA30" i="80"/>
  <c r="W30" i="80"/>
  <c r="O30" i="80"/>
  <c r="K30" i="80"/>
  <c r="G30" i="80"/>
  <c r="AY29" i="80"/>
  <c r="AU29" i="80"/>
  <c r="AQ29" i="80"/>
  <c r="AM29" i="80"/>
  <c r="AI29" i="80"/>
  <c r="AE29" i="80"/>
  <c r="AA29" i="80"/>
  <c r="W29" i="80"/>
  <c r="S29" i="80"/>
  <c r="O29" i="80"/>
  <c r="K29" i="80"/>
  <c r="G29" i="80"/>
  <c r="AY28" i="80"/>
  <c r="AU28" i="80"/>
  <c r="AQ28" i="80"/>
  <c r="AM28" i="80"/>
  <c r="AI28" i="80"/>
  <c r="AE28" i="80"/>
  <c r="AA28" i="80"/>
  <c r="W28" i="80"/>
  <c r="S28" i="80"/>
  <c r="O28" i="80"/>
  <c r="K28" i="80"/>
  <c r="G28" i="80"/>
  <c r="AY27" i="80"/>
  <c r="AU27" i="80"/>
  <c r="AQ27" i="80"/>
  <c r="AM27" i="80"/>
  <c r="AI27" i="80"/>
  <c r="AE27" i="80"/>
  <c r="AA27" i="80"/>
  <c r="W27" i="80"/>
  <c r="S27" i="80"/>
  <c r="O27" i="80"/>
  <c r="K27" i="80"/>
  <c r="G27" i="80"/>
  <c r="AY26" i="80"/>
  <c r="AU26" i="80"/>
  <c r="AQ26" i="80"/>
  <c r="AM26" i="80"/>
  <c r="AI26" i="80"/>
  <c r="AE26" i="80"/>
  <c r="AA26" i="80"/>
  <c r="W26" i="80"/>
  <c r="S26" i="80"/>
  <c r="O26" i="80"/>
  <c r="AY25" i="80"/>
  <c r="AU25" i="80"/>
  <c r="AQ25" i="80"/>
  <c r="AM25" i="80"/>
  <c r="AI25" i="80"/>
  <c r="AE25" i="80"/>
  <c r="AA25" i="80"/>
  <c r="W25" i="80"/>
  <c r="S25" i="80"/>
  <c r="O25" i="80"/>
  <c r="AY24" i="80"/>
  <c r="AU24" i="80"/>
  <c r="AQ24" i="80"/>
  <c r="AM24" i="80"/>
  <c r="AI24" i="80"/>
  <c r="AE24" i="80"/>
  <c r="AA24" i="80"/>
  <c r="W24" i="80"/>
  <c r="S24" i="80"/>
  <c r="O24" i="80"/>
  <c r="AY23" i="80"/>
  <c r="AU23" i="80"/>
  <c r="AQ23" i="80"/>
  <c r="AM23" i="80"/>
  <c r="AI23" i="80"/>
  <c r="AE23" i="80"/>
  <c r="AA23" i="80"/>
  <c r="W23" i="80"/>
  <c r="S23" i="80"/>
  <c r="O23" i="80"/>
  <c r="K23" i="80"/>
  <c r="G23" i="80"/>
  <c r="AY22" i="80"/>
  <c r="AU22" i="80"/>
  <c r="AQ22" i="80"/>
  <c r="AM22" i="80"/>
  <c r="AI22" i="80"/>
  <c r="AE22" i="80"/>
  <c r="AA22" i="80"/>
  <c r="W22" i="80"/>
  <c r="S22" i="80"/>
  <c r="O22" i="80"/>
  <c r="K22" i="80"/>
  <c r="G22" i="80"/>
  <c r="AY21" i="80"/>
  <c r="AU21" i="80"/>
  <c r="AQ21" i="80"/>
  <c r="AM21" i="80"/>
  <c r="AI21" i="80"/>
  <c r="AE21" i="80"/>
  <c r="AA21" i="80"/>
  <c r="W21" i="80"/>
  <c r="S21" i="80"/>
  <c r="O21" i="80"/>
  <c r="K21" i="80"/>
  <c r="G21" i="80"/>
  <c r="AY20" i="80"/>
  <c r="AU20" i="80"/>
  <c r="AQ20" i="80"/>
  <c r="AM20" i="80"/>
  <c r="AI20" i="80"/>
  <c r="AE20" i="80"/>
  <c r="AA20" i="80"/>
  <c r="W20" i="80"/>
  <c r="S20" i="80"/>
  <c r="K20" i="80"/>
  <c r="G20" i="80"/>
  <c r="AY19" i="80"/>
  <c r="AU19" i="80"/>
  <c r="AQ19" i="80"/>
  <c r="AM19" i="80"/>
  <c r="AI19" i="80"/>
  <c r="AE19" i="80"/>
  <c r="AA19" i="80"/>
  <c r="W19" i="80"/>
  <c r="S19" i="80"/>
  <c r="AY18" i="80"/>
  <c r="AU18" i="80"/>
  <c r="AQ18" i="80"/>
  <c r="AM18" i="80"/>
  <c r="AI18" i="80"/>
  <c r="AE18" i="80"/>
  <c r="AA18" i="80"/>
  <c r="W18" i="80"/>
  <c r="S18" i="80"/>
  <c r="O18" i="80"/>
  <c r="K18" i="80"/>
  <c r="G18" i="80"/>
  <c r="AY17" i="80"/>
  <c r="AU17" i="80"/>
  <c r="AQ17" i="80"/>
  <c r="AM17" i="80"/>
  <c r="AI17" i="80"/>
  <c r="AE17" i="80"/>
  <c r="AA17" i="80"/>
  <c r="W17" i="80"/>
  <c r="S17" i="80"/>
  <c r="O17" i="80"/>
  <c r="K17" i="80"/>
  <c r="G17" i="80"/>
  <c r="AY16" i="80"/>
  <c r="AU16" i="80"/>
  <c r="AQ16" i="80"/>
  <c r="AM16" i="80"/>
  <c r="AI16" i="80"/>
  <c r="AE16" i="80"/>
  <c r="AA16" i="80"/>
  <c r="W16" i="80"/>
  <c r="O16" i="80"/>
  <c r="K16" i="80"/>
  <c r="G16" i="80"/>
  <c r="AY15" i="80"/>
  <c r="AU15" i="80"/>
  <c r="AQ15" i="80"/>
  <c r="AM15" i="80"/>
  <c r="AI15" i="80"/>
  <c r="AE15" i="80"/>
  <c r="AA15" i="80"/>
  <c r="W15" i="80"/>
  <c r="W9" i="80" s="1"/>
  <c r="S15" i="80"/>
  <c r="O15" i="80"/>
  <c r="K15" i="80"/>
  <c r="G15" i="80"/>
  <c r="AY14" i="80"/>
  <c r="AU14" i="80"/>
  <c r="AQ14" i="80"/>
  <c r="AQ9" i="80" s="1"/>
  <c r="AM14" i="80"/>
  <c r="AI14" i="80"/>
  <c r="AE14" i="80"/>
  <c r="AA14" i="80"/>
  <c r="W14" i="80"/>
  <c r="S14" i="80"/>
  <c r="O14" i="80"/>
  <c r="K14" i="80"/>
  <c r="G14" i="80"/>
  <c r="AY13" i="80"/>
  <c r="AU13" i="80"/>
  <c r="AQ13" i="80"/>
  <c r="AM13" i="80"/>
  <c r="AI13" i="80"/>
  <c r="AE13" i="80"/>
  <c r="AA13" i="80"/>
  <c r="W13" i="80"/>
  <c r="S13" i="80"/>
  <c r="O13" i="80"/>
  <c r="K13" i="80"/>
  <c r="K9" i="80" s="1"/>
  <c r="G13" i="80"/>
  <c r="AY12" i="80"/>
  <c r="AU12" i="80"/>
  <c r="AQ12" i="80"/>
  <c r="AM12" i="80"/>
  <c r="AI12" i="80"/>
  <c r="AE12" i="80"/>
  <c r="AE9" i="80" s="1"/>
  <c r="AA12" i="80"/>
  <c r="W12" i="80"/>
  <c r="K12" i="80"/>
  <c r="G12" i="80"/>
  <c r="AY11" i="80"/>
  <c r="AZ11" i="80" s="1"/>
  <c r="AU11" i="80"/>
  <c r="AU9" i="80" s="1"/>
  <c r="AQ11" i="80"/>
  <c r="AM11" i="80"/>
  <c r="AI11" i="80"/>
  <c r="AE11" i="80"/>
  <c r="AA11" i="80"/>
  <c r="W11" i="80"/>
  <c r="S11" i="80"/>
  <c r="O11" i="80"/>
  <c r="K11" i="80"/>
  <c r="G11" i="80"/>
  <c r="AY10" i="80"/>
  <c r="AZ10" i="80" s="1"/>
  <c r="AU10" i="80"/>
  <c r="AQ10" i="80"/>
  <c r="AM10" i="80"/>
  <c r="AM9" i="80" s="1"/>
  <c r="AI10" i="80"/>
  <c r="AI9" i="80" s="1"/>
  <c r="AE10" i="80"/>
  <c r="AA10" i="80"/>
  <c r="AA9" i="80" s="1"/>
  <c r="W10" i="80"/>
  <c r="S10" i="80"/>
  <c r="O10" i="80"/>
  <c r="K10" i="80"/>
  <c r="G10" i="80"/>
  <c r="G9" i="80" s="1"/>
  <c r="AX9" i="80"/>
  <c r="AW9" i="80"/>
  <c r="AV9" i="80"/>
  <c r="AT9" i="80"/>
  <c r="AS9" i="80"/>
  <c r="AR9" i="80"/>
  <c r="AP9" i="80"/>
  <c r="AO9" i="80"/>
  <c r="AN9" i="80"/>
  <c r="AL9" i="80"/>
  <c r="AK9" i="80"/>
  <c r="AJ9" i="80"/>
  <c r="AH9" i="80"/>
  <c r="AG9" i="80"/>
  <c r="AF9" i="80"/>
  <c r="AD9" i="80"/>
  <c r="AC9" i="80"/>
  <c r="AB9" i="80"/>
  <c r="Z9" i="80"/>
  <c r="Y9" i="80"/>
  <c r="X9" i="80"/>
  <c r="V9" i="80"/>
  <c r="U9" i="80"/>
  <c r="T9" i="80"/>
  <c r="R9" i="80"/>
  <c r="Q9" i="80"/>
  <c r="P9" i="80"/>
  <c r="N9" i="80"/>
  <c r="M9" i="80"/>
  <c r="L9" i="80"/>
  <c r="J9" i="80"/>
  <c r="I9" i="80"/>
  <c r="H9" i="80"/>
  <c r="F9" i="80"/>
  <c r="E9" i="80"/>
  <c r="D9" i="80"/>
  <c r="O9" i="80" l="1"/>
  <c r="S9" i="80"/>
  <c r="AY9" i="80"/>
  <c r="AZ9" i="80" l="1"/>
  <c r="C41" i="76" l="1"/>
  <c r="C53" i="76" l="1"/>
  <c r="C51" i="76" s="1"/>
  <c r="F11" i="79" l="1"/>
  <c r="E11" i="79"/>
  <c r="G9" i="79"/>
  <c r="G10" i="79"/>
  <c r="G8" i="79"/>
  <c r="C36" i="76"/>
  <c r="C20" i="76"/>
  <c r="G11" i="79" l="1"/>
  <c r="U5" i="76"/>
  <c r="K29" i="75" l="1"/>
  <c r="I29" i="75"/>
  <c r="C41" i="74" l="1"/>
  <c r="E41" i="74" s="1"/>
  <c r="C38" i="74"/>
  <c r="C28" i="74"/>
  <c r="E28" i="74" s="1"/>
  <c r="U5" i="74"/>
  <c r="E43" i="71" l="1"/>
  <c r="C43" i="71"/>
  <c r="C39" i="71"/>
  <c r="C28" i="71" l="1"/>
  <c r="E28" i="71" s="1"/>
  <c r="U5" i="71"/>
  <c r="C28" i="68" l="1"/>
  <c r="C42" i="68"/>
  <c r="E42" i="68" l="1"/>
  <c r="E28" i="68"/>
  <c r="U5" i="68"/>
  <c r="J2" i="50" l="1"/>
  <c r="J3" i="50" s="1"/>
  <c r="J4" i="50" s="1"/>
  <c r="J5" i="50" s="1"/>
  <c r="J6" i="50" s="1"/>
  <c r="J7" i="50" s="1"/>
  <c r="J8" i="50" s="1"/>
  <c r="J9" i="50" s="1"/>
  <c r="J10" i="50" s="1"/>
  <c r="J11" i="50" s="1"/>
  <c r="J12" i="50" s="1"/>
  <c r="J13" i="50" s="1"/>
  <c r="J14" i="50" s="1"/>
  <c r="J15" i="50" s="1"/>
  <c r="J16" i="50" s="1"/>
  <c r="J17" i="50" s="1"/>
  <c r="J18" i="50" s="1"/>
  <c r="J19" i="50" s="1"/>
  <c r="J20" i="50" s="1"/>
  <c r="J21" i="50" s="1"/>
  <c r="J22" i="50" s="1"/>
  <c r="J23" i="50" s="1"/>
  <c r="J24" i="50" s="1"/>
  <c r="J25" i="50" s="1"/>
  <c r="J26" i="50" s="1"/>
  <c r="J27" i="50" s="1"/>
  <c r="J28" i="50" s="1"/>
  <c r="J29" i="50" s="1"/>
  <c r="J30" i="50" s="1"/>
  <c r="J31" i="50" s="1"/>
  <c r="J32" i="50" s="1"/>
  <c r="J33" i="50" s="1"/>
  <c r="J34" i="50" s="1"/>
  <c r="J35" i="50" s="1"/>
  <c r="J36" i="50" s="1"/>
  <c r="J37" i="50" s="1"/>
  <c r="J38" i="50" s="1"/>
  <c r="J39" i="50" s="1"/>
  <c r="J40" i="50" s="1"/>
  <c r="J41" i="50" s="1"/>
  <c r="J42" i="50" s="1"/>
  <c r="J43" i="50" s="1"/>
  <c r="J44" i="50" s="1"/>
  <c r="J45" i="50" s="1"/>
  <c r="A47" i="2" l="1"/>
  <c r="G13" i="2"/>
  <c r="F13" i="2"/>
  <c r="E13" i="2"/>
  <c r="D13" i="2"/>
</calcChain>
</file>

<file path=xl/sharedStrings.xml><?xml version="1.0" encoding="utf-8"?>
<sst xmlns="http://schemas.openxmlformats.org/spreadsheetml/2006/main" count="1485" uniqueCount="541">
  <si>
    <t>TCF- Viet Nam - HN Branch</t>
  </si>
  <si>
    <t>FILE KIỂM TRA KẾ TOÁN HÀNG THÁNG</t>
  </si>
  <si>
    <t>Maker (PIC)</t>
  </si>
  <si>
    <t>Sen 1</t>
  </si>
  <si>
    <t>Sen 2</t>
  </si>
  <si>
    <t>Manager</t>
  </si>
  <si>
    <t>STT</t>
  </si>
  <si>
    <t>Tài khoản</t>
  </si>
  <si>
    <t>Thủ tục kiểm tra</t>
  </si>
  <si>
    <t>Kiểm tra xem có tình trạng: Một khách hàng mở nhiều mã đối tượng không?</t>
  </si>
  <si>
    <t>Hàng tồn kho</t>
  </si>
  <si>
    <t>Phương pháp tính giá xuất kho, xác định giá trị sản phẩm dở dang đã phù hợp, nhất quán trong năm tài chính chưa?</t>
  </si>
  <si>
    <t>Kiểm tra các chi phí ghi thẳng vào giá vốn, không qua các TK chi phí (nếu có).</t>
  </si>
  <si>
    <t>Kiểm tra tính cần thiết của việc trích lập dự phòng giảm giá Hàng tồn kho (do giá trị thuần có thể thực hiện được thấp hơn giá thị trường).</t>
  </si>
  <si>
    <t>211, 213, 214</t>
  </si>
  <si>
    <t>Kiểm tra khung thời gian khấu hao TSCD theo đúng khung thời gian quy định hiện hành theo quy định tại Phụ lục I của Thông tư Số 45/2013/TT-BTC ngày 25/4/2013 của Bộ tài chính hay không?</t>
  </si>
  <si>
    <t>Kiểm tra hồ sơ mua sắm TSCĐ, hồ sơ liên quan tới các chi phí để hình thành TSCĐ</t>
  </si>
  <si>
    <t>Kiểm tra hồ sơ liên quan tới xây dựng cơ bản, hồ sơ liên quan tới từng công trình, hạng mục công trình</t>
  </si>
  <si>
    <t>Kiểm tra các biên bản quyết toán, nghiệm thu, thanh lý công trình dự án</t>
  </si>
  <si>
    <t>Kiểm tra xem có tình trạng: Một nhà cung cấp mở nhiều mã đối tượng không?</t>
  </si>
  <si>
    <t>Tra cứu công nợ thuế online hoặc xin sổ công nợ thuế hàng quý hoặc 6 tháng/lần để thực hiện đối chiếu và clear công nợ thuế</t>
  </si>
  <si>
    <t>Đối chiếu số dư bảo hiểm với thông báo BHXH, clear nguyên nhân từng tháng</t>
  </si>
  <si>
    <t>Kiểm tra xem khách hàng đã góp đủ vốn so với giấy chứng nhận đầu tư, giấy đăng ký doanh nghiệp chưa</t>
  </si>
  <si>
    <t>Đối với các giao dịch góp vốn bằng ngoại tệ, xem xét tỷ giá ghi nhận vốn góp</t>
  </si>
  <si>
    <t>Kiểm tra bút toán kết chuyển từ 4212 sang 4211 đầu kỳ kế toán</t>
  </si>
  <si>
    <t>Kiểm tra xem đã hạch tóan thuế TNDN chưa</t>
  </si>
  <si>
    <t xml:space="preserve">Đối chiếu giá vốn hàng bán (từng tháng, từng mặt hàng) đã ghi nhận giữa sổ cái với báo cáo NXT thành phẩm, hàng hóa. </t>
  </si>
  <si>
    <t>Những khỏan gía vốn nào có thể bị loại ra khi quyết toán thuế?</t>
  </si>
  <si>
    <t>Các vấn đề khác</t>
  </si>
  <si>
    <t>Đọc lướt sổ cái để xác định các nghiệp vụ bất thường (về nội dung, giá trị, tài khoản đối ứng...)</t>
  </si>
  <si>
    <t>Kiểm tra phân loại và trình bày các khoản mục trên BCTC.</t>
  </si>
  <si>
    <t>Period</t>
  </si>
  <si>
    <t>Checking date</t>
  </si>
  <si>
    <t>Checking note</t>
  </si>
  <si>
    <t>334, 338</t>
  </si>
  <si>
    <t>So sánh số dư tiền mặt trên sổ với sổ quỹ của khách hàng cung cấp (hoặc biên bản kiểm kê quỹ - nếu có)</t>
  </si>
  <si>
    <t>Pivort để check xem có đối ứng bất thường nào không</t>
  </si>
  <si>
    <t>Check sổ quỹ TK 111 xem có bị âm từng thời điểm không</t>
  </si>
  <si>
    <t>Check xem có phát sinh giao dịch thanh toán nào từ 20M bằng tiền mặt không</t>
  </si>
  <si>
    <t xml:space="preserve">So sánh số dư TKNH trên sao kê, sổ phụ từng ngân hàng với số dư cuối kỳ trên sổ, báo cáo </t>
  </si>
  <si>
    <r>
      <t xml:space="preserve">Kiểm tra việc ghi nhận tỷ giá ngoại tệ trong kỳ </t>
    </r>
    <r>
      <rPr>
        <i/>
        <sz val="11"/>
        <rFont val="Times New Roman"/>
        <family val="1"/>
      </rPr>
      <t>(So sánh số dư giữa sổ và bảng CLTG về số dư ngoại tệ và VNĐ tương ứng)</t>
    </r>
  </si>
  <si>
    <r>
      <t xml:space="preserve">Kiểm tra bảng đánh giá lại CLTG chưa thực hiện cuối kỳ và việc ghi nhận trên sổ sách </t>
    </r>
    <r>
      <rPr>
        <i/>
        <sz val="11"/>
        <rFont val="Times New Roman"/>
        <family val="1"/>
      </rPr>
      <t>(Đối với tháng cuối của năm tài chính)</t>
    </r>
  </si>
  <si>
    <r>
      <t xml:space="preserve">Check xem các tài khoản ngân hàng đã thông báo với sở kế hoạch đầu tư chưa </t>
    </r>
    <r>
      <rPr>
        <i/>
        <sz val="11"/>
        <rFont val="Times New Roman"/>
        <family val="1"/>
      </rPr>
      <t>(trong trường hợp có phát sinh thêm TKNH mới)</t>
    </r>
  </si>
  <si>
    <r>
      <t xml:space="preserve">Đối với các khoản chuyển tiền thanh toán cho nhà cung cấp nước ngoài </t>
    </r>
    <r>
      <rPr>
        <i/>
        <sz val="11"/>
        <rFont val="Times New Roman"/>
        <family val="1"/>
      </rPr>
      <t>(Phần mềm, dịch vụ tư vấn, thanh toán lãi vay ngoại tệ, tiền lương, ăn nghỉ cho chuyên gia, mua bán hàng hóa theo hình thức Incoterms.......)</t>
    </r>
    <r>
      <rPr>
        <sz val="11"/>
        <rFont val="Times New Roman"/>
        <family val="1"/>
      </rPr>
      <t xml:space="preserve"> lưu ý check xem có phát sinh thuế Nhà thầu không? </t>
    </r>
  </si>
  <si>
    <t>Chủ yếu là các khoản tiền gửi tiết kiệm có kỳ hạn ngắn hạn (Kiểm tra hợp đồng để xem xét giá trị và thời hạn của khoản đầu tư)</t>
  </si>
  <si>
    <t xml:space="preserve">Đối chiếu số dư trên sổ với sao kê tiền gửi tiết kiệm và bảng theo dõi TGTK </t>
  </si>
  <si>
    <t>So sánh số dư 131 trên sổ với bảng tổng hợp công nợ 131 tương ứng từng loại ngoại tệ (VND, USD, JPY,...)</t>
  </si>
  <si>
    <t>Đối chiếu với bảng theo dõi của khách hàng (nếu có)</t>
  </si>
  <si>
    <t>Break down số dư 131 trên sổ</t>
  </si>
  <si>
    <r>
      <t xml:space="preserve">Xem xét bảng tổng hợp công nợ 131 </t>
    </r>
    <r>
      <rPr>
        <i/>
        <sz val="11"/>
        <rFont val="Times New Roman"/>
        <family val="1"/>
      </rPr>
      <t>(Đối với các đối tượng có số dư lớn, không biến động, nợ quá hạn hay không? -&gt; Cần trao đổi với khách hàng những biến động đó. Và đặc biệt đối với khoản công nợ quá hạn cần trích lập dự phòng)</t>
    </r>
    <r>
      <rPr>
        <sz val="11"/>
        <rFont val="Times New Roman"/>
        <family val="1"/>
      </rPr>
      <t xml:space="preserve"> </t>
    </r>
  </si>
  <si>
    <r>
      <t xml:space="preserve">Kiểm tra các nghiệp vụ bù trừ công nợ: </t>
    </r>
    <r>
      <rPr>
        <i/>
        <sz val="11"/>
        <rFont val="Times New Roman"/>
        <family val="1"/>
      </rPr>
      <t>Xem xét hợp đồng, biên bản thỏa thuận, biên bản đối chiếu và bù trừ công nợ giữa các bên (kiểm tra 100%)</t>
    </r>
  </si>
  <si>
    <r>
      <t xml:space="preserve">Đối với các KH là bên liên quan: </t>
    </r>
    <r>
      <rPr>
        <i/>
        <sz val="11"/>
        <rFont val="Times New Roman"/>
        <family val="1"/>
      </rPr>
      <t>Kiểm tra 100%</t>
    </r>
  </si>
  <si>
    <r>
      <t xml:space="preserve">Kiểm tra chi tiết các đối tượng công nợ ngoại tệ phát sinh trong kỳ </t>
    </r>
    <r>
      <rPr>
        <i/>
        <sz val="11"/>
        <rFont val="Times New Roman"/>
        <family val="1"/>
      </rPr>
      <t>(Kiểm tra 100%)</t>
    </r>
  </si>
  <si>
    <r>
      <t xml:space="preserve">Có số dư bên có tài khoản 131 không? </t>
    </r>
    <r>
      <rPr>
        <i/>
        <sz val="11"/>
        <rFont val="Times New Roman"/>
        <family val="1"/>
      </rPr>
      <t>Nếu có, kiểm tra xem có bỏ sót doanh thu chưa ghi nhận không? Có hạch toán nhầm mã đối tượng không?</t>
    </r>
  </si>
  <si>
    <t xml:space="preserve">So sánh số dư trên sổ với bảng kê VAT và các tờ khai thuế GTGT hàng tháng (quý) </t>
  </si>
  <si>
    <t>- VAT chưa kê khai: check invoice detail</t>
  </si>
  <si>
    <t>Break down số dư 138 trên sổ</t>
  </si>
  <si>
    <t>So sánh số dư 138 trên sổ với bảng tổng hợp công nợ 138</t>
  </si>
  <si>
    <r>
      <t xml:space="preserve">Khách hàng có đẩy đủ phiếu chi, phiếu thu, sổ quỹ có dấu và ký đầy đủ chưa? 
</t>
    </r>
    <r>
      <rPr>
        <i/>
        <sz val="11"/>
        <rFont val="Times New Roman"/>
        <family val="1"/>
      </rPr>
      <t>(Nếu chưa có, lưu ý note vào note report)</t>
    </r>
  </si>
  <si>
    <r>
      <t xml:space="preserve">KH có đầy đủ sao kê, sổ phụ ngân hàng, chứng từ giao dịch có dấu và chữ ký của ngân hàng chưa? 
</t>
    </r>
    <r>
      <rPr>
        <i/>
        <sz val="11"/>
        <rFont val="Times New Roman"/>
        <family val="1"/>
      </rPr>
      <t>(Nếu chưa có, lưu ý note vào note report)</t>
    </r>
  </si>
  <si>
    <r>
      <t xml:space="preserve">- Lãi Tiền gửi tiết kiệm: 
</t>
    </r>
    <r>
      <rPr>
        <i/>
        <sz val="11"/>
        <rFont val="Times New Roman"/>
        <family val="1"/>
      </rPr>
      <t>+ Kiểm tra việc tính lãi TGTK đã chính xác chưa? 
+ So sánh SD trên sổ và bảng tính lãi TGTK</t>
    </r>
  </si>
  <si>
    <t>So sánh số dư 141 trên sổ với bảng tổng hợp công nợ 141</t>
  </si>
  <si>
    <t>Break down số dư 141 trên sổ</t>
  </si>
  <si>
    <t xml:space="preserve">Check hồ sơ tạm ứng có đầy đủ không? Việc hoàn ứng có đúng thời hạn không? </t>
  </si>
  <si>
    <r>
      <t xml:space="preserve">Kiểm tra tính hợp lý, hợp lệ, hợp pháp của hóa đơn hàng tháng trước khi hạch toán vào TK 133 và kê khai VAT
</t>
    </r>
    <r>
      <rPr>
        <b/>
        <i/>
        <u/>
        <sz val="11"/>
        <rFont val="Times New Roman"/>
        <family val="1"/>
      </rPr>
      <t>1) Hợp lý:</t>
    </r>
    <r>
      <rPr>
        <i/>
        <sz val="11"/>
        <rFont val="Times New Roman"/>
        <family val="1"/>
      </rPr>
      <t xml:space="preserve">
Nội dung của khoản chi phải phù hợp và phục vụ hoạt động sản xuất kinh doanh của đơn vị.
</t>
    </r>
    <r>
      <rPr>
        <b/>
        <i/>
        <u/>
        <sz val="11"/>
        <rFont val="Times New Roman"/>
        <family val="1"/>
      </rPr>
      <t>2) Hợp lệ:</t>
    </r>
    <r>
      <rPr>
        <i/>
        <sz val="11"/>
        <rFont val="Times New Roman"/>
        <family val="1"/>
      </rPr>
      <t xml:space="preserve">
Hình thức của hóa đơn tuân thủ đúng quy định về việc xuất hóa đơn:
+ Hóa đơn thể hiện đầy đủ các thông tin cần thiết (thông tin người bán, người mua, thông tin mặt hàng, giá trị thuế suất....).
+ Đặc biệt phải check thông tin người mua (thông tin công ty) so khớp với thông tin trên IRC, ERC
</t>
    </r>
    <r>
      <rPr>
        <b/>
        <i/>
        <u/>
        <sz val="11"/>
        <rFont val="Times New Roman"/>
        <family val="1"/>
      </rPr>
      <t>3) Hóa đơn hợp pháp:</t>
    </r>
    <r>
      <rPr>
        <i/>
        <sz val="11"/>
        <rFont val="Times New Roman"/>
        <family val="1"/>
      </rPr>
      <t xml:space="preserve">
Không sử dụng hóa đơn giả, hóa đơn chưa được thông báo phát hành, hóa đơn của NCC bỏ trốn, hóa đơn xuất ra không đúng ngành nghề đã đăng ký của người bán
- Check hóa đơn DN bỏ trốn: 
+ check trên trang: tracuuthongtinnguoinopthue &amp; tracuuhoadon 
+ Nếu cẩn trọng, có thể in màn hình tra cứu để kẹp cùng các hóa đơn có giá trị lớn, từ 20M trở lên</t>
    </r>
  </si>
  <si>
    <t>Kiểm tra các số dư bất thường trên báo cáo nhập xuất tồn (số âm, số dư lớn,...)</t>
  </si>
  <si>
    <t>Đối chiếu số liệu trên bảng tính giá thành với số lượng thành phẩm trên bảng tổng hợp NXT trong kỳ.</t>
  </si>
  <si>
    <r>
      <t>So sánh số dư trên sổ với số dư trên bảng nhập xuất tồn trên phần mềm</t>
    </r>
    <r>
      <rPr>
        <i/>
        <sz val="11"/>
        <rFont val="Times New Roman"/>
        <family val="1"/>
      </rPr>
      <t xml:space="preserve"> (và bảng nhập xuất tồn của khách hàng (nếu có))</t>
    </r>
  </si>
  <si>
    <t>Kiểm tra 100% với các giao dịch mua/bán/nhập khẩu HTK với bên liên quan</t>
  </si>
  <si>
    <r>
      <t xml:space="preserve">Khách hàng có đẩy đủ phiếu nhập, phiếu xuất, bảng tổng hợp nhập xuất tồn có dấu và ký đầy đủ chưa? 
</t>
    </r>
    <r>
      <rPr>
        <i/>
        <sz val="11"/>
        <rFont val="Times New Roman"/>
        <family val="1"/>
      </rPr>
      <t>(Nếu chưa có, lưu ý note vào note report)</t>
    </r>
  </si>
  <si>
    <t>Đối chiếu số dư 154 trên sổ với bảng tính GTSP</t>
  </si>
  <si>
    <t>Trường hợp công ty có lập dự phòng, hủy hay bán phế liệu: Có lưu hồ sơ đầy đủ không?</t>
  </si>
  <si>
    <t>So sánh số dư giữa sổ kế toán và bảng phân bổ</t>
  </si>
  <si>
    <r>
      <t xml:space="preserve">Kiểm tra tính chính xác của bảng phân bổ 242: 
</t>
    </r>
    <r>
      <rPr>
        <i/>
        <sz val="11"/>
        <rFont val="Times New Roman"/>
        <family val="1"/>
      </rPr>
      <t xml:space="preserve">- SD đầu kỳ khớp với số dư CK trước chưa? 
- Thời gian phân bổ hợp lý chưa?
- Tài khoản phân bổ chi phí cho từng bộ phận hợp lý chưa?
- Công thức trên bảng phân bổ chính xác chưa?
- Kiểm tra tính hợp lý và nhất quán của việc phân loại khoản mục CPTT ngắn hạn, dài hạn và thời gian phân bổ </t>
    </r>
  </si>
  <si>
    <t>Kiểm tra chi tiết chứng từ phát sinh tăng 242 để xem xét thời gian phân bổ hợp lý, tài khoản phân bổ chi phí cho từng bộ phận (Confirm với KH các thông tin này)</t>
  </si>
  <si>
    <t>So sánh số dư giữa sổ kế toán và bảng khấu hao TSCĐ</t>
  </si>
  <si>
    <t>Check chi tiết chứng từ phát sinh tăng TSCĐ để kiểm tra điều kiện ghi nhận TSCĐ đã hợp lý theo quy định hiện hành chưa, xem xét thời gian khấu hao hợp lý, tài khoản chi phí khấu hao cho từng bộ phận (Confirm với KH các thông tin này)</t>
  </si>
  <si>
    <r>
      <t xml:space="preserve">Check hồ sơ thanh lý tài sản cố định đã đầy đủ chưa?, hạch toán sổ sách phù hợp chưa? Và việc trình bày trên BCTC đã hợp lý chưa? </t>
    </r>
    <r>
      <rPr>
        <i/>
        <sz val="11"/>
        <rFont val="Times New Roman"/>
        <family val="1"/>
      </rPr>
      <t>(Lãi, lỗ thanh lý TSCĐ sẽ offset khi trình bày trên BCTC)</t>
    </r>
  </si>
  <si>
    <r>
      <t xml:space="preserve">Kiểm tra tính chính xác của bảng khấu hao TSCĐ: 
</t>
    </r>
    <r>
      <rPr>
        <i/>
        <sz val="11"/>
        <rFont val="Times New Roman"/>
        <family val="1"/>
      </rPr>
      <t>- SD đầu kỳ khớp với số dư CK trước chưa? 
- Thời gian khấu hao hợp lý chưa?
- Tài khoản chi phí khấu hao cho từng bộ phận hợp lý chưa?
- Công thức trên bảng khấu hao chính xác chưa?
- Kiểm tra tính hợp lý và nhất quán của việc phân loại TSCĐ và thời gian khấu hao</t>
    </r>
  </si>
  <si>
    <t>Đối với các TSCĐ tăng do nhập khẩu: Kiểm tra, đánh giá sự phù hợp về thời điểm ghi nhận và tỷ giá sử dụng khi ghi nhận TSCĐ</t>
  </si>
  <si>
    <t>So sánh số dư 331 trên sổ với bảng tổng hợp công nợ 331 tương ứng từng loại ngoại tệ (VND, USD, JPY,...)</t>
  </si>
  <si>
    <t>Break down số dư 331 trên sổ</t>
  </si>
  <si>
    <r>
      <t xml:space="preserve">Với dư nợ bên TK 331: 
</t>
    </r>
    <r>
      <rPr>
        <i/>
        <sz val="11"/>
        <rFont val="Times New Roman"/>
        <family val="1"/>
      </rPr>
      <t>- Các khoản ứng trước cho Nhà cung cấp có phù hợp với Điều khoản ứng trước trên Hợp đồng không? Kiểm tra xuống hợp đồng, nghiệm thu, bàn giao xem liệu có bỏ sót hóa đơn, chưa ghi nhận chi phí không
- Hỏi lại khách hàng xem đã đầy đủ hóa đơn chưa, để ghi nhận vào sổ sách hoặc trích trước chi phí đúng kỳ
- Kiểm tra xem có hạch toán nhầm đối tượng không</t>
    </r>
  </si>
  <si>
    <t xml:space="preserve">Kiểm tra các khoản thanh toán bằng tiền mặt trên 20 triệu đ </t>
  </si>
  <si>
    <r>
      <t xml:space="preserve">Kiểm tra chi tiết các đối tượng công nợ ngoại tệ phát sinh trong kỳ </t>
    </r>
    <r>
      <rPr>
        <i/>
        <sz val="11"/>
        <rFont val="Times New Roman"/>
        <family val="1"/>
      </rPr>
      <t>(Kiểm tra 100%)
Xác định thuế Nhà thầu phát sinh (nếu có).</t>
    </r>
  </si>
  <si>
    <t>Break down số dư từng sắc thuế trên sổ</t>
  </si>
  <si>
    <r>
      <t xml:space="preserve">VAT:
</t>
    </r>
    <r>
      <rPr>
        <i/>
        <sz val="11"/>
        <rFont val="Times New Roman"/>
        <family val="1"/>
      </rPr>
      <t>So sánh số dư trên sổ với bảng kê VAT và các tờ khai thuế GTGT hàng tháng (quý) 
Báo KH số phát sinh phải nộp hàng tháng/quý (Nếu có)</t>
    </r>
  </si>
  <si>
    <r>
      <t xml:space="preserve">PIT:
- </t>
    </r>
    <r>
      <rPr>
        <i/>
        <sz val="11"/>
        <rFont val="Times New Roman"/>
        <family val="1"/>
      </rPr>
      <t>So sánh số dư trên sổ với bảng lương và tờ khai PIT
- Đối với lương NET, đã hạch toán PIT vào chi phí trong kỳ chưa</t>
    </r>
  </si>
  <si>
    <t>Đã hạch toán chi phí lệ phí môn bài, thuế nhà thầu, các thuế, phí lệ phí khác chưa</t>
  </si>
  <si>
    <r>
      <t>Xem xét trích trước các khoản chi phí của năm tài chính hiện hành:
-</t>
    </r>
    <r>
      <rPr>
        <i/>
        <sz val="11"/>
        <rFont val="Times New Roman"/>
        <family val="1"/>
      </rPr>
      <t xml:space="preserve"> Các nghĩa vụ nợ phải trả song chưa có đầy đủ hóa đơn, chứng từ (phí tư vấn, phí kiểm toán, điện, nước, điện thoại, thuê văn phòng, máy in,...)
- Chi phí lãi vay phát sinh trong năm tài chính</t>
    </r>
  </si>
  <si>
    <t>Ghi giảm 335 khi có hóa đơn thực tế hoặc khi thanh toán lãi vay</t>
  </si>
  <si>
    <t>- Kiểm tra hóa đơn, hợp đồng về thời hạn của khoản phải thu có tính chất nhiều kỳ
- So sánh số dư trên sổ với bảng tính DT chưa thực hiện</t>
  </si>
  <si>
    <r>
      <t xml:space="preserve">CIT:
</t>
    </r>
    <r>
      <rPr>
        <i/>
        <sz val="11"/>
        <rFont val="Times New Roman"/>
        <family val="1"/>
      </rPr>
      <t>- Check chi phí loại và bảng tính CIT tạm tính quý và quyết toán năm</t>
    </r>
    <r>
      <rPr>
        <sz val="11"/>
        <rFont val="Times New Roman"/>
        <family val="1"/>
      </rPr>
      <t xml:space="preserve">
</t>
    </r>
    <r>
      <rPr>
        <i/>
        <sz val="11"/>
        <rFont val="Times New Roman"/>
        <family val="1"/>
      </rPr>
      <t xml:space="preserve">- CIT tạm nộp có khớp sổ không? 
- Số thuế CIT cuối năm có khớp giữa số dư trên sổ và tờ khai quyết toán CIT chưa? 
Nếu trong quý khách hàng có lãi phải ước tính CIT và báo khách hàng số tiền thuế tạm tính phải nộp và nêu quy định về số tiền tạm nộp này. </t>
    </r>
  </si>
  <si>
    <t>So sánh số phát sinh trên sổ và bảng tính thuế TNDN tạm tính và quyết toán thuế TNDN cuối năm</t>
  </si>
  <si>
    <r>
      <t xml:space="preserve">Kiểm tra lại các khoản thu nhập khác ngoài hoạt động sản xuất kinh doanh đã được ghi nhận đúng bản chất vào tài khoản này chưa, ví dụ:
</t>
    </r>
    <r>
      <rPr>
        <i/>
        <sz val="11"/>
        <rFont val="Times New Roman"/>
        <family val="1"/>
      </rPr>
      <t>- Thu nhập từ nhượng bán, thanh lý TSCD;
- Thu tiền được phạt do khách hàng vi phạm hợp đồng;
- Thu các khoản nợ khó đòi đã xử lý xóa sổ;
- Thu các khoản nợ phải trả không xác định được chủ;
- Các khoản thu nhập khác ngoài các khoản nêu trên.</t>
    </r>
  </si>
  <si>
    <r>
      <t xml:space="preserve"> Kiểm tra những khoản chi phí phát sinh do các sự kiện hay các nghiệp vụ riêng biệt với hoạt động thông thường của các doanh nghiệp, ví dụ:
</t>
    </r>
    <r>
      <rPr>
        <i/>
        <sz val="11"/>
        <rFont val="Times New Roman"/>
        <family val="1"/>
      </rPr>
      <t>- Nghiệp vụ thanh lý, nhượng bán TSCĐ 
- Tiền phạt phải trả do vi phạm hợp đồng kinh tế, phạt hành chính; 
- Các khoản chi phí khác....</t>
    </r>
  </si>
  <si>
    <t>Kiểm tra tính hợp lý và nhất quán của việc hạch toán vào chi phí quản lý hay chi phí bán hàng, hạch toán vào các tiểu khoản chi phí 642, 641</t>
  </si>
  <si>
    <r>
      <t xml:space="preserve">Kiểm tra việc đặt mã chi phí khi hạch toán trên phần mềm phục vụ cho việc quyết toán CIT:
- </t>
    </r>
    <r>
      <rPr>
        <i/>
        <sz val="11"/>
        <rFont val="Times New Roman"/>
        <family val="1"/>
      </rPr>
      <t xml:space="preserve">Mã LOAICP khi hạch toán với các chi phí không hợp lý, hợp lệ 
- Mã LOAIPL khi hạch toán với các chi phí không hợp lý, hợp lệ và đồng thời là khoản phúc lợi cho NLĐ
- Mã PHUCLOI khi hạch toán các khoản phúc lợi cho NLĐ </t>
    </r>
  </si>
  <si>
    <t>Kiểm tra sự biến động chi phí qua từng tháng</t>
  </si>
  <si>
    <t>Hạch toán chi phí lãi vay đã khớp bảng tính lãi vay chưa</t>
  </si>
  <si>
    <t>Hạch toán chênh lệch tỷ giá đã khớp bảng CLTG đã thực hiện và chưa thực hiện cuối kỳ chưa</t>
  </si>
  <si>
    <t>Hạch toán lãi tiền gửi đã khớp sao kê bank chưa</t>
  </si>
  <si>
    <t>Kiểm tra bảng tính GTSP</t>
  </si>
  <si>
    <t xml:space="preserve">Kiểm tra cách tính giá xuất kho của các mã HTK xuất bán trong kỳ </t>
  </si>
  <si>
    <t>So sánh số phát sinh trên sổ với bảng tính GTSP</t>
  </si>
  <si>
    <t>Đối chiếu doanh thu hạch toán với doanh thu theo bảng kê VAT và tờ khai VAT. Giải thích chênh lệch (nếu có)</t>
  </si>
  <si>
    <t>Kiểm tra sự liên tục của hóa đơn để đảm bảo doanh thu bán hàng và cung cấp dịch vụ đã được ghi nhận đầy đủ.</t>
  </si>
  <si>
    <r>
      <t xml:space="preserve">Check bộ hồ sơ doanh thu của KH
</t>
    </r>
    <r>
      <rPr>
        <i/>
        <sz val="11"/>
        <rFont val="Times New Roman"/>
        <family val="1"/>
      </rPr>
      <t>Nếu chưa đầy đủ, mention trên note report</t>
    </r>
  </si>
  <si>
    <t>Kiểm tra 100% với các khoản doanh thu ngoại tệ phát sinh trong kỳ (kiểm tra việc ghi nhận và tỷ giá áp dụng)</t>
  </si>
  <si>
    <t>Kiểm tra 100% đối với các giao dịch với bên liên quan</t>
  </si>
  <si>
    <t>Đối với giao dịch bán hàng vào khu chế xuất hoặc xuất khẩu cần kiểm tra xem có tờ khai xuất khẩu hay không?</t>
  </si>
  <si>
    <t>Lưu ý check các khoản giảm trừ doanh thu về hồ sơ và tính hợp lý khi ghi nhận</t>
  </si>
  <si>
    <t>Số dư TK 421 có khớp thuyết minh lợi nhuận chưa phân phối trên báo cáo kiểm toán không?</t>
  </si>
  <si>
    <t>Check xem đã hạch toán đúng bản chất tài khoản chưa? (Chỉ hạch toán CLTG chưa thực hiện cuối kỳ)</t>
  </si>
  <si>
    <t>SD tài khoản 431 đã bằng 0 chưa?</t>
  </si>
  <si>
    <t>Hồ sơ góp vốn, chứng từ góp vốn có đầy đủ không
Nếu không đầy đủ, mention trên note report</t>
  </si>
  <si>
    <t>Số dư 334 đã khớp giữa sổ với bảng lương chưa?
Break down số dư 334 trên sổ</t>
  </si>
  <si>
    <t>Số dư bảo hiểm đã khớp giữa sổ với bảng lương chưa?
Break down số dư 338 trên sổ</t>
  </si>
  <si>
    <t>Kiểm tra cách phân loại chi phí lương, bảo hiểm cho từng bộ phận: sản xuất, quản lý chung, bán hàng, quản lý doanh nghiệp</t>
  </si>
  <si>
    <t>Đối với các khoản lương có gốc ngoại tệ: Kiểm tra tỷ giá ghi nhận</t>
  </si>
  <si>
    <t>Break down số dư 341</t>
  </si>
  <si>
    <t>Kiểm tra số dư 341 trên sổ với bảng tính lãi vay</t>
  </si>
  <si>
    <t>Kiểm tra bảng tính lãi vay</t>
  </si>
  <si>
    <t>Đối với các khoản vay bên liên quan: Kiểm tra việc ghi sổ và lãi suất áp dụng phù hợp với lãi suất tương đương trên thị trường không</t>
  </si>
  <si>
    <t>Đối với các khoản vay có gốc ngoại tệ: Kiểm tra việc áp dụng tỷ giá quy đổi, xác định và hạch toán chênh lệch tỷ giá  đối với các nghiệp vụ phát sinh trong kỳ và số dư cuối kỳ.</t>
  </si>
  <si>
    <t xml:space="preserve">Đối với các khoản vay cá nhân: Kiểm tra lãi suất vay có vượt trần lãi suất quy định của các văn bản về thuế (150% lãi suất cơ bản của NHNN), việc tính thuế TNCN phải nộp, hình thức thanh toán lãi vay, mối liên hệ giữa đơn vị và cá nhân cho vay,…. </t>
  </si>
  <si>
    <t>Đối với các khoản vay nước ngoài: Kiểm tra việc đăng ký với ngân hàng nhà nước của các khoản vay dài hạn và trung hạn và các nghĩa vụ thuế nhà thầu đối với chi phí lãi vay.</t>
  </si>
  <si>
    <t>Kiểm tra tính hợp lý khi ghi nhận cầm cố, ký quỹ, ký cược (có đầy đủ hợp đồng, chứng từ thanh toán không)</t>
  </si>
  <si>
    <t>Kiểm tra việc phân loại ngắn hạn - dài hạn</t>
  </si>
  <si>
    <t>TCF</t>
  </si>
  <si>
    <t>1. Manager in charge</t>
  </si>
  <si>
    <t>Nu san</t>
  </si>
  <si>
    <t>2. Senior in charge</t>
  </si>
  <si>
    <t>Hien san</t>
  </si>
  <si>
    <t>3. Prepared by</t>
  </si>
  <si>
    <t>The following is a complete list of queries to be answered, confirmations and Certificates to be received and any other outstanding matters to be dealt with before the financial statements are provided to Client.</t>
  </si>
  <si>
    <t>4. Date prepared</t>
  </si>
  <si>
    <t>5. Period</t>
  </si>
  <si>
    <t>TK</t>
  </si>
  <si>
    <t>Nội dung</t>
  </si>
  <si>
    <t>Note</t>
  </si>
  <si>
    <t>Khách hàng: COMMUDE</t>
  </si>
  <si>
    <t>Client: Commude</t>
  </si>
  <si>
    <t>Không có sổ quỹ nội bộ</t>
  </si>
  <si>
    <t>Không thực hiện kiểm kê quỹ cuối tháng</t>
  </si>
  <si>
    <t>Không làm phiếu thu chi</t>
  </si>
  <si>
    <t>Đang chuyển hết tiền vào TK Ms Quỳnh để chi tiêu</t>
  </si>
  <si>
    <t>Không bị âm quỹ thời điểm</t>
  </si>
  <si>
    <t>Chưa thấy thanh toán bằng TM cho hóa đơn từ 20tr</t>
  </si>
  <si>
    <t>Chưa có tài liệu đăng ký TK ngân hàng</t>
  </si>
  <si>
    <t>KH báo hết giãn cách sẽ cung cấp</t>
  </si>
  <si>
    <t>Khớp sao kê ngân hàng</t>
  </si>
  <si>
    <t>ok</t>
  </si>
  <si>
    <t>TSCĐ</t>
  </si>
  <si>
    <t>Chỉ có hóa đơn, chưa xin các hợp đồng mua TSCĐ</t>
  </si>
  <si>
    <t>Chưa có bản đăng ký PP Khấu hao</t>
  </si>
  <si>
    <t>Máy móc, thiết bị viễn thông, thông tin, điện tử, tin học và truyền hình</t>
  </si>
  <si>
    <t>3-15 năm</t>
  </si>
  <si>
    <t>Khách hàng đang khấu hao 36 tháng =&gt; Mức sàn của khung khấu hao theo thông tư 45</t>
  </si>
  <si>
    <t>Chưa có các phí sau</t>
  </si>
  <si>
    <t>Thuê văn phòng tháng 4</t>
  </si>
  <si>
    <t>Các phí thuê tư vấn thành lập công ty, các phí trước thành lập</t>
  </si>
  <si>
    <t>Phí trả cho bên thuê tư vấn kế toán hiện tại</t>
  </si>
  <si>
    <t xml:space="preserve">Số dư còn thuế </t>
  </si>
  <si>
    <t>Hạch toán lương theo đúng BL</t>
  </si>
  <si>
    <t>Bảo hiểm</t>
  </si>
  <si>
    <t>KPCĐ</t>
  </si>
  <si>
    <t>Chưa trích lập KPCĐ</t>
  </si>
  <si>
    <t>635, 515</t>
  </si>
  <si>
    <t>Chưa có bộ hồ sơ doanh thu</t>
  </si>
  <si>
    <t>Chưa có bộ hồ sơ chứng minh thuế suất 0%</t>
  </si>
  <si>
    <t>Chưa có biên bản nghiệm thu nên ngày ghi nhận doanh thu là không có cơ sở</t>
  </si>
  <si>
    <t>Hạch toán tất cả vào 6422- Chi phí quản lý doanh nghiệp</t>
  </si>
  <si>
    <t>Thông tư 133 quy định như thế này thì em đang hiểu là tùy doanh nghiệp mở tiểu khoản hoặc không
=&gt; Nên em vẫn chấp nhận việc họ hạch toán toàn bộ vào 6422</t>
  </si>
  <si>
    <t>Client:</t>
  </si>
  <si>
    <t>COMMUDE</t>
  </si>
  <si>
    <t>STT/ No.</t>
  </si>
  <si>
    <t>Nội dung/ Contents</t>
  </si>
  <si>
    <t>Nợ / Debit</t>
  </si>
  <si>
    <t>Có/ Credit</t>
  </si>
  <si>
    <t>Số tiền/ Amount</t>
  </si>
  <si>
    <t>Ý kiến của khách hàng/ Reply of client</t>
  </si>
  <si>
    <t>TỔNG HỢP BÚT TOÁN ĐIỀU CHỈNH / SUMMARY THE ADJUSTMENT ENTRIES</t>
  </si>
  <si>
    <t>Tham chiếu/ Refer</t>
  </si>
  <si>
    <t>Không xác định được số dư. Đã note vấn đề trong RP tháng 7</t>
  </si>
  <si>
    <t>Đặt cọc thuê VP (Thời hạn thuê 3 năm)</t>
  </si>
  <si>
    <t>TCF tính lại khấu hao OK</t>
  </si>
  <si>
    <t>File tính khấu hao</t>
  </si>
  <si>
    <t>Chi phí lương cho vào 6422 : Xuân Quỳnh, Nguyễn Nga</t>
  </si>
  <si>
    <t>Còn lại 1544</t>
  </si>
  <si>
    <t>Không thấy chỉnh lương của Mr Quân mặc dù đã đề xuất</t>
  </si>
  <si>
    <t>BẢNG LƯƠNG</t>
  </si>
  <si>
    <t>Tiền thuê nhà trả bằng Tiền tính 15% vào TNCT</t>
  </si>
  <si>
    <t>Lương làm thêm giờ không có căn cứ tính</t>
  </si>
  <si>
    <t>Đã note trong RP</t>
  </si>
  <si>
    <t>Vẫn thế, KH không điều chỉnh</t>
  </si>
  <si>
    <t>Khách hàng chưa bổ sung</t>
  </si>
  <si>
    <t>Có vẻ như thanh toán bằng TM và k đưa lên sổ sách</t>
  </si>
  <si>
    <t>KH hiện tại đang thanh toán lương bằng tiền mặt: Lưu ý cần chuẩn bị phiếu lương, bảng ký nhận lương đầy đủ hàng tháng. Ngoài ra lưu ý chuẩn bị đầy đủ bảng chấm công, hồ sơ nhân sự như HĐLĐ, CMND, CCCD, bằng cấp chứng chỉ photo,... Phù hợp với vị trí tuyển dụng và làm việc trong công ty</t>
  </si>
  <si>
    <t>Thưởng dự án, hiệu suất công việc không có căn cứ tính</t>
  </si>
  <si>
    <t>Check bằng sao kê excel</t>
  </si>
  <si>
    <t>Số dư tiền mặt lớn vì chưa thực góp vốn</t>
  </si>
  <si>
    <t>Hóa đơn</t>
  </si>
  <si>
    <t>Đặt cọc thẻ xe tháng 10</t>
  </si>
  <si>
    <t>Đặt cọc thẻ xe tháng 11</t>
  </si>
  <si>
    <t>v</t>
  </si>
  <si>
    <t>Đặt cọc thẻ xe tháng 12</t>
  </si>
  <si>
    <t>Số hiệu tài khoản</t>
  </si>
  <si>
    <t>Tên tài khoản</t>
  </si>
  <si>
    <t>Số dư đầu kỳ</t>
  </si>
  <si>
    <t>Số phát sinh trong kỳ</t>
  </si>
  <si>
    <t>Số dư cuối kỳ</t>
  </si>
  <si>
    <t>Nợ</t>
  </si>
  <si>
    <t>Có</t>
  </si>
  <si>
    <t>A</t>
  </si>
  <si>
    <t>B</t>
  </si>
  <si>
    <t>1</t>
  </si>
  <si>
    <t>2</t>
  </si>
  <si>
    <t>3</t>
  </si>
  <si>
    <t>4</t>
  </si>
  <si>
    <t>5</t>
  </si>
  <si>
    <t>6</t>
  </si>
  <si>
    <t>111</t>
  </si>
  <si>
    <t>Tiền mặt</t>
  </si>
  <si>
    <t>1111</t>
  </si>
  <si>
    <t>Tiền Việt Nam</t>
  </si>
  <si>
    <t>112</t>
  </si>
  <si>
    <t>Tiền gửi Ngân hàng</t>
  </si>
  <si>
    <t>1121</t>
  </si>
  <si>
    <t>1122</t>
  </si>
  <si>
    <t>Ngoại tệ</t>
  </si>
  <si>
    <t>131</t>
  </si>
  <si>
    <t>Phải thu của khách hàng</t>
  </si>
  <si>
    <t>133</t>
  </si>
  <si>
    <t>Thuế GTGT được khấu trừ</t>
  </si>
  <si>
    <t>1331</t>
  </si>
  <si>
    <t>Thuế GTGT được khấu trừ của hàng hóa, dịch vụ</t>
  </si>
  <si>
    <t>1332</t>
  </si>
  <si>
    <t>Thuế GTGT được khấu trừ của TSCĐ</t>
  </si>
  <si>
    <t>138</t>
  </si>
  <si>
    <t>Phải thu khác</t>
  </si>
  <si>
    <t>1386</t>
  </si>
  <si>
    <t>Cầm cố, thế chấp, ký quỹ, ký cược</t>
  </si>
  <si>
    <t>154</t>
  </si>
  <si>
    <t>Chi phí sản xuất, kinh doanh dở dang</t>
  </si>
  <si>
    <t>211</t>
  </si>
  <si>
    <t>Tài sản cố định</t>
  </si>
  <si>
    <t>2111</t>
  </si>
  <si>
    <t>TSCĐ hữu hình</t>
  </si>
  <si>
    <t>21112</t>
  </si>
  <si>
    <t>Máy móc thiết bị</t>
  </si>
  <si>
    <t>214</t>
  </si>
  <si>
    <t>Hao mòn TSCĐ</t>
  </si>
  <si>
    <t>2141</t>
  </si>
  <si>
    <t>Hao mòn TSCĐ hữu hình</t>
  </si>
  <si>
    <t>242</t>
  </si>
  <si>
    <t>Chi phí trả trước</t>
  </si>
  <si>
    <t>331</t>
  </si>
  <si>
    <t>Phải trả cho người bán</t>
  </si>
  <si>
    <t>333</t>
  </si>
  <si>
    <t>Thuế và các khoản phải nộp Nhà nước</t>
  </si>
  <si>
    <t>3335</t>
  </si>
  <si>
    <t>Thuế thu nhập cá nhân</t>
  </si>
  <si>
    <t>334</t>
  </si>
  <si>
    <t>Phải trả người lao động</t>
  </si>
  <si>
    <t>335</t>
  </si>
  <si>
    <t>Chi phí phải trả</t>
  </si>
  <si>
    <t>338</t>
  </si>
  <si>
    <t>Phải trả, phải nộp khác</t>
  </si>
  <si>
    <t>3383</t>
  </si>
  <si>
    <t>Bảo hiểm xã hội</t>
  </si>
  <si>
    <t>3384</t>
  </si>
  <si>
    <t>Bảo hiểm y tế</t>
  </si>
  <si>
    <t>3385</t>
  </si>
  <si>
    <t>Bảo hiểm thất nghiệp</t>
  </si>
  <si>
    <t>411</t>
  </si>
  <si>
    <t>Vốn đầu tư của chủ sở hữu</t>
  </si>
  <si>
    <t>4111</t>
  </si>
  <si>
    <t>Vốn góp của chủ sở hữu</t>
  </si>
  <si>
    <t>421</t>
  </si>
  <si>
    <t>Lợi nhuận sau thuế chưa phân phối</t>
  </si>
  <si>
    <t>4212</t>
  </si>
  <si>
    <t>Lợi nhuận sau thuế chưa phân phối năm nay</t>
  </si>
  <si>
    <t>511</t>
  </si>
  <si>
    <t>Doanh thu bán hàng và cung cấp dịch vụ</t>
  </si>
  <si>
    <t>5113</t>
  </si>
  <si>
    <t>Doanh thu cung cấp dịch vụ</t>
  </si>
  <si>
    <t>515</t>
  </si>
  <si>
    <t>Doanh thu hoạt động tài chính</t>
  </si>
  <si>
    <t>632</t>
  </si>
  <si>
    <t>Giá vốn hàng bán</t>
  </si>
  <si>
    <t>642</t>
  </si>
  <si>
    <t>Chi phí quản lý kinh doanh</t>
  </si>
  <si>
    <t>6422</t>
  </si>
  <si>
    <t>Chi phí quản lý doanh nghiệp</t>
  </si>
  <si>
    <t>911</t>
  </si>
  <si>
    <t>Xác định kết quả kinh doanh</t>
  </si>
  <si>
    <t>Cộng</t>
  </si>
  <si>
    <t>Tháng này chưa tính lại bảng lương</t>
  </si>
  <si>
    <t>Không có chứng từ góp vốn =&gt; Khả năng thực tế là chưa góp =&gt; Nhắc khách hàng kê khai thuế khi chuyển nhượng vốn =&gt; Đã nhắc trong mail tháng 11</t>
  </si>
  <si>
    <t>Tài khoản 642 được mở chi tiết theo từng nội dung chi phí theo quy định. Tùy theo yêu cầu quản lý của từng ngành, từng doanh nghiệp, tài khoản 642 có thể được mở chi tiết theo từng loại chi phí như: chi phí bán hàng, chi phí quản lý doanh nghiệp. Trong từng loại chi phí được theo dõi chi tiết theo từng nội dung chi phí như:</t>
  </si>
  <si>
    <t>635</t>
  </si>
  <si>
    <t>Chi phí tài chính</t>
  </si>
  <si>
    <t>Bổ sung bút toán đặt cọc thẻ xe</t>
  </si>
  <si>
    <t>KH đã bắt đầu sử dụng E-invoice, hình thức hóa đơn đang để dạng cho thuê nhân công</t>
  </si>
  <si>
    <t>Dịch vụ trông xe tháng 6/2022</t>
  </si>
  <si>
    <t>Thuế GTGT - Dịch vụ trông xe tháng 6/2022</t>
  </si>
  <si>
    <t>Ngày hạch toán</t>
  </si>
  <si>
    <t>Ngày chứng từ</t>
  </si>
  <si>
    <t>Số chứng từ</t>
  </si>
  <si>
    <t>Diễn giải</t>
  </si>
  <si>
    <t>TK đối ứng</t>
  </si>
  <si>
    <t>Phát sinh Nợ</t>
  </si>
  <si>
    <t>Phát sinh Có</t>
  </si>
  <si>
    <t>Tên đối tượng</t>
  </si>
  <si>
    <t>PC084/21</t>
  </si>
  <si>
    <t>Hàng hóa tổng hợp cafe sua + tra</t>
  </si>
  <si>
    <t>CHI NHÁNH - CÔNG TY TNHH MỘT THÀNH VIÊN THỰC PHẨM SAIGON CO.OP - CO.OP FOOD MIỀN BẮC</t>
  </si>
  <si>
    <t>Thuế GTGT - Hàng hóa tổng hợp cafe sua + tra</t>
  </si>
  <si>
    <t>PC085/21</t>
  </si>
  <si>
    <t>Sim điện thoại</t>
  </si>
  <si>
    <t>TẬP ĐOÀN CÔNG NGHIỆP - VIỄN THÔNG QUÂN ĐỘI</t>
  </si>
  <si>
    <t>Thuế GTGT - Sim điện thoại</t>
  </si>
  <si>
    <t>PC086/21</t>
  </si>
  <si>
    <t>Phí sử dụng điện thoại 1 năm</t>
  </si>
  <si>
    <t>Thuế GTGT - Phí sử dụng điện thoại 1 năm</t>
  </si>
  <si>
    <t>PC087/21</t>
  </si>
  <si>
    <t>Thiết bị đầu cuối GSM/W-CDMAFDD/E-ULTRA FDD, 2.4Ghz, Tp-link M7000</t>
  </si>
  <si>
    <t>CÔNG TY TNHH MÁY TÍNH HỒNG ANH</t>
  </si>
  <si>
    <t>Thuế GTGT - Thiết bị đầu cuối GSM/W-CDMAFDD/E-ULTRA FDD, 2.4Ghz, Tp-link M7000</t>
  </si>
  <si>
    <t>PC088/21</t>
  </si>
  <si>
    <t>Mua đồ uống</t>
  </si>
  <si>
    <t>CHI NHÁNH HÀ NỘI - CÔNG TY CỔ PHẦN DỊCH VỤ THƯƠNG MẠI TỔNG HỢP VINCOMMERCE</t>
  </si>
  <si>
    <t>Thuế GTGT - Mua đồ uống</t>
  </si>
  <si>
    <t>PC104/21</t>
  </si>
  <si>
    <t>Thuê MC hội trường âm thanh ánh sáng tổ chức gala dinner</t>
  </si>
  <si>
    <t>CÔNG TY TNHH TMDV XÂY DỰNG VÀ QUẢNG CÁO HẠNH MINH HÂN</t>
  </si>
  <si>
    <t>Thuế GTGT - Thuê MC hội trường âm thanh ánh sáng tổ chức gala dinner</t>
  </si>
  <si>
    <t>PC089/21</t>
  </si>
  <si>
    <t>Realtime PCR SARS-CoV- 2</t>
  </si>
  <si>
    <t>CÔNG TY TNHH CÔNG NGHỆ VÀ XÉT NGHIỆM Y HỌC</t>
  </si>
  <si>
    <t>PC090/21</t>
  </si>
  <si>
    <t>PC091/21</t>
  </si>
  <si>
    <t>Mua kẹo lạc + bánh đậu xanh</t>
  </si>
  <si>
    <t>CÔNG TY CỔ PHẦN HỒNG LAM</t>
  </si>
  <si>
    <t>Thuế GTGT - Mua kẹo lạc + bánh đậu xanh</t>
  </si>
  <si>
    <t>PC092/21</t>
  </si>
  <si>
    <t>Cước vận chuyển khách Hà Nội - Nội Bài (20/07/2022)</t>
  </si>
  <si>
    <t>CÔNG TY CỔ PHẦN BA SAO</t>
  </si>
  <si>
    <t>Thuế GTGT - Cước vận chuyển khách Hà Nội - Nội Bài (20/07/2022)</t>
  </si>
  <si>
    <t>PC093/21</t>
  </si>
  <si>
    <t>Vé Combo cáp treo + buffet</t>
  </si>
  <si>
    <t>CÔNG TY TNHH ĐẦU TƯ PHÁT TRIỂN DỊCH VỤ DU LỊCH HERMES TRAVEL</t>
  </si>
  <si>
    <t>Thuế GTGT - Vé Combo cáp treo + buffet</t>
  </si>
  <si>
    <t>PC094/21</t>
  </si>
  <si>
    <t>PC095/21</t>
  </si>
  <si>
    <t>Vé vào công viên nước</t>
  </si>
  <si>
    <t>Thuế GTGT - Vé vào công viên nước</t>
  </si>
  <si>
    <t>PC103/21</t>
  </si>
  <si>
    <t>CÔNG TY CỔ PHẦN QUẢN LÝ TÒA NHÀ FRIENDLY</t>
  </si>
  <si>
    <t>PC096/21</t>
  </si>
  <si>
    <t>Dịch vụ phòng nghỉ</t>
  </si>
  <si>
    <t>CÔNG TY CỔ PHẦN DU LỊCH TÂN PHÚ</t>
  </si>
  <si>
    <t>Thuế GTGT - Dịch vụ phòng nghỉ</t>
  </si>
  <si>
    <t>PC097/21</t>
  </si>
  <si>
    <t>Nước khoáng Lavie 5G-19L</t>
  </si>
  <si>
    <t>CÔNG TY TNHH THƯƠNG MẠI TỔNG HỢP THIÊN BÌNH</t>
  </si>
  <si>
    <t>Thuế GTGT - Nước khoáng Lavie 5G-19L</t>
  </si>
  <si>
    <t>PC098/21</t>
  </si>
  <si>
    <t>Tiền phòng avana mai châu</t>
  </si>
  <si>
    <t>Thuế GTGT - Tiền phòng avana mai châu</t>
  </si>
  <si>
    <t>PC099/21</t>
  </si>
  <si>
    <t>Tiền phòng sealink city</t>
  </si>
  <si>
    <t>Thuế GTGT - Tiền phòng sealink city</t>
  </si>
  <si>
    <t>PC100/21</t>
  </si>
  <si>
    <t>PC101/21</t>
  </si>
  <si>
    <t>CÔNG TY CỔ PHẦN DU LỊCH SAPA HILLS</t>
  </si>
  <si>
    <t>PC102/21</t>
  </si>
  <si>
    <t>Dịch vụ phòng nghỉ tại Đà Nẵng</t>
  </si>
  <si>
    <t>Thuế GTGT - Dịch vụ phòng nghỉ tại Đà Nẵng</t>
  </si>
  <si>
    <t>NVK0119/21</t>
  </si>
  <si>
    <t>Thanh toán lương tháng 7</t>
  </si>
  <si>
    <t>PC105/21</t>
  </si>
  <si>
    <t>CÔNG TY CỔ PHẦN TRI VIỆT HỘI AN</t>
  </si>
  <si>
    <t>UNC0096/21</t>
  </si>
  <si>
    <t>Rút tiền mặt</t>
  </si>
  <si>
    <t>3388</t>
  </si>
  <si>
    <t>Khớp BL tháng 10</t>
  </si>
  <si>
    <t>Thuế TNCN tháng 11</t>
  </si>
  <si>
    <t>Khớp BL tháng 11</t>
  </si>
  <si>
    <t>4211</t>
  </si>
  <si>
    <t>Lợi nhuận sau thuế chưa phân phối năm trước</t>
  </si>
  <si>
    <t>Thuế TNCN tháng 12</t>
  </si>
  <si>
    <t>Khớp BL tháng 12</t>
  </si>
  <si>
    <t>Từ ngày 26/12/2022, công ty chuyển từ Công ty TNHH sang Công ty Cổ phần -&gt; lưu ý thời gian góp vốn</t>
  </si>
  <si>
    <t>Một số hóa đơn đang sai tên công ty
-&gt; công ty cần liên hệ với NCC để điều chỉnh hóa đơn để được tính là chi phí hợp lý và khấu trừ VAT tương ứng.</t>
  </si>
  <si>
    <t>Một số hóa đơn đang xuất sai tên công ty -công ty cần liên hệ với NCC để điều chỉnh hóa đơn để được tính là chi phí hợp lý và khấu trừ VAT tương ứng.</t>
  </si>
  <si>
    <t>c</t>
  </si>
  <si>
    <t>Hóa đơn số 00016066 ngày 17.01.2023 của chi nhánh Hà Nội - Công ty cổ phần dịch vụ thương mại tổng hợp Wincommerce</t>
  </si>
  <si>
    <t>Hóa đơn số 1621 ngày 30.01.2023 của chi nhánh - Công ty TNHH một thành viên thực phẩm Saigon Co.op-Co.op Food miền Bắc</t>
  </si>
  <si>
    <t>Hóa đơn số 2 ngày 30.01.2023 xuất cho Công ty TNHH Commude Việt Nam đang xuất sai tỉ giá, Tỉ giá xuất hóa đơn này là tỉ giá của ngày nhận tiền 27.01.2023 -&gt; Công ty cần xuất hóa đơn điều chỉnh tỉ giá 178.7 -&gt; 178.69</t>
  </si>
  <si>
    <t>Hóa đơn số 1 đang xuất chi phí thuê ngoài phát triển phần mềm của tháng 12, Công ty cần xác định lại khoản này đã hoàn thành trong tháng 12  chưa, nếu đã hoàn thành thì cần trích trước doanh thu tại thời điểm tháng 12 để đảm bảo tính đúng kỳ cho khoản thu nhập này</t>
  </si>
  <si>
    <t>Điều chỉnh lại bút toán chênh lệch tỉ giá của nghiệp vụ chuyển tiền nội bộ ngày 31.01.2023( NVK0186/21)</t>
  </si>
  <si>
    <t>Chưa gửi hóa đơn tiền điện tháng 1</t>
  </si>
  <si>
    <t>Chưa có thông báo bảo hiểm tháng 1</t>
  </si>
  <si>
    <t>Chưa rõ tỉ lệ phân bổ chi phí lương, hiện tại nếu chỉ tính Ms. Quỳnh và Ms. Nga vào chi phí quản lý thì chỉ hạch toán vào 642 số tiền 35.820.000 VND</t>
  </si>
  <si>
    <t>Chưa có thông báo bảo hiểm
Chưa đóng BH tháng 1</t>
  </si>
  <si>
    <t>Thuế TNCN tháng 01</t>
  </si>
  <si>
    <t>Thuế TNCN tháng 01.2023</t>
  </si>
  <si>
    <t>Khớp bảng lương tháng 1.2023</t>
  </si>
  <si>
    <t>Chưa rõ tỉ lệ phân bổ chi phí lương, hiện tại nếu chỉ tính Ms. Quỳnh và Ms. Nga vào chi phí quản lý thì chỉ hạch toán vào 642 số tiền 35.820.000 VND
-&gt; Công ty xem xét điều chỉnh lại  nếu đang phân bổ sai tỉ lệ</t>
  </si>
  <si>
    <t>Điều chỉnh lại chênh lệch tỉ giá của bút toán chuyển tiền nội bộ</t>
  </si>
  <si>
    <t>Số dư có</t>
  </si>
  <si>
    <t>Phí dịch vụ tư vấn tháng 12.2022</t>
  </si>
  <si>
    <t>Số dư Nợ</t>
  </si>
  <si>
    <t>Trả trước phí kiểm toán BCTC cho FAC</t>
  </si>
  <si>
    <t>Công ty chưa thực hiện nộp thuế TNCN quý 4.2022 -&gt; Công ty lưu ý tính lãi chậm nộp khi thực hiện nộp thuế</t>
  </si>
  <si>
    <t>Công ty chưa thực hiện nộp thuế TNCN quý 4.2022 và thuế môn bài năm 2023 -&gt; Công ty lưu ý tính lãi chậm nộp khi thực hiện nộp thế</t>
  </si>
  <si>
    <t>Hóa đơn số 166675 ngày 11.02.2023 của Công ty Điện Lực Nam Từ Liêm</t>
  </si>
  <si>
    <t>Phí dịch vụ tư vấn tháng 12.2022 (TCF)</t>
  </si>
  <si>
    <t>Phí dịch vụ tư vấn tháng 01.2023 (TCF)</t>
  </si>
  <si>
    <t>Thuế TNCN tháng 02.2023</t>
  </si>
  <si>
    <t>Khớp BL tháng 02,2023</t>
  </si>
  <si>
    <t>Chưa rõ tỉ lệ phân bổ chi phí lương, hiện tại nếu chỉ tính Ms. Quỳnh và Ms. Nga vào chi phí quản lý thì chỉ hạch toán vào 642 số tiền 18.848.974 VND</t>
  </si>
  <si>
    <t>Chưa có thông báo bảo hiểm
Đóng BH tháng 1, 2 ngày 24/02 trên sao kê ngân hàng, nhưng hiện tại TBBH không thể hiện số tiền đã nộp</t>
  </si>
  <si>
    <t>Phuong</t>
  </si>
  <si>
    <t>Hóa đơn số 3525 ngày 03.03 của công ty TNHH MTV Thực phầm SaiGon CO.OP - CO.OP FOOD Miền Bắc</t>
  </si>
  <si>
    <t xml:space="preserve">Theo TBBH tháng 2 thì  BH đang ghi nhận là chưa nộp tiền BH, mặc dù Commude VN đã làm lệnh thanh toán ngày 24/2 qua NH =&gt; Đề nghị KH liên lạc với CQBH để đối chiếu lại </t>
  </si>
  <si>
    <t>Rủi ro xuất chậm HĐ cho khoản nhận tiền 272.000 JPY vào ngày 28/02</t>
  </si>
  <si>
    <t>Truy thu BHXH của 2 nhân viên báo giảm chậm trong tháng 3 =&gt; Tiến hành nộp phần còn thiếu cùng với BH tháng 4</t>
  </si>
  <si>
    <t>Chi phí lương cho vào 6422 : Xuân Quỳnh, Nguyễn Nga, 20% lương Mr. Quân</t>
  </si>
  <si>
    <t>Truy thu BHYT của 2 nhân viên nghỉ việc: 450,684VND</t>
  </si>
  <si>
    <t>Phí dịch vụ tư vấn tháng 02.2023 (TCF)</t>
  </si>
  <si>
    <t>Khớp BL tháng 02.2023</t>
  </si>
  <si>
    <t>Thuế TNCN tháng 03.2023</t>
  </si>
  <si>
    <t>Khớp BL tháng 03.2023</t>
  </si>
  <si>
    <r>
      <t xml:space="preserve">Sửa diễn giải phiếu UNC0151/21 : Thanh toán tiền phí dịch vụ soát xét báo cáo tháng 01+02/2023 -&gt; </t>
    </r>
    <r>
      <rPr>
        <i/>
        <sz val="10"/>
        <color theme="1"/>
        <rFont val="Times New Roman"/>
        <family val="1"/>
      </rPr>
      <t>Thanh toán tiền phí dịch vụ soát xét báo cáo tháng 12.2022+01/2023</t>
    </r>
  </si>
  <si>
    <t>Số thuế còn thừa sau QTT TNCN 2022 là 9.033.357
===&gt;&gt;Bù trừ số thuế TNCN vào tháng sau</t>
  </si>
  <si>
    <t xml:space="preserve">Nhắc KH nhớ đóng cho BHXH quận Nam Từ Liêm trước ngày 01/05/2023 </t>
  </si>
  <si>
    <t>Diff</t>
  </si>
  <si>
    <t>Mẫu số: F01-DNN</t>
  </si>
  <si>
    <t>Công Ty CP Commude Việt Nam</t>
  </si>
  <si>
    <t>(Ban hành theo Thông tư số 133/2016/TT-BTC
Ngày 26/08/2016 của Bộ Tài chính)</t>
  </si>
  <si>
    <t>Tầng 6, tòa CT1, tòa nhà C14 Bắc Hà, đường Tố Hữu, Phường Trung Văn, Quận Nam Từ Liêm, Tp Hà Nội, Việt Nam</t>
  </si>
  <si>
    <t>BẢNG CÂN ĐỐI TÀI KHOẢN</t>
  </si>
  <si>
    <t>Tháng 4 năm 2023</t>
  </si>
  <si>
    <t>Đơn vị tính: VND</t>
  </si>
  <si>
    <t>Công Ty TNHH Relipa</t>
  </si>
  <si>
    <t>Tầng 3, Tháp C, Tòa Nhà Golden Place, Đường Mễ Trì, Phường Mễ Trì, Quận Nam Từ Liêm, Thành Phố Hà Nội, Việt Nam</t>
  </si>
  <si>
    <t>2/3</t>
  </si>
  <si>
    <t>Lập, Ngày ..... tháng ..... năm .........</t>
  </si>
  <si>
    <t>Người lập biểu</t>
  </si>
  <si>
    <t>Kế toán trưởng</t>
  </si>
  <si>
    <t>Người đại diện theo pháp luật</t>
  </si>
  <si>
    <t>(Ký, họ tên)</t>
  </si>
  <si>
    <t>(Ký, họ tên, đóng dấu)</t>
  </si>
  <si>
    <t>- Số chứng chỉ hành nghề:</t>
  </si>
  <si>
    <t>- Đơn vị cung cấp dịch vụ kế toán:</t>
  </si>
  <si>
    <t>3/3</t>
  </si>
  <si>
    <t>Nguyên giá</t>
  </si>
  <si>
    <t>KHTSCĐ</t>
  </si>
  <si>
    <t>211, 214</t>
  </si>
  <si>
    <t>Khớp bảng tính khấu hao</t>
  </si>
  <si>
    <t>Khớp bảng phân bổ trích trước</t>
  </si>
  <si>
    <t>Phí dịch vụ tư vấn tháng 03.2023 (TCF)</t>
  </si>
  <si>
    <t>Dư Có</t>
  </si>
  <si>
    <t>Thuế TNCN tháng 04.2023</t>
  </si>
  <si>
    <t>PIT Q1/2023</t>
  </si>
  <si>
    <t>Payrolls</t>
  </si>
  <si>
    <t>Chi phí lương cho vào 6422 : Dinh, Nguyễn Nga, 20% lương Mr. Quân</t>
  </si>
  <si>
    <t>BHXH</t>
  </si>
  <si>
    <t>BHYT</t>
  </si>
  <si>
    <t>BHTN</t>
  </si>
  <si>
    <t>Cty không trích lập KPCĐ</t>
  </si>
  <si>
    <t>Tháng này không phát sinh doanh thu</t>
  </si>
  <si>
    <t>Doanh thu, chi phí tài chính</t>
  </si>
  <si>
    <t>Không phát sinh</t>
  </si>
  <si>
    <t>Khớp TBBH tháng 4/2023</t>
  </si>
  <si>
    <t>Truy thu BHYT của 2 nv nghỉ việc</t>
  </si>
  <si>
    <t>Vé máy bay quốc tế - HAN MNL HAN hđ 15 ===&gt; Xin Quyết định cử đi công tác</t>
  </si>
  <si>
    <t>Trả bằng TM vào tháng 4/2023</t>
  </si>
  <si>
    <t>FILE CHECK MONTHLY ACCOUNTING</t>
  </si>
  <si>
    <t>Client</t>
  </si>
  <si>
    <t>My san</t>
  </si>
  <si>
    <t>PIC</t>
  </si>
  <si>
    <t>Phuong san</t>
  </si>
  <si>
    <t>First checking date</t>
  </si>
  <si>
    <t>NO. 
STT</t>
  </si>
  <si>
    <t>Account
Tài khoản</t>
  </si>
  <si>
    <t>Jan</t>
  </si>
  <si>
    <t>Feb</t>
  </si>
  <si>
    <t>Mar</t>
  </si>
  <si>
    <t>Apr</t>
  </si>
  <si>
    <t>May</t>
  </si>
  <si>
    <t>Jun</t>
  </si>
  <si>
    <t>Jul</t>
  </si>
  <si>
    <t>Aug</t>
  </si>
  <si>
    <t>Sep</t>
  </si>
  <si>
    <t>Oct</t>
  </si>
  <si>
    <t>Nov</t>
  </si>
  <si>
    <t>Dec</t>
  </si>
  <si>
    <t>Overall</t>
  </si>
  <si>
    <t>1st</t>
  </si>
  <si>
    <t>2nd</t>
  </si>
  <si>
    <t>3rd</t>
  </si>
  <si>
    <t>Average</t>
  </si>
  <si>
    <t>Tổng hợp /Overall</t>
  </si>
  <si>
    <t>111  - Cash on hand</t>
  </si>
  <si>
    <t>112 - Cash at bank</t>
  </si>
  <si>
    <t>128 - Other investments</t>
  </si>
  <si>
    <t>131 - Accounts receivable</t>
  </si>
  <si>
    <t>133 - Deducted VAT</t>
  </si>
  <si>
    <t>138 - Other receivables</t>
  </si>
  <si>
    <t>141 - Advances</t>
  </si>
  <si>
    <t>15* - Inventories</t>
  </si>
  <si>
    <t>242 - Prepaid expense</t>
  </si>
  <si>
    <t>244 - Collateral &amp; deposit</t>
  </si>
  <si>
    <t>21* - Fixed assets</t>
  </si>
  <si>
    <t>241 - Construction in progress</t>
  </si>
  <si>
    <t>331 - Accounts payable</t>
  </si>
  <si>
    <t>3331 - VAT Payable</t>
  </si>
  <si>
    <t>3334 - CIT Payable</t>
  </si>
  <si>
    <t>3335 - PIT Payable</t>
  </si>
  <si>
    <t>333* - Other taxes</t>
  </si>
  <si>
    <t>341 - Loans</t>
  </si>
  <si>
    <t>334, 338 - Salaries, Insurances</t>
  </si>
  <si>
    <t>335 - Accruals</t>
  </si>
  <si>
    <t>3387 - Unearned revenue</t>
  </si>
  <si>
    <t>3388 - Other payables</t>
  </si>
  <si>
    <t>411 - Contributed capital</t>
  </si>
  <si>
    <t>421 - Retained earning</t>
  </si>
  <si>
    <t>511 - Sales Revenue</t>
  </si>
  <si>
    <t>515 - Financial revenues</t>
  </si>
  <si>
    <t>632 - CoGS</t>
  </si>
  <si>
    <t>635 - Financial expenses</t>
  </si>
  <si>
    <t>641-642</t>
  </si>
  <si>
    <t>711 - Other incomes</t>
  </si>
  <si>
    <t>811 - Other expenses</t>
  </si>
  <si>
    <t>821 - CIT expense</t>
  </si>
  <si>
    <r>
      <t xml:space="preserve">Các vấn đề khác
</t>
    </r>
    <r>
      <rPr>
        <b/>
        <i/>
        <sz val="10"/>
        <rFont val="Times New Roman"/>
        <family val="1"/>
      </rPr>
      <t>Other issues</t>
    </r>
  </si>
  <si>
    <t>COMMUDE 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</si>
</sst>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0;\(#,##0\);"/>
    <numFmt numFmtId="166" formatCode="0.00;\-0.00;"/>
    <numFmt numFmtId="167" formatCode="#,##0;&quot;(&quot;#,##0&quot;)&quot;"/>
  </numFmts>
  <fonts count="75">
    <font>
      <sz val="11"/>
      <color theme="1"/>
      <name val="Calibri"/>
      <family val="2"/>
      <scheme val="minor"/>
    </font>
    <font>
      <sz val="11"/>
      <color theme="1"/>
      <name val="Calibri"/>
      <family val="2"/>
      <scheme val="minor"/>
    </font>
    <font>
      <b/>
      <sz val="11"/>
      <color theme="1"/>
      <name val="Times New Roman"/>
      <family val="1"/>
    </font>
    <font>
      <b/>
      <sz val="11"/>
      <name val="Times New Roman"/>
      <family val="1"/>
    </font>
    <font>
      <sz val="11"/>
      <name val="Times New Roman"/>
      <family val="1"/>
    </font>
    <font>
      <b/>
      <i/>
      <sz val="11"/>
      <name val="Times New Roman"/>
      <family val="1"/>
    </font>
    <font>
      <sz val="11"/>
      <color theme="1"/>
      <name val="Times New Roman"/>
      <family val="1"/>
    </font>
    <font>
      <i/>
      <sz val="11"/>
      <name val="Times New Roman"/>
      <family val="1"/>
    </font>
    <font>
      <i/>
      <sz val="11"/>
      <color theme="1"/>
      <name val="Times New Roman"/>
      <family val="1"/>
    </font>
    <font>
      <b/>
      <sz val="14"/>
      <color theme="1"/>
      <name val="Times New Roman"/>
      <family val="1"/>
    </font>
    <font>
      <b/>
      <i/>
      <sz val="11"/>
      <color theme="1"/>
      <name val="Times New Roman"/>
      <family val="1"/>
    </font>
    <font>
      <b/>
      <i/>
      <u/>
      <sz val="11"/>
      <name val="Times New Roman"/>
      <family val="1"/>
    </font>
    <font>
      <b/>
      <sz val="10"/>
      <color indexed="8"/>
      <name val="Times New Roman"/>
      <family val="1"/>
    </font>
    <font>
      <sz val="10"/>
      <color indexed="8"/>
      <name val="Times New Roman"/>
      <family val="1"/>
    </font>
    <font>
      <b/>
      <sz val="10"/>
      <color indexed="30"/>
      <name val="Times New Roman"/>
      <family val="1"/>
    </font>
    <font>
      <sz val="10"/>
      <name val="Times New Roman"/>
      <family val="1"/>
    </font>
    <font>
      <i/>
      <sz val="10"/>
      <color indexed="8"/>
      <name val="Times New Roman"/>
      <family val="1"/>
    </font>
    <font>
      <sz val="10"/>
      <name val="Arial"/>
      <family val="2"/>
    </font>
    <font>
      <sz val="10"/>
      <color rgb="FFFF0000"/>
      <name val="Times New Roman"/>
      <family val="1"/>
    </font>
    <font>
      <sz val="10"/>
      <color theme="1"/>
      <name val="Times New Roman"/>
      <family val="1"/>
    </font>
    <font>
      <sz val="11"/>
      <color rgb="FFFF0000"/>
      <name val="Calibri"/>
      <family val="2"/>
      <scheme val="minor"/>
    </font>
    <font>
      <b/>
      <sz val="10"/>
      <color theme="1"/>
      <name val="Times New Roman"/>
      <family val="1"/>
    </font>
    <font>
      <i/>
      <sz val="10"/>
      <color theme="1"/>
      <name val="Times New Roman"/>
      <family val="1"/>
    </font>
    <font>
      <b/>
      <sz val="13"/>
      <color theme="1"/>
      <name val="Times New Roman"/>
      <family val="1"/>
    </font>
    <font>
      <sz val="11"/>
      <color rgb="FFFF0000"/>
      <name val="Times New Roman"/>
      <family val="1"/>
    </font>
    <font>
      <i/>
      <sz val="11"/>
      <color rgb="FFFF0000"/>
      <name val="Times New Roman"/>
      <family val="1"/>
    </font>
    <font>
      <b/>
      <sz val="11"/>
      <color indexed="8"/>
      <name val="Times New Roman"/>
      <family val="1"/>
    </font>
    <font>
      <sz val="8"/>
      <color theme="1"/>
      <name val="Microsoft Sans Serif"/>
      <family val="2"/>
    </font>
    <font>
      <i/>
      <sz val="10"/>
      <color rgb="FFFF0000"/>
      <name val="Times New Roman"/>
      <family val="1"/>
    </font>
    <font>
      <sz val="9"/>
      <color indexed="8"/>
      <name val="Arial Narrow"/>
      <family val="2"/>
    </font>
    <font>
      <sz val="8"/>
      <color rgb="FF000000"/>
      <name val="Microsoft Sans Serif"/>
      <family val="2"/>
    </font>
    <font>
      <sz val="8"/>
      <name val="Microsoft Sans Serif"/>
      <family val="2"/>
    </font>
    <font>
      <b/>
      <sz val="10"/>
      <color indexed="10"/>
      <name val="Times New Roman"/>
      <family val="1"/>
    </font>
    <font>
      <b/>
      <sz val="10"/>
      <color indexed="8"/>
      <name val="Times New Roman"/>
      <family val="1"/>
    </font>
    <font>
      <b/>
      <sz val="9"/>
      <color indexed="8"/>
      <name val="Arial Narrow"/>
      <family val="2"/>
    </font>
    <font>
      <sz val="10"/>
      <color indexed="10"/>
      <name val="Times New Roman"/>
      <family val="1"/>
    </font>
    <font>
      <sz val="10"/>
      <color indexed="8"/>
      <name val="Times New Roman"/>
      <family val="1"/>
    </font>
    <font>
      <sz val="9"/>
      <color indexed="8"/>
      <name val="Arial Narrow"/>
      <family val="2"/>
    </font>
    <font>
      <b/>
      <sz val="11"/>
      <color indexed="8"/>
      <name val="Times New Roman"/>
      <family val="1"/>
    </font>
    <font>
      <b/>
      <sz val="9"/>
      <color indexed="8"/>
      <name val="Arial Narrow"/>
      <family val="2"/>
    </font>
    <font>
      <b/>
      <sz val="11"/>
      <color theme="1"/>
      <name val="Calibri"/>
      <family val="2"/>
      <scheme val="minor"/>
    </font>
    <font>
      <b/>
      <sz val="8"/>
      <color indexed="8"/>
      <name val="Times New Roman"/>
      <family val="1"/>
    </font>
    <font>
      <sz val="8"/>
      <color indexed="8"/>
      <name val="Times New Roman"/>
      <family val="1"/>
    </font>
    <font>
      <sz val="6"/>
      <color rgb="FF000000"/>
      <name val="Arial"/>
      <family val="2"/>
    </font>
    <font>
      <b/>
      <sz val="12"/>
      <color rgb="FF000000"/>
      <name val="Times New Roman"/>
      <family val="1"/>
    </font>
    <font>
      <sz val="11"/>
      <color rgb="FF000000"/>
      <name val="Times New Roman"/>
      <family val="1"/>
    </font>
    <font>
      <i/>
      <sz val="10"/>
      <color rgb="FF000000"/>
      <name val="Times New Roman"/>
      <family val="1"/>
    </font>
    <font>
      <b/>
      <sz val="15"/>
      <color rgb="FF000000"/>
      <name val="Times New Roman"/>
      <family val="1"/>
    </font>
    <font>
      <b/>
      <i/>
      <sz val="12"/>
      <color rgb="FF000000"/>
      <name val="Times New Roman"/>
      <family val="1"/>
    </font>
    <font>
      <i/>
      <sz val="11"/>
      <color rgb="FF000000"/>
      <name val="Times New Roman"/>
      <family val="1"/>
    </font>
    <font>
      <b/>
      <sz val="11"/>
      <color rgb="FF000000"/>
      <name val="Times New Roman"/>
      <family val="1"/>
    </font>
    <font>
      <b/>
      <sz val="10"/>
      <color rgb="FF0000FF"/>
      <name val="Times New Roman"/>
      <family val="1"/>
    </font>
    <font>
      <b/>
      <sz val="10"/>
      <color rgb="FF000000"/>
      <name val="Times New Roman"/>
      <family val="1"/>
    </font>
    <font>
      <b/>
      <sz val="9"/>
      <color rgb="FF000000"/>
      <name val="Arial Narrow"/>
      <family val="2"/>
    </font>
    <font>
      <sz val="10"/>
      <color rgb="FF0000FF"/>
      <name val="Times New Roman"/>
      <family val="1"/>
    </font>
    <font>
      <sz val="10"/>
      <color rgb="FF000000"/>
      <name val="Times New Roman"/>
      <family val="1"/>
    </font>
    <font>
      <sz val="9"/>
      <color rgb="FF000000"/>
      <name val="Arial Narrow"/>
      <family val="2"/>
    </font>
    <font>
      <sz val="12"/>
      <color rgb="FF000000"/>
      <name val="Times New Roman"/>
      <family val="1"/>
    </font>
    <font>
      <b/>
      <i/>
      <sz val="10"/>
      <color theme="1"/>
      <name val="Times New Roman"/>
      <family val="1"/>
    </font>
    <font>
      <i/>
      <sz val="10"/>
      <name val="Times New Roman"/>
      <family val="1"/>
    </font>
    <font>
      <i/>
      <sz val="10"/>
      <color rgb="FFFF0000"/>
      <name val="Timeé"/>
    </font>
    <font>
      <sz val="10"/>
      <color theme="1"/>
      <name val="Timeé"/>
    </font>
    <font>
      <b/>
      <sz val="10"/>
      <color theme="1"/>
      <name val="Timeé"/>
    </font>
    <font>
      <sz val="10"/>
      <name val="Timeé"/>
    </font>
    <font>
      <i/>
      <sz val="10"/>
      <name val="Timeé"/>
    </font>
    <font>
      <b/>
      <sz val="10"/>
      <color theme="4"/>
      <name val="Timeé"/>
    </font>
    <font>
      <b/>
      <sz val="10"/>
      <name val="Times New Roman"/>
      <family val="1"/>
    </font>
    <font>
      <sz val="10"/>
      <color theme="1"/>
      <name val="Calibri"/>
      <family val="2"/>
      <scheme val="minor"/>
    </font>
    <font>
      <sz val="10"/>
      <color rgb="FFFF0000"/>
      <name val="Calibri"/>
      <family val="2"/>
      <scheme val="minor"/>
    </font>
    <font>
      <b/>
      <u/>
      <sz val="10"/>
      <color rgb="FFFF0000"/>
      <name val="Times New Roman"/>
      <family val="1"/>
    </font>
    <font>
      <b/>
      <i/>
      <sz val="10"/>
      <name val="Times New Roman"/>
      <family val="1"/>
    </font>
    <font>
      <b/>
      <i/>
      <sz val="14"/>
      <color theme="1"/>
      <name val="Times New Roman"/>
      <family val="1"/>
    </font>
    <font>
      <b/>
      <i/>
      <sz val="10"/>
      <color rgb="FFFF0000"/>
      <name val="Times New Roman"/>
      <family val="1"/>
    </font>
    <font>
      <i/>
      <sz val="10"/>
      <color rgb="FF0070C0"/>
      <name val="Calibri"/>
      <family val="2"/>
      <scheme val="minor"/>
    </font>
    <font>
      <b/>
      <sz val="10"/>
      <color rgb="FFFF0000"/>
      <name val="Times New Roman"/>
      <family val="1"/>
    </font>
  </fonts>
  <fills count="11">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ADC7E7"/>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0" tint="-0.499984740745262"/>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hair">
        <color indexed="64"/>
      </top>
      <bottom style="hair">
        <color indexed="64"/>
      </bottom>
      <diagonal/>
    </border>
    <border>
      <left style="thin">
        <color indexed="8"/>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rgb="FF7DA2CE"/>
      </left>
      <right style="thin">
        <color rgb="FF7DA2CE"/>
      </right>
      <top style="thin">
        <color rgb="FF7DA2CE"/>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diagonal/>
    </border>
    <border>
      <left style="thin">
        <color indexed="64"/>
      </left>
      <right style="thin">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6">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7" fillId="0" borderId="0"/>
    <xf numFmtId="9" fontId="1" fillId="0" borderId="0" applyFont="0" applyFill="0" applyBorder="0" applyAlignment="0" applyProtection="0"/>
  </cellStyleXfs>
  <cellXfs count="386">
    <xf numFmtId="0" fontId="0" fillId="0" borderId="0" xfId="0"/>
    <xf numFmtId="0" fontId="3" fillId="0" borderId="0" xfId="1" applyFont="1" applyAlignment="1">
      <alignment vertical="center"/>
    </xf>
    <xf numFmtId="0" fontId="4" fillId="0" borderId="0" xfId="1" applyFont="1" applyAlignment="1">
      <alignment vertical="center"/>
    </xf>
    <xf numFmtId="38" fontId="4" fillId="0" borderId="0" xfId="1" applyNumberFormat="1" applyFont="1" applyAlignment="1">
      <alignment horizontal="center" vertical="center"/>
    </xf>
    <xf numFmtId="0" fontId="3" fillId="0" borderId="0" xfId="1" applyFont="1" applyAlignment="1">
      <alignment horizontal="left" vertical="center"/>
    </xf>
    <xf numFmtId="38" fontId="3" fillId="0" borderId="0" xfId="1" applyNumberFormat="1" applyFont="1" applyAlignment="1">
      <alignment horizontal="center" vertical="center"/>
    </xf>
    <xf numFmtId="38" fontId="3" fillId="0" borderId="0" xfId="1" applyNumberFormat="1" applyFont="1" applyAlignment="1">
      <alignment horizontal="left" vertical="center"/>
    </xf>
    <xf numFmtId="14" fontId="3" fillId="0" borderId="0" xfId="1" applyNumberFormat="1" applyFont="1" applyAlignment="1">
      <alignment horizontal="center" vertical="center"/>
    </xf>
    <xf numFmtId="14" fontId="3" fillId="0" borderId="0" xfId="1" applyNumberFormat="1" applyFont="1" applyAlignment="1">
      <alignment horizontal="left" vertical="center"/>
    </xf>
    <xf numFmtId="38" fontId="3" fillId="2" borderId="1" xfId="0" applyNumberFormat="1" applyFont="1" applyFill="1" applyBorder="1" applyAlignment="1">
      <alignment horizontal="center" vertical="center" wrapText="1"/>
    </xf>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0" fontId="5" fillId="0" borderId="1" xfId="0" applyFont="1" applyBorder="1" applyAlignment="1">
      <alignment horizontal="center" vertical="center" wrapText="1"/>
    </xf>
    <xf numFmtId="38" fontId="5" fillId="0" borderId="1" xfId="0" applyNumberFormat="1" applyFont="1" applyBorder="1" applyAlignment="1">
      <alignment horizontal="center" vertical="center" wrapText="1"/>
    </xf>
    <xf numFmtId="0" fontId="4" fillId="0" borderId="1" xfId="1" applyFont="1" applyBorder="1" applyAlignment="1">
      <alignment horizontal="left" vertical="center" wrapText="1"/>
    </xf>
    <xf numFmtId="38" fontId="4" fillId="0" borderId="1" xfId="1" applyNumberFormat="1" applyFont="1" applyBorder="1" applyAlignment="1">
      <alignment horizontal="left" vertical="center" wrapText="1"/>
    </xf>
    <xf numFmtId="0" fontId="4" fillId="0" borderId="1" xfId="1" quotePrefix="1" applyFont="1" applyBorder="1" applyAlignment="1">
      <alignment horizontal="left" vertical="center" wrapText="1"/>
    </xf>
    <xf numFmtId="38" fontId="4" fillId="0" borderId="1" xfId="2" quotePrefix="1" applyNumberFormat="1" applyFont="1" applyFill="1" applyBorder="1" applyAlignment="1">
      <alignment horizontal="left" vertical="center" wrapText="1"/>
    </xf>
    <xf numFmtId="0" fontId="4" fillId="0" borderId="1" xfId="0" applyFont="1" applyBorder="1" applyAlignment="1">
      <alignment vertical="center" wrapText="1"/>
    </xf>
    <xf numFmtId="0" fontId="2"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6" fillId="0" borderId="1" xfId="0" applyFont="1" applyBorder="1" applyAlignment="1">
      <alignment vertical="center"/>
    </xf>
    <xf numFmtId="0" fontId="6" fillId="0" borderId="0" xfId="0" applyFont="1" applyAlignment="1">
      <alignment vertical="center"/>
    </xf>
    <xf numFmtId="3" fontId="4" fillId="0" borderId="1" xfId="0" applyNumberFormat="1" applyFont="1" applyBorder="1" applyAlignment="1">
      <alignment vertical="center" wrapText="1"/>
    </xf>
    <xf numFmtId="0" fontId="8" fillId="0" borderId="1" xfId="0" applyFont="1" applyBorder="1" applyAlignment="1">
      <alignment vertical="center"/>
    </xf>
    <xf numFmtId="0" fontId="0" fillId="0" borderId="1" xfId="0" applyBorder="1" applyAlignment="1">
      <alignment vertical="center"/>
    </xf>
    <xf numFmtId="0" fontId="5" fillId="0" borderId="1" xfId="1" applyFont="1" applyBorder="1" applyAlignment="1">
      <alignment horizontal="left" vertical="center" wrapText="1"/>
    </xf>
    <xf numFmtId="0" fontId="5" fillId="0" borderId="1" xfId="1" applyFont="1" applyBorder="1" applyAlignment="1">
      <alignment horizontal="left" vertical="center"/>
    </xf>
    <xf numFmtId="38" fontId="5" fillId="0" borderId="1" xfId="1" applyNumberFormat="1" applyFont="1" applyBorder="1" applyAlignment="1">
      <alignment horizontal="left" vertical="center" wrapText="1"/>
    </xf>
    <xf numFmtId="38" fontId="5" fillId="0" borderId="1" xfId="1" applyNumberFormat="1" applyFont="1" applyBorder="1" applyAlignment="1">
      <alignment horizontal="center" vertical="center"/>
    </xf>
    <xf numFmtId="0" fontId="8" fillId="0" borderId="1" xfId="0" applyFont="1" applyBorder="1" applyAlignment="1">
      <alignment vertical="center" wrapText="1"/>
    </xf>
    <xf numFmtId="0" fontId="6" fillId="0" borderId="0" xfId="0" applyFont="1" applyAlignment="1">
      <alignment vertical="center" wrapText="1"/>
    </xf>
    <xf numFmtId="38" fontId="7" fillId="0" borderId="1" xfId="0" applyNumberFormat="1" applyFont="1" applyBorder="1" applyAlignment="1">
      <alignment horizontal="left" vertical="center" wrapText="1"/>
    </xf>
    <xf numFmtId="0" fontId="0" fillId="0" borderId="0" xfId="0" applyAlignment="1">
      <alignment vertical="center" wrapText="1"/>
    </xf>
    <xf numFmtId="38" fontId="4" fillId="0" borderId="0" xfId="1" applyNumberFormat="1" applyFont="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3" fillId="2" borderId="1" xfId="0" applyFont="1" applyFill="1" applyBorder="1" applyAlignment="1">
      <alignment horizontal="center" vertical="center" wrapText="1"/>
    </xf>
    <xf numFmtId="0" fontId="3" fillId="0" borderId="1" xfId="1" quotePrefix="1"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17" fontId="8" fillId="0" borderId="1" xfId="0" applyNumberFormat="1" applyFont="1" applyBorder="1" applyAlignment="1">
      <alignment vertical="center"/>
    </xf>
    <xf numFmtId="14" fontId="8" fillId="0" borderId="1" xfId="0" applyNumberFormat="1" applyFont="1" applyBorder="1" applyAlignment="1">
      <alignment vertical="center"/>
    </xf>
    <xf numFmtId="0" fontId="8" fillId="0" borderId="1" xfId="0" applyFont="1" applyBorder="1" applyAlignment="1">
      <alignment horizontal="left" vertical="center" wrapText="1"/>
    </xf>
    <xf numFmtId="0" fontId="8" fillId="0" borderId="0" xfId="0" applyFont="1" applyAlignment="1">
      <alignment vertical="center"/>
    </xf>
    <xf numFmtId="38" fontId="7" fillId="0" borderId="1" xfId="2" quotePrefix="1"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0" fontId="8" fillId="0" borderId="1" xfId="0" quotePrefix="1" applyFont="1" applyBorder="1" applyAlignment="1">
      <alignment horizontal="left" vertical="center" wrapText="1"/>
    </xf>
    <xf numFmtId="164" fontId="4" fillId="0" borderId="1" xfId="0" applyNumberFormat="1" applyFont="1" applyBorder="1" applyAlignment="1">
      <alignment vertical="center" wrapText="1"/>
    </xf>
    <xf numFmtId="0" fontId="6" fillId="0" borderId="1" xfId="0" quotePrefix="1" applyFont="1" applyBorder="1" applyAlignment="1">
      <alignment horizontal="left" vertical="center" wrapText="1"/>
    </xf>
    <xf numFmtId="0" fontId="12" fillId="0" borderId="0" xfId="0" applyFont="1" applyAlignment="1">
      <alignment vertical="center"/>
    </xf>
    <xf numFmtId="0" fontId="14" fillId="0" borderId="0" xfId="0" applyFont="1" applyAlignment="1">
      <alignment vertical="center"/>
    </xf>
    <xf numFmtId="0" fontId="13" fillId="0" borderId="1" xfId="0" applyFont="1" applyBorder="1" applyAlignment="1">
      <alignment wrapText="1"/>
    </xf>
    <xf numFmtId="0" fontId="13" fillId="0" borderId="1" xfId="0" applyFont="1" applyBorder="1" applyAlignment="1">
      <alignment horizontal="left" wrapText="1"/>
    </xf>
    <xf numFmtId="0" fontId="13" fillId="0" borderId="0" xfId="0" applyFont="1" applyAlignment="1">
      <alignment vertical="center"/>
    </xf>
    <xf numFmtId="0" fontId="13" fillId="0" borderId="1" xfId="0" applyFont="1" applyBorder="1" applyAlignment="1">
      <alignment vertical="center" wrapText="1"/>
    </xf>
    <xf numFmtId="0" fontId="15" fillId="0" borderId="1" xfId="0" applyFont="1" applyBorder="1" applyAlignment="1">
      <alignment horizontal="left" vertical="center" wrapText="1"/>
    </xf>
    <xf numFmtId="0" fontId="13" fillId="0" borderId="1" xfId="0" applyFont="1" applyBorder="1" applyAlignment="1">
      <alignment horizontal="left" vertical="center" wrapText="1"/>
    </xf>
    <xf numFmtId="14" fontId="13" fillId="0" borderId="1" xfId="0" applyNumberFormat="1" applyFont="1" applyBorder="1" applyAlignment="1">
      <alignment horizontal="left" vertical="center" wrapText="1"/>
    </xf>
    <xf numFmtId="17" fontId="13" fillId="0" borderId="1" xfId="0" applyNumberFormat="1" applyFont="1" applyBorder="1" applyAlignment="1">
      <alignment horizontal="left" vertical="center" wrapText="1"/>
    </xf>
    <xf numFmtId="0" fontId="13" fillId="0" borderId="0" xfId="0" applyFont="1" applyAlignment="1">
      <alignment vertical="center" wrapText="1"/>
    </xf>
    <xf numFmtId="0" fontId="12" fillId="0" borderId="0" xfId="0" applyFont="1" applyAlignment="1">
      <alignment vertical="center" wrapText="1"/>
    </xf>
    <xf numFmtId="0" fontId="13" fillId="0" borderId="5" xfId="0" applyFont="1" applyBorder="1" applyAlignment="1">
      <alignment vertical="center"/>
    </xf>
    <xf numFmtId="0" fontId="3" fillId="0" borderId="1" xfId="1" applyFont="1" applyBorder="1" applyAlignment="1">
      <alignment horizontal="center" vertical="center" wrapText="1"/>
    </xf>
    <xf numFmtId="0" fontId="3" fillId="0" borderId="2" xfId="1" applyFont="1" applyBorder="1" applyAlignment="1">
      <alignment horizontal="center" vertical="center" wrapText="1"/>
    </xf>
    <xf numFmtId="0" fontId="3" fillId="0" borderId="2" xfId="1" quotePrefix="1" applyFont="1" applyBorder="1" applyAlignment="1">
      <alignment horizontal="center" vertical="center" wrapText="1"/>
    </xf>
    <xf numFmtId="0" fontId="7" fillId="0" borderId="1" xfId="1" applyFont="1" applyBorder="1" applyAlignment="1">
      <alignment horizontal="left" vertical="center" wrapText="1"/>
    </xf>
    <xf numFmtId="0" fontId="7" fillId="0" borderId="1" xfId="1" quotePrefix="1" applyFont="1" applyBorder="1" applyAlignment="1">
      <alignment horizontal="left" vertical="center" wrapText="1"/>
    </xf>
    <xf numFmtId="0" fontId="7" fillId="0" borderId="1" xfId="0" applyFont="1" applyBorder="1" applyAlignment="1">
      <alignment vertical="center" wrapText="1"/>
    </xf>
    <xf numFmtId="0" fontId="4" fillId="0" borderId="1" xfId="0" quotePrefix="1" applyFont="1" applyBorder="1" applyAlignment="1">
      <alignment vertical="center" wrapText="1"/>
    </xf>
    <xf numFmtId="0" fontId="6" fillId="0" borderId="1" xfId="0" applyFont="1" applyBorder="1" applyAlignment="1">
      <alignment vertical="center" wrapText="1"/>
    </xf>
    <xf numFmtId="0" fontId="6" fillId="0" borderId="0" xfId="0" applyFont="1"/>
    <xf numFmtId="0" fontId="20" fillId="0" borderId="0" xfId="0" applyFont="1"/>
    <xf numFmtId="0" fontId="6" fillId="0" borderId="20" xfId="0" applyFont="1" applyBorder="1"/>
    <xf numFmtId="0" fontId="21" fillId="0" borderId="0" xfId="0" applyFont="1" applyAlignment="1">
      <alignment vertical="center" wrapText="1"/>
    </xf>
    <xf numFmtId="0" fontId="21" fillId="4" borderId="19" xfId="0" applyFont="1" applyFill="1" applyBorder="1" applyAlignment="1">
      <alignment vertical="center" wrapText="1"/>
    </xf>
    <xf numFmtId="0" fontId="21" fillId="4" borderId="22" xfId="0" applyFont="1" applyFill="1" applyBorder="1" applyAlignment="1">
      <alignment vertical="center" wrapText="1"/>
    </xf>
    <xf numFmtId="0" fontId="13" fillId="0" borderId="5" xfId="0" applyFont="1" applyBorder="1" applyAlignment="1">
      <alignment vertical="center" wrapText="1"/>
    </xf>
    <xf numFmtId="0" fontId="24" fillId="0" borderId="0" xfId="0" applyFont="1" applyAlignment="1">
      <alignment vertical="center"/>
    </xf>
    <xf numFmtId="164" fontId="6" fillId="0" borderId="0" xfId="0" applyNumberFormat="1" applyFont="1" applyAlignment="1">
      <alignment vertical="center"/>
    </xf>
    <xf numFmtId="164" fontId="8" fillId="0" borderId="0" xfId="0" applyNumberFormat="1" applyFont="1" applyAlignment="1">
      <alignment vertical="center"/>
    </xf>
    <xf numFmtId="164" fontId="24" fillId="0" borderId="0" xfId="3" applyNumberFormat="1" applyFont="1" applyAlignment="1">
      <alignment vertical="center"/>
    </xf>
    <xf numFmtId="0" fontId="25" fillId="3" borderId="0" xfId="0" applyFont="1" applyFill="1" applyAlignment="1">
      <alignment vertical="center"/>
    </xf>
    <xf numFmtId="0" fontId="6" fillId="3" borderId="0" xfId="0" applyFont="1" applyFill="1" applyAlignment="1">
      <alignment vertical="center"/>
    </xf>
    <xf numFmtId="3" fontId="6" fillId="0" borderId="0" xfId="0" applyNumberFormat="1" applyFont="1" applyAlignment="1">
      <alignment vertical="center"/>
    </xf>
    <xf numFmtId="38" fontId="6" fillId="0" borderId="0" xfId="0" applyNumberFormat="1" applyFont="1" applyAlignment="1">
      <alignment vertical="center"/>
    </xf>
    <xf numFmtId="165" fontId="20" fillId="0" borderId="0" xfId="0" applyNumberFormat="1" applyFont="1"/>
    <xf numFmtId="43" fontId="0" fillId="0" borderId="0" xfId="3" applyFont="1"/>
    <xf numFmtId="164" fontId="0" fillId="0" borderId="0" xfId="3" applyNumberFormat="1" applyFont="1"/>
    <xf numFmtId="0" fontId="19" fillId="0" borderId="10" xfId="0" quotePrefix="1" applyFont="1" applyBorder="1" applyAlignment="1">
      <alignment horizontal="center" vertical="center" wrapText="1"/>
    </xf>
    <xf numFmtId="0" fontId="19" fillId="0" borderId="11" xfId="0" quotePrefix="1" applyFont="1" applyBorder="1" applyAlignment="1">
      <alignment vertical="center" wrapText="1"/>
    </xf>
    <xf numFmtId="0" fontId="19" fillId="0" borderId="16" xfId="0" quotePrefix="1" applyFont="1" applyBorder="1" applyAlignment="1">
      <alignment vertical="center" wrapText="1"/>
    </xf>
    <xf numFmtId="0" fontId="19" fillId="0" borderId="14" xfId="0" quotePrefix="1" applyFont="1" applyBorder="1" applyAlignment="1">
      <alignment vertical="center" wrapText="1"/>
    </xf>
    <xf numFmtId="0" fontId="19" fillId="0" borderId="6" xfId="0" applyFont="1" applyBorder="1" applyAlignment="1">
      <alignment horizontal="center" vertical="center"/>
    </xf>
    <xf numFmtId="0" fontId="19" fillId="0" borderId="7" xfId="0" applyFont="1" applyBorder="1" applyAlignment="1">
      <alignment horizontal="center" vertical="center" wrapText="1"/>
    </xf>
    <xf numFmtId="0" fontId="19" fillId="0" borderId="17" xfId="0" quotePrefix="1" applyFont="1" applyBorder="1" applyAlignment="1">
      <alignment horizontal="left" vertical="center" wrapText="1"/>
    </xf>
    <xf numFmtId="0" fontId="19" fillId="0" borderId="18" xfId="0" applyFont="1" applyBorder="1" applyAlignment="1">
      <alignment horizontal="left" vertical="center" wrapText="1"/>
    </xf>
    <xf numFmtId="0" fontId="19" fillId="0" borderId="14" xfId="0" quotePrefix="1" applyFont="1" applyBorder="1" applyAlignment="1">
      <alignment horizontal="left" vertical="center" wrapText="1"/>
    </xf>
    <xf numFmtId="164" fontId="19" fillId="0" borderId="10" xfId="3" applyNumberFormat="1" applyFont="1" applyFill="1" applyBorder="1" applyAlignment="1">
      <alignment vertical="center" wrapText="1"/>
    </xf>
    <xf numFmtId="0" fontId="19" fillId="0" borderId="15" xfId="0" applyFont="1" applyBorder="1" applyAlignment="1">
      <alignment vertical="center" wrapText="1"/>
    </xf>
    <xf numFmtId="0" fontId="22" fillId="0" borderId="10" xfId="0" quotePrefix="1" applyFont="1" applyBorder="1" applyAlignment="1">
      <alignment horizontal="center" vertical="center" wrapText="1"/>
    </xf>
    <xf numFmtId="0" fontId="22" fillId="0" borderId="14" xfId="0" quotePrefix="1" applyFont="1" applyBorder="1" applyAlignment="1">
      <alignment horizontal="left" vertical="center" wrapText="1"/>
    </xf>
    <xf numFmtId="164" fontId="22" fillId="0" borderId="10" xfId="3" applyNumberFormat="1" applyFont="1" applyFill="1" applyBorder="1" applyAlignment="1">
      <alignment vertical="center" wrapText="1"/>
    </xf>
    <xf numFmtId="164" fontId="22" fillId="0" borderId="24" xfId="3" applyNumberFormat="1" applyFont="1" applyFill="1" applyBorder="1" applyAlignment="1">
      <alignment vertical="center" wrapText="1"/>
    </xf>
    <xf numFmtId="0" fontId="27" fillId="0" borderId="26" xfId="0" applyFont="1" applyBorder="1" applyAlignment="1">
      <alignment horizontal="left" vertical="center"/>
    </xf>
    <xf numFmtId="38" fontId="27" fillId="0" borderId="26" xfId="0" applyNumberFormat="1" applyFont="1" applyBorder="1" applyAlignment="1">
      <alignment horizontal="right" vertical="center"/>
    </xf>
    <xf numFmtId="0" fontId="22" fillId="0" borderId="14" xfId="0" quotePrefix="1" applyFont="1" applyBorder="1" applyAlignment="1">
      <alignment vertical="center" wrapText="1"/>
    </xf>
    <xf numFmtId="0" fontId="21" fillId="0" borderId="14" xfId="0" quotePrefix="1" applyFont="1" applyBorder="1" applyAlignment="1">
      <alignment vertical="center" wrapText="1"/>
    </xf>
    <xf numFmtId="165" fontId="0" fillId="0" borderId="0" xfId="0" applyNumberFormat="1"/>
    <xf numFmtId="164" fontId="18" fillId="0" borderId="10" xfId="3" applyNumberFormat="1" applyFont="1" applyFill="1" applyBorder="1" applyAlignment="1">
      <alignment vertical="center" wrapText="1"/>
    </xf>
    <xf numFmtId="0" fontId="18" fillId="0" borderId="14" xfId="0" quotePrefix="1" applyFont="1" applyBorder="1" applyAlignment="1">
      <alignment vertical="center" wrapText="1"/>
    </xf>
    <xf numFmtId="165" fontId="29" fillId="0" borderId="32" xfId="0" applyNumberFormat="1" applyFont="1" applyBorder="1" applyAlignment="1">
      <alignment horizontal="right" vertical="center" wrapText="1" readingOrder="1"/>
    </xf>
    <xf numFmtId="14" fontId="30" fillId="5" borderId="33" xfId="0" applyNumberFormat="1" applyFont="1" applyFill="1" applyBorder="1" applyAlignment="1">
      <alignment horizontal="center" vertical="center" wrapText="1"/>
    </xf>
    <xf numFmtId="0" fontId="30" fillId="5" borderId="33" xfId="0" applyFont="1" applyFill="1" applyBorder="1" applyAlignment="1">
      <alignment horizontal="center" vertical="center" wrapText="1"/>
    </xf>
    <xf numFmtId="38" fontId="30" fillId="5" borderId="33" xfId="0" applyNumberFormat="1" applyFont="1" applyFill="1" applyBorder="1" applyAlignment="1">
      <alignment horizontal="center" vertical="center" wrapText="1"/>
    </xf>
    <xf numFmtId="14" fontId="31" fillId="0" borderId="34" xfId="0" applyNumberFormat="1" applyFont="1" applyBorder="1" applyAlignment="1">
      <alignment horizontal="center" vertical="center"/>
    </xf>
    <xf numFmtId="0" fontId="31" fillId="0" borderId="34" xfId="0" applyFont="1" applyBorder="1" applyAlignment="1">
      <alignment horizontal="left" vertical="center"/>
    </xf>
    <xf numFmtId="38" fontId="31" fillId="0" borderId="34" xfId="0" applyNumberFormat="1" applyFont="1" applyBorder="1" applyAlignment="1">
      <alignment horizontal="right" vertical="center"/>
    </xf>
    <xf numFmtId="165" fontId="29" fillId="0" borderId="25" xfId="0" applyNumberFormat="1" applyFont="1" applyBorder="1" applyAlignment="1">
      <alignment horizontal="right" vertical="center" wrapText="1" readingOrder="1"/>
    </xf>
    <xf numFmtId="43" fontId="20" fillId="0" borderId="0" xfId="3" applyFont="1"/>
    <xf numFmtId="164" fontId="22" fillId="0" borderId="10" xfId="3" applyNumberFormat="1" applyFont="1" applyFill="1" applyBorder="1" applyAlignment="1">
      <alignment vertical="center"/>
    </xf>
    <xf numFmtId="164" fontId="22" fillId="0" borderId="15" xfId="3" applyNumberFormat="1" applyFont="1" applyFill="1" applyBorder="1" applyAlignment="1">
      <alignment vertical="center"/>
    </xf>
    <xf numFmtId="14" fontId="19" fillId="0" borderId="15" xfId="3" applyNumberFormat="1" applyFont="1" applyFill="1" applyBorder="1" applyAlignment="1">
      <alignment horizontal="left" vertical="center" wrapText="1"/>
    </xf>
    <xf numFmtId="0" fontId="26" fillId="0" borderId="32" xfId="0" applyFont="1" applyBorder="1" applyAlignment="1">
      <alignment vertical="center" wrapText="1" readingOrder="1"/>
    </xf>
    <xf numFmtId="165" fontId="26" fillId="0" borderId="32" xfId="0" applyNumberFormat="1" applyFont="1" applyBorder="1" applyAlignment="1">
      <alignment horizontal="center" vertical="center" wrapText="1" readingOrder="1"/>
    </xf>
    <xf numFmtId="0" fontId="26" fillId="0" borderId="32" xfId="0" applyFont="1" applyBorder="1" applyAlignment="1">
      <alignment horizontal="center" vertical="center" wrapText="1" readingOrder="1"/>
    </xf>
    <xf numFmtId="166" fontId="26" fillId="0" borderId="32" xfId="0" applyNumberFormat="1" applyFont="1" applyBorder="1" applyAlignment="1">
      <alignment horizontal="center" vertical="center" wrapText="1" readingOrder="1"/>
    </xf>
    <xf numFmtId="0" fontId="22" fillId="0" borderId="35" xfId="0" applyFont="1" applyBorder="1"/>
    <xf numFmtId="164" fontId="22" fillId="0" borderId="35" xfId="3" applyNumberFormat="1" applyFont="1" applyBorder="1"/>
    <xf numFmtId="0" fontId="19" fillId="0" borderId="35" xfId="0" applyFont="1" applyBorder="1"/>
    <xf numFmtId="0" fontId="28" fillId="0" borderId="14" xfId="0" quotePrefix="1" applyFont="1" applyBorder="1" applyAlignment="1">
      <alignment vertical="center" wrapText="1"/>
    </xf>
    <xf numFmtId="0" fontId="18" fillId="0" borderId="14" xfId="0" quotePrefix="1" applyFont="1" applyBorder="1" applyAlignment="1">
      <alignment horizontal="left" vertical="center" wrapText="1"/>
    </xf>
    <xf numFmtId="0" fontId="32" fillId="0" borderId="32" xfId="0" applyFont="1" applyBorder="1" applyAlignment="1">
      <alignment horizontal="left" vertical="center" wrapText="1" readingOrder="1"/>
    </xf>
    <xf numFmtId="0" fontId="33" fillId="0" borderId="32" xfId="0" applyFont="1" applyBorder="1" applyAlignment="1">
      <alignment vertical="center" wrapText="1" readingOrder="1"/>
    </xf>
    <xf numFmtId="165" fontId="34" fillId="0" borderId="32" xfId="0" applyNumberFormat="1" applyFont="1" applyBorder="1" applyAlignment="1">
      <alignment vertical="center" wrapText="1" readingOrder="1"/>
    </xf>
    <xf numFmtId="165" fontId="34" fillId="0" borderId="32" xfId="0" applyNumberFormat="1" applyFont="1" applyBorder="1" applyAlignment="1">
      <alignment horizontal="right" vertical="center" wrapText="1" readingOrder="1"/>
    </xf>
    <xf numFmtId="0" fontId="35" fillId="0" borderId="32" xfId="0" applyFont="1" applyBorder="1" applyAlignment="1">
      <alignment horizontal="left" vertical="center" wrapText="1" readingOrder="1"/>
    </xf>
    <xf numFmtId="0" fontId="36" fillId="0" borderId="32" xfId="0" applyFont="1" applyBorder="1" applyAlignment="1">
      <alignment vertical="center" wrapText="1" readingOrder="1"/>
    </xf>
    <xf numFmtId="165" fontId="37" fillId="0" borderId="32" xfId="0" applyNumberFormat="1" applyFont="1" applyBorder="1" applyAlignment="1">
      <alignment vertical="center" wrapText="1" readingOrder="1"/>
    </xf>
    <xf numFmtId="165" fontId="37" fillId="0" borderId="32" xfId="0" applyNumberFormat="1" applyFont="1" applyBorder="1" applyAlignment="1">
      <alignment horizontal="right" vertical="center" wrapText="1" readingOrder="1"/>
    </xf>
    <xf numFmtId="0" fontId="38" fillId="0" borderId="32" xfId="0" applyFont="1" applyBorder="1" applyAlignment="1">
      <alignment vertical="center" wrapText="1" readingOrder="1"/>
    </xf>
    <xf numFmtId="165" fontId="39" fillId="0" borderId="32" xfId="0" applyNumberFormat="1" applyFont="1" applyBorder="1" applyAlignment="1">
      <alignment vertical="center" wrapText="1" readingOrder="1"/>
    </xf>
    <xf numFmtId="165" fontId="39" fillId="0" borderId="32" xfId="0" applyNumberFormat="1" applyFont="1" applyBorder="1" applyAlignment="1">
      <alignment horizontal="right" vertical="center" wrapText="1" readingOrder="1"/>
    </xf>
    <xf numFmtId="0" fontId="2" fillId="0" borderId="20" xfId="0" applyFont="1" applyBorder="1" applyAlignment="1">
      <alignment horizontal="center"/>
    </xf>
    <xf numFmtId="0" fontId="21" fillId="0" borderId="38" xfId="0" applyFont="1" applyBorder="1" applyAlignment="1">
      <alignment horizontal="center" vertical="center"/>
    </xf>
    <xf numFmtId="0" fontId="2" fillId="0" borderId="0" xfId="0" applyFont="1" applyAlignment="1">
      <alignment horizontal="center"/>
    </xf>
    <xf numFmtId="164" fontId="19" fillId="0" borderId="10" xfId="3" applyNumberFormat="1" applyFont="1" applyFill="1" applyBorder="1" applyAlignment="1">
      <alignment horizontal="left" vertical="center" wrapText="1"/>
    </xf>
    <xf numFmtId="164" fontId="19" fillId="0" borderId="15" xfId="3" applyNumberFormat="1" applyFont="1" applyFill="1" applyBorder="1" applyAlignment="1">
      <alignment horizontal="left" vertical="center" wrapText="1"/>
    </xf>
    <xf numFmtId="0" fontId="19" fillId="0" borderId="10" xfId="0" quotePrefix="1" applyFont="1" applyBorder="1" applyAlignment="1">
      <alignment horizontal="left" vertical="center" wrapText="1"/>
    </xf>
    <xf numFmtId="0" fontId="19" fillId="0" borderId="15" xfId="0" applyFont="1" applyBorder="1" applyAlignment="1">
      <alignment horizontal="left" vertical="center" wrapText="1"/>
    </xf>
    <xf numFmtId="164" fontId="22" fillId="0" borderId="10" xfId="3" applyNumberFormat="1" applyFont="1" applyFill="1" applyBorder="1" applyAlignment="1">
      <alignment horizontal="left" vertical="center" wrapText="1"/>
    </xf>
    <xf numFmtId="164" fontId="22" fillId="0" borderId="15" xfId="3" applyNumberFormat="1" applyFont="1" applyFill="1" applyBorder="1" applyAlignment="1">
      <alignment horizontal="left" vertical="center" wrapText="1"/>
    </xf>
    <xf numFmtId="0" fontId="40" fillId="0" borderId="0" xfId="0" applyFont="1"/>
    <xf numFmtId="0" fontId="21" fillId="4" borderId="19" xfId="0" applyFont="1" applyFill="1" applyBorder="1" applyAlignment="1">
      <alignment horizontal="center" wrapText="1"/>
    </xf>
    <xf numFmtId="0" fontId="2" fillId="0" borderId="29" xfId="0" applyFont="1" applyBorder="1" applyAlignment="1">
      <alignment horizontal="center" vertical="center"/>
    </xf>
    <xf numFmtId="0" fontId="2" fillId="0" borderId="40" xfId="0" applyFont="1" applyBorder="1" applyAlignment="1">
      <alignment horizontal="center"/>
    </xf>
    <xf numFmtId="0" fontId="23" fillId="0" borderId="0" xfId="0" applyFont="1" applyAlignment="1">
      <alignment horizontal="left"/>
    </xf>
    <xf numFmtId="0" fontId="27" fillId="0" borderId="0" xfId="0" applyFont="1" applyAlignment="1">
      <alignment horizontal="left" vertical="center"/>
    </xf>
    <xf numFmtId="164" fontId="41" fillId="0" borderId="32" xfId="3" applyNumberFormat="1" applyFont="1" applyBorder="1" applyAlignment="1">
      <alignment vertical="center" wrapText="1" readingOrder="1"/>
    </xf>
    <xf numFmtId="164" fontId="42" fillId="0" borderId="32" xfId="3" applyNumberFormat="1" applyFont="1" applyBorder="1" applyAlignment="1">
      <alignment vertical="center" wrapText="1" readingOrder="1"/>
    </xf>
    <xf numFmtId="0" fontId="35" fillId="6" borderId="32" xfId="0" applyFont="1" applyFill="1" applyBorder="1" applyAlignment="1">
      <alignment horizontal="left" vertical="center" wrapText="1" readingOrder="1"/>
    </xf>
    <xf numFmtId="0" fontId="36" fillId="6" borderId="32" xfId="0" applyFont="1" applyFill="1" applyBorder="1" applyAlignment="1">
      <alignment vertical="center" wrapText="1" readingOrder="1"/>
    </xf>
    <xf numFmtId="164" fontId="42" fillId="6" borderId="32" xfId="3" applyNumberFormat="1" applyFont="1" applyFill="1" applyBorder="1" applyAlignment="1">
      <alignment vertical="center" wrapText="1" readingOrder="1"/>
    </xf>
    <xf numFmtId="164" fontId="21" fillId="0" borderId="10" xfId="3" applyNumberFormat="1" applyFont="1" applyFill="1" applyBorder="1" applyAlignment="1">
      <alignment vertical="center" wrapText="1"/>
    </xf>
    <xf numFmtId="0" fontId="18" fillId="0" borderId="41" xfId="0" quotePrefix="1" applyFont="1" applyBorder="1" applyAlignment="1">
      <alignment vertical="center" wrapText="1"/>
    </xf>
    <xf numFmtId="0" fontId="19" fillId="0" borderId="41" xfId="0" quotePrefix="1" applyFont="1" applyBorder="1" applyAlignment="1">
      <alignment vertical="center" wrapText="1"/>
    </xf>
    <xf numFmtId="0" fontId="6" fillId="0" borderId="42" xfId="0" applyFont="1" applyBorder="1" applyAlignment="1">
      <alignment vertical="center"/>
    </xf>
    <xf numFmtId="164" fontId="22" fillId="6" borderId="15" xfId="3" applyNumberFormat="1" applyFont="1" applyFill="1" applyBorder="1" applyAlignment="1">
      <alignment horizontal="left" vertical="center" wrapText="1"/>
    </xf>
    <xf numFmtId="164" fontId="19" fillId="0" borderId="10" xfId="3" applyNumberFormat="1" applyFont="1" applyFill="1" applyBorder="1" applyAlignment="1">
      <alignment horizontal="left" vertical="center" wrapText="1"/>
    </xf>
    <xf numFmtId="164" fontId="19" fillId="0" borderId="15" xfId="3" applyNumberFormat="1" applyFont="1" applyFill="1" applyBorder="1" applyAlignment="1">
      <alignment horizontal="left" vertical="center" wrapText="1"/>
    </xf>
    <xf numFmtId="164" fontId="19" fillId="0" borderId="10" xfId="3" applyNumberFormat="1" applyFont="1" applyFill="1" applyBorder="1" applyAlignment="1">
      <alignment horizontal="left" vertical="center" wrapText="1"/>
    </xf>
    <xf numFmtId="164" fontId="19" fillId="0" borderId="15" xfId="3" applyNumberFormat="1" applyFont="1" applyFill="1" applyBorder="1" applyAlignment="1">
      <alignment horizontal="left" vertical="center" wrapText="1"/>
    </xf>
    <xf numFmtId="164" fontId="22" fillId="0" borderId="10" xfId="3" applyNumberFormat="1" applyFont="1" applyFill="1" applyBorder="1" applyAlignment="1">
      <alignment horizontal="left" vertical="center" wrapText="1"/>
    </xf>
    <xf numFmtId="164" fontId="22" fillId="0" borderId="15" xfId="3" applyNumberFormat="1" applyFont="1" applyFill="1" applyBorder="1" applyAlignment="1">
      <alignment horizontal="left" vertical="center" wrapText="1"/>
    </xf>
    <xf numFmtId="0" fontId="43" fillId="0" borderId="0" xfId="0" applyFont="1" applyFill="1" applyAlignment="1">
      <alignment horizontal="left"/>
    </xf>
    <xf numFmtId="0" fontId="43" fillId="0" borderId="43" xfId="0" applyFont="1" applyFill="1" applyBorder="1" applyAlignment="1">
      <alignment horizontal="left"/>
    </xf>
    <xf numFmtId="0" fontId="43" fillId="0" borderId="45" xfId="0" applyFont="1" applyFill="1" applyBorder="1" applyAlignment="1">
      <alignment horizontal="left"/>
    </xf>
    <xf numFmtId="167" fontId="50" fillId="0" borderId="44" xfId="0" applyNumberFormat="1" applyFont="1" applyFill="1" applyBorder="1" applyAlignment="1">
      <alignment horizontal="center" vertical="center" wrapText="1"/>
    </xf>
    <xf numFmtId="0" fontId="50" fillId="0" borderId="44" xfId="0" applyFont="1" applyFill="1" applyBorder="1" applyAlignment="1">
      <alignment horizontal="center" vertical="center" wrapText="1"/>
    </xf>
    <xf numFmtId="0" fontId="51" fillId="0" borderId="44" xfId="0" applyFont="1" applyFill="1" applyBorder="1" applyAlignment="1">
      <alignment horizontal="left" vertical="center" wrapText="1"/>
    </xf>
    <xf numFmtId="0" fontId="54" fillId="0" borderId="44" xfId="0" applyFont="1" applyFill="1" applyBorder="1" applyAlignment="1">
      <alignment horizontal="left" vertical="center" wrapText="1"/>
    </xf>
    <xf numFmtId="0" fontId="43" fillId="0" borderId="46" xfId="0" applyFont="1" applyFill="1" applyBorder="1" applyAlignment="1">
      <alignment horizontal="left"/>
    </xf>
    <xf numFmtId="164" fontId="53" fillId="0" borderId="44" xfId="3" applyNumberFormat="1" applyFont="1" applyFill="1" applyBorder="1" applyAlignment="1">
      <alignment horizontal="right" vertical="center" wrapText="1"/>
    </xf>
    <xf numFmtId="164" fontId="56" fillId="0" borderId="44" xfId="3" applyNumberFormat="1" applyFont="1" applyFill="1" applyBorder="1" applyAlignment="1">
      <alignment horizontal="right" vertical="center" wrapText="1"/>
    </xf>
    <xf numFmtId="164" fontId="6" fillId="0" borderId="0" xfId="3" applyNumberFormat="1" applyFont="1" applyAlignment="1">
      <alignment vertical="center"/>
    </xf>
    <xf numFmtId="0" fontId="19" fillId="0" borderId="0" xfId="0" quotePrefix="1" applyFont="1" applyBorder="1" applyAlignment="1">
      <alignment vertical="center" wrapText="1"/>
    </xf>
    <xf numFmtId="0" fontId="21" fillId="0" borderId="10" xfId="0" quotePrefix="1" applyFont="1" applyBorder="1" applyAlignment="1">
      <alignment horizontal="center" vertical="center" wrapText="1"/>
    </xf>
    <xf numFmtId="164" fontId="18" fillId="0" borderId="17" xfId="3" applyNumberFormat="1" applyFont="1" applyFill="1" applyBorder="1" applyAlignment="1">
      <alignment vertical="center" wrapText="1"/>
    </xf>
    <xf numFmtId="0" fontId="19" fillId="0" borderId="18" xfId="0" applyFont="1" applyBorder="1" applyAlignment="1">
      <alignment vertical="center" wrapText="1"/>
    </xf>
    <xf numFmtId="0" fontId="6" fillId="0" borderId="23" xfId="0" applyFont="1" applyBorder="1" applyAlignment="1">
      <alignment vertical="center"/>
    </xf>
    <xf numFmtId="164" fontId="22" fillId="0" borderId="15" xfId="3" applyNumberFormat="1" applyFont="1" applyFill="1" applyBorder="1" applyAlignment="1">
      <alignment vertical="center" wrapText="1"/>
    </xf>
    <xf numFmtId="0" fontId="22" fillId="0" borderId="10" xfId="0" quotePrefix="1" applyFont="1" applyBorder="1" applyAlignment="1">
      <alignment vertical="center" wrapText="1"/>
    </xf>
    <xf numFmtId="164" fontId="8" fillId="0" borderId="23" xfId="3" applyNumberFormat="1" applyFont="1" applyBorder="1" applyAlignment="1">
      <alignment vertical="center"/>
    </xf>
    <xf numFmtId="0" fontId="22" fillId="0" borderId="49" xfId="0" applyFont="1" applyBorder="1" applyAlignment="1">
      <alignment vertical="center" wrapText="1"/>
    </xf>
    <xf numFmtId="0" fontId="22" fillId="0" borderId="10" xfId="0" quotePrefix="1" applyFont="1" applyBorder="1" applyAlignment="1">
      <alignment horizontal="left" vertical="center" wrapText="1"/>
    </xf>
    <xf numFmtId="164" fontId="18" fillId="0" borderId="15" xfId="3" applyNumberFormat="1" applyFont="1" applyFill="1" applyBorder="1" applyAlignment="1">
      <alignment vertical="center" wrapText="1"/>
    </xf>
    <xf numFmtId="0" fontId="19" fillId="0" borderId="47" xfId="0" quotePrefix="1" applyFont="1" applyBorder="1" applyAlignment="1">
      <alignment vertical="center" wrapText="1"/>
    </xf>
    <xf numFmtId="0" fontId="19" fillId="0" borderId="48" xfId="0" quotePrefix="1" applyFont="1" applyBorder="1" applyAlignment="1">
      <alignment vertical="center" wrapText="1"/>
    </xf>
    <xf numFmtId="164" fontId="15" fillId="0" borderId="10" xfId="3" applyNumberFormat="1" applyFont="1" applyFill="1" applyBorder="1" applyAlignment="1">
      <alignment vertical="center" wrapText="1"/>
    </xf>
    <xf numFmtId="0" fontId="15" fillId="0" borderId="14" xfId="0" quotePrefix="1" applyFont="1" applyBorder="1" applyAlignment="1">
      <alignment vertical="center" wrapText="1"/>
    </xf>
    <xf numFmtId="0" fontId="22" fillId="0" borderId="15" xfId="0" applyFont="1" applyBorder="1" applyAlignment="1">
      <alignment vertical="center" wrapText="1"/>
    </xf>
    <xf numFmtId="0" fontId="19" fillId="0" borderId="15" xfId="0" quotePrefix="1" applyFont="1" applyBorder="1" applyAlignment="1">
      <alignment vertical="center" wrapText="1"/>
    </xf>
    <xf numFmtId="0" fontId="21" fillId="0" borderId="14" xfId="0" quotePrefix="1" applyFont="1" applyBorder="1" applyAlignment="1">
      <alignment horizontal="center" vertical="center" wrapText="1"/>
    </xf>
    <xf numFmtId="164" fontId="19" fillId="0" borderId="47" xfId="3" applyNumberFormat="1" applyFont="1" applyFill="1" applyBorder="1" applyAlignment="1">
      <alignment vertical="center" wrapText="1"/>
    </xf>
    <xf numFmtId="0" fontId="2" fillId="0" borderId="10" xfId="0" applyFont="1" applyBorder="1" applyAlignment="1">
      <alignment vertical="center"/>
    </xf>
    <xf numFmtId="0" fontId="58" fillId="0" borderId="10" xfId="0" quotePrefix="1" applyFont="1" applyBorder="1" applyAlignment="1">
      <alignment horizontal="center" vertical="center" wrapText="1"/>
    </xf>
    <xf numFmtId="164" fontId="22" fillId="0" borderId="17" xfId="3" applyNumberFormat="1" applyFont="1" applyFill="1" applyBorder="1" applyAlignment="1">
      <alignment vertical="center" wrapText="1"/>
    </xf>
    <xf numFmtId="0" fontId="22" fillId="0" borderId="15" xfId="0" quotePrefix="1" applyFont="1" applyBorder="1" applyAlignment="1">
      <alignment vertical="center" wrapText="1"/>
    </xf>
    <xf numFmtId="0" fontId="21" fillId="0" borderId="10" xfId="0" quotePrefix="1" applyFont="1" applyFill="1" applyBorder="1" applyAlignment="1">
      <alignment horizontal="center" vertical="center" wrapText="1"/>
    </xf>
    <xf numFmtId="0" fontId="19" fillId="0" borderId="15" xfId="0" applyFont="1" applyFill="1" applyBorder="1" applyAlignment="1">
      <alignment vertical="center" wrapText="1"/>
    </xf>
    <xf numFmtId="0" fontId="6" fillId="0" borderId="0" xfId="0" applyFont="1" applyFill="1" applyAlignment="1">
      <alignment vertical="center"/>
    </xf>
    <xf numFmtId="0" fontId="15" fillId="0" borderId="14" xfId="0" quotePrefix="1" applyFont="1" applyFill="1" applyBorder="1" applyAlignment="1">
      <alignment vertical="center" wrapText="1"/>
    </xf>
    <xf numFmtId="0" fontId="22" fillId="0" borderId="4" xfId="0" quotePrefix="1" applyFont="1" applyBorder="1" applyAlignment="1">
      <alignment vertical="center" wrapText="1"/>
    </xf>
    <xf numFmtId="0" fontId="19" fillId="0" borderId="4" xfId="0" quotePrefix="1" applyFont="1" applyBorder="1" applyAlignment="1">
      <alignment vertical="center" wrapText="1"/>
    </xf>
    <xf numFmtId="0" fontId="59" fillId="0" borderId="14" xfId="0" quotePrefix="1" applyFont="1" applyBorder="1" applyAlignment="1">
      <alignment vertical="center" wrapText="1"/>
    </xf>
    <xf numFmtId="0" fontId="28" fillId="0" borderId="10" xfId="0" quotePrefix="1" applyFont="1" applyBorder="1" applyAlignment="1">
      <alignment horizontal="center" vertical="center" wrapText="1"/>
    </xf>
    <xf numFmtId="164" fontId="28" fillId="0" borderId="10" xfId="3" applyNumberFormat="1" applyFont="1" applyFill="1" applyBorder="1" applyAlignment="1">
      <alignment vertical="center" wrapText="1"/>
    </xf>
    <xf numFmtId="0" fontId="28" fillId="0" borderId="15" xfId="0" applyFont="1" applyBorder="1" applyAlignment="1">
      <alignment vertical="center" wrapText="1"/>
    </xf>
    <xf numFmtId="0" fontId="25" fillId="0" borderId="0" xfId="0" applyFont="1" applyAlignment="1">
      <alignment vertical="center"/>
    </xf>
    <xf numFmtId="0" fontId="19" fillId="0" borderId="10" xfId="0" quotePrefix="1" applyFont="1" applyFill="1" applyBorder="1" applyAlignment="1">
      <alignment horizontal="center" vertical="center" wrapText="1"/>
    </xf>
    <xf numFmtId="0" fontId="19" fillId="0" borderId="14" xfId="0" quotePrefix="1" applyFont="1" applyFill="1" applyBorder="1" applyAlignment="1">
      <alignment vertical="center" wrapText="1"/>
    </xf>
    <xf numFmtId="164" fontId="19" fillId="0" borderId="15" xfId="3" applyNumberFormat="1" applyFont="1" applyFill="1" applyBorder="1" applyAlignment="1">
      <alignment vertical="center" wrapText="1"/>
    </xf>
    <xf numFmtId="0" fontId="25" fillId="0" borderId="17" xfId="0" applyFont="1" applyFill="1" applyBorder="1" applyAlignment="1">
      <alignment horizontal="center" vertical="center" wrapText="1"/>
    </xf>
    <xf numFmtId="0" fontId="25" fillId="0" borderId="18" xfId="0" applyFont="1" applyFill="1" applyBorder="1" applyAlignment="1">
      <alignment horizontal="center" vertical="center" wrapText="1"/>
    </xf>
    <xf numFmtId="164" fontId="25" fillId="0" borderId="0" xfId="0" applyNumberFormat="1" applyFont="1" applyAlignment="1">
      <alignment vertical="center"/>
    </xf>
    <xf numFmtId="164" fontId="25" fillId="0" borderId="0" xfId="3" applyNumberFormat="1" applyFont="1" applyAlignment="1">
      <alignment vertical="center"/>
    </xf>
    <xf numFmtId="0" fontId="61" fillId="0" borderId="0" xfId="0" applyFont="1"/>
    <xf numFmtId="164" fontId="61" fillId="0" borderId="0" xfId="0" applyNumberFormat="1" applyFont="1"/>
    <xf numFmtId="0" fontId="60" fillId="0" borderId="38" xfId="0" quotePrefix="1" applyFont="1" applyBorder="1" applyAlignment="1">
      <alignment vertical="center" wrapText="1"/>
    </xf>
    <xf numFmtId="164" fontId="63" fillId="0" borderId="38" xfId="3" applyNumberFormat="1" applyFont="1" applyBorder="1"/>
    <xf numFmtId="164" fontId="64" fillId="0" borderId="38" xfId="3" applyNumberFormat="1" applyFont="1" applyFill="1" applyBorder="1" applyAlignment="1">
      <alignment vertical="center" wrapText="1"/>
    </xf>
    <xf numFmtId="164" fontId="61" fillId="0" borderId="38" xfId="3" applyNumberFormat="1" applyFont="1" applyBorder="1"/>
    <xf numFmtId="164" fontId="62" fillId="6" borderId="0" xfId="0" applyNumberFormat="1" applyFont="1" applyFill="1"/>
    <xf numFmtId="0" fontId="65" fillId="0" borderId="0" xfId="0" applyFont="1" applyAlignment="1">
      <alignment horizontal="center"/>
    </xf>
    <xf numFmtId="0" fontId="66" fillId="0" borderId="14" xfId="0" quotePrefix="1" applyFont="1" applyBorder="1" applyAlignment="1">
      <alignment vertical="center" wrapText="1"/>
    </xf>
    <xf numFmtId="164" fontId="19" fillId="0" borderId="18" xfId="3" applyNumberFormat="1" applyFont="1" applyFill="1" applyBorder="1" applyAlignment="1">
      <alignment horizontal="left" vertical="center" wrapText="1"/>
    </xf>
    <xf numFmtId="164" fontId="19" fillId="0" borderId="0" xfId="3" applyNumberFormat="1" applyFont="1" applyFill="1" applyBorder="1" applyAlignment="1">
      <alignment vertical="center" wrapText="1"/>
    </xf>
    <xf numFmtId="164" fontId="19" fillId="0" borderId="14" xfId="3" applyNumberFormat="1" applyFont="1" applyFill="1" applyBorder="1" applyAlignment="1">
      <alignment vertical="center" wrapText="1"/>
    </xf>
    <xf numFmtId="0" fontId="6" fillId="0" borderId="49" xfId="0" applyFont="1" applyBorder="1" applyAlignment="1">
      <alignment vertical="center"/>
    </xf>
    <xf numFmtId="164" fontId="19" fillId="0" borderId="49" xfId="3" applyNumberFormat="1" applyFont="1" applyFill="1" applyBorder="1" applyAlignment="1">
      <alignment vertical="center" wrapText="1"/>
    </xf>
    <xf numFmtId="0" fontId="6" fillId="0" borderId="50" xfId="0" applyFont="1" applyBorder="1" applyAlignment="1">
      <alignment vertical="center"/>
    </xf>
    <xf numFmtId="0" fontId="15" fillId="0" borderId="14" xfId="0" quotePrefix="1" applyFont="1" applyBorder="1" applyAlignment="1">
      <alignment horizontal="left" vertical="center" wrapText="1"/>
    </xf>
    <xf numFmtId="164" fontId="19" fillId="6" borderId="15" xfId="3" applyNumberFormat="1" applyFont="1" applyFill="1" applyBorder="1" applyAlignment="1">
      <alignment horizontal="left" vertical="center" wrapText="1"/>
    </xf>
    <xf numFmtId="0" fontId="19" fillId="0" borderId="27" xfId="0" applyFont="1" applyBorder="1" applyAlignment="1">
      <alignment vertical="center" wrapText="1"/>
    </xf>
    <xf numFmtId="0" fontId="19" fillId="0" borderId="28" xfId="0" applyFont="1" applyBorder="1" applyAlignment="1">
      <alignment vertical="center" wrapText="1"/>
    </xf>
    <xf numFmtId="0" fontId="19" fillId="0" borderId="29" xfId="0" applyFont="1" applyBorder="1" applyAlignment="1">
      <alignment vertical="center" wrapText="1"/>
    </xf>
    <xf numFmtId="0" fontId="19" fillId="0" borderId="36" xfId="0" applyFont="1" applyBorder="1" applyAlignment="1">
      <alignment horizontal="center"/>
    </xf>
    <xf numFmtId="0" fontId="19" fillId="0" borderId="37" xfId="0" applyFont="1" applyBorder="1" applyAlignment="1">
      <alignment horizontal="center"/>
    </xf>
    <xf numFmtId="0" fontId="21" fillId="0" borderId="39" xfId="0" applyFont="1" applyBorder="1" applyAlignment="1">
      <alignment horizontal="center" vertical="center"/>
    </xf>
    <xf numFmtId="0" fontId="21" fillId="0" borderId="4" xfId="0" applyFont="1" applyBorder="1" applyAlignment="1">
      <alignment horizontal="center" vertical="center"/>
    </xf>
    <xf numFmtId="0" fontId="21" fillId="0" borderId="3" xfId="0" applyFont="1" applyBorder="1" applyAlignment="1">
      <alignment horizontal="center" vertical="center"/>
    </xf>
    <xf numFmtId="0" fontId="21" fillId="4" borderId="19" xfId="0" applyFont="1" applyFill="1" applyBorder="1" applyAlignment="1">
      <alignment horizontal="center" vertical="center" wrapText="1"/>
    </xf>
    <xf numFmtId="0" fontId="21" fillId="4" borderId="22" xfId="0" applyFont="1" applyFill="1" applyBorder="1" applyAlignment="1">
      <alignment horizontal="center" vertical="center" wrapText="1"/>
    </xf>
    <xf numFmtId="0" fontId="21" fillId="4" borderId="21" xfId="0" applyFont="1" applyFill="1" applyBorder="1" applyAlignment="1">
      <alignment horizontal="center" vertical="center" wrapText="1"/>
    </xf>
    <xf numFmtId="164" fontId="22" fillId="0" borderId="10" xfId="3" applyNumberFormat="1" applyFont="1" applyFill="1" applyBorder="1" applyAlignment="1">
      <alignment horizontal="left" vertical="center" wrapText="1"/>
    </xf>
    <xf numFmtId="164" fontId="22" fillId="0" borderId="15" xfId="3" applyNumberFormat="1" applyFont="1" applyFill="1" applyBorder="1" applyAlignment="1">
      <alignment horizontal="left" vertical="center" wrapText="1"/>
    </xf>
    <xf numFmtId="164" fontId="19" fillId="0" borderId="10" xfId="3" applyNumberFormat="1" applyFont="1" applyFill="1" applyBorder="1" applyAlignment="1">
      <alignment horizontal="left" vertical="center" wrapText="1"/>
    </xf>
    <xf numFmtId="164" fontId="19" fillId="0" borderId="15" xfId="3" applyNumberFormat="1" applyFont="1" applyFill="1" applyBorder="1" applyAlignment="1">
      <alignment horizontal="left" vertical="center" wrapText="1"/>
    </xf>
    <xf numFmtId="164" fontId="18" fillId="0" borderId="10" xfId="3" applyNumberFormat="1" applyFont="1" applyFill="1" applyBorder="1" applyAlignment="1">
      <alignment horizontal="left" vertical="center" wrapText="1"/>
    </xf>
    <xf numFmtId="164" fontId="18" fillId="0" borderId="15" xfId="3" applyNumberFormat="1" applyFont="1" applyFill="1" applyBorder="1" applyAlignment="1">
      <alignment horizontal="left" vertical="center" wrapText="1"/>
    </xf>
    <xf numFmtId="0" fontId="2" fillId="0" borderId="23" xfId="0" applyFont="1" applyBorder="1" applyAlignment="1">
      <alignment horizontal="center" vertical="center"/>
    </xf>
    <xf numFmtId="0" fontId="2" fillId="0" borderId="0" xfId="0" applyFont="1" applyAlignment="1">
      <alignment horizontal="center" vertical="center"/>
    </xf>
    <xf numFmtId="0" fontId="16" fillId="0" borderId="0" xfId="0" applyFont="1" applyAlignment="1">
      <alignment horizontal="left"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2" xfId="0" quotePrefix="1" applyFont="1" applyBorder="1" applyAlignment="1">
      <alignment horizontal="left" vertical="center" wrapText="1"/>
    </xf>
    <xf numFmtId="0" fontId="19" fillId="0" borderId="13" xfId="0" quotePrefix="1" applyFont="1" applyBorder="1" applyAlignment="1">
      <alignment horizontal="left" vertical="center" wrapText="1"/>
    </xf>
    <xf numFmtId="0" fontId="19" fillId="0" borderId="10" xfId="0" quotePrefix="1" applyFont="1" applyBorder="1" applyAlignment="1">
      <alignment horizontal="left" vertical="center" wrapText="1"/>
    </xf>
    <xf numFmtId="0" fontId="19" fillId="0" borderId="15" xfId="0" quotePrefix="1" applyFont="1" applyBorder="1" applyAlignment="1">
      <alignment horizontal="left" vertical="center" wrapText="1"/>
    </xf>
    <xf numFmtId="0" fontId="19" fillId="0" borderId="15" xfId="0" applyFont="1" applyBorder="1" applyAlignment="1">
      <alignment horizontal="left" vertical="center" wrapText="1"/>
    </xf>
    <xf numFmtId="0" fontId="19" fillId="0" borderId="10" xfId="0" applyFont="1" applyBorder="1" applyAlignment="1">
      <alignment horizontal="left" vertical="center" wrapText="1"/>
    </xf>
    <xf numFmtId="165" fontId="26" fillId="0" borderId="30" xfId="0" applyNumberFormat="1" applyFont="1" applyBorder="1" applyAlignment="1">
      <alignment horizontal="center" vertical="center" wrapText="1" readingOrder="1"/>
    </xf>
    <xf numFmtId="165" fontId="26" fillId="0" borderId="31" xfId="0" applyNumberFormat="1" applyFont="1" applyBorder="1" applyAlignment="1">
      <alignment horizontal="center" vertical="center" wrapText="1" readingOrder="1"/>
    </xf>
    <xf numFmtId="164" fontId="18" fillId="6" borderId="10" xfId="3" applyNumberFormat="1" applyFont="1" applyFill="1" applyBorder="1" applyAlignment="1">
      <alignment horizontal="left" vertical="center" wrapText="1"/>
    </xf>
    <xf numFmtId="164" fontId="18" fillId="6" borderId="15" xfId="3" applyNumberFormat="1" applyFont="1" applyFill="1" applyBorder="1" applyAlignment="1">
      <alignment horizontal="left" vertical="center" wrapText="1"/>
    </xf>
    <xf numFmtId="0" fontId="59" fillId="0" borderId="50" xfId="0" quotePrefix="1" applyFont="1" applyBorder="1" applyAlignment="1">
      <alignment horizontal="left" vertical="center" wrapText="1"/>
    </xf>
    <xf numFmtId="0" fontId="59" fillId="0" borderId="16" xfId="0" quotePrefix="1" applyFont="1" applyBorder="1" applyAlignment="1">
      <alignment horizontal="left" vertical="center" wrapText="1"/>
    </xf>
    <xf numFmtId="0" fontId="25" fillId="0" borderId="23" xfId="0" applyFont="1" applyFill="1" applyBorder="1" applyAlignment="1">
      <alignment horizontal="center" vertical="center" wrapText="1"/>
    </xf>
    <xf numFmtId="0" fontId="25" fillId="0" borderId="49"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5" fillId="0" borderId="18" xfId="0" applyFont="1" applyFill="1" applyBorder="1" applyAlignment="1">
      <alignment horizontal="center" vertical="center" wrapText="1"/>
    </xf>
    <xf numFmtId="0" fontId="44" fillId="0" borderId="0" xfId="0" applyFont="1" applyFill="1" applyAlignment="1">
      <alignment horizontal="center" vertical="center"/>
    </xf>
    <xf numFmtId="0" fontId="45" fillId="0" borderId="0" xfId="0" applyFont="1" applyFill="1" applyAlignment="1">
      <alignment horizontal="left" vertical="top" wrapText="1"/>
    </xf>
    <xf numFmtId="0" fontId="46" fillId="0" borderId="0" xfId="0" applyFont="1" applyFill="1" applyAlignment="1">
      <alignment horizontal="center" vertical="center" wrapText="1"/>
    </xf>
    <xf numFmtId="0" fontId="47" fillId="0" borderId="0" xfId="0" applyFont="1" applyFill="1" applyAlignment="1">
      <alignment horizontal="center" vertical="center" wrapText="1"/>
    </xf>
    <xf numFmtId="0" fontId="48" fillId="0" borderId="0" xfId="0" applyFont="1" applyFill="1" applyAlignment="1">
      <alignment horizontal="center" vertical="top" wrapText="1"/>
    </xf>
    <xf numFmtId="0" fontId="49" fillId="0" borderId="0" xfId="0" applyFont="1" applyFill="1" applyAlignment="1">
      <alignment horizontal="center" vertical="center" wrapText="1"/>
    </xf>
    <xf numFmtId="0" fontId="50" fillId="0" borderId="44" xfId="0" applyFont="1" applyFill="1" applyBorder="1" applyAlignment="1">
      <alignment horizontal="center" vertical="center" wrapText="1"/>
    </xf>
    <xf numFmtId="167" fontId="50" fillId="0" borderId="44" xfId="0" applyNumberFormat="1" applyFont="1" applyFill="1" applyBorder="1" applyAlignment="1">
      <alignment horizontal="center" vertical="center" wrapText="1"/>
    </xf>
    <xf numFmtId="0" fontId="55" fillId="0" borderId="44" xfId="0" applyFont="1" applyFill="1" applyBorder="1" applyAlignment="1">
      <alignment horizontal="left" vertical="center" wrapText="1"/>
    </xf>
    <xf numFmtId="164" fontId="56" fillId="0" borderId="44" xfId="3" applyNumberFormat="1" applyFont="1" applyFill="1" applyBorder="1" applyAlignment="1">
      <alignment horizontal="right" vertical="center" wrapText="1"/>
    </xf>
    <xf numFmtId="0" fontId="52" fillId="0" borderId="44" xfId="0" applyFont="1" applyFill="1" applyBorder="1" applyAlignment="1">
      <alignment horizontal="left" vertical="center" wrapText="1"/>
    </xf>
    <xf numFmtId="164" fontId="53" fillId="0" borderId="44" xfId="3" applyNumberFormat="1" applyFont="1" applyFill="1" applyBorder="1" applyAlignment="1">
      <alignment horizontal="right" vertical="center" wrapText="1"/>
    </xf>
    <xf numFmtId="0" fontId="45" fillId="0" borderId="0" xfId="0" applyFont="1" applyFill="1" applyAlignment="1">
      <alignment horizontal="right" vertical="top" wrapText="1"/>
    </xf>
    <xf numFmtId="0" fontId="57" fillId="0" borderId="0" xfId="0" applyFont="1" applyFill="1" applyAlignment="1">
      <alignment horizontal="left" vertical="center" wrapText="1"/>
    </xf>
    <xf numFmtId="0" fontId="49" fillId="0" borderId="0" xfId="0" applyFont="1" applyFill="1" applyAlignment="1">
      <alignment horizontal="center" vertical="center"/>
    </xf>
    <xf numFmtId="0" fontId="44" fillId="0" borderId="0" xfId="0" applyFont="1" applyFill="1" applyAlignment="1">
      <alignment horizontal="center" vertical="top" wrapText="1"/>
    </xf>
    <xf numFmtId="0" fontId="44" fillId="0" borderId="0" xfId="0" applyFont="1" applyFill="1" applyAlignment="1">
      <alignment horizontal="center" vertical="center" wrapText="1"/>
    </xf>
    <xf numFmtId="0" fontId="3" fillId="0" borderId="1" xfId="1" quotePrefix="1" applyFont="1" applyBorder="1" applyAlignment="1">
      <alignment horizontal="center" vertical="center" wrapText="1"/>
    </xf>
    <xf numFmtId="0" fontId="3" fillId="0" borderId="1" xfId="1" applyFont="1" applyBorder="1" applyAlignment="1">
      <alignment horizontal="center" vertical="center" wrapText="1"/>
    </xf>
    <xf numFmtId="0" fontId="3" fillId="0" borderId="2" xfId="1" quotePrefix="1" applyFont="1" applyBorder="1" applyAlignment="1">
      <alignment horizontal="center" vertical="center" wrapText="1"/>
    </xf>
    <xf numFmtId="0" fontId="3" fillId="0" borderId="4" xfId="1" quotePrefix="1" applyFont="1" applyBorder="1" applyAlignment="1">
      <alignment horizontal="center" vertical="center" wrapText="1"/>
    </xf>
    <xf numFmtId="0" fontId="3" fillId="0" borderId="2" xfId="1" applyFont="1" applyBorder="1" applyAlignment="1">
      <alignment horizontal="center" vertical="center" wrapText="1"/>
    </xf>
    <xf numFmtId="0" fontId="3" fillId="0" borderId="4" xfId="1" applyFont="1" applyBorder="1" applyAlignment="1">
      <alignment horizontal="center" vertical="center" wrapText="1"/>
    </xf>
    <xf numFmtId="3" fontId="3" fillId="0" borderId="1" xfId="1" applyNumberFormat="1" applyFont="1" applyBorder="1" applyAlignment="1">
      <alignment horizontal="center" vertical="center" wrapText="1"/>
    </xf>
    <xf numFmtId="0" fontId="3" fillId="0" borderId="3" xfId="1" quotePrefix="1" applyFont="1" applyBorder="1" applyAlignment="1">
      <alignment horizontal="center" vertical="center" wrapText="1"/>
    </xf>
    <xf numFmtId="0" fontId="3" fillId="0" borderId="3" xfId="1" applyFont="1" applyBorder="1" applyAlignment="1">
      <alignment horizontal="center" vertical="center" wrapText="1"/>
    </xf>
    <xf numFmtId="0" fontId="3" fillId="0" borderId="1" xfId="1" quotePrefix="1" applyFont="1" applyBorder="1" applyAlignment="1">
      <alignment horizontal="center" vertical="center"/>
    </xf>
    <xf numFmtId="0" fontId="3" fillId="0" borderId="1" xfId="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21" fillId="0" borderId="0" xfId="0" applyFont="1" applyAlignment="1">
      <alignment vertical="center"/>
    </xf>
    <xf numFmtId="0" fontId="66" fillId="0" borderId="0" xfId="1" applyFont="1" applyAlignment="1">
      <alignment vertical="center"/>
    </xf>
    <xf numFmtId="0" fontId="66" fillId="0" borderId="0" xfId="1" applyFont="1" applyAlignment="1">
      <alignment horizontal="left" vertical="center"/>
    </xf>
    <xf numFmtId="38" fontId="15" fillId="0" borderId="0" xfId="1" applyNumberFormat="1"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0" fontId="9" fillId="0" borderId="0" xfId="0" applyFont="1" applyAlignment="1">
      <alignment vertical="center"/>
    </xf>
    <xf numFmtId="0" fontId="66" fillId="0" borderId="0" xfId="1" applyFont="1" applyAlignment="1">
      <alignment horizontal="left" vertical="center" wrapText="1"/>
    </xf>
    <xf numFmtId="0" fontId="69" fillId="0" borderId="0" xfId="1" applyFont="1" applyAlignment="1">
      <alignment horizontal="left" vertical="center"/>
    </xf>
    <xf numFmtId="0" fontId="58" fillId="0" borderId="0" xfId="0" applyFont="1" applyAlignment="1">
      <alignment vertical="center"/>
    </xf>
    <xf numFmtId="38" fontId="70" fillId="0" borderId="0" xfId="1" applyNumberFormat="1" applyFont="1" applyAlignment="1">
      <alignment horizontal="left" vertical="center"/>
    </xf>
    <xf numFmtId="0" fontId="71" fillId="0" borderId="0" xfId="0" applyFont="1" applyAlignment="1">
      <alignment vertical="center"/>
    </xf>
    <xf numFmtId="0" fontId="66" fillId="0" borderId="0" xfId="0" applyFont="1" applyAlignment="1">
      <alignment horizontal="left" vertical="center"/>
    </xf>
    <xf numFmtId="0" fontId="72" fillId="0" borderId="0" xfId="0" applyFont="1" applyAlignment="1">
      <alignment vertical="center"/>
    </xf>
    <xf numFmtId="0" fontId="22" fillId="0" borderId="0" xfId="0" applyFont="1" applyAlignment="1">
      <alignment vertical="center"/>
    </xf>
    <xf numFmtId="0" fontId="58" fillId="0" borderId="0" xfId="0" applyFont="1" applyAlignment="1">
      <alignment horizontal="left" vertical="center"/>
    </xf>
    <xf numFmtId="14" fontId="66" fillId="0" borderId="0" xfId="1" applyNumberFormat="1" applyFont="1" applyAlignment="1">
      <alignment horizontal="left" vertical="center"/>
    </xf>
    <xf numFmtId="0" fontId="22" fillId="0" borderId="0" xfId="0" applyFont="1" applyAlignment="1">
      <alignment vertical="center" wrapText="1"/>
    </xf>
    <xf numFmtId="16" fontId="73" fillId="0" borderId="0" xfId="0" applyNumberFormat="1" applyFont="1" applyAlignment="1">
      <alignment vertical="center"/>
    </xf>
    <xf numFmtId="0" fontId="66" fillId="2" borderId="51" xfId="1" applyFont="1" applyFill="1" applyBorder="1" applyAlignment="1">
      <alignment horizontal="center" vertical="center" wrapText="1"/>
    </xf>
    <xf numFmtId="0" fontId="66" fillId="2" borderId="52" xfId="1" applyFont="1" applyFill="1" applyBorder="1" applyAlignment="1">
      <alignment horizontal="center" vertical="center" wrapText="1"/>
    </xf>
    <xf numFmtId="0" fontId="66" fillId="2" borderId="52" xfId="1" applyFont="1" applyFill="1" applyBorder="1" applyAlignment="1">
      <alignment horizontal="left" vertical="center" wrapText="1"/>
    </xf>
    <xf numFmtId="0" fontId="66" fillId="2" borderId="52" xfId="0" applyFont="1" applyFill="1" applyBorder="1" applyAlignment="1">
      <alignment horizontal="center" vertical="center" wrapText="1"/>
    </xf>
    <xf numFmtId="0" fontId="66" fillId="2" borderId="53" xfId="0" applyFont="1" applyFill="1" applyBorder="1" applyAlignment="1">
      <alignment horizontal="center" vertical="center" wrapText="1"/>
    </xf>
    <xf numFmtId="0" fontId="66" fillId="2" borderId="54" xfId="0" applyFont="1" applyFill="1" applyBorder="1" applyAlignment="1">
      <alignment horizontal="center" vertical="center" wrapText="1"/>
    </xf>
    <xf numFmtId="0" fontId="66" fillId="2" borderId="55" xfId="0" applyFont="1" applyFill="1" applyBorder="1" applyAlignment="1">
      <alignment horizontal="center" vertical="center" wrapText="1"/>
    </xf>
    <xf numFmtId="38" fontId="74" fillId="2" borderId="56" xfId="0" applyNumberFormat="1" applyFont="1" applyFill="1" applyBorder="1" applyAlignment="1">
      <alignment horizontal="center" vertical="center" wrapText="1"/>
    </xf>
    <xf numFmtId="0" fontId="66" fillId="2" borderId="57" xfId="1" applyFont="1" applyFill="1" applyBorder="1" applyAlignment="1">
      <alignment horizontal="center" vertical="center" wrapText="1"/>
    </xf>
    <xf numFmtId="0" fontId="66" fillId="2" borderId="38" xfId="1" applyFont="1" applyFill="1" applyBorder="1" applyAlignment="1">
      <alignment horizontal="center" vertical="center" wrapText="1"/>
    </xf>
    <xf numFmtId="0" fontId="66" fillId="2" borderId="38" xfId="0" applyFont="1" applyFill="1" applyBorder="1" applyAlignment="1">
      <alignment horizontal="center" vertical="center" wrapText="1"/>
    </xf>
    <xf numFmtId="38" fontId="66" fillId="2" borderId="38" xfId="0" applyNumberFormat="1" applyFont="1" applyFill="1" applyBorder="1" applyAlignment="1">
      <alignment horizontal="center" vertical="center" wrapText="1"/>
    </xf>
    <xf numFmtId="38" fontId="74" fillId="2" borderId="58" xfId="0" applyNumberFormat="1" applyFont="1" applyFill="1" applyBorder="1" applyAlignment="1">
      <alignment horizontal="center" vertical="center" wrapText="1"/>
    </xf>
    <xf numFmtId="0" fontId="66" fillId="7" borderId="57" xfId="1" quotePrefix="1" applyFont="1" applyFill="1" applyBorder="1" applyAlignment="1">
      <alignment horizontal="center" vertical="center" wrapText="1"/>
    </xf>
    <xf numFmtId="0" fontId="66" fillId="7" borderId="38" xfId="1" applyFont="1" applyFill="1" applyBorder="1" applyAlignment="1">
      <alignment horizontal="center" vertical="center" wrapText="1"/>
    </xf>
    <xf numFmtId="38" fontId="66" fillId="7" borderId="38" xfId="2" quotePrefix="1" applyNumberFormat="1" applyFont="1" applyFill="1" applyBorder="1" applyAlignment="1">
      <alignment horizontal="left" vertical="center" wrapText="1"/>
    </xf>
    <xf numFmtId="9" fontId="15" fillId="7" borderId="38" xfId="5" quotePrefix="1" applyFont="1" applyFill="1" applyBorder="1" applyAlignment="1">
      <alignment horizontal="center" vertical="center" wrapText="1"/>
    </xf>
    <xf numFmtId="9" fontId="19" fillId="7" borderId="38" xfId="5" applyFont="1" applyFill="1" applyBorder="1" applyAlignment="1">
      <alignment horizontal="center" vertical="center"/>
    </xf>
    <xf numFmtId="9" fontId="66" fillId="7" borderId="38" xfId="5" applyFont="1" applyFill="1" applyBorder="1" applyAlignment="1">
      <alignment horizontal="center" vertical="center" wrapText="1"/>
    </xf>
    <xf numFmtId="9" fontId="74" fillId="7" borderId="59" xfId="5" applyFont="1" applyFill="1" applyBorder="1" applyAlignment="1">
      <alignment horizontal="center" vertical="center" wrapText="1"/>
    </xf>
    <xf numFmtId="0" fontId="66" fillId="0" borderId="57" xfId="1" applyFont="1" applyBorder="1" applyAlignment="1">
      <alignment horizontal="center" vertical="center"/>
    </xf>
    <xf numFmtId="0" fontId="66" fillId="0" borderId="38" xfId="1" applyFont="1" applyBorder="1" applyAlignment="1">
      <alignment horizontal="left" vertical="center" wrapText="1"/>
    </xf>
    <xf numFmtId="0" fontId="66" fillId="0" borderId="38" xfId="0" applyFont="1" applyBorder="1" applyAlignment="1">
      <alignment horizontal="left" vertical="center" wrapText="1"/>
    </xf>
    <xf numFmtId="9" fontId="66" fillId="0" borderId="38" xfId="5" applyFont="1" applyBorder="1" applyAlignment="1">
      <alignment horizontal="center" vertical="center" wrapText="1"/>
    </xf>
    <xf numFmtId="9" fontId="66" fillId="8" borderId="38" xfId="5" applyFont="1" applyFill="1" applyBorder="1" applyAlignment="1">
      <alignment horizontal="center" vertical="center" wrapText="1"/>
    </xf>
    <xf numFmtId="9" fontId="15" fillId="0" borderId="38" xfId="5" applyFont="1" applyBorder="1" applyAlignment="1">
      <alignment horizontal="center" vertical="center" wrapText="1"/>
    </xf>
    <xf numFmtId="9" fontId="74" fillId="8" borderId="59" xfId="5" applyFont="1" applyFill="1" applyBorder="1" applyAlignment="1">
      <alignment horizontal="center" vertical="center" wrapText="1"/>
    </xf>
    <xf numFmtId="0" fontId="66" fillId="0" borderId="57" xfId="1" quotePrefix="1" applyFont="1" applyBorder="1" applyAlignment="1">
      <alignment horizontal="center" vertical="center" wrapText="1"/>
    </xf>
    <xf numFmtId="38" fontId="66" fillId="0" borderId="38" xfId="1" applyNumberFormat="1" applyFont="1" applyBorder="1" applyAlignment="1">
      <alignment horizontal="left" vertical="center" wrapText="1"/>
    </xf>
    <xf numFmtId="9" fontId="19" fillId="0" borderId="38" xfId="5" applyFont="1" applyBorder="1" applyAlignment="1">
      <alignment horizontal="center" vertical="center"/>
    </xf>
    <xf numFmtId="0" fontId="66" fillId="0" borderId="57" xfId="1" quotePrefix="1" applyFont="1" applyBorder="1" applyAlignment="1">
      <alignment horizontal="center" vertical="center"/>
    </xf>
    <xf numFmtId="9" fontId="22" fillId="0" borderId="38" xfId="5" applyFont="1" applyBorder="1" applyAlignment="1">
      <alignment horizontal="center" vertical="center"/>
    </xf>
    <xf numFmtId="38" fontId="66" fillId="0" borderId="38" xfId="2" quotePrefix="1" applyNumberFormat="1" applyFont="1" applyFill="1" applyBorder="1" applyAlignment="1">
      <alignment horizontal="left" vertical="center" wrapText="1"/>
    </xf>
    <xf numFmtId="9" fontId="15" fillId="0" borderId="38" xfId="5" quotePrefix="1" applyFont="1" applyFill="1" applyBorder="1" applyAlignment="1">
      <alignment horizontal="center" vertical="center" wrapText="1"/>
    </xf>
    <xf numFmtId="9" fontId="15" fillId="9" borderId="38" xfId="5" quotePrefix="1" applyFont="1" applyFill="1" applyBorder="1" applyAlignment="1">
      <alignment horizontal="center" vertical="center" wrapText="1"/>
    </xf>
    <xf numFmtId="9" fontId="19" fillId="9" borderId="38" xfId="5" applyFont="1" applyFill="1" applyBorder="1" applyAlignment="1">
      <alignment horizontal="center" vertical="center"/>
    </xf>
    <xf numFmtId="9" fontId="66" fillId="9" borderId="38" xfId="5" applyFont="1" applyFill="1" applyBorder="1" applyAlignment="1">
      <alignment horizontal="center" vertical="center" wrapText="1"/>
    </xf>
    <xf numFmtId="0" fontId="70" fillId="0" borderId="38" xfId="1" applyFont="1" applyBorder="1" applyAlignment="1">
      <alignment horizontal="left" vertical="center" wrapText="1"/>
    </xf>
    <xf numFmtId="3" fontId="66" fillId="0" borderId="38" xfId="1" applyNumberFormat="1" applyFont="1" applyBorder="1" applyAlignment="1">
      <alignment horizontal="left" vertical="center" wrapText="1"/>
    </xf>
    <xf numFmtId="38" fontId="70" fillId="0" borderId="38" xfId="2" quotePrefix="1" applyNumberFormat="1" applyFont="1" applyFill="1" applyBorder="1" applyAlignment="1">
      <alignment horizontal="left" vertical="center" wrapText="1"/>
    </xf>
    <xf numFmtId="9" fontId="59" fillId="0" borderId="38" xfId="5" quotePrefix="1" applyFont="1" applyFill="1" applyBorder="1" applyAlignment="1">
      <alignment horizontal="center" vertical="center" wrapText="1"/>
    </xf>
    <xf numFmtId="0" fontId="66" fillId="0" borderId="60" xfId="1" quotePrefix="1" applyFont="1" applyBorder="1" applyAlignment="1">
      <alignment horizontal="center" vertical="center" wrapText="1"/>
    </xf>
    <xf numFmtId="0" fontId="66" fillId="0" borderId="61" xfId="1" applyFont="1" applyBorder="1" applyAlignment="1">
      <alignment horizontal="left" vertical="center" wrapText="1"/>
    </xf>
    <xf numFmtId="38" fontId="66" fillId="0" borderId="61" xfId="2" quotePrefix="1" applyNumberFormat="1" applyFont="1" applyFill="1" applyBorder="1" applyAlignment="1">
      <alignment horizontal="left" vertical="center" wrapText="1"/>
    </xf>
    <xf numFmtId="9" fontId="15" fillId="0" borderId="61" xfId="5" quotePrefix="1" applyFont="1" applyFill="1" applyBorder="1" applyAlignment="1">
      <alignment horizontal="center" vertical="center" wrapText="1"/>
    </xf>
    <xf numFmtId="9" fontId="19" fillId="0" borderId="61" xfId="5" applyFont="1" applyBorder="1" applyAlignment="1">
      <alignment horizontal="center" vertical="center"/>
    </xf>
    <xf numFmtId="9" fontId="66" fillId="8" borderId="61" xfId="5" applyFont="1" applyFill="1" applyBorder="1" applyAlignment="1">
      <alignment horizontal="center" vertical="center" wrapText="1"/>
    </xf>
    <xf numFmtId="9" fontId="15" fillId="10" borderId="38" xfId="5" applyFont="1" applyFill="1" applyBorder="1" applyAlignment="1">
      <alignment horizontal="center" vertical="center" wrapText="1"/>
    </xf>
    <xf numFmtId="9" fontId="19" fillId="10" borderId="38" xfId="5" applyFont="1" applyFill="1" applyBorder="1" applyAlignment="1">
      <alignment horizontal="center" vertical="center"/>
    </xf>
    <xf numFmtId="9" fontId="66" fillId="10" borderId="38" xfId="5" applyFont="1" applyFill="1" applyBorder="1" applyAlignment="1">
      <alignment horizontal="center" vertical="center" wrapText="1"/>
    </xf>
    <xf numFmtId="9" fontId="19" fillId="0" borderId="38" xfId="5" applyFont="1" applyFill="1" applyBorder="1" applyAlignment="1">
      <alignment horizontal="center" vertical="center"/>
    </xf>
    <xf numFmtId="9" fontId="15" fillId="10" borderId="38" xfId="5" quotePrefix="1" applyFont="1" applyFill="1" applyBorder="1" applyAlignment="1">
      <alignment horizontal="center" vertical="center" wrapText="1"/>
    </xf>
  </cellXfs>
  <cellStyles count="6">
    <cellStyle name="Comma" xfId="3" builtinId="3"/>
    <cellStyle name="Comma 2" xfId="2"/>
    <cellStyle name="Normal" xfId="0" builtinId="0"/>
    <cellStyle name="Normal 2" xfId="1"/>
    <cellStyle name="Normal 3" xfId="4"/>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21"/>
  <sheetViews>
    <sheetView view="pageBreakPreview" zoomScale="80" zoomScaleNormal="100" zoomScaleSheetLayoutView="80" workbookViewId="0">
      <pane ySplit="10" topLeftCell="A11" activePane="bottomLeft" state="frozen"/>
      <selection activeCell="G5" sqref="G5"/>
      <selection pane="bottomLeft" activeCell="B15" sqref="B15:D15"/>
    </sheetView>
  </sheetViews>
  <sheetFormatPr defaultColWidth="9.109375" defaultRowHeight="13.8"/>
  <cols>
    <col min="1" max="1" width="8.33203125" style="146" customWidth="1"/>
    <col min="2" max="3" width="13.33203125" style="72" customWidth="1"/>
    <col min="4" max="4" width="41.88671875" style="72" customWidth="1"/>
    <col min="5" max="5" width="12.44140625" style="72" customWidth="1"/>
    <col min="6" max="6" width="12.5546875" style="72" customWidth="1"/>
    <col min="7" max="7" width="13.88671875" style="72" customWidth="1"/>
    <col min="8" max="8" width="22.5546875" style="72" customWidth="1"/>
    <col min="9" max="9" width="20.5546875" style="72" customWidth="1"/>
    <col min="10" max="10" width="18" style="72" customWidth="1"/>
    <col min="11" max="12" width="12" style="72" bestFit="1" customWidth="1"/>
    <col min="13" max="13" width="9.33203125" style="72" bestFit="1" customWidth="1"/>
    <col min="14" max="16384" width="9.109375" style="72"/>
  </cols>
  <sheetData>
    <row r="1" spans="1:10" ht="15.75" customHeight="1">
      <c r="H1" s="53" t="s">
        <v>130</v>
      </c>
      <c r="I1" s="54" t="s">
        <v>131</v>
      </c>
    </row>
    <row r="2" spans="1:10" ht="15.75" customHeight="1">
      <c r="H2" s="56" t="s">
        <v>132</v>
      </c>
      <c r="I2" s="57" t="s">
        <v>133</v>
      </c>
    </row>
    <row r="3" spans="1:10" ht="15.75" customHeight="1">
      <c r="A3" s="146" t="s">
        <v>174</v>
      </c>
      <c r="B3" s="72" t="s">
        <v>175</v>
      </c>
      <c r="H3" s="56" t="s">
        <v>134</v>
      </c>
      <c r="I3" s="58" t="s">
        <v>133</v>
      </c>
    </row>
    <row r="4" spans="1:10" ht="15.75" customHeight="1">
      <c r="H4" s="56" t="s">
        <v>136</v>
      </c>
      <c r="I4" s="59">
        <v>44964</v>
      </c>
    </row>
    <row r="5" spans="1:10" ht="15.75" customHeight="1">
      <c r="H5" s="58" t="s">
        <v>137</v>
      </c>
      <c r="I5" s="60">
        <v>44927</v>
      </c>
    </row>
    <row r="6" spans="1:10" ht="16.8">
      <c r="A6" s="157" t="s">
        <v>182</v>
      </c>
    </row>
    <row r="7" spans="1:10" ht="15.75" customHeight="1"/>
    <row r="8" spans="1:10" ht="29.25" customHeight="1">
      <c r="A8" s="144"/>
      <c r="B8" s="74"/>
      <c r="C8" s="74"/>
      <c r="D8" s="74"/>
      <c r="E8" s="74"/>
      <c r="F8" s="74"/>
      <c r="G8" s="74"/>
      <c r="H8" s="74"/>
      <c r="I8" s="74"/>
      <c r="J8" s="74"/>
    </row>
    <row r="9" spans="1:10" s="75" customFormat="1" ht="27" customHeight="1">
      <c r="A9" s="154" t="s">
        <v>176</v>
      </c>
      <c r="B9" s="252" t="s">
        <v>177</v>
      </c>
      <c r="C9" s="252"/>
      <c r="D9" s="252"/>
      <c r="E9" s="76" t="s">
        <v>178</v>
      </c>
      <c r="F9" s="76" t="s">
        <v>179</v>
      </c>
      <c r="G9" s="76" t="s">
        <v>180</v>
      </c>
      <c r="H9" s="77" t="s">
        <v>183</v>
      </c>
      <c r="I9" s="253" t="s">
        <v>181</v>
      </c>
      <c r="J9" s="254"/>
    </row>
    <row r="10" spans="1:10" ht="2.25" customHeight="1">
      <c r="A10" s="144"/>
      <c r="B10" s="74"/>
      <c r="C10" s="74"/>
      <c r="D10" s="74"/>
      <c r="E10" s="74"/>
      <c r="F10" s="74"/>
      <c r="G10" s="74"/>
      <c r="H10" s="74"/>
      <c r="I10" s="74"/>
      <c r="J10" s="74"/>
    </row>
    <row r="11" spans="1:10" ht="65.25" customHeight="1">
      <c r="A11" s="249">
        <v>1</v>
      </c>
      <c r="B11" s="244" t="s">
        <v>395</v>
      </c>
      <c r="C11" s="245"/>
      <c r="D11" s="246"/>
      <c r="E11" s="128"/>
      <c r="F11" s="128"/>
      <c r="G11" s="129"/>
      <c r="H11" s="130"/>
      <c r="I11" s="247"/>
      <c r="J11" s="248"/>
    </row>
    <row r="12" spans="1:10" ht="37.5" customHeight="1">
      <c r="A12" s="250"/>
      <c r="B12" s="244" t="s">
        <v>398</v>
      </c>
      <c r="C12" s="245"/>
      <c r="D12" s="246"/>
      <c r="E12" s="128"/>
      <c r="F12" s="128"/>
      <c r="G12" s="129"/>
      <c r="H12" s="130"/>
      <c r="I12" s="247"/>
      <c r="J12" s="248"/>
    </row>
    <row r="13" spans="1:10" ht="29.25" customHeight="1">
      <c r="A13" s="251"/>
      <c r="B13" s="244" t="s">
        <v>399</v>
      </c>
      <c r="C13" s="245"/>
      <c r="D13" s="246"/>
      <c r="E13" s="128"/>
      <c r="F13" s="128"/>
      <c r="G13" s="129"/>
      <c r="H13" s="130"/>
      <c r="I13" s="247"/>
      <c r="J13" s="248"/>
    </row>
    <row r="14" spans="1:10" ht="51.75" customHeight="1">
      <c r="A14" s="145">
        <v>2</v>
      </c>
      <c r="B14" s="244" t="s">
        <v>400</v>
      </c>
      <c r="C14" s="245"/>
      <c r="D14" s="246"/>
      <c r="E14" s="128"/>
      <c r="F14" s="128"/>
      <c r="G14" s="129"/>
      <c r="H14" s="130"/>
      <c r="I14" s="247"/>
      <c r="J14" s="248"/>
    </row>
    <row r="15" spans="1:10" ht="57.75" customHeight="1">
      <c r="A15" s="155">
        <v>3</v>
      </c>
      <c r="B15" s="244" t="s">
        <v>401</v>
      </c>
      <c r="C15" s="245"/>
      <c r="D15" s="246"/>
      <c r="E15" s="128"/>
      <c r="F15" s="128"/>
      <c r="G15" s="129"/>
      <c r="H15" s="130"/>
      <c r="I15" s="247"/>
      <c r="J15" s="248"/>
    </row>
    <row r="16" spans="1:10" ht="39" customHeight="1">
      <c r="A16" s="155">
        <v>4</v>
      </c>
      <c r="B16" s="244" t="s">
        <v>402</v>
      </c>
      <c r="C16" s="245"/>
      <c r="D16" s="246"/>
      <c r="E16" s="128">
        <v>1122</v>
      </c>
      <c r="F16" s="128">
        <v>515</v>
      </c>
      <c r="G16" s="129">
        <v>1140000</v>
      </c>
      <c r="H16" s="130"/>
      <c r="I16" s="247"/>
      <c r="J16" s="248"/>
    </row>
    <row r="17" spans="1:10" ht="15" customHeight="1">
      <c r="A17" s="155">
        <v>5</v>
      </c>
      <c r="B17" s="244" t="s">
        <v>403</v>
      </c>
      <c r="C17" s="245"/>
      <c r="D17" s="246"/>
      <c r="E17" s="128"/>
      <c r="F17" s="128"/>
      <c r="G17" s="129"/>
      <c r="H17" s="130"/>
      <c r="I17" s="247"/>
      <c r="J17" s="248"/>
    </row>
    <row r="18" spans="1:10" ht="15" customHeight="1">
      <c r="A18" s="155">
        <v>6</v>
      </c>
      <c r="B18" s="244" t="s">
        <v>404</v>
      </c>
      <c r="C18" s="245"/>
      <c r="D18" s="246"/>
      <c r="E18" s="128"/>
      <c r="F18" s="128"/>
      <c r="G18" s="129"/>
      <c r="H18" s="130"/>
      <c r="I18" s="247"/>
      <c r="J18" s="248"/>
    </row>
    <row r="19" spans="1:10" ht="51" customHeight="1">
      <c r="A19" s="155">
        <v>7</v>
      </c>
      <c r="B19" s="244" t="s">
        <v>410</v>
      </c>
      <c r="C19" s="245"/>
      <c r="D19" s="246"/>
      <c r="E19" s="128"/>
      <c r="F19" s="128"/>
      <c r="G19" s="129"/>
      <c r="H19" s="130"/>
      <c r="I19" s="247"/>
      <c r="J19" s="248"/>
    </row>
    <row r="20" spans="1:10" ht="28.5" customHeight="1">
      <c r="A20" s="155">
        <v>8</v>
      </c>
      <c r="B20" s="244" t="s">
        <v>417</v>
      </c>
      <c r="C20" s="245"/>
      <c r="D20" s="246"/>
      <c r="E20" s="128"/>
      <c r="F20" s="128"/>
      <c r="G20" s="129"/>
      <c r="H20" s="130"/>
      <c r="I20" s="247"/>
      <c r="J20" s="248"/>
    </row>
    <row r="21" spans="1:10">
      <c r="A21" s="156"/>
    </row>
  </sheetData>
  <mergeCells count="23">
    <mergeCell ref="B9:D9"/>
    <mergeCell ref="I9:J9"/>
    <mergeCell ref="B18:D18"/>
    <mergeCell ref="I18:J18"/>
    <mergeCell ref="B19:D19"/>
    <mergeCell ref="I19:J19"/>
    <mergeCell ref="B13:D13"/>
    <mergeCell ref="B20:D20"/>
    <mergeCell ref="I20:J20"/>
    <mergeCell ref="A11:A13"/>
    <mergeCell ref="I15:J15"/>
    <mergeCell ref="B16:D16"/>
    <mergeCell ref="I16:J16"/>
    <mergeCell ref="B17:D17"/>
    <mergeCell ref="I17:J17"/>
    <mergeCell ref="I13:J13"/>
    <mergeCell ref="B14:D14"/>
    <mergeCell ref="I14:J14"/>
    <mergeCell ref="B15:D15"/>
    <mergeCell ref="B11:D11"/>
    <mergeCell ref="I11:J11"/>
    <mergeCell ref="B12:D12"/>
    <mergeCell ref="I12:J12"/>
  </mergeCells>
  <pageMargins left="0.7" right="0.7" top="0.75" bottom="0.75" header="0.3" footer="0.3"/>
  <pageSetup paperSize="9"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16"/>
  <sheetViews>
    <sheetView view="pageBreakPreview" zoomScaleNormal="100" zoomScaleSheetLayoutView="100" workbookViewId="0">
      <pane ySplit="10" topLeftCell="A11" activePane="bottomLeft" state="frozen"/>
      <selection activeCell="G5" sqref="G5"/>
      <selection pane="bottomLeft"/>
    </sheetView>
  </sheetViews>
  <sheetFormatPr defaultColWidth="9.109375" defaultRowHeight="13.8"/>
  <cols>
    <col min="1" max="1" width="8.33203125" style="146" customWidth="1"/>
    <col min="2" max="3" width="13.33203125" style="72" customWidth="1"/>
    <col min="4" max="4" width="41.88671875" style="72" customWidth="1"/>
    <col min="5" max="5" width="12.44140625" style="72" customWidth="1"/>
    <col min="6" max="6" width="12.5546875" style="72" customWidth="1"/>
    <col min="7" max="7" width="13.88671875" style="72" customWidth="1"/>
    <col min="8" max="8" width="22.5546875" style="72" customWidth="1"/>
    <col min="9" max="9" width="20.5546875" style="72" customWidth="1"/>
    <col min="10" max="10" width="18" style="72" customWidth="1"/>
    <col min="11" max="12" width="12" style="72" bestFit="1" customWidth="1"/>
    <col min="13" max="13" width="9.33203125" style="72" bestFit="1" customWidth="1"/>
    <col min="14" max="16384" width="9.109375" style="72"/>
  </cols>
  <sheetData>
    <row r="1" spans="1:10" ht="15.75" customHeight="1">
      <c r="H1" s="53" t="s">
        <v>130</v>
      </c>
      <c r="I1" s="54" t="s">
        <v>131</v>
      </c>
    </row>
    <row r="2" spans="1:10" ht="15.75" customHeight="1">
      <c r="H2" s="56" t="s">
        <v>132</v>
      </c>
      <c r="I2" s="57" t="s">
        <v>133</v>
      </c>
    </row>
    <row r="3" spans="1:10" ht="15.75" customHeight="1">
      <c r="A3" s="146" t="s">
        <v>174</v>
      </c>
      <c r="B3" s="72" t="s">
        <v>175</v>
      </c>
      <c r="H3" s="56" t="s">
        <v>134</v>
      </c>
      <c r="I3" s="58" t="s">
        <v>425</v>
      </c>
    </row>
    <row r="4" spans="1:10" ht="15.75" customHeight="1">
      <c r="H4" s="56" t="s">
        <v>136</v>
      </c>
      <c r="I4" s="59">
        <v>45023</v>
      </c>
    </row>
    <row r="5" spans="1:10" ht="15.75" customHeight="1">
      <c r="H5" s="58" t="s">
        <v>137</v>
      </c>
      <c r="I5" s="60">
        <v>44986</v>
      </c>
    </row>
    <row r="6" spans="1:10" ht="16.8">
      <c r="A6" s="157" t="s">
        <v>182</v>
      </c>
    </row>
    <row r="7" spans="1:10" ht="15.75" customHeight="1"/>
    <row r="8" spans="1:10" ht="29.25" customHeight="1">
      <c r="A8" s="144"/>
      <c r="B8" s="74"/>
      <c r="C8" s="74"/>
      <c r="D8" s="74"/>
      <c r="E8" s="74"/>
      <c r="F8" s="74"/>
      <c r="G8" s="74"/>
      <c r="H8" s="74"/>
      <c r="I8" s="74"/>
      <c r="J8" s="74"/>
    </row>
    <row r="9" spans="1:10" s="75" customFormat="1" ht="27" customHeight="1">
      <c r="A9" s="154" t="s">
        <v>176</v>
      </c>
      <c r="B9" s="252" t="s">
        <v>177</v>
      </c>
      <c r="C9" s="252"/>
      <c r="D9" s="252"/>
      <c r="E9" s="76" t="s">
        <v>178</v>
      </c>
      <c r="F9" s="76" t="s">
        <v>179</v>
      </c>
      <c r="G9" s="76" t="s">
        <v>180</v>
      </c>
      <c r="H9" s="77" t="s">
        <v>183</v>
      </c>
      <c r="I9" s="253" t="s">
        <v>181</v>
      </c>
      <c r="J9" s="254"/>
    </row>
    <row r="10" spans="1:10" ht="2.25" customHeight="1">
      <c r="A10" s="144"/>
      <c r="B10" s="74"/>
      <c r="C10" s="74"/>
      <c r="D10" s="74"/>
      <c r="E10" s="74"/>
      <c r="F10" s="74"/>
      <c r="G10" s="74"/>
      <c r="H10" s="74"/>
      <c r="I10" s="74"/>
      <c r="J10" s="74"/>
    </row>
    <row r="11" spans="1:10" ht="65.25" customHeight="1">
      <c r="A11" s="249">
        <v>1</v>
      </c>
      <c r="B11" s="244" t="s">
        <v>395</v>
      </c>
      <c r="C11" s="245"/>
      <c r="D11" s="246"/>
      <c r="E11" s="128"/>
      <c r="F11" s="128"/>
      <c r="G11" s="129"/>
      <c r="H11" s="130"/>
      <c r="I11" s="247"/>
      <c r="J11" s="248"/>
    </row>
    <row r="12" spans="1:10" ht="37.5" customHeight="1">
      <c r="A12" s="250"/>
      <c r="B12" s="244" t="s">
        <v>426</v>
      </c>
      <c r="C12" s="245"/>
      <c r="D12" s="246"/>
      <c r="E12" s="128"/>
      <c r="F12" s="128"/>
      <c r="G12" s="129"/>
      <c r="H12" s="130"/>
      <c r="I12" s="247"/>
      <c r="J12" s="248"/>
    </row>
    <row r="13" spans="1:10" ht="29.25" customHeight="1">
      <c r="A13" s="251"/>
      <c r="B13" s="244"/>
      <c r="C13" s="245"/>
      <c r="D13" s="246"/>
      <c r="E13" s="128"/>
      <c r="F13" s="128"/>
      <c r="G13" s="129"/>
      <c r="H13" s="130"/>
      <c r="I13" s="247"/>
      <c r="J13" s="248"/>
    </row>
    <row r="14" spans="1:10" ht="51" customHeight="1">
      <c r="A14" s="155">
        <v>2</v>
      </c>
      <c r="B14" s="244" t="s">
        <v>429</v>
      </c>
      <c r="C14" s="245"/>
      <c r="D14" s="246"/>
      <c r="E14" s="128">
        <v>154</v>
      </c>
      <c r="F14" s="128">
        <v>3384</v>
      </c>
      <c r="G14" s="129">
        <v>450684</v>
      </c>
      <c r="H14" s="130"/>
      <c r="I14" s="247"/>
      <c r="J14" s="248"/>
    </row>
    <row r="15" spans="1:10" ht="44.25" customHeight="1">
      <c r="A15" s="155">
        <v>3</v>
      </c>
      <c r="B15" s="244" t="s">
        <v>436</v>
      </c>
      <c r="C15" s="245"/>
      <c r="D15" s="246"/>
      <c r="E15" s="128"/>
      <c r="F15" s="128"/>
      <c r="G15" s="129"/>
      <c r="H15" s="130"/>
      <c r="I15" s="247"/>
      <c r="J15" s="248"/>
    </row>
    <row r="16" spans="1:10">
      <c r="A16" s="156"/>
    </row>
  </sheetData>
  <mergeCells count="13">
    <mergeCell ref="A11:A13"/>
    <mergeCell ref="B11:D11"/>
    <mergeCell ref="I11:J11"/>
    <mergeCell ref="B12:D12"/>
    <mergeCell ref="I12:J12"/>
    <mergeCell ref="B13:D13"/>
    <mergeCell ref="I13:J13"/>
    <mergeCell ref="B14:D14"/>
    <mergeCell ref="I14:J14"/>
    <mergeCell ref="B15:D15"/>
    <mergeCell ref="I15:J15"/>
    <mergeCell ref="B9:D9"/>
    <mergeCell ref="I9:J9"/>
  </mergeCells>
  <pageMargins left="0.7" right="0.7" top="0.75" bottom="0.75" header="0.3" footer="0.3"/>
  <pageSetup paperSize="9" scale="7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U71"/>
  <sheetViews>
    <sheetView topLeftCell="A64" workbookViewId="0">
      <selection activeCell="A71" sqref="A71:B71"/>
    </sheetView>
  </sheetViews>
  <sheetFormatPr defaultColWidth="9.109375" defaultRowHeight="13.8"/>
  <cols>
    <col min="1" max="1" width="11.44140625" style="23" customWidth="1"/>
    <col min="2" max="2" width="58.6640625" style="23" customWidth="1"/>
    <col min="3" max="3" width="20.6640625" style="23" customWidth="1"/>
    <col min="4" max="4" width="42.33203125" style="23" customWidth="1"/>
    <col min="5" max="5" width="14.109375" style="23" customWidth="1"/>
    <col min="6" max="6" width="14.88671875" style="23" bestFit="1" customWidth="1"/>
    <col min="7" max="16384" width="9.109375" style="23"/>
  </cols>
  <sheetData>
    <row r="1" spans="1:21">
      <c r="A1" s="51" t="s">
        <v>129</v>
      </c>
      <c r="B1" s="55"/>
      <c r="C1" s="61"/>
      <c r="D1" s="61"/>
    </row>
    <row r="2" spans="1:21">
      <c r="A2" s="52"/>
      <c r="B2" s="55"/>
      <c r="C2" s="56" t="s">
        <v>130</v>
      </c>
      <c r="D2" s="58" t="s">
        <v>131</v>
      </c>
    </row>
    <row r="3" spans="1:21">
      <c r="A3" s="51" t="s">
        <v>142</v>
      </c>
      <c r="B3" s="55"/>
      <c r="C3" s="56" t="s">
        <v>132</v>
      </c>
      <c r="D3" s="57" t="s">
        <v>133</v>
      </c>
    </row>
    <row r="4" spans="1:21">
      <c r="A4" s="55"/>
      <c r="B4" s="55"/>
      <c r="C4" s="56" t="s">
        <v>134</v>
      </c>
      <c r="D4" s="58" t="s">
        <v>425</v>
      </c>
    </row>
    <row r="5" spans="1:21">
      <c r="A5" s="263" t="s">
        <v>135</v>
      </c>
      <c r="B5" s="263"/>
      <c r="C5" s="56" t="s">
        <v>136</v>
      </c>
      <c r="D5" s="59">
        <v>45023</v>
      </c>
      <c r="G5" s="23" t="s">
        <v>397</v>
      </c>
      <c r="U5" s="23">
        <f>L5</f>
        <v>0</v>
      </c>
    </row>
    <row r="6" spans="1:21">
      <c r="A6" s="263"/>
      <c r="B6" s="263"/>
      <c r="C6" s="58" t="s">
        <v>137</v>
      </c>
      <c r="D6" s="60">
        <v>44986</v>
      </c>
    </row>
    <row r="7" spans="1:21">
      <c r="A7" s="263"/>
      <c r="B7" s="263"/>
      <c r="C7" s="61"/>
      <c r="D7" s="62"/>
    </row>
    <row r="8" spans="1:21" ht="14.4" thickBot="1">
      <c r="A8" s="63"/>
      <c r="B8" s="63"/>
      <c r="C8" s="78"/>
      <c r="D8" s="78"/>
    </row>
    <row r="9" spans="1:21" ht="14.4" thickTop="1">
      <c r="A9" s="94" t="s">
        <v>138</v>
      </c>
      <c r="B9" s="95" t="s">
        <v>139</v>
      </c>
      <c r="C9" s="264" t="s">
        <v>140</v>
      </c>
      <c r="D9" s="265"/>
    </row>
    <row r="10" spans="1:21" ht="24.75" customHeight="1">
      <c r="A10" s="90">
        <v>111</v>
      </c>
      <c r="B10" s="91" t="s">
        <v>143</v>
      </c>
      <c r="C10" s="266" t="s">
        <v>184</v>
      </c>
      <c r="D10" s="267"/>
    </row>
    <row r="11" spans="1:21" ht="25.5" customHeight="1">
      <c r="A11" s="90"/>
      <c r="B11" s="92" t="s">
        <v>144</v>
      </c>
      <c r="C11" s="268" t="s">
        <v>201</v>
      </c>
      <c r="D11" s="269"/>
    </row>
    <row r="12" spans="1:21">
      <c r="A12" s="90"/>
      <c r="B12" s="92" t="s">
        <v>145</v>
      </c>
      <c r="C12" s="96"/>
      <c r="D12" s="97"/>
    </row>
    <row r="13" spans="1:21">
      <c r="A13" s="90"/>
      <c r="B13" s="93" t="s">
        <v>146</v>
      </c>
      <c r="C13" s="268"/>
      <c r="D13" s="270"/>
    </row>
    <row r="14" spans="1:21">
      <c r="A14" s="90"/>
      <c r="B14" s="93" t="s">
        <v>147</v>
      </c>
      <c r="C14" s="149"/>
      <c r="D14" s="150"/>
    </row>
    <row r="15" spans="1:21">
      <c r="A15" s="90"/>
      <c r="B15" s="93" t="s">
        <v>148</v>
      </c>
      <c r="C15" s="149"/>
      <c r="D15" s="150"/>
    </row>
    <row r="16" spans="1:21" ht="25.5" customHeight="1">
      <c r="A16" s="90">
        <v>112</v>
      </c>
      <c r="B16" s="93" t="s">
        <v>149</v>
      </c>
      <c r="C16" s="268" t="s">
        <v>150</v>
      </c>
      <c r="D16" s="269"/>
    </row>
    <row r="17" spans="1:6" ht="30.75" customHeight="1">
      <c r="A17" s="90">
        <v>1121</v>
      </c>
      <c r="B17" s="93" t="s">
        <v>151</v>
      </c>
      <c r="C17" s="271" t="s">
        <v>200</v>
      </c>
      <c r="D17" s="270"/>
      <c r="E17" s="80" t="s">
        <v>205</v>
      </c>
      <c r="F17" s="80"/>
    </row>
    <row r="18" spans="1:6" ht="65.099999999999994" customHeight="1">
      <c r="A18" s="90">
        <v>1122</v>
      </c>
      <c r="B18" s="98" t="s">
        <v>151</v>
      </c>
      <c r="C18" s="271" t="s">
        <v>200</v>
      </c>
      <c r="D18" s="270"/>
    </row>
    <row r="19" spans="1:6" ht="28.8" customHeight="1">
      <c r="A19" s="90">
        <v>131</v>
      </c>
      <c r="B19" s="132"/>
      <c r="C19" s="110"/>
      <c r="D19" s="100"/>
    </row>
    <row r="20" spans="1:6" s="45" customFormat="1" ht="29.4" customHeight="1">
      <c r="A20" s="101"/>
      <c r="B20" s="102"/>
      <c r="C20" s="103"/>
      <c r="D20" s="104"/>
      <c r="E20" s="81"/>
    </row>
    <row r="21" spans="1:6" ht="28.2" customHeight="1">
      <c r="A21" s="90">
        <v>133</v>
      </c>
      <c r="B21" s="111"/>
      <c r="C21" s="259"/>
      <c r="D21" s="260"/>
    </row>
    <row r="22" spans="1:6" ht="22.5" customHeight="1">
      <c r="A22" s="90"/>
      <c r="B22" s="93"/>
      <c r="C22" s="99"/>
      <c r="D22" s="100"/>
    </row>
    <row r="23" spans="1:6" ht="24" customHeight="1">
      <c r="A23" s="90">
        <v>1386</v>
      </c>
      <c r="B23" s="93" t="s">
        <v>185</v>
      </c>
      <c r="C23" s="99">
        <v>78483913</v>
      </c>
      <c r="D23" s="100"/>
      <c r="E23" s="80"/>
      <c r="F23" s="80"/>
    </row>
    <row r="24" spans="1:6" ht="24" customHeight="1">
      <c r="A24" s="90"/>
      <c r="B24" s="93" t="s">
        <v>203</v>
      </c>
      <c r="C24" s="99">
        <v>150000</v>
      </c>
      <c r="D24" s="100"/>
      <c r="E24" s="80"/>
      <c r="F24" s="80"/>
    </row>
    <row r="25" spans="1:6" ht="24" customHeight="1">
      <c r="A25" s="90"/>
      <c r="B25" s="93" t="s">
        <v>204</v>
      </c>
      <c r="C25" s="99">
        <v>100000</v>
      </c>
      <c r="D25" s="100"/>
      <c r="E25" s="80"/>
      <c r="F25" s="80"/>
    </row>
    <row r="26" spans="1:6" ht="24" customHeight="1">
      <c r="A26" s="90"/>
      <c r="B26" s="93" t="s">
        <v>206</v>
      </c>
      <c r="C26" s="99">
        <v>50000</v>
      </c>
      <c r="D26" s="100"/>
      <c r="E26" s="80"/>
      <c r="F26" s="80"/>
    </row>
    <row r="27" spans="1:6" ht="24" customHeight="1">
      <c r="A27" s="90"/>
      <c r="B27" s="93" t="s">
        <v>303</v>
      </c>
      <c r="C27" s="99">
        <v>250000</v>
      </c>
      <c r="D27" s="100"/>
      <c r="E27" s="80"/>
      <c r="F27" s="80"/>
    </row>
    <row r="28" spans="1:6" ht="27" customHeight="1">
      <c r="A28" s="90"/>
      <c r="B28" s="93"/>
      <c r="C28" s="164">
        <f>SUM(C23:C27)</f>
        <v>79033913</v>
      </c>
      <c r="D28" s="100"/>
      <c r="E28" s="80">
        <f>C28-'TB01'!G14</f>
        <v>0</v>
      </c>
    </row>
    <row r="29" spans="1:6" ht="24" customHeight="1">
      <c r="A29" s="90"/>
      <c r="B29" s="93"/>
      <c r="C29" s="99"/>
      <c r="D29" s="100"/>
    </row>
    <row r="30" spans="1:6" ht="24" customHeight="1">
      <c r="A30" s="90" t="s">
        <v>153</v>
      </c>
      <c r="B30" s="93" t="s">
        <v>154</v>
      </c>
      <c r="C30" s="99"/>
      <c r="D30" s="100"/>
    </row>
    <row r="31" spans="1:6" ht="24" customHeight="1">
      <c r="A31" s="90"/>
      <c r="B31" s="93" t="s">
        <v>155</v>
      </c>
      <c r="C31" s="268" t="s">
        <v>150</v>
      </c>
      <c r="D31" s="269"/>
    </row>
    <row r="32" spans="1:6" ht="44.25" customHeight="1">
      <c r="A32" s="90"/>
      <c r="B32" s="93" t="s">
        <v>158</v>
      </c>
      <c r="C32" s="99" t="s">
        <v>156</v>
      </c>
      <c r="D32" s="100" t="s">
        <v>157</v>
      </c>
    </row>
    <row r="33" spans="1:7" ht="24" customHeight="1">
      <c r="A33" s="90"/>
      <c r="B33" s="93" t="s">
        <v>186</v>
      </c>
      <c r="C33" s="99" t="s">
        <v>187</v>
      </c>
      <c r="D33" s="100"/>
    </row>
    <row r="34" spans="1:7" ht="24" customHeight="1">
      <c r="A34" s="90">
        <v>242</v>
      </c>
      <c r="B34" s="111" t="s">
        <v>152</v>
      </c>
      <c r="C34" s="99"/>
      <c r="D34" s="100"/>
    </row>
    <row r="35" spans="1:7" ht="24" customHeight="1">
      <c r="A35" s="90"/>
      <c r="B35" s="93"/>
      <c r="C35" s="99"/>
      <c r="D35" s="100"/>
    </row>
    <row r="36" spans="1:7" ht="16.5" customHeight="1">
      <c r="A36" s="90">
        <v>331</v>
      </c>
      <c r="B36" s="93" t="s">
        <v>412</v>
      </c>
      <c r="D36" s="148"/>
      <c r="E36" s="80"/>
      <c r="F36" s="80"/>
    </row>
    <row r="37" spans="1:7" ht="16.5" customHeight="1">
      <c r="A37" s="90"/>
      <c r="B37" s="93" t="s">
        <v>432</v>
      </c>
      <c r="C37" s="147">
        <v>12650000</v>
      </c>
      <c r="D37" s="148"/>
      <c r="E37" s="80"/>
    </row>
    <row r="38" spans="1:7" ht="16.5" customHeight="1">
      <c r="A38" s="90"/>
      <c r="B38" s="158"/>
      <c r="C38" s="147">
        <f>SUM(C37:C37)</f>
        <v>12650000</v>
      </c>
      <c r="D38" s="148"/>
    </row>
    <row r="39" spans="1:7" ht="24.6" customHeight="1">
      <c r="A39" s="90"/>
      <c r="B39" s="93" t="s">
        <v>414</v>
      </c>
      <c r="C39" s="147"/>
      <c r="D39" s="148"/>
    </row>
    <row r="40" spans="1:7" s="45" customFormat="1" ht="16.5" customHeight="1">
      <c r="A40" s="101"/>
      <c r="B40" s="107"/>
      <c r="C40" s="151"/>
      <c r="D40" s="152"/>
    </row>
    <row r="41" spans="1:7" s="45" customFormat="1" ht="43.8" customHeight="1">
      <c r="A41" s="101">
        <v>3335</v>
      </c>
      <c r="B41" s="107" t="s">
        <v>163</v>
      </c>
      <c r="C41" s="151">
        <f>SUM(C42:C44)</f>
        <v>148010660.34090912</v>
      </c>
      <c r="D41" s="168" t="s">
        <v>437</v>
      </c>
      <c r="E41" s="81">
        <f>C41-'TB03'!H24</f>
        <v>0.34090912342071533</v>
      </c>
      <c r="F41" s="81"/>
    </row>
    <row r="42" spans="1:7" ht="24" customHeight="1">
      <c r="A42" s="90"/>
      <c r="B42" s="93" t="s">
        <v>408</v>
      </c>
      <c r="C42" s="99">
        <v>106234829.34090911</v>
      </c>
      <c r="D42" s="100" t="s">
        <v>409</v>
      </c>
    </row>
    <row r="43" spans="1:7" ht="24" customHeight="1">
      <c r="A43" s="90"/>
      <c r="B43" s="93" t="s">
        <v>421</v>
      </c>
      <c r="C43" s="99">
        <v>19366853</v>
      </c>
      <c r="D43" s="100" t="s">
        <v>433</v>
      </c>
    </row>
    <row r="44" spans="1:7" ht="24" customHeight="1">
      <c r="A44" s="90"/>
      <c r="B44" s="93" t="s">
        <v>434</v>
      </c>
      <c r="C44" s="99">
        <v>22408978</v>
      </c>
      <c r="D44" s="100" t="s">
        <v>435</v>
      </c>
    </row>
    <row r="45" spans="1:7" ht="36" customHeight="1">
      <c r="A45" s="90">
        <v>334</v>
      </c>
      <c r="B45" s="93" t="s">
        <v>164</v>
      </c>
      <c r="C45" s="257"/>
      <c r="D45" s="258"/>
    </row>
    <row r="46" spans="1:7" ht="41.25" customHeight="1">
      <c r="A46" s="90"/>
      <c r="B46" s="93" t="s">
        <v>430</v>
      </c>
      <c r="C46" s="257"/>
      <c r="D46" s="258"/>
      <c r="E46" s="83" t="s">
        <v>198</v>
      </c>
      <c r="F46" s="84"/>
      <c r="G46" s="84"/>
    </row>
    <row r="47" spans="1:7" ht="27.75" customHeight="1">
      <c r="A47" s="90"/>
      <c r="B47" s="93" t="s">
        <v>189</v>
      </c>
      <c r="C47" s="257"/>
      <c r="D47" s="258"/>
    </row>
    <row r="48" spans="1:7" ht="27.75" customHeight="1">
      <c r="A48" s="90"/>
      <c r="B48" s="111"/>
      <c r="C48" s="147"/>
      <c r="D48" s="148"/>
    </row>
    <row r="49" spans="1:6" ht="42.9" customHeight="1">
      <c r="A49" s="90" t="s">
        <v>165</v>
      </c>
      <c r="B49" s="165" t="s">
        <v>431</v>
      </c>
      <c r="C49" s="274" t="s">
        <v>438</v>
      </c>
      <c r="D49" s="275"/>
      <c r="E49" s="79"/>
      <c r="F49" s="82"/>
    </row>
    <row r="50" spans="1:6" ht="15.75" customHeight="1">
      <c r="A50" s="90"/>
      <c r="B50" s="166"/>
      <c r="C50" s="257"/>
      <c r="D50" s="258"/>
      <c r="E50" s="261"/>
      <c r="F50" s="262"/>
    </row>
    <row r="51" spans="1:6" ht="27.75" customHeight="1">
      <c r="A51" s="90" t="s">
        <v>166</v>
      </c>
      <c r="B51" s="166" t="s">
        <v>167</v>
      </c>
      <c r="C51" s="257"/>
      <c r="D51" s="258"/>
      <c r="E51" s="32"/>
      <c r="F51" s="85"/>
    </row>
    <row r="52" spans="1:6" ht="27.75" customHeight="1">
      <c r="A52" s="90" t="s">
        <v>191</v>
      </c>
      <c r="B52" s="167"/>
      <c r="C52" s="257"/>
      <c r="D52" s="258"/>
      <c r="F52" s="85"/>
    </row>
    <row r="53" spans="1:6" ht="27.75" customHeight="1">
      <c r="A53" s="90"/>
      <c r="B53" s="166" t="s">
        <v>192</v>
      </c>
      <c r="C53" s="257" t="s">
        <v>194</v>
      </c>
      <c r="D53" s="258"/>
    </row>
    <row r="54" spans="1:6" ht="27.75" customHeight="1">
      <c r="A54" s="90"/>
      <c r="B54" s="166" t="s">
        <v>199</v>
      </c>
      <c r="C54" s="257" t="s">
        <v>194</v>
      </c>
      <c r="D54" s="258"/>
    </row>
    <row r="55" spans="1:6" ht="27.75" customHeight="1">
      <c r="A55" s="90"/>
      <c r="B55" s="166" t="s">
        <v>193</v>
      </c>
      <c r="C55" s="257" t="s">
        <v>194</v>
      </c>
      <c r="D55" s="258"/>
    </row>
    <row r="56" spans="1:6" ht="39.6" customHeight="1">
      <c r="A56" s="90"/>
      <c r="B56" s="166" t="s">
        <v>298</v>
      </c>
      <c r="C56" s="257"/>
      <c r="D56" s="258"/>
    </row>
    <row r="57" spans="1:6" ht="42.75" customHeight="1">
      <c r="A57" s="90">
        <v>411</v>
      </c>
      <c r="B57" s="111" t="s">
        <v>394</v>
      </c>
      <c r="C57" s="257" t="s">
        <v>299</v>
      </c>
      <c r="D57" s="258"/>
    </row>
    <row r="58" spans="1:6" ht="27.75" customHeight="1">
      <c r="A58" s="90">
        <v>511</v>
      </c>
      <c r="B58" s="93"/>
      <c r="C58" s="259"/>
      <c r="D58" s="260"/>
    </row>
    <row r="59" spans="1:6" ht="27.75" customHeight="1">
      <c r="A59" s="90"/>
      <c r="B59" s="93" t="s">
        <v>169</v>
      </c>
      <c r="C59" s="147"/>
      <c r="D59" s="148"/>
    </row>
    <row r="60" spans="1:6" ht="27.75" customHeight="1">
      <c r="A60" s="90"/>
      <c r="B60" s="93" t="s">
        <v>170</v>
      </c>
      <c r="C60" s="147"/>
      <c r="D60" s="148"/>
    </row>
    <row r="61" spans="1:6" ht="27.75" customHeight="1">
      <c r="A61" s="90"/>
      <c r="B61" s="93" t="s">
        <v>171</v>
      </c>
      <c r="C61" s="147"/>
      <c r="D61" s="148"/>
    </row>
    <row r="62" spans="1:6" ht="27.75" customHeight="1">
      <c r="A62" s="90"/>
      <c r="B62" s="111" t="s">
        <v>304</v>
      </c>
      <c r="C62" s="147"/>
      <c r="D62" s="148"/>
    </row>
    <row r="63" spans="1:6" ht="27.75" customHeight="1">
      <c r="A63" s="90" t="s">
        <v>168</v>
      </c>
      <c r="B63" s="93"/>
      <c r="C63" s="257"/>
      <c r="D63" s="258"/>
    </row>
    <row r="64" spans="1:6" ht="27.75" customHeight="1">
      <c r="A64" s="90">
        <v>6422</v>
      </c>
      <c r="B64" s="93" t="s">
        <v>172</v>
      </c>
      <c r="C64" s="257"/>
      <c r="D64" s="258"/>
    </row>
    <row r="65" spans="1:5" ht="73.5" customHeight="1">
      <c r="A65" s="90"/>
      <c r="B65" s="93" t="s">
        <v>300</v>
      </c>
      <c r="C65" s="257" t="s">
        <v>173</v>
      </c>
      <c r="D65" s="258"/>
      <c r="E65" s="23" t="s">
        <v>195</v>
      </c>
    </row>
    <row r="66" spans="1:5" ht="17.25" customHeight="1">
      <c r="A66" s="90"/>
      <c r="B66" s="108" t="s">
        <v>159</v>
      </c>
      <c r="C66" s="257"/>
      <c r="D66" s="258"/>
      <c r="E66" s="23" t="s">
        <v>196</v>
      </c>
    </row>
    <row r="67" spans="1:5" s="45" customFormat="1" ht="17.25" customHeight="1">
      <c r="A67" s="101"/>
      <c r="B67" s="107" t="s">
        <v>160</v>
      </c>
      <c r="C67" s="255"/>
      <c r="D67" s="256"/>
    </row>
    <row r="68" spans="1:5" s="45" customFormat="1" ht="17.25" customHeight="1">
      <c r="A68" s="101"/>
      <c r="B68" s="107" t="s">
        <v>161</v>
      </c>
      <c r="C68" s="255"/>
      <c r="D68" s="256"/>
    </row>
    <row r="69" spans="1:5" s="45" customFormat="1" ht="17.25" customHeight="1">
      <c r="A69" s="101"/>
      <c r="B69" s="107" t="s">
        <v>162</v>
      </c>
      <c r="C69" s="255" t="s">
        <v>197</v>
      </c>
      <c r="D69" s="256"/>
    </row>
    <row r="70" spans="1:5" ht="15.75" customHeight="1">
      <c r="A70" s="90"/>
      <c r="B70" s="93"/>
      <c r="C70" s="257"/>
      <c r="D70" s="258"/>
    </row>
    <row r="71" spans="1:5" s="45" customFormat="1" ht="78" customHeight="1">
      <c r="A71" s="101" t="s">
        <v>202</v>
      </c>
      <c r="B71" s="131" t="s">
        <v>396</v>
      </c>
      <c r="C71" s="121"/>
      <c r="D71" s="122"/>
    </row>
  </sheetData>
  <mergeCells count="32">
    <mergeCell ref="C46:D46"/>
    <mergeCell ref="A5:B7"/>
    <mergeCell ref="C9:D9"/>
    <mergeCell ref="C10:D10"/>
    <mergeCell ref="C11:D11"/>
    <mergeCell ref="C13:D13"/>
    <mergeCell ref="C16:D16"/>
    <mergeCell ref="C17:D17"/>
    <mergeCell ref="C18:D18"/>
    <mergeCell ref="C21:D21"/>
    <mergeCell ref="C31:D31"/>
    <mergeCell ref="C45:D45"/>
    <mergeCell ref="C58:D58"/>
    <mergeCell ref="C47:D47"/>
    <mergeCell ref="C49:D49"/>
    <mergeCell ref="C50:D50"/>
    <mergeCell ref="E50:F50"/>
    <mergeCell ref="C51:D51"/>
    <mergeCell ref="C52:D52"/>
    <mergeCell ref="C53:D53"/>
    <mergeCell ref="C54:D54"/>
    <mergeCell ref="C55:D55"/>
    <mergeCell ref="C56:D56"/>
    <mergeCell ref="C57:D57"/>
    <mergeCell ref="C69:D69"/>
    <mergeCell ref="C70:D70"/>
    <mergeCell ref="C63:D63"/>
    <mergeCell ref="C64:D64"/>
    <mergeCell ref="C65:D65"/>
    <mergeCell ref="C66:D66"/>
    <mergeCell ref="C67:D67"/>
    <mergeCell ref="C68:D68"/>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5"/>
  <sheetViews>
    <sheetView topLeftCell="A19" workbookViewId="0">
      <selection activeCell="F16" sqref="F16"/>
    </sheetView>
  </sheetViews>
  <sheetFormatPr defaultRowHeight="14.4"/>
  <cols>
    <col min="1" max="1" width="11.44140625" customWidth="1"/>
    <col min="2" max="2" width="39.5546875" customWidth="1"/>
    <col min="3" max="8" width="14.33203125" customWidth="1"/>
    <col min="9" max="9" width="17.6640625" bestFit="1" customWidth="1"/>
    <col min="10" max="10" width="14.33203125" bestFit="1" customWidth="1"/>
    <col min="11" max="11" width="12.6640625" style="88" bestFit="1" customWidth="1"/>
    <col min="12" max="12" width="9.6640625" bestFit="1" customWidth="1"/>
  </cols>
  <sheetData>
    <row r="1" spans="1:11" ht="27.75" customHeight="1">
      <c r="A1" s="124" t="s">
        <v>207</v>
      </c>
      <c r="B1" s="126" t="s">
        <v>208</v>
      </c>
      <c r="C1" s="272" t="s">
        <v>209</v>
      </c>
      <c r="D1" s="273"/>
      <c r="E1" s="272" t="s">
        <v>210</v>
      </c>
      <c r="F1" s="273"/>
      <c r="G1" s="272" t="s">
        <v>211</v>
      </c>
      <c r="H1" s="273"/>
    </row>
    <row r="2" spans="1:11">
      <c r="A2" s="124"/>
      <c r="B2" s="124"/>
      <c r="C2" s="125" t="s">
        <v>212</v>
      </c>
      <c r="D2" s="125" t="s">
        <v>213</v>
      </c>
      <c r="E2" s="125" t="s">
        <v>212</v>
      </c>
      <c r="F2" s="125" t="s">
        <v>213</v>
      </c>
      <c r="G2" s="125" t="s">
        <v>212</v>
      </c>
      <c r="H2" s="125" t="s">
        <v>213</v>
      </c>
    </row>
    <row r="3" spans="1:11">
      <c r="A3" s="126" t="s">
        <v>214</v>
      </c>
      <c r="B3" s="124" t="s">
        <v>215</v>
      </c>
      <c r="C3" s="127" t="s">
        <v>216</v>
      </c>
      <c r="D3" s="127" t="s">
        <v>217</v>
      </c>
      <c r="E3" s="127" t="s">
        <v>218</v>
      </c>
      <c r="F3" s="127" t="s">
        <v>219</v>
      </c>
      <c r="G3" s="127" t="s">
        <v>220</v>
      </c>
      <c r="H3" s="127" t="s">
        <v>221</v>
      </c>
    </row>
    <row r="4" spans="1:11" ht="15" customHeight="1">
      <c r="A4" s="133" t="s">
        <v>222</v>
      </c>
      <c r="B4" s="134" t="s">
        <v>223</v>
      </c>
      <c r="C4" s="159">
        <v>83521462</v>
      </c>
      <c r="D4" s="159"/>
      <c r="E4" s="159">
        <v>500000000</v>
      </c>
      <c r="F4" s="159">
        <v>482420900</v>
      </c>
      <c r="G4" s="159">
        <v>101100562</v>
      </c>
      <c r="H4" s="159"/>
      <c r="I4" s="89"/>
      <c r="J4" s="109"/>
    </row>
    <row r="5" spans="1:11" ht="15" customHeight="1">
      <c r="A5" s="137" t="s">
        <v>224</v>
      </c>
      <c r="B5" s="138" t="s">
        <v>225</v>
      </c>
      <c r="C5" s="160">
        <v>83521462</v>
      </c>
      <c r="D5" s="160"/>
      <c r="E5" s="160">
        <v>500000000</v>
      </c>
      <c r="F5" s="160">
        <v>482420900</v>
      </c>
      <c r="G5" s="160">
        <v>101100562</v>
      </c>
      <c r="H5" s="160"/>
      <c r="I5" s="89"/>
      <c r="J5" s="109"/>
    </row>
    <row r="6" spans="1:11" ht="15" customHeight="1">
      <c r="A6" s="133" t="s">
        <v>226</v>
      </c>
      <c r="B6" s="134" t="s">
        <v>227</v>
      </c>
      <c r="C6" s="159">
        <v>1199793222</v>
      </c>
      <c r="D6" s="159"/>
      <c r="E6" s="159">
        <v>1315645329</v>
      </c>
      <c r="F6" s="159">
        <v>1095373015</v>
      </c>
      <c r="G6" s="159">
        <v>1420065536</v>
      </c>
      <c r="H6" s="159"/>
      <c r="I6" s="89"/>
      <c r="J6" s="109"/>
    </row>
    <row r="7" spans="1:11" ht="15" customHeight="1">
      <c r="A7" s="137" t="s">
        <v>228</v>
      </c>
      <c r="B7" s="138" t="s">
        <v>225</v>
      </c>
      <c r="C7" s="160">
        <v>215029189</v>
      </c>
      <c r="D7" s="160"/>
      <c r="E7" s="160">
        <v>595396529</v>
      </c>
      <c r="F7" s="160">
        <v>563837937</v>
      </c>
      <c r="G7" s="160">
        <v>246587781</v>
      </c>
      <c r="H7" s="160"/>
      <c r="I7" s="89"/>
      <c r="J7" s="109"/>
    </row>
    <row r="8" spans="1:11" ht="15" customHeight="1">
      <c r="A8" s="137" t="s">
        <v>229</v>
      </c>
      <c r="B8" s="138" t="s">
        <v>230</v>
      </c>
      <c r="C8" s="160">
        <v>984764033</v>
      </c>
      <c r="D8" s="160"/>
      <c r="E8" s="160">
        <v>720248800</v>
      </c>
      <c r="F8" s="160">
        <v>531535078</v>
      </c>
      <c r="G8" s="160">
        <v>1173477755</v>
      </c>
      <c r="H8" s="160"/>
      <c r="I8" s="89"/>
      <c r="J8" s="109"/>
    </row>
    <row r="9" spans="1:11" ht="15" customHeight="1">
      <c r="A9" s="133" t="s">
        <v>231</v>
      </c>
      <c r="B9" s="134" t="s">
        <v>232</v>
      </c>
      <c r="C9" s="159"/>
      <c r="D9" s="159">
        <v>47533127</v>
      </c>
      <c r="E9" s="159">
        <v>835704752</v>
      </c>
      <c r="F9" s="159">
        <v>788171625</v>
      </c>
      <c r="G9" s="159"/>
      <c r="H9" s="159"/>
      <c r="I9" s="89"/>
      <c r="J9" s="109"/>
    </row>
    <row r="10" spans="1:11" ht="15" customHeight="1">
      <c r="A10" s="133" t="s">
        <v>233</v>
      </c>
      <c r="B10" s="134" t="s">
        <v>234</v>
      </c>
      <c r="C10" s="159">
        <v>165832603</v>
      </c>
      <c r="D10" s="159"/>
      <c r="E10" s="159">
        <v>5417929</v>
      </c>
      <c r="F10" s="159"/>
      <c r="G10" s="159">
        <v>171250532</v>
      </c>
      <c r="H10" s="159"/>
      <c r="I10" s="89"/>
      <c r="J10" s="109"/>
    </row>
    <row r="11" spans="1:11" ht="15" customHeight="1">
      <c r="A11" s="137" t="s">
        <v>235</v>
      </c>
      <c r="B11" s="138" t="s">
        <v>236</v>
      </c>
      <c r="C11" s="160">
        <v>151623604</v>
      </c>
      <c r="D11" s="160"/>
      <c r="E11" s="160">
        <v>5417929</v>
      </c>
      <c r="F11" s="160"/>
      <c r="G11" s="160">
        <v>157041533</v>
      </c>
      <c r="H11" s="160"/>
      <c r="I11" s="89"/>
      <c r="J11" s="109"/>
    </row>
    <row r="12" spans="1:11" ht="15" customHeight="1">
      <c r="A12" s="137" t="s">
        <v>237</v>
      </c>
      <c r="B12" s="138" t="s">
        <v>238</v>
      </c>
      <c r="C12" s="160">
        <v>14208999</v>
      </c>
      <c r="D12" s="160"/>
      <c r="E12" s="160"/>
      <c r="F12" s="160"/>
      <c r="G12" s="160">
        <v>14208999</v>
      </c>
      <c r="H12" s="160"/>
      <c r="I12" s="89"/>
      <c r="J12" s="109"/>
    </row>
    <row r="13" spans="1:11" ht="15" customHeight="1">
      <c r="A13" s="133" t="s">
        <v>239</v>
      </c>
      <c r="B13" s="134" t="s">
        <v>240</v>
      </c>
      <c r="C13" s="159">
        <v>79033913</v>
      </c>
      <c r="D13" s="159"/>
      <c r="E13" s="159"/>
      <c r="F13" s="159"/>
      <c r="G13" s="159">
        <v>79033913</v>
      </c>
      <c r="H13" s="159"/>
      <c r="I13" s="89"/>
      <c r="J13" s="109"/>
    </row>
    <row r="14" spans="1:11" ht="15" customHeight="1">
      <c r="A14" s="137" t="s">
        <v>241</v>
      </c>
      <c r="B14" s="138" t="s">
        <v>242</v>
      </c>
      <c r="C14" s="160">
        <v>79033913</v>
      </c>
      <c r="D14" s="160"/>
      <c r="E14" s="160"/>
      <c r="F14" s="160"/>
      <c r="G14" s="160">
        <v>79033913</v>
      </c>
      <c r="H14" s="160"/>
      <c r="I14" s="89"/>
      <c r="J14" s="109"/>
    </row>
    <row r="15" spans="1:11" ht="15" customHeight="1">
      <c r="A15" s="133" t="s">
        <v>243</v>
      </c>
      <c r="B15" s="134" t="s">
        <v>244</v>
      </c>
      <c r="C15" s="159"/>
      <c r="D15" s="159"/>
      <c r="E15" s="159">
        <v>536164614</v>
      </c>
      <c r="F15" s="159">
        <v>536164614</v>
      </c>
      <c r="G15" s="159"/>
      <c r="H15" s="159"/>
      <c r="I15" s="89"/>
      <c r="J15" s="109"/>
    </row>
    <row r="16" spans="1:11" s="73" customFormat="1" ht="15" customHeight="1">
      <c r="A16" s="133" t="s">
        <v>245</v>
      </c>
      <c r="B16" s="134" t="s">
        <v>246</v>
      </c>
      <c r="C16" s="159">
        <v>142090001</v>
      </c>
      <c r="D16" s="159"/>
      <c r="E16" s="159"/>
      <c r="F16" s="159"/>
      <c r="G16" s="159">
        <v>142090001</v>
      </c>
      <c r="H16" s="159"/>
      <c r="I16" s="89"/>
      <c r="J16" s="109"/>
      <c r="K16" s="120"/>
    </row>
    <row r="17" spans="1:13" s="73" customFormat="1" ht="15" customHeight="1">
      <c r="A17" s="133" t="s">
        <v>247</v>
      </c>
      <c r="B17" s="134" t="s">
        <v>248</v>
      </c>
      <c r="C17" s="159">
        <v>142090001</v>
      </c>
      <c r="D17" s="159"/>
      <c r="E17" s="159"/>
      <c r="F17" s="159"/>
      <c r="G17" s="159">
        <v>142090001</v>
      </c>
      <c r="H17" s="159"/>
      <c r="I17" s="89"/>
      <c r="J17" s="109"/>
      <c r="K17" s="120"/>
    </row>
    <row r="18" spans="1:13" s="73" customFormat="1" ht="15" customHeight="1">
      <c r="A18" s="137" t="s">
        <v>249</v>
      </c>
      <c r="B18" s="138" t="s">
        <v>250</v>
      </c>
      <c r="C18" s="160">
        <v>142090001</v>
      </c>
      <c r="D18" s="160"/>
      <c r="E18" s="160"/>
      <c r="F18" s="160"/>
      <c r="G18" s="160">
        <v>142090001</v>
      </c>
      <c r="H18" s="160"/>
      <c r="I18" s="89"/>
      <c r="J18" s="109"/>
      <c r="K18" s="120"/>
    </row>
    <row r="19" spans="1:13" s="73" customFormat="1" ht="15" customHeight="1">
      <c r="A19" s="133" t="s">
        <v>251</v>
      </c>
      <c r="B19" s="134" t="s">
        <v>252</v>
      </c>
      <c r="C19" s="159"/>
      <c r="D19" s="159">
        <v>63624319</v>
      </c>
      <c r="E19" s="159"/>
      <c r="F19" s="159">
        <v>3946945</v>
      </c>
      <c r="G19" s="159"/>
      <c r="H19" s="159">
        <v>67571264</v>
      </c>
      <c r="I19" s="89"/>
      <c r="J19" s="109"/>
      <c r="K19" s="120"/>
      <c r="L19" s="87"/>
      <c r="M19" s="87"/>
    </row>
    <row r="20" spans="1:13" s="73" customFormat="1" ht="15" customHeight="1">
      <c r="A20" s="137" t="s">
        <v>253</v>
      </c>
      <c r="B20" s="138" t="s">
        <v>254</v>
      </c>
      <c r="C20" s="160"/>
      <c r="D20" s="160">
        <v>63624319</v>
      </c>
      <c r="E20" s="160"/>
      <c r="F20" s="160">
        <v>3946945</v>
      </c>
      <c r="G20" s="160"/>
      <c r="H20" s="160">
        <v>67571264</v>
      </c>
      <c r="I20" s="89"/>
      <c r="J20" s="109"/>
      <c r="K20" s="120"/>
    </row>
    <row r="21" spans="1:13" ht="15" customHeight="1">
      <c r="A21" s="133" t="s">
        <v>255</v>
      </c>
      <c r="B21" s="134" t="s">
        <v>256</v>
      </c>
      <c r="C21" s="159">
        <v>210103461</v>
      </c>
      <c r="D21" s="159"/>
      <c r="E21" s="159">
        <v>190000</v>
      </c>
      <c r="F21" s="159">
        <v>39783178</v>
      </c>
      <c r="G21" s="159">
        <v>170510283</v>
      </c>
      <c r="H21" s="159"/>
      <c r="I21" s="89"/>
      <c r="J21" s="109"/>
    </row>
    <row r="22" spans="1:13" ht="15" customHeight="1">
      <c r="A22" s="133" t="s">
        <v>257</v>
      </c>
      <c r="B22" s="134" t="s">
        <v>258</v>
      </c>
      <c r="C22" s="159">
        <v>3300000</v>
      </c>
      <c r="D22" s="159"/>
      <c r="E22" s="159">
        <v>27626321</v>
      </c>
      <c r="F22" s="159">
        <v>43576321</v>
      </c>
      <c r="G22" s="159"/>
      <c r="H22" s="159">
        <v>12650000</v>
      </c>
      <c r="I22" s="89"/>
      <c r="J22" s="109"/>
    </row>
    <row r="23" spans="1:13" ht="15" customHeight="1">
      <c r="A23" s="133" t="s">
        <v>259</v>
      </c>
      <c r="B23" s="134" t="s">
        <v>260</v>
      </c>
      <c r="C23" s="159"/>
      <c r="D23" s="159">
        <v>125601682</v>
      </c>
      <c r="E23" s="159"/>
      <c r="F23" s="159">
        <v>22408978</v>
      </c>
      <c r="G23" s="159"/>
      <c r="H23" s="159">
        <v>148010660</v>
      </c>
      <c r="I23" s="89"/>
      <c r="J23" s="109"/>
    </row>
    <row r="24" spans="1:13" ht="15" customHeight="1">
      <c r="A24" s="137" t="s">
        <v>261</v>
      </c>
      <c r="B24" s="138" t="s">
        <v>262</v>
      </c>
      <c r="C24" s="160"/>
      <c r="D24" s="160">
        <v>125601682</v>
      </c>
      <c r="E24" s="160"/>
      <c r="F24" s="160">
        <v>22408978</v>
      </c>
      <c r="G24" s="160"/>
      <c r="H24" s="160">
        <v>148010660</v>
      </c>
      <c r="I24" s="89"/>
      <c r="J24" s="109"/>
    </row>
    <row r="25" spans="1:13" ht="15" customHeight="1">
      <c r="A25" s="133" t="s">
        <v>263</v>
      </c>
      <c r="B25" s="134" t="s">
        <v>264</v>
      </c>
      <c r="C25" s="159"/>
      <c r="D25" s="159"/>
      <c r="E25" s="159">
        <v>500684352</v>
      </c>
      <c r="F25" s="159">
        <v>500684352</v>
      </c>
      <c r="G25" s="159"/>
      <c r="H25" s="159"/>
      <c r="I25" s="89"/>
      <c r="J25" s="109"/>
    </row>
    <row r="26" spans="1:13" ht="15" customHeight="1">
      <c r="A26" s="133" t="s">
        <v>265</v>
      </c>
      <c r="B26" s="134" t="s">
        <v>266</v>
      </c>
      <c r="C26" s="159"/>
      <c r="D26" s="159">
        <v>26000000</v>
      </c>
      <c r="E26" s="159">
        <v>26000000</v>
      </c>
      <c r="F26" s="159"/>
      <c r="G26" s="159"/>
      <c r="H26" s="159"/>
      <c r="I26" s="89"/>
      <c r="J26" s="109"/>
    </row>
    <row r="27" spans="1:13" ht="15" customHeight="1">
      <c r="A27" s="133" t="s">
        <v>267</v>
      </c>
      <c r="B27" s="134" t="s">
        <v>268</v>
      </c>
      <c r="C27" s="159"/>
      <c r="D27" s="159"/>
      <c r="E27" s="159">
        <v>36191616</v>
      </c>
      <c r="F27" s="159">
        <v>36191616</v>
      </c>
      <c r="G27" s="159"/>
      <c r="H27" s="159"/>
      <c r="I27" s="89"/>
      <c r="J27" s="109"/>
    </row>
    <row r="28" spans="1:13" ht="15" customHeight="1">
      <c r="A28" s="137" t="s">
        <v>269</v>
      </c>
      <c r="B28" s="138" t="s">
        <v>270</v>
      </c>
      <c r="C28" s="160"/>
      <c r="D28" s="160"/>
      <c r="E28" s="160">
        <v>28840194</v>
      </c>
      <c r="F28" s="160">
        <v>28840194</v>
      </c>
      <c r="G28" s="160"/>
      <c r="H28" s="160"/>
      <c r="I28" s="89"/>
      <c r="J28" s="109"/>
    </row>
    <row r="29" spans="1:13" ht="15" customHeight="1">
      <c r="A29" s="161" t="s">
        <v>271</v>
      </c>
      <c r="B29" s="162" t="s">
        <v>272</v>
      </c>
      <c r="C29" s="163"/>
      <c r="D29" s="163"/>
      <c r="E29" s="163">
        <v>5089446</v>
      </c>
      <c r="F29" s="163">
        <v>5089446</v>
      </c>
      <c r="G29" s="163"/>
      <c r="H29" s="163"/>
      <c r="I29" s="89">
        <f>3338882+24485134</f>
        <v>27824016</v>
      </c>
      <c r="J29" s="109"/>
      <c r="K29" s="89">
        <f>E29-5540130</f>
        <v>-450684</v>
      </c>
    </row>
    <row r="30" spans="1:13" ht="15" customHeight="1">
      <c r="A30" s="137" t="s">
        <v>273</v>
      </c>
      <c r="B30" s="138" t="s">
        <v>274</v>
      </c>
      <c r="C30" s="160"/>
      <c r="D30" s="160"/>
      <c r="E30" s="160">
        <v>2261976</v>
      </c>
      <c r="F30" s="160">
        <v>2261976</v>
      </c>
      <c r="G30" s="160"/>
      <c r="H30" s="160"/>
      <c r="I30" s="89"/>
      <c r="J30" s="109"/>
    </row>
    <row r="31" spans="1:13" ht="15" customHeight="1">
      <c r="A31" s="137" t="s">
        <v>275</v>
      </c>
      <c r="B31" s="138" t="s">
        <v>276</v>
      </c>
      <c r="C31" s="159"/>
      <c r="D31" s="159">
        <v>500000000</v>
      </c>
      <c r="E31" s="159"/>
      <c r="F31" s="159"/>
      <c r="G31" s="159"/>
      <c r="H31" s="159">
        <v>500000000</v>
      </c>
      <c r="I31" s="89"/>
      <c r="J31" s="109"/>
    </row>
    <row r="32" spans="1:13" ht="15" customHeight="1">
      <c r="A32" s="133" t="s">
        <v>277</v>
      </c>
      <c r="B32" s="134" t="s">
        <v>278</v>
      </c>
      <c r="C32" s="160"/>
      <c r="D32" s="160">
        <v>500000000</v>
      </c>
      <c r="E32" s="160"/>
      <c r="F32" s="160"/>
      <c r="G32" s="160"/>
      <c r="H32" s="160">
        <v>500000000</v>
      </c>
      <c r="I32" s="89"/>
      <c r="J32" s="109"/>
    </row>
    <row r="33" spans="1:10 16384:16384" ht="15" customHeight="1">
      <c r="A33" s="137" t="s">
        <v>279</v>
      </c>
      <c r="B33" s="138" t="s">
        <v>280</v>
      </c>
      <c r="C33" s="159"/>
      <c r="D33" s="159">
        <v>1120915534</v>
      </c>
      <c r="E33" s="159"/>
      <c r="F33" s="159">
        <v>234903369</v>
      </c>
      <c r="G33" s="159"/>
      <c r="H33" s="159">
        <v>1355818903</v>
      </c>
      <c r="I33" s="89"/>
      <c r="J33" s="109"/>
    </row>
    <row r="34" spans="1:10 16384:16384" ht="15" customHeight="1">
      <c r="A34" s="137" t="s">
        <v>390</v>
      </c>
      <c r="B34" s="138" t="s">
        <v>391</v>
      </c>
      <c r="C34" s="160"/>
      <c r="D34" s="160">
        <v>870585484</v>
      </c>
      <c r="E34" s="160"/>
      <c r="F34" s="160"/>
      <c r="G34" s="160"/>
      <c r="H34" s="160">
        <v>870585484</v>
      </c>
      <c r="I34" s="89"/>
      <c r="J34" s="109"/>
    </row>
    <row r="35" spans="1:10 16384:16384" ht="15" customHeight="1">
      <c r="A35" s="133" t="s">
        <v>281</v>
      </c>
      <c r="B35" s="134" t="s">
        <v>282</v>
      </c>
      <c r="C35" s="160"/>
      <c r="D35" s="160">
        <v>250330050</v>
      </c>
      <c r="E35" s="160"/>
      <c r="F35" s="160">
        <v>234903369</v>
      </c>
      <c r="G35" s="160"/>
      <c r="H35" s="160">
        <v>485233419</v>
      </c>
      <c r="I35" s="89"/>
      <c r="J35" s="109"/>
    </row>
    <row r="36" spans="1:10 16384:16384" ht="15" customHeight="1">
      <c r="A36" s="137" t="s">
        <v>283</v>
      </c>
      <c r="B36" s="138" t="s">
        <v>284</v>
      </c>
      <c r="C36" s="159"/>
      <c r="D36" s="159"/>
      <c r="E36" s="159">
        <v>835704752</v>
      </c>
      <c r="F36" s="159">
        <v>835704752</v>
      </c>
      <c r="G36" s="159"/>
      <c r="H36" s="159"/>
      <c r="I36" s="89"/>
      <c r="J36" s="109"/>
    </row>
    <row r="37" spans="1:10 16384:16384" ht="15" customHeight="1">
      <c r="A37" s="133" t="s">
        <v>285</v>
      </c>
      <c r="B37" s="134" t="s">
        <v>286</v>
      </c>
      <c r="C37" s="160"/>
      <c r="D37" s="160"/>
      <c r="E37" s="160">
        <v>835704752</v>
      </c>
      <c r="F37" s="160">
        <v>835704752</v>
      </c>
      <c r="G37" s="160"/>
      <c r="H37" s="160"/>
      <c r="I37" s="89"/>
      <c r="J37" s="109"/>
    </row>
    <row r="38" spans="1:10 16384:16384" ht="15" customHeight="1">
      <c r="A38" s="133" t="s">
        <v>287</v>
      </c>
      <c r="B38" s="134" t="s">
        <v>288</v>
      </c>
      <c r="C38" s="159"/>
      <c r="D38" s="159"/>
      <c r="E38" s="159">
        <v>2856204</v>
      </c>
      <c r="F38" s="159">
        <v>2856204</v>
      </c>
      <c r="G38" s="159"/>
      <c r="H38" s="159"/>
      <c r="I38" s="89"/>
      <c r="J38" s="109"/>
    </row>
    <row r="39" spans="1:10 16384:16384" ht="15" customHeight="1">
      <c r="A39" s="133" t="s">
        <v>289</v>
      </c>
      <c r="B39" s="134" t="s">
        <v>290</v>
      </c>
      <c r="C39" s="159"/>
      <c r="D39" s="159"/>
      <c r="E39" s="159">
        <v>536164614</v>
      </c>
      <c r="F39" s="159">
        <v>536164614</v>
      </c>
      <c r="G39" s="159"/>
      <c r="H39" s="159"/>
      <c r="I39" s="89"/>
      <c r="J39" s="109"/>
    </row>
    <row r="40" spans="1:10 16384:16384" ht="15" customHeight="1">
      <c r="A40" s="133" t="s">
        <v>301</v>
      </c>
      <c r="B40" s="134" t="s">
        <v>302</v>
      </c>
      <c r="C40" s="159"/>
      <c r="D40" s="159"/>
      <c r="E40" s="159">
        <v>6682500</v>
      </c>
      <c r="F40" s="159">
        <v>6682500</v>
      </c>
      <c r="G40" s="159"/>
      <c r="H40" s="159"/>
      <c r="I40" s="89"/>
      <c r="J40" s="109"/>
    </row>
    <row r="41" spans="1:10 16384:16384">
      <c r="A41" s="137" t="s">
        <v>291</v>
      </c>
      <c r="B41" s="138" t="s">
        <v>292</v>
      </c>
      <c r="C41" s="159"/>
      <c r="D41" s="159"/>
      <c r="E41" s="159">
        <v>60810473</v>
      </c>
      <c r="F41" s="159">
        <v>60810473</v>
      </c>
      <c r="G41" s="159"/>
      <c r="H41" s="159"/>
      <c r="I41" s="89"/>
      <c r="J41" s="109"/>
    </row>
    <row r="42" spans="1:10 16384:16384">
      <c r="A42" s="133" t="s">
        <v>293</v>
      </c>
      <c r="B42" s="134" t="s">
        <v>294</v>
      </c>
      <c r="C42" s="160"/>
      <c r="D42" s="160"/>
      <c r="E42" s="160">
        <v>60810473</v>
      </c>
      <c r="F42" s="160">
        <v>60810473</v>
      </c>
      <c r="G42" s="160"/>
      <c r="H42" s="160"/>
      <c r="I42" s="89"/>
      <c r="J42" s="109"/>
    </row>
    <row r="43" spans="1:10 16384:16384">
      <c r="A43" s="141" t="s">
        <v>295</v>
      </c>
      <c r="B43" s="141" t="s">
        <v>296</v>
      </c>
      <c r="C43" s="159"/>
      <c r="D43" s="159"/>
      <c r="E43" s="159">
        <v>838560956</v>
      </c>
      <c r="F43" s="159">
        <v>838560956</v>
      </c>
      <c r="G43" s="159"/>
      <c r="H43" s="159"/>
      <c r="I43" s="89"/>
      <c r="J43" s="109"/>
    </row>
    <row r="44" spans="1:10 16384:16384">
      <c r="A44" s="141" t="s">
        <v>297</v>
      </c>
      <c r="B44" s="141"/>
      <c r="C44" s="159">
        <v>1883674662</v>
      </c>
      <c r="D44" s="159">
        <v>1883674662</v>
      </c>
      <c r="E44" s="159">
        <v>6064404412</v>
      </c>
      <c r="F44" s="159">
        <v>6064404412</v>
      </c>
      <c r="G44" s="159">
        <v>2084050827</v>
      </c>
      <c r="H44" s="159">
        <v>2084050827</v>
      </c>
      <c r="J44" s="109"/>
    </row>
    <row r="45" spans="1:10 16384:16384">
      <c r="A45" s="153"/>
      <c r="B45" s="153"/>
      <c r="C45" s="153"/>
      <c r="D45" s="153"/>
      <c r="E45" s="153"/>
      <c r="F45" s="153"/>
      <c r="G45" s="153"/>
      <c r="H45" s="153"/>
      <c r="XFD45" s="153"/>
    </row>
    <row r="46" spans="1:10 16384:16384">
      <c r="A46" s="153"/>
      <c r="B46" s="153"/>
      <c r="C46" s="153"/>
      <c r="D46" s="153"/>
      <c r="E46" s="153"/>
      <c r="F46" s="153"/>
      <c r="G46" s="153"/>
      <c r="H46" s="153"/>
    </row>
    <row r="47" spans="1:10 16384:16384">
      <c r="A47" s="153"/>
      <c r="B47" s="153"/>
      <c r="C47" s="153"/>
      <c r="D47" s="153"/>
      <c r="E47" s="153"/>
      <c r="F47" s="153"/>
      <c r="G47" s="153"/>
      <c r="H47" s="153"/>
    </row>
    <row r="48" spans="1:10 16384:16384">
      <c r="A48" s="153"/>
      <c r="B48" s="153"/>
      <c r="C48" s="153"/>
      <c r="D48" s="153"/>
      <c r="E48" s="153"/>
      <c r="F48" s="153"/>
      <c r="G48" s="153"/>
      <c r="H48" s="153"/>
    </row>
    <row r="49" spans="1:8">
      <c r="A49" s="153"/>
      <c r="B49" s="153"/>
      <c r="C49" s="153"/>
      <c r="D49" s="153"/>
      <c r="E49" s="153"/>
      <c r="F49" s="153"/>
      <c r="G49" s="153"/>
      <c r="H49" s="153"/>
    </row>
    <row r="50" spans="1:8">
      <c r="A50" s="153"/>
      <c r="B50" s="153"/>
      <c r="C50" s="153"/>
      <c r="D50" s="153"/>
      <c r="E50" s="153"/>
      <c r="F50" s="153"/>
      <c r="G50" s="153"/>
      <c r="H50" s="153"/>
    </row>
    <row r="51" spans="1:8">
      <c r="A51" s="153"/>
      <c r="B51" s="153"/>
      <c r="C51" s="153"/>
      <c r="D51" s="153"/>
      <c r="E51" s="153"/>
      <c r="F51" s="153"/>
      <c r="G51" s="153"/>
      <c r="H51" s="153"/>
    </row>
    <row r="52" spans="1:8">
      <c r="A52" s="153"/>
      <c r="B52" s="153"/>
      <c r="C52" s="153"/>
      <c r="D52" s="153"/>
      <c r="E52" s="153"/>
      <c r="F52" s="153"/>
      <c r="G52" s="153"/>
      <c r="H52" s="153"/>
    </row>
    <row r="53" spans="1:8">
      <c r="A53" s="153"/>
      <c r="B53" s="153"/>
      <c r="C53" s="153"/>
      <c r="D53" s="153"/>
      <c r="E53" s="153"/>
      <c r="F53" s="153"/>
      <c r="G53" s="153"/>
      <c r="H53" s="153"/>
    </row>
    <row r="54" spans="1:8">
      <c r="A54" s="153"/>
      <c r="B54" s="153"/>
      <c r="C54" s="153"/>
      <c r="D54" s="153"/>
      <c r="E54" s="153"/>
      <c r="F54" s="153"/>
      <c r="G54" s="153"/>
      <c r="H54" s="153"/>
    </row>
    <row r="55" spans="1:8">
      <c r="A55" s="153"/>
      <c r="B55" s="153"/>
      <c r="C55" s="153"/>
      <c r="D55" s="153"/>
      <c r="E55" s="153"/>
      <c r="F55" s="153"/>
      <c r="G55" s="153"/>
      <c r="H55" s="153"/>
    </row>
    <row r="56" spans="1:8">
      <c r="A56" s="153"/>
      <c r="B56" s="153"/>
      <c r="C56" s="153"/>
      <c r="D56" s="153"/>
      <c r="E56" s="153"/>
      <c r="F56" s="153"/>
      <c r="G56" s="153"/>
      <c r="H56" s="153"/>
    </row>
    <row r="57" spans="1:8">
      <c r="A57" s="153"/>
      <c r="B57" s="153"/>
      <c r="C57" s="153"/>
      <c r="D57" s="153"/>
      <c r="E57" s="153"/>
      <c r="F57" s="153"/>
      <c r="G57" s="153"/>
      <c r="H57" s="153"/>
    </row>
    <row r="58" spans="1:8">
      <c r="A58" s="153"/>
      <c r="B58" s="153"/>
      <c r="C58" s="153"/>
      <c r="D58" s="153"/>
      <c r="E58" s="153"/>
      <c r="F58" s="153"/>
      <c r="G58" s="153"/>
      <c r="H58" s="153"/>
    </row>
    <row r="59" spans="1:8">
      <c r="A59" s="153"/>
      <c r="B59" s="153"/>
      <c r="C59" s="153"/>
      <c r="D59" s="153"/>
      <c r="E59" s="153"/>
      <c r="F59" s="153"/>
      <c r="G59" s="153"/>
      <c r="H59" s="153"/>
    </row>
    <row r="60" spans="1:8">
      <c r="A60" s="153"/>
      <c r="B60" s="153"/>
      <c r="C60" s="153"/>
      <c r="D60" s="153"/>
      <c r="E60" s="153"/>
      <c r="F60" s="153"/>
      <c r="G60" s="153"/>
      <c r="H60" s="153"/>
    </row>
    <row r="61" spans="1:8">
      <c r="A61" s="153"/>
      <c r="B61" s="153"/>
      <c r="C61" s="153"/>
      <c r="D61" s="153"/>
      <c r="E61" s="153"/>
      <c r="F61" s="153"/>
      <c r="G61" s="153"/>
      <c r="H61" s="153"/>
    </row>
    <row r="62" spans="1:8">
      <c r="A62" s="153"/>
      <c r="B62" s="153"/>
      <c r="C62" s="153"/>
      <c r="D62" s="153"/>
      <c r="E62" s="153"/>
      <c r="F62" s="153"/>
      <c r="G62" s="153"/>
      <c r="H62" s="153"/>
    </row>
    <row r="63" spans="1:8">
      <c r="A63" s="153"/>
      <c r="B63" s="153"/>
      <c r="C63" s="153"/>
      <c r="D63" s="153"/>
      <c r="E63" s="153"/>
      <c r="F63" s="153"/>
      <c r="G63" s="153"/>
      <c r="H63" s="153"/>
    </row>
    <row r="64" spans="1:8">
      <c r="A64" s="153"/>
      <c r="B64" s="153"/>
      <c r="C64" s="153"/>
      <c r="D64" s="153"/>
      <c r="E64" s="153"/>
      <c r="F64" s="153"/>
      <c r="G64" s="153"/>
      <c r="H64" s="153"/>
    </row>
    <row r="65" spans="1:8">
      <c r="A65" s="153"/>
      <c r="B65" s="153"/>
      <c r="C65" s="153"/>
      <c r="D65" s="153"/>
      <c r="E65" s="153"/>
      <c r="F65" s="153"/>
      <c r="G65" s="153"/>
      <c r="H65" s="153"/>
    </row>
    <row r="66" spans="1:8">
      <c r="A66" s="153"/>
      <c r="B66" s="153"/>
      <c r="C66" s="153"/>
      <c r="D66" s="153"/>
      <c r="E66" s="153"/>
      <c r="F66" s="153"/>
      <c r="G66" s="153"/>
      <c r="H66" s="153"/>
    </row>
    <row r="67" spans="1:8">
      <c r="A67" s="153"/>
      <c r="B67" s="153"/>
      <c r="C67" s="153"/>
      <c r="D67" s="153"/>
      <c r="E67" s="153"/>
      <c r="F67" s="153"/>
      <c r="G67" s="153"/>
      <c r="H67" s="153"/>
    </row>
    <row r="68" spans="1:8">
      <c r="A68" s="153"/>
      <c r="B68" s="153"/>
      <c r="C68" s="153"/>
      <c r="D68" s="153"/>
      <c r="E68" s="153"/>
      <c r="F68" s="153"/>
      <c r="G68" s="153"/>
      <c r="H68" s="153"/>
    </row>
    <row r="69" spans="1:8">
      <c r="A69" s="153"/>
      <c r="B69" s="153"/>
      <c r="C69" s="153"/>
      <c r="D69" s="153"/>
      <c r="E69" s="153"/>
      <c r="F69" s="153"/>
      <c r="G69" s="153"/>
      <c r="H69" s="153"/>
    </row>
    <row r="70" spans="1:8">
      <c r="A70" s="153"/>
      <c r="B70" s="153"/>
      <c r="C70" s="153"/>
      <c r="D70" s="153"/>
      <c r="E70" s="153"/>
      <c r="F70" s="153"/>
      <c r="G70" s="153"/>
      <c r="H70" s="153"/>
    </row>
    <row r="71" spans="1:8">
      <c r="A71" s="153"/>
      <c r="B71" s="153"/>
      <c r="C71" s="153"/>
      <c r="D71" s="153"/>
      <c r="E71" s="153"/>
      <c r="F71" s="153"/>
      <c r="G71" s="153"/>
      <c r="H71" s="153"/>
    </row>
    <row r="72" spans="1:8">
      <c r="A72" s="153"/>
      <c r="B72" s="153"/>
      <c r="C72" s="153"/>
      <c r="D72" s="153"/>
      <c r="E72" s="153"/>
      <c r="F72" s="153"/>
      <c r="G72" s="153"/>
      <c r="H72" s="153"/>
    </row>
    <row r="73" spans="1:8">
      <c r="A73" s="153"/>
      <c r="B73" s="153"/>
      <c r="C73" s="153"/>
      <c r="D73" s="153"/>
      <c r="E73" s="153"/>
      <c r="F73" s="153"/>
      <c r="G73" s="153"/>
      <c r="H73" s="153"/>
    </row>
    <row r="74" spans="1:8">
      <c r="A74" s="153"/>
      <c r="B74" s="153"/>
      <c r="C74" s="153"/>
      <c r="D74" s="153"/>
      <c r="E74" s="153"/>
      <c r="F74" s="153"/>
      <c r="G74" s="153"/>
      <c r="H74" s="153"/>
    </row>
    <row r="75" spans="1:8">
      <c r="A75" s="153"/>
      <c r="B75" s="153"/>
      <c r="C75" s="153"/>
      <c r="D75" s="153"/>
      <c r="E75" s="153"/>
      <c r="F75" s="153"/>
      <c r="G75" s="153"/>
      <c r="H75" s="153"/>
    </row>
    <row r="76" spans="1:8">
      <c r="A76" s="153"/>
      <c r="B76" s="153"/>
      <c r="C76" s="153"/>
      <c r="D76" s="153"/>
      <c r="E76" s="153"/>
      <c r="F76" s="153"/>
      <c r="G76" s="153"/>
      <c r="H76" s="153"/>
    </row>
    <row r="77" spans="1:8">
      <c r="A77" s="153"/>
      <c r="B77" s="153"/>
      <c r="C77" s="153"/>
      <c r="D77" s="153"/>
      <c r="E77" s="153"/>
      <c r="F77" s="153"/>
      <c r="G77" s="153"/>
      <c r="H77" s="153"/>
    </row>
    <row r="78" spans="1:8">
      <c r="A78" s="153"/>
      <c r="B78" s="153"/>
      <c r="C78" s="153"/>
      <c r="D78" s="153"/>
      <c r="E78" s="153"/>
      <c r="F78" s="153"/>
      <c r="G78" s="153"/>
      <c r="H78" s="153"/>
    </row>
    <row r="79" spans="1:8">
      <c r="A79" s="153"/>
      <c r="B79" s="153"/>
      <c r="C79" s="153"/>
      <c r="D79" s="153"/>
      <c r="E79" s="153"/>
      <c r="F79" s="153"/>
      <c r="G79" s="153"/>
      <c r="H79" s="153"/>
    </row>
    <row r="80" spans="1:8">
      <c r="A80" s="153"/>
      <c r="B80" s="153"/>
      <c r="C80" s="153"/>
      <c r="D80" s="153"/>
      <c r="E80" s="153"/>
      <c r="F80" s="153"/>
      <c r="G80" s="153"/>
      <c r="H80" s="153"/>
    </row>
    <row r="81" spans="1:8">
      <c r="A81" s="153"/>
      <c r="B81" s="153"/>
      <c r="C81" s="153"/>
      <c r="D81" s="153"/>
      <c r="E81" s="153"/>
      <c r="F81" s="153"/>
      <c r="G81" s="153"/>
      <c r="H81" s="153"/>
    </row>
    <row r="82" spans="1:8">
      <c r="A82" s="153"/>
      <c r="B82" s="153"/>
      <c r="C82" s="153"/>
      <c r="D82" s="153"/>
      <c r="E82" s="153"/>
      <c r="F82" s="153"/>
      <c r="G82" s="153"/>
      <c r="H82" s="153"/>
    </row>
    <row r="83" spans="1:8">
      <c r="A83" s="153"/>
      <c r="B83" s="153"/>
      <c r="C83" s="153"/>
      <c r="D83" s="153"/>
      <c r="E83" s="153"/>
      <c r="F83" s="153"/>
      <c r="G83" s="153"/>
      <c r="H83" s="153"/>
    </row>
    <row r="84" spans="1:8">
      <c r="A84" s="153"/>
      <c r="B84" s="153"/>
      <c r="C84" s="153"/>
      <c r="D84" s="153"/>
      <c r="E84" s="153"/>
      <c r="F84" s="153"/>
      <c r="G84" s="153"/>
      <c r="H84" s="153"/>
    </row>
    <row r="85" spans="1:8">
      <c r="A85" s="153"/>
      <c r="B85" s="153"/>
      <c r="C85" s="153"/>
      <c r="D85" s="153"/>
      <c r="E85" s="153"/>
      <c r="F85" s="153"/>
      <c r="G85" s="153"/>
      <c r="H85" s="153"/>
    </row>
  </sheetData>
  <mergeCells count="3">
    <mergeCell ref="C1:D1"/>
    <mergeCell ref="E1:F1"/>
    <mergeCell ref="G1:H1"/>
  </mergeCell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68"/>
  <sheetViews>
    <sheetView topLeftCell="A22" workbookViewId="0">
      <selection activeCell="B47" sqref="B47"/>
    </sheetView>
  </sheetViews>
  <sheetFormatPr defaultColWidth="9.109375" defaultRowHeight="13.8"/>
  <cols>
    <col min="1" max="1" width="11.44140625" style="23" customWidth="1"/>
    <col min="2" max="2" width="58.6640625" style="23" customWidth="1"/>
    <col min="3" max="3" width="24" style="23" customWidth="1"/>
    <col min="4" max="4" width="42.33203125" style="23" customWidth="1"/>
    <col min="5" max="5" width="14.109375" style="23" customWidth="1"/>
    <col min="6" max="6" width="13.5546875" style="23" customWidth="1"/>
    <col min="7" max="7" width="13" style="23" customWidth="1"/>
    <col min="8" max="16384" width="9.109375" style="23"/>
  </cols>
  <sheetData>
    <row r="1" spans="1:21">
      <c r="A1" s="51" t="s">
        <v>129</v>
      </c>
      <c r="B1" s="55"/>
      <c r="C1" s="61"/>
      <c r="D1" s="61"/>
    </row>
    <row r="2" spans="1:21">
      <c r="A2" s="52"/>
      <c r="B2" s="55"/>
      <c r="C2" s="56" t="s">
        <v>130</v>
      </c>
      <c r="D2" s="58" t="s">
        <v>131</v>
      </c>
    </row>
    <row r="3" spans="1:21">
      <c r="A3" s="51" t="s">
        <v>142</v>
      </c>
      <c r="B3" s="55"/>
      <c r="C3" s="56" t="s">
        <v>132</v>
      </c>
      <c r="D3" s="57" t="s">
        <v>133</v>
      </c>
    </row>
    <row r="4" spans="1:21">
      <c r="A4" s="55"/>
      <c r="B4" s="55"/>
      <c r="C4" s="56" t="s">
        <v>134</v>
      </c>
      <c r="D4" s="58" t="s">
        <v>425</v>
      </c>
    </row>
    <row r="5" spans="1:21">
      <c r="A5" s="263" t="s">
        <v>135</v>
      </c>
      <c r="B5" s="263"/>
      <c r="C5" s="56" t="s">
        <v>136</v>
      </c>
      <c r="D5" s="59">
        <v>45056</v>
      </c>
      <c r="U5" s="23">
        <f>L5</f>
        <v>0</v>
      </c>
    </row>
    <row r="6" spans="1:21">
      <c r="A6" s="263"/>
      <c r="B6" s="263"/>
      <c r="C6" s="58" t="s">
        <v>137</v>
      </c>
      <c r="D6" s="60">
        <v>45017</v>
      </c>
    </row>
    <row r="7" spans="1:21">
      <c r="A7" s="263"/>
      <c r="B7" s="263"/>
      <c r="C7" s="61"/>
      <c r="D7" s="62"/>
    </row>
    <row r="8" spans="1:21" ht="14.4" thickBot="1">
      <c r="A8" s="63"/>
      <c r="B8" s="63"/>
      <c r="C8" s="78"/>
      <c r="D8" s="78"/>
    </row>
    <row r="9" spans="1:21" ht="14.4" thickTop="1">
      <c r="A9" s="94" t="s">
        <v>138</v>
      </c>
      <c r="B9" s="95" t="s">
        <v>139</v>
      </c>
      <c r="C9" s="264" t="s">
        <v>140</v>
      </c>
      <c r="D9" s="265"/>
    </row>
    <row r="10" spans="1:21" ht="22.8" customHeight="1">
      <c r="A10" s="187">
        <v>111</v>
      </c>
      <c r="B10" s="91" t="s">
        <v>143</v>
      </c>
      <c r="C10" s="185">
        <v>114808040</v>
      </c>
      <c r="D10" s="92" t="s">
        <v>145</v>
      </c>
      <c r="E10" s="186"/>
      <c r="F10" s="186"/>
    </row>
    <row r="11" spans="1:21">
      <c r="A11" s="90"/>
      <c r="B11" s="92"/>
      <c r="C11" s="96"/>
      <c r="D11" s="97"/>
    </row>
    <row r="12" spans="1:21" ht="20.399999999999999" customHeight="1">
      <c r="A12" s="187">
        <v>112</v>
      </c>
      <c r="B12" s="93" t="s">
        <v>149</v>
      </c>
      <c r="C12" s="197"/>
      <c r="D12" s="198"/>
    </row>
    <row r="13" spans="1:21" s="45" customFormat="1" ht="19.2" customHeight="1">
      <c r="A13" s="101">
        <v>1121</v>
      </c>
      <c r="B13" s="192" t="s">
        <v>151</v>
      </c>
      <c r="C13" s="193">
        <v>99941140</v>
      </c>
      <c r="D13" s="194" t="s">
        <v>200</v>
      </c>
      <c r="E13" s="81"/>
      <c r="F13" s="81"/>
    </row>
    <row r="14" spans="1:21" s="45" customFormat="1" ht="26.4" customHeight="1">
      <c r="A14" s="101">
        <v>1122</v>
      </c>
      <c r="B14" s="195" t="s">
        <v>151</v>
      </c>
      <c r="C14" s="193">
        <v>733052755</v>
      </c>
      <c r="D14" s="194" t="s">
        <v>200</v>
      </c>
    </row>
    <row r="15" spans="1:21" s="45" customFormat="1" ht="18" customHeight="1">
      <c r="A15" s="101"/>
      <c r="B15" s="195"/>
      <c r="C15" s="193"/>
      <c r="D15" s="194"/>
    </row>
    <row r="16" spans="1:21" ht="19.2" customHeight="1">
      <c r="A16" s="187">
        <v>131</v>
      </c>
      <c r="B16" s="242" t="s">
        <v>476</v>
      </c>
      <c r="C16" s="188"/>
      <c r="D16" s="189"/>
    </row>
    <row r="17" spans="1:6" s="45" customFormat="1" ht="21" customHeight="1">
      <c r="A17" s="101"/>
      <c r="B17" s="102"/>
      <c r="C17" s="103"/>
      <c r="D17" s="191"/>
      <c r="E17" s="81"/>
    </row>
    <row r="18" spans="1:6" ht="19.8" customHeight="1">
      <c r="A18" s="187">
        <v>133</v>
      </c>
      <c r="B18" s="200" t="s">
        <v>234</v>
      </c>
      <c r="C18" s="199">
        <v>181062807</v>
      </c>
      <c r="D18" s="196"/>
    </row>
    <row r="19" spans="1:6" ht="19.2" customHeight="1">
      <c r="A19" s="90"/>
      <c r="B19" s="93"/>
      <c r="C19" s="99"/>
      <c r="D19" s="100"/>
    </row>
    <row r="20" spans="1:6" ht="19.2" customHeight="1">
      <c r="A20" s="187">
        <v>138</v>
      </c>
      <c r="B20" s="93" t="s">
        <v>240</v>
      </c>
      <c r="C20" s="99">
        <f>C21+C23+C24+C25+C22</f>
        <v>79033913</v>
      </c>
      <c r="D20" s="100"/>
    </row>
    <row r="21" spans="1:6" s="45" customFormat="1" ht="24" customHeight="1">
      <c r="B21" s="107" t="s">
        <v>185</v>
      </c>
      <c r="C21" s="103">
        <v>78483913</v>
      </c>
      <c r="D21" s="201"/>
      <c r="E21" s="81"/>
      <c r="F21" s="81"/>
    </row>
    <row r="22" spans="1:6" s="45" customFormat="1" ht="24" customHeight="1">
      <c r="A22" s="101"/>
      <c r="B22" s="107" t="s">
        <v>203</v>
      </c>
      <c r="C22" s="103">
        <v>150000</v>
      </c>
      <c r="D22" s="201"/>
      <c r="E22" s="81"/>
      <c r="F22" s="81"/>
    </row>
    <row r="23" spans="1:6" s="45" customFormat="1" ht="24" customHeight="1">
      <c r="A23" s="101"/>
      <c r="B23" s="107" t="s">
        <v>204</v>
      </c>
      <c r="C23" s="103">
        <v>100000</v>
      </c>
      <c r="D23" s="201"/>
      <c r="E23" s="81"/>
      <c r="F23" s="81"/>
    </row>
    <row r="24" spans="1:6" s="45" customFormat="1" ht="24" customHeight="1">
      <c r="A24" s="101"/>
      <c r="B24" s="107" t="s">
        <v>206</v>
      </c>
      <c r="C24" s="103">
        <v>50000</v>
      </c>
      <c r="D24" s="201"/>
      <c r="E24" s="81"/>
      <c r="F24" s="81"/>
    </row>
    <row r="25" spans="1:6" s="45" customFormat="1" ht="24" customHeight="1">
      <c r="A25" s="101"/>
      <c r="B25" s="107" t="s">
        <v>303</v>
      </c>
      <c r="C25" s="103">
        <v>250000</v>
      </c>
      <c r="D25" s="201"/>
      <c r="E25" s="81"/>
      <c r="F25" s="81"/>
    </row>
    <row r="26" spans="1:6" ht="20.399999999999999" customHeight="1">
      <c r="A26" s="90"/>
      <c r="B26" s="93"/>
      <c r="C26" s="204"/>
      <c r="D26" s="100"/>
    </row>
    <row r="27" spans="1:6" ht="20.399999999999999" customHeight="1">
      <c r="A27" s="203" t="s">
        <v>461</v>
      </c>
      <c r="B27" s="205" t="s">
        <v>153</v>
      </c>
      <c r="C27" s="190"/>
      <c r="D27" s="100"/>
    </row>
    <row r="28" spans="1:6" s="45" customFormat="1" ht="20.399999999999999" customHeight="1">
      <c r="A28" s="206"/>
      <c r="B28" s="107" t="s">
        <v>459</v>
      </c>
      <c r="C28" s="207">
        <v>142090001</v>
      </c>
      <c r="D28" s="201"/>
    </row>
    <row r="29" spans="1:6" s="45" customFormat="1" ht="20.399999999999999" customHeight="1">
      <c r="A29" s="101"/>
      <c r="B29" s="107" t="s">
        <v>460</v>
      </c>
      <c r="C29" s="103">
        <v>71518209</v>
      </c>
      <c r="D29" s="201" t="s">
        <v>462</v>
      </c>
    </row>
    <row r="30" spans="1:6" s="45" customFormat="1" ht="24" customHeight="1">
      <c r="B30" s="107" t="s">
        <v>154</v>
      </c>
      <c r="C30" s="103"/>
      <c r="D30" s="201"/>
    </row>
    <row r="31" spans="1:6" s="45" customFormat="1" ht="24" customHeight="1">
      <c r="A31" s="101"/>
      <c r="B31" s="107" t="s">
        <v>155</v>
      </c>
      <c r="C31" s="192"/>
      <c r="D31" s="208"/>
    </row>
    <row r="32" spans="1:6" s="45" customFormat="1" ht="44.25" customHeight="1">
      <c r="A32" s="101"/>
      <c r="B32" s="107" t="s">
        <v>158</v>
      </c>
      <c r="C32" s="103" t="s">
        <v>156</v>
      </c>
      <c r="D32" s="201" t="s">
        <v>157</v>
      </c>
    </row>
    <row r="33" spans="1:7" s="45" customFormat="1" ht="18" customHeight="1">
      <c r="A33" s="101"/>
      <c r="B33" s="107"/>
      <c r="C33" s="103"/>
      <c r="D33" s="201"/>
    </row>
    <row r="34" spans="1:7" s="211" customFormat="1" ht="24" customHeight="1">
      <c r="A34" s="209">
        <v>242</v>
      </c>
      <c r="B34" s="212" t="s">
        <v>256</v>
      </c>
      <c r="C34" s="99">
        <v>204428209</v>
      </c>
      <c r="D34" s="210" t="s">
        <v>463</v>
      </c>
    </row>
    <row r="35" spans="1:7" ht="24" customHeight="1">
      <c r="A35" s="90"/>
      <c r="B35" s="93"/>
      <c r="C35" s="99"/>
      <c r="D35" s="100"/>
    </row>
    <row r="36" spans="1:7" ht="16.5" customHeight="1">
      <c r="A36" s="187">
        <v>331</v>
      </c>
      <c r="B36" s="93" t="s">
        <v>465</v>
      </c>
      <c r="C36" s="80">
        <f>C37+C38</f>
        <v>25300000</v>
      </c>
      <c r="D36" s="170"/>
      <c r="E36" s="80"/>
      <c r="F36" s="80"/>
    </row>
    <row r="37" spans="1:7" s="45" customFormat="1" ht="16.5" customHeight="1">
      <c r="A37" s="101"/>
      <c r="B37" s="107" t="s">
        <v>432</v>
      </c>
      <c r="C37" s="173">
        <v>12650000</v>
      </c>
      <c r="D37" s="174"/>
      <c r="E37" s="81"/>
    </row>
    <row r="38" spans="1:7" s="45" customFormat="1" ht="16.5" customHeight="1">
      <c r="A38" s="101"/>
      <c r="B38" s="107" t="s">
        <v>464</v>
      </c>
      <c r="C38" s="173">
        <v>12650000</v>
      </c>
      <c r="D38" s="174"/>
      <c r="E38" s="81"/>
    </row>
    <row r="39" spans="1:7" s="45" customFormat="1" ht="16.5" customHeight="1">
      <c r="A39" s="101"/>
      <c r="B39" s="213"/>
      <c r="C39" s="173"/>
      <c r="D39" s="174"/>
      <c r="E39" s="81"/>
    </row>
    <row r="40" spans="1:7" ht="16.5" customHeight="1">
      <c r="A40" s="187">
        <v>333</v>
      </c>
      <c r="B40" s="214"/>
      <c r="C40" s="171"/>
      <c r="D40" s="172"/>
      <c r="E40" s="80"/>
    </row>
    <row r="41" spans="1:7" s="45" customFormat="1" ht="36.6" customHeight="1">
      <c r="A41" s="90">
        <v>3335</v>
      </c>
      <c r="B41" s="93" t="s">
        <v>465</v>
      </c>
      <c r="C41" s="171">
        <f>SUM(C42:C45)</f>
        <v>168358606.34090912</v>
      </c>
      <c r="D41" s="168" t="s">
        <v>437</v>
      </c>
      <c r="E41" s="81" t="s">
        <v>480</v>
      </c>
      <c r="F41" s="81"/>
    </row>
    <row r="42" spans="1:7" s="219" customFormat="1" ht="24" customHeight="1">
      <c r="A42" s="216"/>
      <c r="B42" s="131" t="s">
        <v>408</v>
      </c>
      <c r="C42" s="217">
        <v>106234829.34090911</v>
      </c>
      <c r="D42" s="218" t="s">
        <v>409</v>
      </c>
      <c r="F42" s="226"/>
      <c r="G42" s="226"/>
    </row>
    <row r="43" spans="1:7" s="219" customFormat="1" ht="24" customHeight="1">
      <c r="A43" s="216"/>
      <c r="B43" s="131" t="s">
        <v>421</v>
      </c>
      <c r="C43" s="217">
        <v>19366853</v>
      </c>
      <c r="D43" s="218" t="s">
        <v>433</v>
      </c>
      <c r="F43" s="226"/>
      <c r="G43" s="226"/>
    </row>
    <row r="44" spans="1:7" s="219" customFormat="1" ht="24" customHeight="1">
      <c r="A44" s="216"/>
      <c r="B44" s="131" t="s">
        <v>434</v>
      </c>
      <c r="C44" s="217">
        <v>22408978</v>
      </c>
      <c r="D44" s="218" t="s">
        <v>435</v>
      </c>
      <c r="F44" s="226"/>
      <c r="G44" s="226"/>
    </row>
    <row r="45" spans="1:7" s="219" customFormat="1" ht="24" customHeight="1">
      <c r="A45" s="216"/>
      <c r="B45" s="131" t="s">
        <v>466</v>
      </c>
      <c r="C45" s="217">
        <v>20347946</v>
      </c>
      <c r="D45" s="218" t="s">
        <v>435</v>
      </c>
      <c r="F45" s="225"/>
    </row>
    <row r="46" spans="1:7" ht="20.399999999999999" customHeight="1">
      <c r="A46" s="90"/>
      <c r="B46" s="93"/>
      <c r="C46" s="204"/>
      <c r="D46" s="100"/>
    </row>
    <row r="47" spans="1:7" ht="20.399999999999999" customHeight="1">
      <c r="A47" s="187">
        <v>334</v>
      </c>
      <c r="B47" s="241"/>
      <c r="C47" s="190">
        <v>0</v>
      </c>
      <c r="D47" s="202"/>
    </row>
    <row r="48" spans="1:7" s="211" customFormat="1" ht="41.25" customHeight="1">
      <c r="A48" s="220"/>
      <c r="B48" s="221" t="s">
        <v>469</v>
      </c>
      <c r="C48" s="278" t="s">
        <v>198</v>
      </c>
      <c r="D48" s="279"/>
    </row>
    <row r="49" spans="1:6" ht="27.75" customHeight="1">
      <c r="A49" s="90"/>
      <c r="B49" s="93" t="s">
        <v>189</v>
      </c>
      <c r="C49" s="280"/>
      <c r="D49" s="281"/>
    </row>
    <row r="50" spans="1:6" ht="21.6" customHeight="1">
      <c r="A50" s="90"/>
      <c r="B50" s="93"/>
      <c r="C50" s="223"/>
      <c r="D50" s="224"/>
    </row>
    <row r="51" spans="1:6" ht="21" customHeight="1">
      <c r="A51" s="187">
        <v>338</v>
      </c>
      <c r="B51" s="235" t="s">
        <v>268</v>
      </c>
      <c r="C51" s="169">
        <f>C52+C53+C54+C55</f>
        <v>34082300</v>
      </c>
      <c r="D51" s="243" t="s">
        <v>473</v>
      </c>
    </row>
    <row r="52" spans="1:6" s="45" customFormat="1" ht="21" customHeight="1">
      <c r="A52" s="101"/>
      <c r="B52" s="215" t="s">
        <v>470</v>
      </c>
      <c r="C52" s="99">
        <v>26800194</v>
      </c>
      <c r="D52" s="174" t="s">
        <v>477</v>
      </c>
    </row>
    <row r="53" spans="1:6" s="45" customFormat="1" ht="21" customHeight="1">
      <c r="A53" s="101"/>
      <c r="B53" s="276" t="s">
        <v>471</v>
      </c>
      <c r="C53" s="173">
        <f>5180130-C54</f>
        <v>4729446</v>
      </c>
      <c r="D53" s="174" t="s">
        <v>477</v>
      </c>
    </row>
    <row r="54" spans="1:6" s="45" customFormat="1" ht="21" customHeight="1">
      <c r="A54" s="101"/>
      <c r="B54" s="277"/>
      <c r="C54" s="173">
        <v>450684</v>
      </c>
      <c r="D54" s="174" t="s">
        <v>478</v>
      </c>
    </row>
    <row r="55" spans="1:6" s="45" customFormat="1" ht="21" customHeight="1">
      <c r="A55" s="101"/>
      <c r="B55" s="215" t="s">
        <v>472</v>
      </c>
      <c r="C55" s="173">
        <v>2101976</v>
      </c>
      <c r="D55" s="174" t="s">
        <v>477</v>
      </c>
    </row>
    <row r="56" spans="1:6" ht="16.8" customHeight="1">
      <c r="A56" s="187"/>
      <c r="B56" s="92"/>
      <c r="C56" s="171"/>
      <c r="D56" s="236"/>
      <c r="E56" s="32"/>
      <c r="F56" s="85"/>
    </row>
    <row r="57" spans="1:6" ht="42.75" customHeight="1">
      <c r="A57" s="90">
        <v>411</v>
      </c>
      <c r="B57" s="111" t="s">
        <v>394</v>
      </c>
      <c r="C57" s="185">
        <v>500000000</v>
      </c>
      <c r="D57" s="238" t="s">
        <v>299</v>
      </c>
      <c r="E57" s="237"/>
    </row>
    <row r="58" spans="1:6" ht="18.600000000000001" customHeight="1">
      <c r="A58" s="90"/>
      <c r="B58" s="111"/>
      <c r="C58" s="185"/>
      <c r="D58" s="240"/>
      <c r="E58" s="237"/>
    </row>
    <row r="59" spans="1:6" ht="27.75" customHeight="1">
      <c r="A59" s="90">
        <v>511</v>
      </c>
      <c r="B59" s="93" t="s">
        <v>474</v>
      </c>
      <c r="D59" s="239"/>
    </row>
    <row r="60" spans="1:6" ht="27.75" customHeight="1">
      <c r="A60" s="90" t="s">
        <v>168</v>
      </c>
      <c r="B60" s="93" t="s">
        <v>475</v>
      </c>
      <c r="C60" s="99" t="s">
        <v>152</v>
      </c>
      <c r="D60" s="222"/>
    </row>
    <row r="61" spans="1:6" ht="27.75" customHeight="1">
      <c r="A61" s="90">
        <v>6422</v>
      </c>
      <c r="B61" s="93" t="s">
        <v>172</v>
      </c>
      <c r="C61" s="259" t="s">
        <v>479</v>
      </c>
      <c r="D61" s="260"/>
    </row>
    <row r="62" spans="1:6" ht="73.5" customHeight="1">
      <c r="A62" s="90"/>
      <c r="B62" s="93" t="s">
        <v>300</v>
      </c>
      <c r="C62" s="257" t="s">
        <v>173</v>
      </c>
      <c r="D62" s="258"/>
    </row>
    <row r="63" spans="1:6" ht="19.8" customHeight="1">
      <c r="A63" s="90"/>
      <c r="B63" s="93"/>
      <c r="C63" s="171"/>
      <c r="D63" s="172"/>
    </row>
    <row r="64" spans="1:6" ht="17.25" customHeight="1">
      <c r="A64" s="90"/>
      <c r="B64" s="108" t="s">
        <v>159</v>
      </c>
      <c r="C64" s="23" t="s">
        <v>196</v>
      </c>
      <c r="D64" s="172"/>
    </row>
    <row r="65" spans="1:4" s="45" customFormat="1" ht="17.25" customHeight="1">
      <c r="A65" s="101"/>
      <c r="B65" s="107" t="s">
        <v>160</v>
      </c>
      <c r="C65" s="255"/>
      <c r="D65" s="256"/>
    </row>
    <row r="66" spans="1:4" s="45" customFormat="1" ht="17.25" customHeight="1">
      <c r="A66" s="101"/>
      <c r="B66" s="107" t="s">
        <v>161</v>
      </c>
      <c r="C66" s="255"/>
      <c r="D66" s="256"/>
    </row>
    <row r="67" spans="1:4" ht="15.75" customHeight="1">
      <c r="A67" s="90"/>
      <c r="B67" s="93"/>
      <c r="C67" s="257"/>
      <c r="D67" s="258"/>
    </row>
    <row r="68" spans="1:4" ht="39.6">
      <c r="A68" s="101" t="s">
        <v>202</v>
      </c>
      <c r="B68" s="131" t="s">
        <v>396</v>
      </c>
      <c r="C68" s="190"/>
      <c r="D68" s="239"/>
    </row>
  </sheetData>
  <mergeCells count="9">
    <mergeCell ref="B53:B54"/>
    <mergeCell ref="A5:B7"/>
    <mergeCell ref="C9:D9"/>
    <mergeCell ref="C48:D49"/>
    <mergeCell ref="C67:D67"/>
    <mergeCell ref="C61:D61"/>
    <mergeCell ref="C62:D62"/>
    <mergeCell ref="C65:D65"/>
    <mergeCell ref="C66:D66"/>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7"/>
  <sheetViews>
    <sheetView topLeftCell="A25" workbookViewId="0">
      <selection activeCell="A16" sqref="A16:XFD16"/>
    </sheetView>
  </sheetViews>
  <sheetFormatPr defaultRowHeight="14.4"/>
  <cols>
    <col min="1" max="1" width="8.88671875" customWidth="1"/>
    <col min="2" max="2" width="15.6640625" customWidth="1"/>
    <col min="3" max="3" width="7.33203125" customWidth="1"/>
    <col min="4" max="4" width="10" customWidth="1"/>
    <col min="5" max="5" width="3.21875" customWidth="1"/>
    <col min="6" max="6" width="13.5546875" customWidth="1"/>
    <col min="7" max="8" width="16.77734375" customWidth="1"/>
    <col min="9" max="9" width="4.6640625" customWidth="1"/>
    <col min="10" max="10" width="1" customWidth="1"/>
    <col min="11" max="11" width="0.109375" customWidth="1"/>
    <col min="12" max="12" width="6.21875" customWidth="1"/>
    <col min="13" max="13" width="0.109375" customWidth="1"/>
    <col min="14" max="14" width="4.6640625" customWidth="1"/>
    <col min="15" max="15" width="13.5546875" customWidth="1"/>
    <col min="16" max="16" width="3.21875" customWidth="1"/>
    <col min="17" max="17" width="16.77734375" customWidth="1"/>
    <col min="18" max="18" width="0.109375" customWidth="1"/>
    <col min="19" max="19" width="8.88671875" customWidth="1"/>
  </cols>
  <sheetData>
    <row r="1" spans="1:18" ht="5.85" customHeight="1">
      <c r="A1" s="175"/>
      <c r="B1" s="175"/>
      <c r="C1" s="175"/>
      <c r="D1" s="175"/>
      <c r="E1" s="175"/>
      <c r="F1" s="175"/>
      <c r="G1" s="175"/>
      <c r="H1" s="175"/>
      <c r="I1" s="175"/>
      <c r="J1" s="175"/>
      <c r="K1" s="175"/>
      <c r="L1" s="175"/>
      <c r="M1" s="175"/>
      <c r="N1" s="175"/>
      <c r="O1" s="175"/>
      <c r="P1" s="175"/>
      <c r="Q1" s="175"/>
      <c r="R1" s="175"/>
    </row>
    <row r="2" spans="1:18" ht="8.6999999999999993" customHeight="1">
      <c r="A2" s="175"/>
      <c r="B2" s="175"/>
      <c r="C2" s="175"/>
      <c r="D2" s="175"/>
      <c r="E2" s="175"/>
      <c r="F2" s="175"/>
      <c r="G2" s="175"/>
      <c r="H2" s="175"/>
      <c r="I2" s="175"/>
      <c r="J2" s="175"/>
      <c r="K2" s="175"/>
      <c r="L2" s="175"/>
      <c r="M2" s="175"/>
      <c r="N2" s="282" t="s">
        <v>440</v>
      </c>
      <c r="O2" s="282"/>
      <c r="P2" s="282"/>
      <c r="Q2" s="282"/>
      <c r="R2" s="282"/>
    </row>
    <row r="3" spans="1:18" ht="7.95" customHeight="1">
      <c r="A3" s="283" t="s">
        <v>441</v>
      </c>
      <c r="B3" s="283"/>
      <c r="C3" s="283"/>
      <c r="D3" s="283"/>
      <c r="E3" s="283"/>
      <c r="F3" s="283"/>
      <c r="G3" s="283"/>
      <c r="H3" s="283"/>
      <c r="I3" s="283"/>
      <c r="J3" s="283"/>
      <c r="K3" s="283"/>
      <c r="L3" s="283"/>
      <c r="M3" s="175"/>
      <c r="N3" s="282"/>
      <c r="O3" s="282"/>
      <c r="P3" s="282"/>
      <c r="Q3" s="282"/>
      <c r="R3" s="282"/>
    </row>
    <row r="4" spans="1:18" ht="5.85" customHeight="1">
      <c r="A4" s="283"/>
      <c r="B4" s="283"/>
      <c r="C4" s="283"/>
      <c r="D4" s="283"/>
      <c r="E4" s="283"/>
      <c r="F4" s="283"/>
      <c r="G4" s="283"/>
      <c r="H4" s="283"/>
      <c r="I4" s="283"/>
      <c r="J4" s="283"/>
      <c r="K4" s="283"/>
      <c r="L4" s="283"/>
      <c r="M4" s="284" t="s">
        <v>442</v>
      </c>
      <c r="N4" s="284"/>
      <c r="O4" s="284"/>
      <c r="P4" s="284"/>
      <c r="Q4" s="284"/>
      <c r="R4" s="175"/>
    </row>
    <row r="5" spans="1:18" ht="14.4" customHeight="1">
      <c r="A5" s="283" t="s">
        <v>443</v>
      </c>
      <c r="B5" s="283"/>
      <c r="C5" s="283"/>
      <c r="D5" s="283"/>
      <c r="E5" s="283"/>
      <c r="F5" s="283"/>
      <c r="G5" s="283"/>
      <c r="H5" s="283"/>
      <c r="I5" s="283"/>
      <c r="J5" s="283"/>
      <c r="K5" s="283"/>
      <c r="L5" s="283"/>
      <c r="M5" s="284"/>
      <c r="N5" s="284"/>
      <c r="O5" s="284"/>
      <c r="P5" s="284"/>
      <c r="Q5" s="284"/>
      <c r="R5" s="175"/>
    </row>
    <row r="6" spans="1:18" ht="8.6999999999999993" customHeight="1">
      <c r="A6" s="175"/>
      <c r="B6" s="175"/>
      <c r="C6" s="175"/>
      <c r="D6" s="175"/>
      <c r="E6" s="175"/>
      <c r="F6" s="175"/>
      <c r="G6" s="175"/>
      <c r="H6" s="175"/>
      <c r="I6" s="175"/>
      <c r="J6" s="175"/>
      <c r="K6" s="175"/>
      <c r="L6" s="175"/>
      <c r="M6" s="284"/>
      <c r="N6" s="284"/>
      <c r="O6" s="284"/>
      <c r="P6" s="284"/>
      <c r="Q6" s="284"/>
      <c r="R6" s="175"/>
    </row>
    <row r="7" spans="1:18" ht="2.85" customHeight="1">
      <c r="A7" s="175"/>
      <c r="B7" s="175"/>
      <c r="C7" s="175"/>
      <c r="D7" s="175"/>
      <c r="E7" s="175"/>
      <c r="F7" s="175"/>
      <c r="G7" s="175"/>
      <c r="H7" s="175"/>
      <c r="I7" s="175"/>
      <c r="J7" s="175"/>
      <c r="K7" s="175"/>
      <c r="L7" s="175"/>
      <c r="M7" s="175"/>
      <c r="N7" s="175"/>
      <c r="O7" s="175"/>
      <c r="P7" s="175"/>
      <c r="Q7" s="175"/>
      <c r="R7" s="175"/>
    </row>
    <row r="8" spans="1:18" ht="2.85" customHeight="1">
      <c r="A8" s="175"/>
      <c r="B8" s="175"/>
      <c r="C8" s="175"/>
      <c r="D8" s="175"/>
      <c r="E8" s="175"/>
      <c r="F8" s="175"/>
      <c r="G8" s="175"/>
      <c r="H8" s="175"/>
      <c r="I8" s="175"/>
      <c r="J8" s="175"/>
      <c r="K8" s="175"/>
      <c r="L8" s="175"/>
      <c r="M8" s="175"/>
      <c r="N8" s="175"/>
      <c r="O8" s="175"/>
      <c r="P8" s="175"/>
      <c r="Q8" s="175"/>
      <c r="R8" s="175"/>
    </row>
    <row r="9" spans="1:18" ht="25.2" customHeight="1">
      <c r="A9" s="285" t="s">
        <v>444</v>
      </c>
      <c r="B9" s="285"/>
      <c r="C9" s="285"/>
      <c r="D9" s="285"/>
      <c r="E9" s="285"/>
      <c r="F9" s="285"/>
      <c r="G9" s="285"/>
      <c r="H9" s="285"/>
      <c r="I9" s="285"/>
      <c r="J9" s="285"/>
      <c r="K9" s="285"/>
      <c r="L9" s="285"/>
      <c r="M9" s="285"/>
      <c r="N9" s="285"/>
      <c r="O9" s="285"/>
      <c r="P9" s="285"/>
      <c r="Q9" s="285"/>
      <c r="R9" s="175"/>
    </row>
    <row r="10" spans="1:18" ht="15.15" customHeight="1">
      <c r="A10" s="286" t="s">
        <v>445</v>
      </c>
      <c r="B10" s="286"/>
      <c r="C10" s="286"/>
      <c r="D10" s="286"/>
      <c r="E10" s="286"/>
      <c r="F10" s="286"/>
      <c r="G10" s="286"/>
      <c r="H10" s="286"/>
      <c r="I10" s="286"/>
      <c r="J10" s="286"/>
      <c r="K10" s="286"/>
      <c r="L10" s="286"/>
      <c r="M10" s="286"/>
      <c r="N10" s="286"/>
      <c r="O10" s="286"/>
      <c r="P10" s="286"/>
      <c r="Q10" s="286"/>
      <c r="R10" s="175"/>
    </row>
    <row r="11" spans="1:18" ht="2.1" customHeight="1">
      <c r="A11" s="175"/>
      <c r="B11" s="175"/>
      <c r="C11" s="175"/>
      <c r="D11" s="175"/>
      <c r="E11" s="175"/>
      <c r="F11" s="175"/>
      <c r="G11" s="175"/>
      <c r="H11" s="175"/>
      <c r="I11" s="175"/>
      <c r="J11" s="175"/>
      <c r="K11" s="175"/>
      <c r="L11" s="175"/>
      <c r="M11" s="175"/>
      <c r="N11" s="175"/>
      <c r="O11" s="175"/>
      <c r="P11" s="175"/>
      <c r="Q11" s="175"/>
      <c r="R11" s="175"/>
    </row>
    <row r="12" spans="1:18" ht="16.5" customHeight="1">
      <c r="A12" s="175"/>
      <c r="B12" s="175"/>
      <c r="C12" s="175"/>
      <c r="D12" s="175"/>
      <c r="E12" s="175"/>
      <c r="F12" s="175"/>
      <c r="G12" s="175"/>
      <c r="H12" s="175"/>
      <c r="I12" s="175"/>
      <c r="J12" s="175"/>
      <c r="K12" s="175"/>
      <c r="L12" s="175"/>
      <c r="M12" s="175"/>
      <c r="N12" s="175"/>
      <c r="O12" s="175"/>
      <c r="P12" s="287" t="s">
        <v>446</v>
      </c>
      <c r="Q12" s="287"/>
      <c r="R12" s="175"/>
    </row>
    <row r="13" spans="1:18" ht="2.85" customHeight="1">
      <c r="A13" s="176"/>
      <c r="B13" s="176"/>
      <c r="C13" s="176"/>
      <c r="D13" s="176"/>
      <c r="E13" s="176"/>
      <c r="F13" s="176"/>
      <c r="G13" s="176"/>
      <c r="H13" s="176"/>
      <c r="I13" s="176"/>
      <c r="J13" s="176"/>
      <c r="K13" s="176"/>
      <c r="L13" s="176"/>
      <c r="M13" s="176"/>
      <c r="N13" s="176"/>
      <c r="O13" s="176"/>
      <c r="P13" s="176"/>
      <c r="Q13" s="176"/>
      <c r="R13" s="175"/>
    </row>
    <row r="14" spans="1:18" ht="17.25" customHeight="1">
      <c r="A14" s="288" t="s">
        <v>207</v>
      </c>
      <c r="B14" s="288" t="s">
        <v>208</v>
      </c>
      <c r="C14" s="288"/>
      <c r="D14" s="288"/>
      <c r="E14" s="289" t="s">
        <v>209</v>
      </c>
      <c r="F14" s="289"/>
      <c r="G14" s="289"/>
      <c r="H14" s="289" t="s">
        <v>210</v>
      </c>
      <c r="I14" s="289"/>
      <c r="J14" s="289"/>
      <c r="K14" s="289"/>
      <c r="L14" s="289"/>
      <c r="M14" s="289"/>
      <c r="N14" s="289"/>
      <c r="O14" s="289" t="s">
        <v>211</v>
      </c>
      <c r="P14" s="289"/>
      <c r="Q14" s="289"/>
      <c r="R14" s="177"/>
    </row>
    <row r="15" spans="1:18" ht="32.4" customHeight="1">
      <c r="A15" s="288"/>
      <c r="B15" s="288"/>
      <c r="C15" s="288"/>
      <c r="D15" s="288"/>
      <c r="E15" s="289" t="s">
        <v>212</v>
      </c>
      <c r="F15" s="289"/>
      <c r="G15" s="178" t="s">
        <v>213</v>
      </c>
      <c r="H15" s="178" t="s">
        <v>212</v>
      </c>
      <c r="I15" s="289" t="s">
        <v>213</v>
      </c>
      <c r="J15" s="289"/>
      <c r="K15" s="289"/>
      <c r="L15" s="289"/>
      <c r="M15" s="289"/>
      <c r="N15" s="289"/>
      <c r="O15" s="289" t="s">
        <v>212</v>
      </c>
      <c r="P15" s="289"/>
      <c r="Q15" s="178" t="s">
        <v>213</v>
      </c>
      <c r="R15" s="177"/>
    </row>
    <row r="16" spans="1:18" ht="16.5" customHeight="1">
      <c r="A16" s="179" t="s">
        <v>214</v>
      </c>
      <c r="B16" s="288" t="s">
        <v>215</v>
      </c>
      <c r="C16" s="288"/>
      <c r="D16" s="288"/>
      <c r="E16" s="288" t="s">
        <v>216</v>
      </c>
      <c r="F16" s="288"/>
      <c r="G16" s="179" t="s">
        <v>217</v>
      </c>
      <c r="H16" s="179" t="s">
        <v>218</v>
      </c>
      <c r="I16" s="288" t="s">
        <v>219</v>
      </c>
      <c r="J16" s="288"/>
      <c r="K16" s="288"/>
      <c r="L16" s="288"/>
      <c r="M16" s="288"/>
      <c r="N16" s="288"/>
      <c r="O16" s="288" t="s">
        <v>220</v>
      </c>
      <c r="P16" s="288"/>
      <c r="Q16" s="179" t="s">
        <v>221</v>
      </c>
      <c r="R16" s="177"/>
    </row>
    <row r="17" spans="1:18" ht="17.25" customHeight="1">
      <c r="A17" s="180" t="s">
        <v>222</v>
      </c>
      <c r="B17" s="292" t="s">
        <v>223</v>
      </c>
      <c r="C17" s="292"/>
      <c r="D17" s="292"/>
      <c r="E17" s="293">
        <v>101100562</v>
      </c>
      <c r="F17" s="293"/>
      <c r="G17" s="183">
        <v>0</v>
      </c>
      <c r="H17" s="183">
        <v>500000000</v>
      </c>
      <c r="I17" s="293">
        <v>486292522</v>
      </c>
      <c r="J17" s="293"/>
      <c r="K17" s="293"/>
      <c r="L17" s="293"/>
      <c r="M17" s="293"/>
      <c r="N17" s="293"/>
      <c r="O17" s="293">
        <v>114808040</v>
      </c>
      <c r="P17" s="293"/>
      <c r="Q17" s="183">
        <v>0</v>
      </c>
      <c r="R17" s="177"/>
    </row>
    <row r="18" spans="1:18" ht="16.5" customHeight="1">
      <c r="A18" s="181" t="s">
        <v>224</v>
      </c>
      <c r="B18" s="290" t="s">
        <v>225</v>
      </c>
      <c r="C18" s="290"/>
      <c r="D18" s="290"/>
      <c r="E18" s="291">
        <v>101100562</v>
      </c>
      <c r="F18" s="291"/>
      <c r="G18" s="184">
        <v>0</v>
      </c>
      <c r="H18" s="184">
        <v>500000000</v>
      </c>
      <c r="I18" s="291">
        <v>486292522</v>
      </c>
      <c r="J18" s="291"/>
      <c r="K18" s="291"/>
      <c r="L18" s="291"/>
      <c r="M18" s="291"/>
      <c r="N18" s="291"/>
      <c r="O18" s="291">
        <v>114808040</v>
      </c>
      <c r="P18" s="291"/>
      <c r="Q18" s="184">
        <v>0</v>
      </c>
      <c r="R18" s="177"/>
    </row>
    <row r="19" spans="1:18" ht="17.25" customHeight="1">
      <c r="A19" s="180" t="s">
        <v>226</v>
      </c>
      <c r="B19" s="292" t="s">
        <v>227</v>
      </c>
      <c r="C19" s="292"/>
      <c r="D19" s="292"/>
      <c r="E19" s="293">
        <v>1420065536</v>
      </c>
      <c r="F19" s="293"/>
      <c r="G19" s="183">
        <v>0</v>
      </c>
      <c r="H19" s="183">
        <v>435095586</v>
      </c>
      <c r="I19" s="293">
        <v>1022167227</v>
      </c>
      <c r="J19" s="293"/>
      <c r="K19" s="293"/>
      <c r="L19" s="293"/>
      <c r="M19" s="293"/>
      <c r="N19" s="293"/>
      <c r="O19" s="293">
        <v>832993895</v>
      </c>
      <c r="P19" s="293"/>
      <c r="Q19" s="183">
        <v>0</v>
      </c>
      <c r="R19" s="177"/>
    </row>
    <row r="20" spans="1:18" ht="17.25" customHeight="1">
      <c r="A20" s="181" t="s">
        <v>228</v>
      </c>
      <c r="B20" s="290" t="s">
        <v>225</v>
      </c>
      <c r="C20" s="290"/>
      <c r="D20" s="290"/>
      <c r="E20" s="291">
        <v>246587781</v>
      </c>
      <c r="F20" s="291"/>
      <c r="G20" s="184">
        <v>0</v>
      </c>
      <c r="H20" s="184">
        <v>435095586</v>
      </c>
      <c r="I20" s="291">
        <v>581742227</v>
      </c>
      <c r="J20" s="291"/>
      <c r="K20" s="291"/>
      <c r="L20" s="291"/>
      <c r="M20" s="291"/>
      <c r="N20" s="291"/>
      <c r="O20" s="291">
        <v>99941140</v>
      </c>
      <c r="P20" s="291"/>
      <c r="Q20" s="184">
        <v>0</v>
      </c>
      <c r="R20" s="177"/>
    </row>
    <row r="21" spans="1:18" ht="16.5" customHeight="1">
      <c r="A21" s="181" t="s">
        <v>229</v>
      </c>
      <c r="B21" s="290" t="s">
        <v>230</v>
      </c>
      <c r="C21" s="290"/>
      <c r="D21" s="290"/>
      <c r="E21" s="291">
        <v>1173477755</v>
      </c>
      <c r="F21" s="291"/>
      <c r="G21" s="184">
        <v>0</v>
      </c>
      <c r="H21" s="184">
        <v>0</v>
      </c>
      <c r="I21" s="291">
        <v>440425000</v>
      </c>
      <c r="J21" s="291"/>
      <c r="K21" s="291"/>
      <c r="L21" s="291"/>
      <c r="M21" s="291"/>
      <c r="N21" s="291"/>
      <c r="O21" s="291">
        <v>733052755</v>
      </c>
      <c r="P21" s="291"/>
      <c r="Q21" s="184">
        <v>0</v>
      </c>
      <c r="R21" s="177"/>
    </row>
    <row r="22" spans="1:18" ht="17.25" customHeight="1">
      <c r="A22" s="180" t="s">
        <v>233</v>
      </c>
      <c r="B22" s="292" t="s">
        <v>234</v>
      </c>
      <c r="C22" s="292"/>
      <c r="D22" s="292"/>
      <c r="E22" s="293">
        <v>171250532</v>
      </c>
      <c r="F22" s="293"/>
      <c r="G22" s="183">
        <v>0</v>
      </c>
      <c r="H22" s="183">
        <v>9812275</v>
      </c>
      <c r="I22" s="293">
        <v>0</v>
      </c>
      <c r="J22" s="293"/>
      <c r="K22" s="293"/>
      <c r="L22" s="293"/>
      <c r="M22" s="293"/>
      <c r="N22" s="293"/>
      <c r="O22" s="293">
        <v>181062807</v>
      </c>
      <c r="P22" s="293"/>
      <c r="Q22" s="183">
        <v>0</v>
      </c>
      <c r="R22" s="177"/>
    </row>
    <row r="23" spans="1:18" ht="24.45" customHeight="1">
      <c r="A23" s="181" t="s">
        <v>235</v>
      </c>
      <c r="B23" s="290" t="s">
        <v>236</v>
      </c>
      <c r="C23" s="290"/>
      <c r="D23" s="290"/>
      <c r="E23" s="291">
        <v>157041533</v>
      </c>
      <c r="F23" s="291"/>
      <c r="G23" s="184">
        <v>0</v>
      </c>
      <c r="H23" s="184">
        <v>9812275</v>
      </c>
      <c r="I23" s="291">
        <v>0</v>
      </c>
      <c r="J23" s="291"/>
      <c r="K23" s="291"/>
      <c r="L23" s="291"/>
      <c r="M23" s="291"/>
      <c r="N23" s="291"/>
      <c r="O23" s="291">
        <v>166853808</v>
      </c>
      <c r="P23" s="291"/>
      <c r="Q23" s="184">
        <v>0</v>
      </c>
      <c r="R23" s="177"/>
    </row>
    <row r="24" spans="1:18" ht="17.25" customHeight="1">
      <c r="A24" s="181" t="s">
        <v>237</v>
      </c>
      <c r="B24" s="290" t="s">
        <v>238</v>
      </c>
      <c r="C24" s="290"/>
      <c r="D24" s="290"/>
      <c r="E24" s="291">
        <v>14208999</v>
      </c>
      <c r="F24" s="291"/>
      <c r="G24" s="184">
        <v>0</v>
      </c>
      <c r="H24" s="184">
        <v>0</v>
      </c>
      <c r="I24" s="291">
        <v>0</v>
      </c>
      <c r="J24" s="291"/>
      <c r="K24" s="291"/>
      <c r="L24" s="291"/>
      <c r="M24" s="291"/>
      <c r="N24" s="291"/>
      <c r="O24" s="291">
        <v>14208999</v>
      </c>
      <c r="P24" s="291"/>
      <c r="Q24" s="184">
        <v>0</v>
      </c>
      <c r="R24" s="177"/>
    </row>
    <row r="25" spans="1:18" ht="16.5" customHeight="1">
      <c r="A25" s="180" t="s">
        <v>239</v>
      </c>
      <c r="B25" s="292" t="s">
        <v>240</v>
      </c>
      <c r="C25" s="292"/>
      <c r="D25" s="292"/>
      <c r="E25" s="293">
        <v>79033913</v>
      </c>
      <c r="F25" s="293"/>
      <c r="G25" s="183">
        <v>0</v>
      </c>
      <c r="H25" s="183">
        <v>0</v>
      </c>
      <c r="I25" s="293">
        <v>0</v>
      </c>
      <c r="J25" s="293"/>
      <c r="K25" s="293"/>
      <c r="L25" s="293"/>
      <c r="M25" s="293"/>
      <c r="N25" s="293"/>
      <c r="O25" s="293">
        <v>79033913</v>
      </c>
      <c r="P25" s="293"/>
      <c r="Q25" s="183">
        <v>0</v>
      </c>
      <c r="R25" s="177"/>
    </row>
    <row r="26" spans="1:18" ht="17.25" customHeight="1">
      <c r="A26" s="181" t="s">
        <v>241</v>
      </c>
      <c r="B26" s="290" t="s">
        <v>242</v>
      </c>
      <c r="C26" s="290"/>
      <c r="D26" s="290"/>
      <c r="E26" s="291">
        <v>79033913</v>
      </c>
      <c r="F26" s="291"/>
      <c r="G26" s="184">
        <v>0</v>
      </c>
      <c r="H26" s="184">
        <v>0</v>
      </c>
      <c r="I26" s="291">
        <v>0</v>
      </c>
      <c r="J26" s="291"/>
      <c r="K26" s="291"/>
      <c r="L26" s="291"/>
      <c r="M26" s="291"/>
      <c r="N26" s="291"/>
      <c r="O26" s="291">
        <v>79033913</v>
      </c>
      <c r="P26" s="291"/>
      <c r="Q26" s="184">
        <v>0</v>
      </c>
      <c r="R26" s="177"/>
    </row>
    <row r="27" spans="1:18" ht="17.25" customHeight="1">
      <c r="A27" s="180" t="s">
        <v>243</v>
      </c>
      <c r="B27" s="292" t="s">
        <v>244</v>
      </c>
      <c r="C27" s="292"/>
      <c r="D27" s="292"/>
      <c r="E27" s="293">
        <v>0</v>
      </c>
      <c r="F27" s="293"/>
      <c r="G27" s="183">
        <v>0</v>
      </c>
      <c r="H27" s="183">
        <v>520156743</v>
      </c>
      <c r="I27" s="293">
        <v>0</v>
      </c>
      <c r="J27" s="293"/>
      <c r="K27" s="293"/>
      <c r="L27" s="293"/>
      <c r="M27" s="293"/>
      <c r="N27" s="293"/>
      <c r="O27" s="293">
        <v>520156743</v>
      </c>
      <c r="P27" s="293"/>
      <c r="Q27" s="183">
        <v>0</v>
      </c>
      <c r="R27" s="177"/>
    </row>
    <row r="28" spans="1:18" ht="16.5" customHeight="1">
      <c r="A28" s="180" t="s">
        <v>245</v>
      </c>
      <c r="B28" s="292" t="s">
        <v>246</v>
      </c>
      <c r="C28" s="292"/>
      <c r="D28" s="292"/>
      <c r="E28" s="293">
        <v>142090001</v>
      </c>
      <c r="F28" s="293"/>
      <c r="G28" s="183">
        <v>0</v>
      </c>
      <c r="H28" s="183">
        <v>0</v>
      </c>
      <c r="I28" s="293">
        <v>0</v>
      </c>
      <c r="J28" s="293"/>
      <c r="K28" s="293"/>
      <c r="L28" s="293"/>
      <c r="M28" s="293"/>
      <c r="N28" s="293"/>
      <c r="O28" s="293">
        <v>142090001</v>
      </c>
      <c r="P28" s="293"/>
      <c r="Q28" s="183">
        <v>0</v>
      </c>
      <c r="R28" s="177"/>
    </row>
    <row r="29" spans="1:18" ht="17.25" customHeight="1">
      <c r="A29" s="180" t="s">
        <v>247</v>
      </c>
      <c r="B29" s="292" t="s">
        <v>248</v>
      </c>
      <c r="C29" s="292"/>
      <c r="D29" s="292"/>
      <c r="E29" s="293">
        <v>142090001</v>
      </c>
      <c r="F29" s="293"/>
      <c r="G29" s="183">
        <v>0</v>
      </c>
      <c r="H29" s="183">
        <v>0</v>
      </c>
      <c r="I29" s="293">
        <v>0</v>
      </c>
      <c r="J29" s="293"/>
      <c r="K29" s="293"/>
      <c r="L29" s="293"/>
      <c r="M29" s="293"/>
      <c r="N29" s="293"/>
      <c r="O29" s="293">
        <v>142090001</v>
      </c>
      <c r="P29" s="293"/>
      <c r="Q29" s="183">
        <v>0</v>
      </c>
      <c r="R29" s="177"/>
    </row>
    <row r="30" spans="1:18" ht="17.25" customHeight="1">
      <c r="A30" s="181" t="s">
        <v>249</v>
      </c>
      <c r="B30" s="290" t="s">
        <v>250</v>
      </c>
      <c r="C30" s="290"/>
      <c r="D30" s="290"/>
      <c r="E30" s="291">
        <v>142090001</v>
      </c>
      <c r="F30" s="291"/>
      <c r="G30" s="184">
        <v>0</v>
      </c>
      <c r="H30" s="184">
        <v>0</v>
      </c>
      <c r="I30" s="291">
        <v>0</v>
      </c>
      <c r="J30" s="291"/>
      <c r="K30" s="291"/>
      <c r="L30" s="291"/>
      <c r="M30" s="291"/>
      <c r="N30" s="291"/>
      <c r="O30" s="291">
        <v>142090001</v>
      </c>
      <c r="P30" s="291"/>
      <c r="Q30" s="184">
        <v>0</v>
      </c>
      <c r="R30" s="177"/>
    </row>
    <row r="31" spans="1:18" ht="16.5" customHeight="1">
      <c r="A31" s="180" t="s">
        <v>251</v>
      </c>
      <c r="B31" s="292" t="s">
        <v>252</v>
      </c>
      <c r="C31" s="292"/>
      <c r="D31" s="292"/>
      <c r="E31" s="293">
        <v>0</v>
      </c>
      <c r="F31" s="293"/>
      <c r="G31" s="183">
        <v>67571264</v>
      </c>
      <c r="H31" s="183">
        <v>0</v>
      </c>
      <c r="I31" s="293">
        <v>3946945</v>
      </c>
      <c r="J31" s="293"/>
      <c r="K31" s="293"/>
      <c r="L31" s="293"/>
      <c r="M31" s="293"/>
      <c r="N31" s="293"/>
      <c r="O31" s="293">
        <v>0</v>
      </c>
      <c r="P31" s="293"/>
      <c r="Q31" s="183">
        <v>71518209</v>
      </c>
      <c r="R31" s="177"/>
    </row>
    <row r="32" spans="1:18" ht="17.25" customHeight="1">
      <c r="A32" s="181" t="s">
        <v>253</v>
      </c>
      <c r="B32" s="290" t="s">
        <v>254</v>
      </c>
      <c r="C32" s="290"/>
      <c r="D32" s="290"/>
      <c r="E32" s="291">
        <v>0</v>
      </c>
      <c r="F32" s="291"/>
      <c r="G32" s="184">
        <v>67571264</v>
      </c>
      <c r="H32" s="184">
        <v>0</v>
      </c>
      <c r="I32" s="291">
        <v>3946945</v>
      </c>
      <c r="J32" s="291"/>
      <c r="K32" s="291"/>
      <c r="L32" s="291"/>
      <c r="M32" s="291"/>
      <c r="N32" s="291"/>
      <c r="O32" s="291">
        <v>0</v>
      </c>
      <c r="P32" s="291"/>
      <c r="Q32" s="184">
        <v>71518209</v>
      </c>
      <c r="R32" s="177"/>
    </row>
    <row r="33" spans="1:18" ht="16.5" customHeight="1">
      <c r="A33" s="180" t="s">
        <v>255</v>
      </c>
      <c r="B33" s="292" t="s">
        <v>256</v>
      </c>
      <c r="C33" s="292"/>
      <c r="D33" s="292"/>
      <c r="E33" s="293">
        <v>170510283</v>
      </c>
      <c r="F33" s="293"/>
      <c r="G33" s="183">
        <v>0</v>
      </c>
      <c r="H33" s="183">
        <v>71349012</v>
      </c>
      <c r="I33" s="293">
        <v>37431086</v>
      </c>
      <c r="J33" s="293"/>
      <c r="K33" s="293"/>
      <c r="L33" s="293"/>
      <c r="M33" s="293"/>
      <c r="N33" s="293"/>
      <c r="O33" s="293">
        <v>204428209</v>
      </c>
      <c r="P33" s="293"/>
      <c r="Q33" s="183">
        <v>0</v>
      </c>
      <c r="R33" s="177"/>
    </row>
    <row r="34" spans="1:18" ht="17.25" customHeight="1">
      <c r="A34" s="180" t="s">
        <v>257</v>
      </c>
      <c r="B34" s="292" t="s">
        <v>258</v>
      </c>
      <c r="C34" s="292"/>
      <c r="D34" s="292"/>
      <c r="E34" s="293">
        <v>0</v>
      </c>
      <c r="F34" s="293"/>
      <c r="G34" s="183">
        <v>12650000</v>
      </c>
      <c r="H34" s="183">
        <v>81722227</v>
      </c>
      <c r="I34" s="293">
        <v>94372227</v>
      </c>
      <c r="J34" s="293"/>
      <c r="K34" s="293"/>
      <c r="L34" s="293"/>
      <c r="M34" s="293"/>
      <c r="N34" s="293"/>
      <c r="O34" s="293">
        <v>0</v>
      </c>
      <c r="P34" s="293"/>
      <c r="Q34" s="183">
        <v>25300000</v>
      </c>
      <c r="R34" s="177"/>
    </row>
    <row r="35" spans="1:18" ht="17.25" customHeight="1">
      <c r="A35" s="180" t="s">
        <v>259</v>
      </c>
      <c r="B35" s="292" t="s">
        <v>260</v>
      </c>
      <c r="C35" s="292"/>
      <c r="D35" s="292"/>
      <c r="E35" s="293">
        <v>0</v>
      </c>
      <c r="F35" s="293"/>
      <c r="G35" s="183">
        <v>138977303</v>
      </c>
      <c r="H35" s="183">
        <v>0</v>
      </c>
      <c r="I35" s="293">
        <v>20347946</v>
      </c>
      <c r="J35" s="293"/>
      <c r="K35" s="293"/>
      <c r="L35" s="293"/>
      <c r="M35" s="293"/>
      <c r="N35" s="293"/>
      <c r="O35" s="293">
        <v>0</v>
      </c>
      <c r="P35" s="293"/>
      <c r="Q35" s="183">
        <v>159325249</v>
      </c>
      <c r="R35" s="177"/>
    </row>
    <row r="36" spans="1:18" ht="16.5" customHeight="1">
      <c r="A36" s="181" t="s">
        <v>261</v>
      </c>
      <c r="B36" s="290" t="s">
        <v>262</v>
      </c>
      <c r="C36" s="290"/>
      <c r="D36" s="290"/>
      <c r="E36" s="291">
        <v>0</v>
      </c>
      <c r="F36" s="291"/>
      <c r="G36" s="184">
        <v>138977303</v>
      </c>
      <c r="H36" s="184">
        <v>0</v>
      </c>
      <c r="I36" s="291">
        <v>20347946</v>
      </c>
      <c r="J36" s="291"/>
      <c r="K36" s="291"/>
      <c r="L36" s="291"/>
      <c r="M36" s="291"/>
      <c r="N36" s="291"/>
      <c r="O36" s="291">
        <v>0</v>
      </c>
      <c r="P36" s="291"/>
      <c r="Q36" s="184">
        <v>159325249</v>
      </c>
      <c r="R36" s="177"/>
    </row>
    <row r="37" spans="1:18" ht="17.25" customHeight="1">
      <c r="A37" s="180" t="s">
        <v>263</v>
      </c>
      <c r="B37" s="292" t="s">
        <v>264</v>
      </c>
      <c r="C37" s="292"/>
      <c r="D37" s="292"/>
      <c r="E37" s="293">
        <v>0</v>
      </c>
      <c r="F37" s="293"/>
      <c r="G37" s="183">
        <v>0</v>
      </c>
      <c r="H37" s="183">
        <v>475119685</v>
      </c>
      <c r="I37" s="293">
        <v>475119685</v>
      </c>
      <c r="J37" s="293"/>
      <c r="K37" s="293"/>
      <c r="L37" s="293"/>
      <c r="M37" s="293"/>
      <c r="N37" s="293"/>
      <c r="O37" s="293">
        <v>0</v>
      </c>
      <c r="P37" s="293"/>
      <c r="Q37" s="183">
        <v>0</v>
      </c>
      <c r="R37" s="177"/>
    </row>
    <row r="38" spans="1:18" ht="17.25" customHeight="1">
      <c r="A38" s="180" t="s">
        <v>267</v>
      </c>
      <c r="B38" s="292" t="s">
        <v>268</v>
      </c>
      <c r="C38" s="292"/>
      <c r="D38" s="292"/>
      <c r="E38" s="293">
        <v>0</v>
      </c>
      <c r="F38" s="293"/>
      <c r="G38" s="183">
        <v>9484041</v>
      </c>
      <c r="H38" s="183">
        <v>9033357</v>
      </c>
      <c r="I38" s="293">
        <v>33631616</v>
      </c>
      <c r="J38" s="293"/>
      <c r="K38" s="293"/>
      <c r="L38" s="293"/>
      <c r="M38" s="293"/>
      <c r="N38" s="293"/>
      <c r="O38" s="293">
        <v>0</v>
      </c>
      <c r="P38" s="293"/>
      <c r="Q38" s="183">
        <v>34082300</v>
      </c>
      <c r="R38" s="177"/>
    </row>
    <row r="39" spans="1:18" ht="17.25" customHeight="1">
      <c r="A39" s="181" t="s">
        <v>269</v>
      </c>
      <c r="B39" s="290" t="s">
        <v>270</v>
      </c>
      <c r="C39" s="290"/>
      <c r="D39" s="290"/>
      <c r="E39" s="291">
        <v>0</v>
      </c>
      <c r="F39" s="291"/>
      <c r="G39" s="184">
        <v>0</v>
      </c>
      <c r="H39" s="184">
        <v>0</v>
      </c>
      <c r="I39" s="291">
        <v>26800194</v>
      </c>
      <c r="J39" s="291"/>
      <c r="K39" s="291"/>
      <c r="L39" s="291"/>
      <c r="M39" s="291"/>
      <c r="N39" s="291"/>
      <c r="O39" s="291">
        <v>0</v>
      </c>
      <c r="P39" s="291"/>
      <c r="Q39" s="184">
        <v>26800194</v>
      </c>
      <c r="R39" s="177"/>
    </row>
    <row r="40" spans="1:18" ht="16.5" customHeight="1">
      <c r="A40" s="181" t="s">
        <v>271</v>
      </c>
      <c r="B40" s="290" t="s">
        <v>272</v>
      </c>
      <c r="C40" s="290"/>
      <c r="D40" s="290"/>
      <c r="E40" s="291">
        <v>0</v>
      </c>
      <c r="F40" s="291"/>
      <c r="G40" s="184">
        <v>450684</v>
      </c>
      <c r="H40" s="184">
        <v>0</v>
      </c>
      <c r="I40" s="291">
        <v>4729446</v>
      </c>
      <c r="J40" s="291"/>
      <c r="K40" s="291"/>
      <c r="L40" s="291"/>
      <c r="M40" s="291"/>
      <c r="N40" s="291"/>
      <c r="O40" s="291">
        <v>0</v>
      </c>
      <c r="P40" s="291"/>
      <c r="Q40" s="184">
        <v>5180130</v>
      </c>
      <c r="R40" s="177"/>
    </row>
    <row r="41" spans="1:18" ht="17.25" customHeight="1">
      <c r="A41" s="181" t="s">
        <v>273</v>
      </c>
      <c r="B41" s="290" t="s">
        <v>274</v>
      </c>
      <c r="C41" s="290"/>
      <c r="D41" s="290"/>
      <c r="E41" s="291">
        <v>0</v>
      </c>
      <c r="F41" s="291"/>
      <c r="G41" s="184">
        <v>0</v>
      </c>
      <c r="H41" s="184">
        <v>0</v>
      </c>
      <c r="I41" s="291">
        <v>2101976</v>
      </c>
      <c r="J41" s="291"/>
      <c r="K41" s="291"/>
      <c r="L41" s="291"/>
      <c r="M41" s="291"/>
      <c r="N41" s="291"/>
      <c r="O41" s="291">
        <v>0</v>
      </c>
      <c r="P41" s="291"/>
      <c r="Q41" s="184">
        <v>2101976</v>
      </c>
      <c r="R41" s="177"/>
    </row>
    <row r="42" spans="1:18" ht="16.5" customHeight="1">
      <c r="A42" s="181" t="s">
        <v>386</v>
      </c>
      <c r="B42" s="290" t="s">
        <v>268</v>
      </c>
      <c r="C42" s="290"/>
      <c r="D42" s="290"/>
      <c r="E42" s="291">
        <v>0</v>
      </c>
      <c r="F42" s="291"/>
      <c r="G42" s="184">
        <v>9033357</v>
      </c>
      <c r="H42" s="184">
        <v>9033357</v>
      </c>
      <c r="I42" s="291">
        <v>0</v>
      </c>
      <c r="J42" s="291"/>
      <c r="K42" s="291"/>
      <c r="L42" s="291"/>
      <c r="M42" s="291"/>
      <c r="N42" s="291"/>
      <c r="O42" s="291">
        <v>0</v>
      </c>
      <c r="P42" s="291"/>
      <c r="Q42" s="184">
        <v>0</v>
      </c>
      <c r="R42" s="177"/>
    </row>
    <row r="43" spans="1:18" ht="17.25" customHeight="1">
      <c r="A43" s="180" t="s">
        <v>275</v>
      </c>
      <c r="B43" s="292" t="s">
        <v>276</v>
      </c>
      <c r="C43" s="292"/>
      <c r="D43" s="292"/>
      <c r="E43" s="293">
        <v>0</v>
      </c>
      <c r="F43" s="293"/>
      <c r="G43" s="183">
        <v>500000000</v>
      </c>
      <c r="H43" s="183">
        <v>0</v>
      </c>
      <c r="I43" s="293">
        <v>0</v>
      </c>
      <c r="J43" s="293"/>
      <c r="K43" s="293"/>
      <c r="L43" s="293"/>
      <c r="M43" s="293"/>
      <c r="N43" s="293"/>
      <c r="O43" s="293">
        <v>0</v>
      </c>
      <c r="P43" s="293"/>
      <c r="Q43" s="183">
        <v>500000000</v>
      </c>
      <c r="R43" s="177"/>
    </row>
    <row r="44" spans="1:18" ht="17.25" customHeight="1">
      <c r="A44" s="181" t="s">
        <v>277</v>
      </c>
      <c r="B44" s="290" t="s">
        <v>278</v>
      </c>
      <c r="C44" s="290"/>
      <c r="D44" s="290"/>
      <c r="E44" s="291">
        <v>0</v>
      </c>
      <c r="F44" s="291"/>
      <c r="G44" s="184">
        <v>500000000</v>
      </c>
      <c r="H44" s="184">
        <v>0</v>
      </c>
      <c r="I44" s="291">
        <v>0</v>
      </c>
      <c r="J44" s="291"/>
      <c r="K44" s="291"/>
      <c r="L44" s="291"/>
      <c r="M44" s="291"/>
      <c r="N44" s="291"/>
      <c r="O44" s="291">
        <v>0</v>
      </c>
      <c r="P44" s="291"/>
      <c r="Q44" s="184">
        <v>500000000</v>
      </c>
      <c r="R44" s="177"/>
    </row>
    <row r="45" spans="1:18" ht="16.5" customHeight="1">
      <c r="A45" s="180" t="s">
        <v>279</v>
      </c>
      <c r="B45" s="292" t="s">
        <v>280</v>
      </c>
      <c r="C45" s="292"/>
      <c r="D45" s="292"/>
      <c r="E45" s="293">
        <v>0</v>
      </c>
      <c r="F45" s="293"/>
      <c r="G45" s="183">
        <v>1355368219</v>
      </c>
      <c r="H45" s="183">
        <v>71020369</v>
      </c>
      <c r="I45" s="293">
        <v>0</v>
      </c>
      <c r="J45" s="293"/>
      <c r="K45" s="293"/>
      <c r="L45" s="293"/>
      <c r="M45" s="293"/>
      <c r="N45" s="293"/>
      <c r="O45" s="293">
        <v>0</v>
      </c>
      <c r="P45" s="293"/>
      <c r="Q45" s="183">
        <v>1284347850</v>
      </c>
      <c r="R45" s="177"/>
    </row>
    <row r="46" spans="1:18" ht="25.2" customHeight="1">
      <c r="A46" s="181" t="s">
        <v>390</v>
      </c>
      <c r="B46" s="290" t="s">
        <v>391</v>
      </c>
      <c r="C46" s="290"/>
      <c r="D46" s="290"/>
      <c r="E46" s="291">
        <v>0</v>
      </c>
      <c r="F46" s="291"/>
      <c r="G46" s="184">
        <v>870585484</v>
      </c>
      <c r="H46" s="184">
        <v>0</v>
      </c>
      <c r="I46" s="291">
        <v>0</v>
      </c>
      <c r="J46" s="291"/>
      <c r="K46" s="291"/>
      <c r="L46" s="291"/>
      <c r="M46" s="291"/>
      <c r="N46" s="291"/>
      <c r="O46" s="291">
        <v>0</v>
      </c>
      <c r="P46" s="291"/>
      <c r="Q46" s="184">
        <v>870585484</v>
      </c>
      <c r="R46" s="177"/>
    </row>
    <row r="47" spans="1:18" ht="16.5" customHeight="1">
      <c r="A47" s="181" t="s">
        <v>281</v>
      </c>
      <c r="B47" s="290" t="s">
        <v>282</v>
      </c>
      <c r="C47" s="290"/>
      <c r="D47" s="290"/>
      <c r="E47" s="291">
        <v>0</v>
      </c>
      <c r="F47" s="291"/>
      <c r="G47" s="184">
        <v>484782735</v>
      </c>
      <c r="H47" s="184">
        <v>71020369</v>
      </c>
      <c r="I47" s="291">
        <v>0</v>
      </c>
      <c r="J47" s="291"/>
      <c r="K47" s="291"/>
      <c r="L47" s="291"/>
      <c r="M47" s="291"/>
      <c r="N47" s="291"/>
      <c r="O47" s="291">
        <v>0</v>
      </c>
      <c r="P47" s="291"/>
      <c r="Q47" s="184">
        <v>413762366</v>
      </c>
      <c r="R47" s="177"/>
    </row>
    <row r="48" spans="1:18" ht="17.25" customHeight="1">
      <c r="A48" s="180" t="s">
        <v>287</v>
      </c>
      <c r="B48" s="292" t="s">
        <v>288</v>
      </c>
      <c r="C48" s="292"/>
      <c r="D48" s="292"/>
      <c r="E48" s="293">
        <v>0</v>
      </c>
      <c r="F48" s="293"/>
      <c r="G48" s="183">
        <v>0</v>
      </c>
      <c r="H48" s="183">
        <v>45586</v>
      </c>
      <c r="I48" s="293">
        <v>45586</v>
      </c>
      <c r="J48" s="293"/>
      <c r="K48" s="293"/>
      <c r="L48" s="293"/>
      <c r="M48" s="293"/>
      <c r="N48" s="293"/>
      <c r="O48" s="293">
        <v>0</v>
      </c>
      <c r="P48" s="293"/>
      <c r="Q48" s="183">
        <v>0</v>
      </c>
      <c r="R48" s="177"/>
    </row>
    <row r="49" spans="1:18" ht="16.5" customHeight="1">
      <c r="A49" s="180" t="s">
        <v>301</v>
      </c>
      <c r="B49" s="292" t="s">
        <v>302</v>
      </c>
      <c r="C49" s="292"/>
      <c r="D49" s="292"/>
      <c r="E49" s="293">
        <v>0</v>
      </c>
      <c r="F49" s="293"/>
      <c r="G49" s="183">
        <v>0</v>
      </c>
      <c r="H49" s="183">
        <v>5375000</v>
      </c>
      <c r="I49" s="293">
        <v>5375000</v>
      </c>
      <c r="J49" s="293"/>
      <c r="K49" s="293"/>
      <c r="L49" s="293"/>
      <c r="M49" s="293"/>
      <c r="N49" s="293"/>
      <c r="O49" s="293">
        <v>0</v>
      </c>
      <c r="P49" s="293"/>
      <c r="Q49" s="183">
        <v>0</v>
      </c>
      <c r="R49" s="177"/>
    </row>
    <row r="50" spans="1:18" ht="17.25" customHeight="1">
      <c r="A50" s="180" t="s">
        <v>291</v>
      </c>
      <c r="B50" s="292" t="s">
        <v>292</v>
      </c>
      <c r="C50" s="292"/>
      <c r="D50" s="292"/>
      <c r="E50" s="293">
        <v>0</v>
      </c>
      <c r="F50" s="293"/>
      <c r="G50" s="183">
        <v>0</v>
      </c>
      <c r="H50" s="183">
        <v>65690955</v>
      </c>
      <c r="I50" s="293">
        <v>65690955</v>
      </c>
      <c r="J50" s="293"/>
      <c r="K50" s="293"/>
      <c r="L50" s="293"/>
      <c r="M50" s="293"/>
      <c r="N50" s="293"/>
      <c r="O50" s="293">
        <v>0</v>
      </c>
      <c r="P50" s="293"/>
      <c r="Q50" s="183">
        <v>0</v>
      </c>
      <c r="R50" s="177"/>
    </row>
    <row r="51" spans="1:18" ht="17.25" customHeight="1">
      <c r="A51" s="181" t="s">
        <v>293</v>
      </c>
      <c r="B51" s="290" t="s">
        <v>294</v>
      </c>
      <c r="C51" s="290"/>
      <c r="D51" s="290"/>
      <c r="E51" s="291">
        <v>0</v>
      </c>
      <c r="F51" s="291"/>
      <c r="G51" s="184">
        <v>0</v>
      </c>
      <c r="H51" s="184">
        <v>65690955</v>
      </c>
      <c r="I51" s="291">
        <v>65690955</v>
      </c>
      <c r="J51" s="291"/>
      <c r="K51" s="291"/>
      <c r="L51" s="291"/>
      <c r="M51" s="291"/>
      <c r="N51" s="291"/>
      <c r="O51" s="291">
        <v>0</v>
      </c>
      <c r="P51" s="291"/>
      <c r="Q51" s="184">
        <v>0</v>
      </c>
      <c r="R51" s="177"/>
    </row>
    <row r="52" spans="1:18" ht="16.5" customHeight="1">
      <c r="A52" s="180" t="s">
        <v>295</v>
      </c>
      <c r="B52" s="292" t="s">
        <v>296</v>
      </c>
      <c r="C52" s="292"/>
      <c r="D52" s="292"/>
      <c r="E52" s="293">
        <v>0</v>
      </c>
      <c r="F52" s="293"/>
      <c r="G52" s="183">
        <v>0</v>
      </c>
      <c r="H52" s="183">
        <v>71065955</v>
      </c>
      <c r="I52" s="293">
        <v>71065955</v>
      </c>
      <c r="J52" s="293"/>
      <c r="K52" s="293"/>
      <c r="L52" s="293"/>
      <c r="M52" s="293"/>
      <c r="N52" s="293"/>
      <c r="O52" s="293">
        <v>0</v>
      </c>
      <c r="P52" s="293"/>
      <c r="Q52" s="183">
        <v>0</v>
      </c>
      <c r="R52" s="177"/>
    </row>
    <row r="53" spans="1:18" ht="17.25" customHeight="1">
      <c r="A53" s="288" t="s">
        <v>297</v>
      </c>
      <c r="B53" s="288"/>
      <c r="C53" s="288"/>
      <c r="D53" s="288"/>
      <c r="E53" s="293">
        <v>2084050827</v>
      </c>
      <c r="F53" s="293"/>
      <c r="G53" s="183">
        <v>2084050827</v>
      </c>
      <c r="H53" s="183">
        <v>2315486750</v>
      </c>
      <c r="I53" s="293">
        <v>2315486750</v>
      </c>
      <c r="J53" s="293"/>
      <c r="K53" s="293"/>
      <c r="L53" s="293"/>
      <c r="M53" s="293"/>
      <c r="N53" s="293"/>
      <c r="O53" s="293">
        <v>2074573608</v>
      </c>
      <c r="P53" s="293"/>
      <c r="Q53" s="183">
        <v>2074573608</v>
      </c>
      <c r="R53" s="177"/>
    </row>
    <row r="54" spans="1:18" ht="72" customHeight="1">
      <c r="A54" s="182"/>
      <c r="B54" s="182"/>
      <c r="C54" s="182"/>
      <c r="D54" s="182"/>
      <c r="E54" s="182"/>
      <c r="F54" s="182"/>
      <c r="G54" s="182"/>
      <c r="H54" s="182"/>
      <c r="I54" s="182"/>
      <c r="J54" s="182"/>
      <c r="K54" s="182"/>
      <c r="L54" s="182"/>
      <c r="M54" s="182"/>
      <c r="N54" s="182"/>
      <c r="O54" s="182"/>
      <c r="P54" s="182"/>
      <c r="Q54" s="182"/>
      <c r="R54" s="175"/>
    </row>
    <row r="55" spans="1:18" ht="51.15" customHeight="1">
      <c r="A55" s="175"/>
      <c r="B55" s="175"/>
      <c r="C55" s="175"/>
      <c r="D55" s="175"/>
      <c r="E55" s="175"/>
      <c r="F55" s="175"/>
      <c r="G55" s="175"/>
      <c r="H55" s="175"/>
      <c r="I55" s="175"/>
      <c r="J55" s="175"/>
      <c r="K55" s="175"/>
      <c r="L55" s="175"/>
      <c r="M55" s="175"/>
      <c r="N55" s="175"/>
      <c r="O55" s="175"/>
      <c r="P55" s="175"/>
      <c r="Q55" s="175"/>
      <c r="R55" s="175"/>
    </row>
    <row r="56" spans="1:18" ht="50.4" customHeight="1">
      <c r="A56" s="175"/>
      <c r="B56" s="175"/>
      <c r="C56" s="175"/>
      <c r="D56" s="175"/>
      <c r="E56" s="175"/>
      <c r="F56" s="175"/>
      <c r="G56" s="175"/>
      <c r="H56" s="175"/>
      <c r="I56" s="175"/>
      <c r="J56" s="175"/>
      <c r="K56" s="175"/>
      <c r="L56" s="175"/>
      <c r="M56" s="175"/>
      <c r="N56" s="175"/>
      <c r="O56" s="175"/>
      <c r="P56" s="175"/>
      <c r="Q56" s="175"/>
      <c r="R56" s="175"/>
    </row>
    <row r="57" spans="1:18" ht="17.25" customHeight="1">
      <c r="A57" s="175"/>
      <c r="B57" s="175"/>
      <c r="C57" s="175"/>
      <c r="D57" s="175"/>
      <c r="E57" s="175"/>
      <c r="F57" s="175"/>
      <c r="G57" s="175"/>
      <c r="H57" s="175"/>
      <c r="I57" s="175"/>
      <c r="J57" s="175"/>
      <c r="K57" s="175"/>
      <c r="L57" s="175"/>
      <c r="M57" s="294" t="s">
        <v>449</v>
      </c>
      <c r="N57" s="294"/>
      <c r="O57" s="294"/>
      <c r="P57" s="294"/>
      <c r="Q57" s="294"/>
      <c r="R57" s="175"/>
    </row>
    <row r="58" spans="1:18" ht="13.65" customHeight="1">
      <c r="A58" s="175"/>
      <c r="B58" s="175"/>
      <c r="C58" s="175"/>
      <c r="D58" s="175"/>
      <c r="E58" s="175"/>
      <c r="F58" s="175"/>
      <c r="G58" s="175"/>
      <c r="H58" s="175"/>
      <c r="I58" s="175"/>
      <c r="J58" s="175"/>
      <c r="K58" s="175"/>
      <c r="L58" s="175"/>
      <c r="M58" s="175"/>
      <c r="N58" s="175"/>
      <c r="O58" s="175"/>
      <c r="P58" s="175"/>
      <c r="Q58" s="175"/>
      <c r="R58" s="175"/>
    </row>
    <row r="59" spans="1:18" ht="14.4" customHeight="1">
      <c r="A59" s="283" t="s">
        <v>447</v>
      </c>
      <c r="B59" s="283"/>
      <c r="C59" s="283"/>
      <c r="D59" s="283"/>
      <c r="E59" s="283"/>
      <c r="F59" s="283"/>
      <c r="G59" s="283"/>
      <c r="H59" s="283"/>
      <c r="I59" s="283"/>
      <c r="J59" s="283"/>
      <c r="K59" s="283"/>
      <c r="L59" s="283"/>
      <c r="M59" s="175"/>
      <c r="N59" s="175"/>
      <c r="O59" s="175"/>
      <c r="P59" s="175"/>
      <c r="Q59" s="175"/>
      <c r="R59" s="175"/>
    </row>
    <row r="60" spans="1:18" ht="14.4" customHeight="1">
      <c r="A60" s="283" t="s">
        <v>448</v>
      </c>
      <c r="B60" s="283"/>
      <c r="C60" s="283"/>
      <c r="D60" s="283"/>
      <c r="E60" s="283"/>
      <c r="F60" s="283"/>
      <c r="G60" s="283"/>
      <c r="H60" s="283"/>
      <c r="I60" s="283"/>
      <c r="J60" s="283"/>
      <c r="K60" s="283"/>
      <c r="L60" s="283"/>
      <c r="M60" s="175"/>
      <c r="N60" s="175"/>
      <c r="O60" s="175"/>
      <c r="P60" s="175"/>
      <c r="Q60" s="175"/>
      <c r="R60" s="175"/>
    </row>
    <row r="61" spans="1:18" ht="11.4" customHeight="1">
      <c r="A61" s="175"/>
      <c r="B61" s="175"/>
      <c r="C61" s="175"/>
      <c r="D61" s="175"/>
      <c r="E61" s="175"/>
      <c r="F61" s="175"/>
      <c r="G61" s="175"/>
      <c r="H61" s="175"/>
      <c r="I61" s="175"/>
      <c r="J61" s="175"/>
      <c r="K61" s="175"/>
      <c r="L61" s="175"/>
      <c r="M61" s="175"/>
      <c r="N61" s="175"/>
      <c r="O61" s="175"/>
      <c r="P61" s="175"/>
      <c r="Q61" s="175"/>
      <c r="R61" s="175"/>
    </row>
    <row r="62" spans="1:18" ht="16.5" customHeight="1">
      <c r="A62" s="175"/>
      <c r="B62" s="175"/>
      <c r="C62" s="175"/>
      <c r="D62" s="175"/>
      <c r="E62" s="175"/>
      <c r="F62" s="175"/>
      <c r="G62" s="175"/>
      <c r="H62" s="175"/>
      <c r="I62" s="175"/>
      <c r="J62" s="175"/>
      <c r="K62" s="175"/>
      <c r="L62" s="296" t="s">
        <v>450</v>
      </c>
      <c r="M62" s="296"/>
      <c r="N62" s="296"/>
      <c r="O62" s="296"/>
      <c r="P62" s="296"/>
      <c r="Q62" s="296"/>
      <c r="R62" s="175"/>
    </row>
    <row r="63" spans="1:18" ht="17.25" customHeight="1">
      <c r="A63" s="297" t="s">
        <v>451</v>
      </c>
      <c r="B63" s="297"/>
      <c r="C63" s="297"/>
      <c r="D63" s="297"/>
      <c r="E63" s="175"/>
      <c r="F63" s="297" t="s">
        <v>452</v>
      </c>
      <c r="G63" s="297"/>
      <c r="H63" s="297"/>
      <c r="I63" s="297"/>
      <c r="J63" s="175"/>
      <c r="K63" s="298" t="s">
        <v>453</v>
      </c>
      <c r="L63" s="298"/>
      <c r="M63" s="298"/>
      <c r="N63" s="298"/>
      <c r="O63" s="298"/>
      <c r="P63" s="298"/>
      <c r="Q63" s="298"/>
      <c r="R63" s="175"/>
    </row>
    <row r="64" spans="1:18" ht="16.5" customHeight="1">
      <c r="A64" s="287" t="s">
        <v>454</v>
      </c>
      <c r="B64" s="287"/>
      <c r="C64" s="287"/>
      <c r="D64" s="287"/>
      <c r="E64" s="175"/>
      <c r="F64" s="287" t="s">
        <v>454</v>
      </c>
      <c r="G64" s="287"/>
      <c r="H64" s="287"/>
      <c r="I64" s="287"/>
      <c r="J64" s="175"/>
      <c r="K64" s="175"/>
      <c r="L64" s="287" t="s">
        <v>455</v>
      </c>
      <c r="M64" s="287"/>
      <c r="N64" s="287"/>
      <c r="O64" s="287"/>
      <c r="P64" s="287"/>
      <c r="Q64" s="287"/>
      <c r="R64" s="175"/>
    </row>
    <row r="65" spans="1:18" ht="37.35" customHeight="1">
      <c r="A65" s="175"/>
      <c r="B65" s="175"/>
      <c r="C65" s="175"/>
      <c r="D65" s="175"/>
      <c r="E65" s="175"/>
      <c r="F65" s="175"/>
      <c r="G65" s="175"/>
      <c r="H65" s="175"/>
      <c r="I65" s="175"/>
      <c r="J65" s="175"/>
      <c r="K65" s="175"/>
      <c r="L65" s="175"/>
      <c r="M65" s="175"/>
      <c r="N65" s="175"/>
      <c r="O65" s="175"/>
      <c r="P65" s="175"/>
      <c r="Q65" s="175"/>
      <c r="R65" s="175"/>
    </row>
    <row r="66" spans="1:18" ht="36.75" customHeight="1">
      <c r="A66" s="175"/>
      <c r="B66" s="175"/>
      <c r="C66" s="175"/>
      <c r="D66" s="175"/>
      <c r="E66" s="175"/>
      <c r="F66" s="175"/>
      <c r="G66" s="175"/>
      <c r="H66" s="175"/>
      <c r="I66" s="175"/>
      <c r="J66" s="175"/>
      <c r="K66" s="175"/>
      <c r="L66" s="175"/>
      <c r="M66" s="175"/>
      <c r="N66" s="175"/>
      <c r="O66" s="175"/>
      <c r="P66" s="175"/>
      <c r="Q66" s="175"/>
      <c r="R66" s="175"/>
    </row>
    <row r="67" spans="1:18" ht="16.5" customHeight="1">
      <c r="A67" s="175"/>
      <c r="B67" s="175"/>
      <c r="C67" s="175"/>
      <c r="D67" s="175"/>
      <c r="E67" s="175"/>
      <c r="F67" s="175"/>
      <c r="G67" s="175"/>
      <c r="H67" s="175"/>
      <c r="I67" s="175"/>
      <c r="J67" s="175"/>
      <c r="K67" s="175"/>
      <c r="L67" s="175"/>
      <c r="M67" s="175"/>
      <c r="N67" s="175"/>
      <c r="O67" s="175"/>
      <c r="P67" s="175"/>
      <c r="Q67" s="175"/>
      <c r="R67" s="175"/>
    </row>
    <row r="68" spans="1:18" ht="5.0999999999999996" customHeight="1">
      <c r="A68" s="175"/>
      <c r="B68" s="175"/>
      <c r="C68" s="175"/>
      <c r="D68" s="175"/>
      <c r="E68" s="175"/>
      <c r="F68" s="175"/>
      <c r="G68" s="175"/>
      <c r="H68" s="175"/>
      <c r="I68" s="175"/>
      <c r="J68" s="175"/>
      <c r="K68" s="175"/>
      <c r="L68" s="175"/>
      <c r="M68" s="175"/>
      <c r="N68" s="175"/>
      <c r="O68" s="175"/>
      <c r="P68" s="175"/>
      <c r="Q68" s="175"/>
      <c r="R68" s="175"/>
    </row>
    <row r="69" spans="1:18" ht="16.5" customHeight="1">
      <c r="A69" s="295" t="s">
        <v>456</v>
      </c>
      <c r="B69" s="295"/>
      <c r="C69" s="175"/>
      <c r="D69" s="175"/>
      <c r="E69" s="175"/>
      <c r="F69" s="175"/>
      <c r="G69" s="175"/>
      <c r="H69" s="175"/>
      <c r="I69" s="175"/>
      <c r="J69" s="175"/>
      <c r="K69" s="175"/>
      <c r="L69" s="175"/>
      <c r="M69" s="175"/>
      <c r="N69" s="175"/>
      <c r="O69" s="175"/>
      <c r="P69" s="175"/>
      <c r="Q69" s="175"/>
      <c r="R69" s="175"/>
    </row>
    <row r="70" spans="1:18" ht="17.25" customHeight="1">
      <c r="A70" s="295" t="s">
        <v>457</v>
      </c>
      <c r="B70" s="295"/>
      <c r="C70" s="295"/>
      <c r="D70" s="175"/>
      <c r="E70" s="175"/>
      <c r="F70" s="175"/>
      <c r="G70" s="175"/>
      <c r="H70" s="175"/>
      <c r="I70" s="175"/>
      <c r="J70" s="175"/>
      <c r="K70" s="175"/>
      <c r="L70" s="175"/>
      <c r="M70" s="175"/>
      <c r="N70" s="175"/>
      <c r="O70" s="175"/>
      <c r="P70" s="175"/>
      <c r="Q70" s="175"/>
      <c r="R70" s="175"/>
    </row>
    <row r="71" spans="1:18" ht="1.35" customHeight="1">
      <c r="A71" s="175"/>
      <c r="B71" s="175"/>
      <c r="C71" s="175"/>
      <c r="D71" s="175"/>
      <c r="E71" s="175"/>
      <c r="F71" s="175"/>
      <c r="G71" s="175"/>
      <c r="H71" s="175"/>
      <c r="I71" s="175"/>
      <c r="J71" s="175"/>
      <c r="K71" s="175"/>
      <c r="L71" s="175"/>
      <c r="M71" s="175"/>
      <c r="N71" s="175"/>
      <c r="O71" s="175"/>
      <c r="P71" s="175"/>
      <c r="Q71" s="175"/>
      <c r="R71" s="175"/>
    </row>
    <row r="72" spans="1:18" ht="72" customHeight="1">
      <c r="A72" s="175"/>
      <c r="B72" s="175"/>
      <c r="C72" s="175"/>
      <c r="D72" s="175"/>
      <c r="E72" s="175"/>
      <c r="F72" s="175"/>
      <c r="G72" s="175"/>
      <c r="H72" s="175"/>
      <c r="I72" s="175"/>
      <c r="J72" s="175"/>
      <c r="K72" s="175"/>
      <c r="L72" s="175"/>
      <c r="M72" s="175"/>
      <c r="N72" s="175"/>
      <c r="O72" s="175"/>
      <c r="P72" s="175"/>
      <c r="Q72" s="175"/>
      <c r="R72" s="175"/>
    </row>
    <row r="73" spans="1:18" ht="72" customHeight="1">
      <c r="A73" s="175"/>
      <c r="B73" s="175"/>
      <c r="C73" s="175"/>
      <c r="D73" s="175"/>
      <c r="E73" s="175"/>
      <c r="F73" s="175"/>
      <c r="G73" s="175"/>
      <c r="H73" s="175"/>
      <c r="I73" s="175"/>
      <c r="J73" s="175"/>
      <c r="K73" s="175"/>
      <c r="L73" s="175"/>
      <c r="M73" s="175"/>
      <c r="N73" s="175"/>
      <c r="O73" s="175"/>
      <c r="P73" s="175"/>
      <c r="Q73" s="175"/>
      <c r="R73" s="175"/>
    </row>
    <row r="74" spans="1:18" ht="72" customHeight="1">
      <c r="A74" s="175"/>
      <c r="B74" s="175"/>
      <c r="C74" s="175"/>
      <c r="D74" s="175"/>
      <c r="E74" s="175"/>
      <c r="F74" s="175"/>
      <c r="G74" s="175"/>
      <c r="H74" s="175"/>
      <c r="I74" s="175"/>
      <c r="J74" s="175"/>
      <c r="K74" s="175"/>
      <c r="L74" s="175"/>
      <c r="M74" s="175"/>
      <c r="N74" s="175"/>
      <c r="O74" s="175"/>
      <c r="P74" s="175"/>
      <c r="Q74" s="175"/>
      <c r="R74" s="175"/>
    </row>
    <row r="75" spans="1:18" ht="49.65" customHeight="1">
      <c r="A75" s="175"/>
      <c r="B75" s="175"/>
      <c r="C75" s="175"/>
      <c r="D75" s="175"/>
      <c r="E75" s="175"/>
      <c r="F75" s="175"/>
      <c r="G75" s="175"/>
      <c r="H75" s="175"/>
      <c r="I75" s="175"/>
      <c r="J75" s="175"/>
      <c r="K75" s="175"/>
      <c r="L75" s="175"/>
      <c r="M75" s="175"/>
      <c r="N75" s="175"/>
      <c r="O75" s="175"/>
      <c r="P75" s="175"/>
      <c r="Q75" s="175"/>
      <c r="R75" s="175"/>
    </row>
    <row r="76" spans="1:18" ht="48.9" customHeight="1">
      <c r="A76" s="175"/>
      <c r="B76" s="175"/>
      <c r="C76" s="175"/>
      <c r="D76" s="175"/>
      <c r="E76" s="175"/>
      <c r="F76" s="175"/>
      <c r="G76" s="175"/>
      <c r="H76" s="175"/>
      <c r="I76" s="175"/>
      <c r="J76" s="175"/>
      <c r="K76" s="175"/>
      <c r="L76" s="175"/>
      <c r="M76" s="175"/>
      <c r="N76" s="175"/>
      <c r="O76" s="175"/>
      <c r="P76" s="175"/>
      <c r="Q76" s="175"/>
      <c r="R76" s="175"/>
    </row>
    <row r="77" spans="1:18" ht="16.5" customHeight="1">
      <c r="A77" s="175"/>
      <c r="B77" s="175"/>
      <c r="C77" s="175"/>
      <c r="D77" s="175"/>
      <c r="E77" s="175"/>
      <c r="F77" s="175"/>
      <c r="G77" s="175"/>
      <c r="H77" s="175"/>
      <c r="I77" s="175"/>
      <c r="J77" s="175"/>
      <c r="K77" s="175"/>
      <c r="L77" s="175"/>
      <c r="M77" s="294" t="s">
        <v>458</v>
      </c>
      <c r="N77" s="294"/>
      <c r="O77" s="294"/>
      <c r="P77" s="294"/>
      <c r="Q77" s="294"/>
      <c r="R77" s="175"/>
    </row>
  </sheetData>
  <mergeCells count="180">
    <mergeCell ref="A69:B69"/>
    <mergeCell ref="A70:C70"/>
    <mergeCell ref="M77:Q77"/>
    <mergeCell ref="A60:L60"/>
    <mergeCell ref="L62:Q62"/>
    <mergeCell ref="A63:D63"/>
    <mergeCell ref="F63:I63"/>
    <mergeCell ref="K63:Q63"/>
    <mergeCell ref="A64:D64"/>
    <mergeCell ref="F64:I64"/>
    <mergeCell ref="L64:Q64"/>
    <mergeCell ref="A53:D53"/>
    <mergeCell ref="E53:F53"/>
    <mergeCell ref="I53:N53"/>
    <mergeCell ref="O53:P53"/>
    <mergeCell ref="M57:Q57"/>
    <mergeCell ref="A59:L59"/>
    <mergeCell ref="B51:D51"/>
    <mergeCell ref="E51:F51"/>
    <mergeCell ref="I51:N51"/>
    <mergeCell ref="O51:P51"/>
    <mergeCell ref="B52:D52"/>
    <mergeCell ref="E52:F52"/>
    <mergeCell ref="I52:N52"/>
    <mergeCell ref="O52:P52"/>
    <mergeCell ref="B49:D49"/>
    <mergeCell ref="E49:F49"/>
    <mergeCell ref="I49:N49"/>
    <mergeCell ref="O49:P49"/>
    <mergeCell ref="B50:D50"/>
    <mergeCell ref="E50:F50"/>
    <mergeCell ref="I50:N50"/>
    <mergeCell ref="O50:P50"/>
    <mergeCell ref="B47:D47"/>
    <mergeCell ref="E47:F47"/>
    <mergeCell ref="I47:N47"/>
    <mergeCell ref="O47:P47"/>
    <mergeCell ref="B48:D48"/>
    <mergeCell ref="E48:F48"/>
    <mergeCell ref="I48:N48"/>
    <mergeCell ref="O48:P48"/>
    <mergeCell ref="B45:D45"/>
    <mergeCell ref="E45:F45"/>
    <mergeCell ref="I45:N45"/>
    <mergeCell ref="O45:P45"/>
    <mergeCell ref="B46:D46"/>
    <mergeCell ref="E46:F46"/>
    <mergeCell ref="I46:N46"/>
    <mergeCell ref="O46:P46"/>
    <mergeCell ref="B43:D43"/>
    <mergeCell ref="E43:F43"/>
    <mergeCell ref="I43:N43"/>
    <mergeCell ref="O43:P43"/>
    <mergeCell ref="B44:D44"/>
    <mergeCell ref="E44:F44"/>
    <mergeCell ref="I44:N44"/>
    <mergeCell ref="O44:P44"/>
    <mergeCell ref="B41:D41"/>
    <mergeCell ref="E41:F41"/>
    <mergeCell ref="I41:N41"/>
    <mergeCell ref="O41:P41"/>
    <mergeCell ref="B42:D42"/>
    <mergeCell ref="E42:F42"/>
    <mergeCell ref="I42:N42"/>
    <mergeCell ref="O42:P42"/>
    <mergeCell ref="B39:D39"/>
    <mergeCell ref="E39:F39"/>
    <mergeCell ref="I39:N39"/>
    <mergeCell ref="O39:P39"/>
    <mergeCell ref="B40:D40"/>
    <mergeCell ref="E40:F40"/>
    <mergeCell ref="I40:N40"/>
    <mergeCell ref="O40:P40"/>
    <mergeCell ref="B38:D38"/>
    <mergeCell ref="E38:F38"/>
    <mergeCell ref="I38:N38"/>
    <mergeCell ref="O38:P38"/>
    <mergeCell ref="B36:D36"/>
    <mergeCell ref="E36:F36"/>
    <mergeCell ref="I36:N36"/>
    <mergeCell ref="O36:P36"/>
    <mergeCell ref="B37:D37"/>
    <mergeCell ref="E37:F37"/>
    <mergeCell ref="I37:N37"/>
    <mergeCell ref="O37:P37"/>
    <mergeCell ref="B34:D34"/>
    <mergeCell ref="E34:F34"/>
    <mergeCell ref="I34:N34"/>
    <mergeCell ref="O34:P34"/>
    <mergeCell ref="B35:D35"/>
    <mergeCell ref="E35:F35"/>
    <mergeCell ref="I35:N35"/>
    <mergeCell ref="O35:P35"/>
    <mergeCell ref="B32:D32"/>
    <mergeCell ref="E32:F32"/>
    <mergeCell ref="I32:N32"/>
    <mergeCell ref="O32:P32"/>
    <mergeCell ref="B33:D33"/>
    <mergeCell ref="E33:F33"/>
    <mergeCell ref="I33:N33"/>
    <mergeCell ref="O33:P33"/>
    <mergeCell ref="B30:D30"/>
    <mergeCell ref="E30:F30"/>
    <mergeCell ref="I30:N30"/>
    <mergeCell ref="O30:P30"/>
    <mergeCell ref="B31:D31"/>
    <mergeCell ref="E31:F31"/>
    <mergeCell ref="I31:N31"/>
    <mergeCell ref="O31:P31"/>
    <mergeCell ref="B28:D28"/>
    <mergeCell ref="E28:F28"/>
    <mergeCell ref="I28:N28"/>
    <mergeCell ref="O28:P28"/>
    <mergeCell ref="B29:D29"/>
    <mergeCell ref="E29:F29"/>
    <mergeCell ref="I29:N29"/>
    <mergeCell ref="O29:P29"/>
    <mergeCell ref="B26:D26"/>
    <mergeCell ref="E26:F26"/>
    <mergeCell ref="I26:N26"/>
    <mergeCell ref="O26:P26"/>
    <mergeCell ref="B27:D27"/>
    <mergeCell ref="E27:F27"/>
    <mergeCell ref="I27:N27"/>
    <mergeCell ref="O27:P27"/>
    <mergeCell ref="B24:D24"/>
    <mergeCell ref="E24:F24"/>
    <mergeCell ref="I24:N24"/>
    <mergeCell ref="O24:P24"/>
    <mergeCell ref="B25:D25"/>
    <mergeCell ref="E25:F25"/>
    <mergeCell ref="I25:N25"/>
    <mergeCell ref="O25:P25"/>
    <mergeCell ref="B22:D22"/>
    <mergeCell ref="E22:F22"/>
    <mergeCell ref="I22:N22"/>
    <mergeCell ref="O22:P22"/>
    <mergeCell ref="B23:D23"/>
    <mergeCell ref="E23:F23"/>
    <mergeCell ref="I23:N23"/>
    <mergeCell ref="O23:P23"/>
    <mergeCell ref="B20:D20"/>
    <mergeCell ref="E20:F20"/>
    <mergeCell ref="I20:N20"/>
    <mergeCell ref="O20:P20"/>
    <mergeCell ref="B21:D21"/>
    <mergeCell ref="E21:F21"/>
    <mergeCell ref="I21:N21"/>
    <mergeCell ref="O21:P21"/>
    <mergeCell ref="B18:D18"/>
    <mergeCell ref="E18:F18"/>
    <mergeCell ref="I18:N18"/>
    <mergeCell ref="O18:P18"/>
    <mergeCell ref="B19:D19"/>
    <mergeCell ref="E19:F19"/>
    <mergeCell ref="I19:N19"/>
    <mergeCell ref="O19:P19"/>
    <mergeCell ref="B16:D16"/>
    <mergeCell ref="E16:F16"/>
    <mergeCell ref="I16:N16"/>
    <mergeCell ref="O16:P16"/>
    <mergeCell ref="B17:D17"/>
    <mergeCell ref="E17:F17"/>
    <mergeCell ref="I17:N17"/>
    <mergeCell ref="O17:P17"/>
    <mergeCell ref="N2:R3"/>
    <mergeCell ref="A3:L4"/>
    <mergeCell ref="M4:Q6"/>
    <mergeCell ref="A5:L5"/>
    <mergeCell ref="A9:Q9"/>
    <mergeCell ref="A10:Q10"/>
    <mergeCell ref="P12:Q12"/>
    <mergeCell ref="A14:A15"/>
    <mergeCell ref="B14:D15"/>
    <mergeCell ref="E14:G14"/>
    <mergeCell ref="H14:N14"/>
    <mergeCell ref="O14:Q14"/>
    <mergeCell ref="E15:F15"/>
    <mergeCell ref="I15:N15"/>
    <mergeCell ref="O15:P15"/>
  </mergeCells>
  <pageMargins left="0.7" right="0.7" top="0.75" bottom="0.75" header="0.3" footer="0.3"/>
  <pageSetup paperSize="9" scale="91"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G11"/>
  <sheetViews>
    <sheetView workbookViewId="0">
      <selection activeCell="D7" sqref="D7:G11"/>
    </sheetView>
  </sheetViews>
  <sheetFormatPr defaultRowHeight="13.2"/>
  <cols>
    <col min="1" max="3" width="8.88671875" style="227"/>
    <col min="4" max="4" width="28.44140625" style="227" customWidth="1"/>
    <col min="5" max="5" width="13.5546875" style="227" customWidth="1"/>
    <col min="6" max="6" width="13.44140625" style="227" customWidth="1"/>
    <col min="7" max="7" width="14.109375" style="227" bestFit="1" customWidth="1"/>
    <col min="8" max="16384" width="8.88671875" style="227"/>
  </cols>
  <sheetData>
    <row r="7" spans="4:7">
      <c r="E7" s="234" t="s">
        <v>468</v>
      </c>
      <c r="F7" s="234" t="s">
        <v>467</v>
      </c>
      <c r="G7" s="234" t="s">
        <v>439</v>
      </c>
    </row>
    <row r="8" spans="4:7">
      <c r="D8" s="229" t="s">
        <v>408</v>
      </c>
      <c r="E8" s="230">
        <v>106234829.34090911</v>
      </c>
      <c r="F8" s="231">
        <v>49748061</v>
      </c>
      <c r="G8" s="232">
        <f>E8-F8</f>
        <v>56486768.340909109</v>
      </c>
    </row>
    <row r="9" spans="4:7">
      <c r="D9" s="229" t="s">
        <v>421</v>
      </c>
      <c r="E9" s="230">
        <v>19366853</v>
      </c>
      <c r="F9" s="231">
        <v>6433673</v>
      </c>
      <c r="G9" s="232">
        <f t="shared" ref="G9:G11" si="0">E9-F9</f>
        <v>12933180</v>
      </c>
    </row>
    <row r="10" spans="4:7">
      <c r="D10" s="229" t="s">
        <v>434</v>
      </c>
      <c r="E10" s="230">
        <v>22408978</v>
      </c>
      <c r="F10" s="231">
        <v>7158673</v>
      </c>
      <c r="G10" s="232">
        <f t="shared" si="0"/>
        <v>15250305</v>
      </c>
    </row>
    <row r="11" spans="4:7">
      <c r="E11" s="228">
        <f>SUM(E8:E10)</f>
        <v>148010660.34090912</v>
      </c>
      <c r="F11" s="228">
        <f>SUM(F8:F10)</f>
        <v>63340407</v>
      </c>
      <c r="G11" s="233">
        <f t="shared" si="0"/>
        <v>84670253.340909123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52"/>
  <sheetViews>
    <sheetView view="pageBreakPreview" topLeftCell="A31" zoomScaleNormal="100" zoomScaleSheetLayoutView="100" workbookViewId="0">
      <selection activeCell="C48" sqref="C48"/>
    </sheetView>
  </sheetViews>
  <sheetFormatPr defaultColWidth="9.109375" defaultRowHeight="14.4"/>
  <cols>
    <col min="1" max="1" width="7.6640625" style="19" customWidth="1"/>
    <col min="2" max="2" width="10.109375" style="20" customWidth="1"/>
    <col min="3" max="3" width="72.33203125" style="21" customWidth="1"/>
    <col min="4" max="4" width="19.88671875" style="20" customWidth="1"/>
    <col min="5" max="5" width="26.33203125" style="34" customWidth="1"/>
    <col min="6" max="6" width="18.6640625" style="20" customWidth="1"/>
    <col min="7" max="7" width="19.5546875" style="20" customWidth="1"/>
    <col min="8" max="16384" width="9.109375" style="20"/>
  </cols>
  <sheetData>
    <row r="1" spans="1:8">
      <c r="A1" s="19" t="s">
        <v>0</v>
      </c>
      <c r="B1" s="1"/>
      <c r="C1" s="2"/>
      <c r="D1" s="3"/>
    </row>
    <row r="2" spans="1:8" ht="17.399999999999999">
      <c r="A2" s="310" t="s">
        <v>1</v>
      </c>
      <c r="B2" s="310"/>
      <c r="C2" s="310"/>
      <c r="D2" s="310"/>
      <c r="E2" s="310"/>
      <c r="F2" s="310"/>
      <c r="G2" s="310"/>
      <c r="H2" s="19"/>
    </row>
    <row r="3" spans="1:8" ht="21" customHeight="1">
      <c r="A3" s="311" t="s">
        <v>141</v>
      </c>
      <c r="B3" s="311"/>
      <c r="C3" s="311"/>
      <c r="D3" s="311"/>
      <c r="E3" s="311"/>
      <c r="F3" s="311"/>
      <c r="G3" s="311"/>
    </row>
    <row r="4" spans="1:8" ht="14.25" customHeight="1">
      <c r="A4" s="1"/>
      <c r="B4" s="4"/>
      <c r="D4" s="5"/>
    </row>
    <row r="5" spans="1:8" ht="21.75" customHeight="1">
      <c r="A5" s="1"/>
      <c r="B5" s="4"/>
      <c r="F5" s="27" t="s">
        <v>2</v>
      </c>
      <c r="G5" s="28"/>
    </row>
    <row r="6" spans="1:8" ht="21.75" customHeight="1">
      <c r="A6" s="1"/>
      <c r="B6" s="1"/>
      <c r="C6" s="4"/>
      <c r="F6" s="29" t="s">
        <v>3</v>
      </c>
      <c r="G6" s="30"/>
    </row>
    <row r="7" spans="1:8" ht="21.75" customHeight="1">
      <c r="A7" s="1"/>
      <c r="B7" s="1"/>
      <c r="C7" s="4"/>
      <c r="F7" s="29" t="s">
        <v>4</v>
      </c>
      <c r="G7" s="30"/>
    </row>
    <row r="8" spans="1:8" ht="21.75" customHeight="1">
      <c r="A8" s="6"/>
      <c r="B8" s="7"/>
      <c r="C8" s="4"/>
      <c r="F8" s="29" t="s">
        <v>5</v>
      </c>
      <c r="G8" s="30"/>
    </row>
    <row r="9" spans="1:8">
      <c r="A9" s="8"/>
      <c r="B9" s="8"/>
      <c r="C9" s="2"/>
      <c r="D9" s="3"/>
      <c r="F9" s="31" t="s">
        <v>31</v>
      </c>
      <c r="G9" s="42"/>
    </row>
    <row r="10" spans="1:8">
      <c r="A10" s="8"/>
      <c r="B10" s="8"/>
      <c r="C10" s="2"/>
      <c r="D10" s="3"/>
      <c r="F10" s="31" t="s">
        <v>32</v>
      </c>
      <c r="G10" s="43"/>
    </row>
    <row r="11" spans="1:8">
      <c r="A11" s="8"/>
      <c r="B11" s="8"/>
      <c r="C11" s="2"/>
      <c r="D11" s="3"/>
      <c r="E11" s="35"/>
      <c r="F11" s="3"/>
    </row>
    <row r="12" spans="1:8">
      <c r="A12" s="312" t="s">
        <v>6</v>
      </c>
      <c r="B12" s="313" t="s">
        <v>7</v>
      </c>
      <c r="C12" s="313" t="s">
        <v>8</v>
      </c>
      <c r="D12" s="314" t="s">
        <v>33</v>
      </c>
      <c r="E12" s="314"/>
      <c r="F12" s="314"/>
      <c r="G12" s="314"/>
    </row>
    <row r="13" spans="1:8">
      <c r="A13" s="312"/>
      <c r="B13" s="313"/>
      <c r="C13" s="313"/>
      <c r="D13" s="38" t="str">
        <f>F5</f>
        <v>Maker (PIC)</v>
      </c>
      <c r="E13" s="9" t="str">
        <f>F6</f>
        <v>Sen 1</v>
      </c>
      <c r="F13" s="9" t="str">
        <f>F7</f>
        <v>Sen 2</v>
      </c>
      <c r="G13" s="9" t="str">
        <f>F8</f>
        <v>Manager</v>
      </c>
    </row>
    <row r="14" spans="1:8" ht="13.5" customHeight="1">
      <c r="A14" s="10">
        <v>1</v>
      </c>
      <c r="B14" s="11">
        <v>2</v>
      </c>
      <c r="C14" s="11">
        <v>3</v>
      </c>
      <c r="D14" s="12">
        <v>4</v>
      </c>
      <c r="E14" s="33">
        <v>5</v>
      </c>
      <c r="F14" s="13">
        <v>6</v>
      </c>
      <c r="G14" s="13">
        <v>7</v>
      </c>
    </row>
    <row r="15" spans="1:8" ht="27.6">
      <c r="A15" s="309">
        <v>1</v>
      </c>
      <c r="B15" s="300">
        <v>111</v>
      </c>
      <c r="C15" s="14" t="s">
        <v>35</v>
      </c>
      <c r="D15" s="40"/>
      <c r="E15" s="41"/>
      <c r="F15" s="40"/>
      <c r="G15" s="40"/>
    </row>
    <row r="16" spans="1:8" s="23" customFormat="1" ht="13.8">
      <c r="A16" s="309"/>
      <c r="B16" s="300"/>
      <c r="C16" s="14" t="s">
        <v>37</v>
      </c>
      <c r="D16" s="15"/>
      <c r="E16" s="36"/>
      <c r="F16" s="22"/>
      <c r="G16" s="22"/>
    </row>
    <row r="17" spans="1:7" s="23" customFormat="1" ht="13.8">
      <c r="A17" s="309"/>
      <c r="B17" s="300"/>
      <c r="C17" s="14" t="s">
        <v>36</v>
      </c>
      <c r="D17" s="15"/>
      <c r="E17" s="36"/>
      <c r="F17" s="22"/>
      <c r="G17" s="22"/>
    </row>
    <row r="18" spans="1:7" s="23" customFormat="1" ht="13.8">
      <c r="A18" s="309"/>
      <c r="B18" s="300"/>
      <c r="C18" s="14" t="s">
        <v>38</v>
      </c>
      <c r="D18" s="15"/>
      <c r="E18" s="36"/>
      <c r="F18" s="22"/>
      <c r="G18" s="22"/>
    </row>
    <row r="19" spans="1:7" s="23" customFormat="1" ht="27.6">
      <c r="A19" s="309"/>
      <c r="B19" s="300"/>
      <c r="C19" s="16" t="s">
        <v>58</v>
      </c>
      <c r="D19" s="15"/>
      <c r="E19" s="36"/>
      <c r="F19" s="22"/>
      <c r="G19" s="22"/>
    </row>
    <row r="20" spans="1:7" s="23" customFormat="1" ht="27.6">
      <c r="A20" s="299">
        <v>2</v>
      </c>
      <c r="B20" s="300">
        <v>112</v>
      </c>
      <c r="C20" s="14" t="s">
        <v>42</v>
      </c>
      <c r="D20" s="15"/>
      <c r="E20" s="36"/>
      <c r="F20" s="22"/>
      <c r="G20" s="22"/>
    </row>
    <row r="21" spans="1:7" s="23" customFormat="1" ht="27.6">
      <c r="A21" s="299"/>
      <c r="B21" s="300"/>
      <c r="C21" s="14" t="s">
        <v>39</v>
      </c>
      <c r="D21" s="15"/>
      <c r="E21" s="36"/>
      <c r="F21" s="22"/>
      <c r="G21" s="22"/>
    </row>
    <row r="22" spans="1:7" s="23" customFormat="1" ht="27.6">
      <c r="A22" s="299"/>
      <c r="B22" s="300"/>
      <c r="C22" s="14" t="s">
        <v>40</v>
      </c>
      <c r="D22" s="15"/>
      <c r="E22" s="36"/>
      <c r="F22" s="22"/>
      <c r="G22" s="22"/>
    </row>
    <row r="23" spans="1:7" s="23" customFormat="1" ht="27.6">
      <c r="A23" s="299"/>
      <c r="B23" s="300"/>
      <c r="C23" s="14" t="s">
        <v>41</v>
      </c>
      <c r="D23" s="15"/>
      <c r="E23" s="36"/>
      <c r="F23" s="22"/>
      <c r="G23" s="22"/>
    </row>
    <row r="24" spans="1:7" s="23" customFormat="1" ht="41.4">
      <c r="A24" s="299"/>
      <c r="B24" s="300"/>
      <c r="C24" s="14" t="s">
        <v>59</v>
      </c>
      <c r="D24" s="15"/>
      <c r="E24" s="36"/>
      <c r="F24" s="22"/>
      <c r="G24" s="22"/>
    </row>
    <row r="25" spans="1:7" s="23" customFormat="1" ht="55.2">
      <c r="A25" s="299"/>
      <c r="B25" s="300"/>
      <c r="C25" s="14" t="s">
        <v>43</v>
      </c>
      <c r="D25" s="15"/>
      <c r="E25" s="36"/>
      <c r="F25" s="22"/>
      <c r="G25" s="22"/>
    </row>
    <row r="26" spans="1:7" s="23" customFormat="1" ht="27.6">
      <c r="A26" s="301">
        <v>3</v>
      </c>
      <c r="B26" s="303">
        <v>128</v>
      </c>
      <c r="C26" s="14" t="s">
        <v>44</v>
      </c>
      <c r="D26" s="15"/>
      <c r="E26" s="36"/>
      <c r="F26" s="22"/>
      <c r="G26" s="22"/>
    </row>
    <row r="27" spans="1:7" s="23" customFormat="1" ht="13.8">
      <c r="A27" s="306"/>
      <c r="B27" s="307"/>
      <c r="C27" s="14" t="s">
        <v>45</v>
      </c>
      <c r="D27" s="15"/>
      <c r="E27" s="36"/>
      <c r="F27" s="22"/>
      <c r="G27" s="22"/>
    </row>
    <row r="28" spans="1:7" s="23" customFormat="1" ht="27.6">
      <c r="A28" s="308">
        <v>4</v>
      </c>
      <c r="B28" s="300">
        <v>131</v>
      </c>
      <c r="C28" s="14" t="s">
        <v>46</v>
      </c>
      <c r="D28" s="15"/>
      <c r="E28" s="36"/>
      <c r="F28" s="22"/>
      <c r="G28" s="22"/>
    </row>
    <row r="29" spans="1:7" s="23" customFormat="1" ht="13.8">
      <c r="A29" s="308"/>
      <c r="B29" s="300"/>
      <c r="C29" s="14" t="s">
        <v>47</v>
      </c>
      <c r="D29" s="15"/>
      <c r="E29" s="36"/>
      <c r="F29" s="22"/>
      <c r="G29" s="22"/>
    </row>
    <row r="30" spans="1:7" s="23" customFormat="1" ht="13.8">
      <c r="A30" s="308"/>
      <c r="B30" s="300"/>
      <c r="C30" s="14" t="s">
        <v>36</v>
      </c>
      <c r="D30" s="15"/>
      <c r="E30" s="36"/>
      <c r="F30" s="22"/>
      <c r="G30" s="22"/>
    </row>
    <row r="31" spans="1:7" s="23" customFormat="1" ht="13.8">
      <c r="A31" s="308"/>
      <c r="B31" s="300"/>
      <c r="C31" s="14" t="s">
        <v>48</v>
      </c>
      <c r="D31" s="15"/>
      <c r="E31" s="36"/>
      <c r="F31" s="22"/>
      <c r="G31" s="22"/>
    </row>
    <row r="32" spans="1:7" s="23" customFormat="1" ht="13.8">
      <c r="A32" s="308"/>
      <c r="B32" s="300"/>
      <c r="C32" s="14" t="s">
        <v>9</v>
      </c>
      <c r="D32" s="15"/>
      <c r="E32" s="36"/>
      <c r="F32" s="22"/>
      <c r="G32" s="22"/>
    </row>
    <row r="33" spans="1:7" s="23" customFormat="1" ht="41.4">
      <c r="A33" s="308"/>
      <c r="B33" s="300"/>
      <c r="C33" s="24" t="s">
        <v>49</v>
      </c>
      <c r="D33" s="15"/>
      <c r="E33" s="36"/>
      <c r="F33" s="22"/>
      <c r="G33" s="22"/>
    </row>
    <row r="34" spans="1:7" s="23" customFormat="1" ht="13.8">
      <c r="A34" s="308"/>
      <c r="B34" s="300"/>
      <c r="C34" s="18" t="s">
        <v>52</v>
      </c>
      <c r="D34" s="15"/>
      <c r="E34" s="36"/>
      <c r="F34" s="22"/>
      <c r="G34" s="22"/>
    </row>
    <row r="35" spans="1:7" s="23" customFormat="1" ht="27.6">
      <c r="A35" s="308"/>
      <c r="B35" s="300"/>
      <c r="C35" s="18" t="s">
        <v>50</v>
      </c>
      <c r="D35" s="15"/>
      <c r="E35" s="36"/>
      <c r="F35" s="22"/>
      <c r="G35" s="22"/>
    </row>
    <row r="36" spans="1:7" s="23" customFormat="1" ht="13.8">
      <c r="A36" s="308"/>
      <c r="B36" s="300"/>
      <c r="C36" s="18" t="s">
        <v>51</v>
      </c>
      <c r="D36" s="15"/>
      <c r="E36" s="36"/>
      <c r="F36" s="22"/>
      <c r="G36" s="22"/>
    </row>
    <row r="37" spans="1:7" s="23" customFormat="1" ht="27.6">
      <c r="A37" s="308"/>
      <c r="B37" s="300"/>
      <c r="C37" s="24" t="s">
        <v>53</v>
      </c>
      <c r="D37" s="15"/>
      <c r="E37" s="36"/>
      <c r="F37" s="22"/>
      <c r="G37" s="22"/>
    </row>
    <row r="38" spans="1:7" s="23" customFormat="1" ht="27.6">
      <c r="A38" s="308"/>
      <c r="B38" s="300"/>
      <c r="C38" s="14" t="s">
        <v>40</v>
      </c>
      <c r="D38" s="15"/>
      <c r="E38" s="36"/>
      <c r="F38" s="22"/>
      <c r="G38" s="22"/>
    </row>
    <row r="39" spans="1:7" s="23" customFormat="1" ht="27.6">
      <c r="A39" s="308"/>
      <c r="B39" s="300"/>
      <c r="C39" s="14" t="s">
        <v>41</v>
      </c>
      <c r="D39" s="15"/>
      <c r="E39" s="36"/>
      <c r="F39" s="22"/>
      <c r="G39" s="22"/>
    </row>
    <row r="40" spans="1:7" s="23" customFormat="1" ht="13.8">
      <c r="A40" s="299">
        <v>5</v>
      </c>
      <c r="B40" s="300">
        <v>133</v>
      </c>
      <c r="C40" s="14" t="s">
        <v>54</v>
      </c>
      <c r="D40" s="15"/>
      <c r="E40" s="36"/>
      <c r="F40" s="22"/>
      <c r="G40" s="22"/>
    </row>
    <row r="41" spans="1:7" s="23" customFormat="1" ht="250.2">
      <c r="A41" s="299"/>
      <c r="B41" s="300"/>
      <c r="C41" s="14" t="s">
        <v>64</v>
      </c>
      <c r="D41" s="15"/>
      <c r="E41" s="36"/>
      <c r="F41" s="22"/>
      <c r="G41" s="22"/>
    </row>
    <row r="42" spans="1:7" s="45" customFormat="1" ht="13.8">
      <c r="A42" s="301">
        <v>6</v>
      </c>
      <c r="B42" s="303">
        <v>138</v>
      </c>
      <c r="C42" s="14" t="s">
        <v>57</v>
      </c>
      <c r="D42" s="14"/>
      <c r="E42" s="44"/>
      <c r="F42" s="25"/>
      <c r="G42" s="25"/>
    </row>
    <row r="43" spans="1:7" s="45" customFormat="1" ht="13.8">
      <c r="A43" s="302"/>
      <c r="B43" s="304"/>
      <c r="C43" s="14" t="s">
        <v>36</v>
      </c>
      <c r="D43" s="14"/>
      <c r="E43" s="44"/>
      <c r="F43" s="25"/>
      <c r="G43" s="25"/>
    </row>
    <row r="44" spans="1:7" s="45" customFormat="1" ht="13.8">
      <c r="A44" s="302"/>
      <c r="B44" s="304"/>
      <c r="C44" s="14" t="s">
        <v>56</v>
      </c>
      <c r="D44" s="14"/>
      <c r="E44" s="47"/>
      <c r="F44" s="25"/>
      <c r="G44" s="25"/>
    </row>
    <row r="45" spans="1:7" s="45" customFormat="1" ht="41.4">
      <c r="A45" s="302"/>
      <c r="B45" s="304"/>
      <c r="C45" s="16" t="s">
        <v>60</v>
      </c>
      <c r="D45" s="46"/>
      <c r="E45" s="44"/>
      <c r="F45" s="25"/>
      <c r="G45" s="25"/>
    </row>
    <row r="46" spans="1:7" s="45" customFormat="1" ht="13.8">
      <c r="A46" s="302"/>
      <c r="B46" s="304"/>
      <c r="C46" s="16" t="s">
        <v>55</v>
      </c>
      <c r="D46" s="46"/>
      <c r="E46" s="48"/>
      <c r="F46" s="25"/>
      <c r="G46" s="25"/>
    </row>
    <row r="47" spans="1:7" s="23" customFormat="1" ht="13.8">
      <c r="A47" s="299">
        <f>A42+1</f>
        <v>7</v>
      </c>
      <c r="B47" s="300">
        <v>141</v>
      </c>
      <c r="C47" s="14" t="s">
        <v>61</v>
      </c>
      <c r="D47" s="17"/>
      <c r="E47" s="36"/>
      <c r="F47" s="22"/>
      <c r="G47" s="22"/>
    </row>
    <row r="48" spans="1:7" s="23" customFormat="1" ht="13.8">
      <c r="A48" s="299"/>
      <c r="B48" s="300"/>
      <c r="C48" s="14" t="s">
        <v>36</v>
      </c>
      <c r="D48" s="17"/>
      <c r="E48" s="36"/>
      <c r="F48" s="22"/>
      <c r="G48" s="22"/>
    </row>
    <row r="49" spans="1:7" s="23" customFormat="1" ht="13.8">
      <c r="A49" s="299"/>
      <c r="B49" s="300"/>
      <c r="C49" s="14" t="s">
        <v>62</v>
      </c>
      <c r="D49" s="17"/>
      <c r="E49" s="36"/>
      <c r="F49" s="22"/>
      <c r="G49" s="22"/>
    </row>
    <row r="50" spans="1:7" s="23" customFormat="1" ht="13.8">
      <c r="A50" s="299"/>
      <c r="B50" s="300"/>
      <c r="C50" s="14" t="s">
        <v>63</v>
      </c>
      <c r="D50" s="17"/>
      <c r="E50" s="36"/>
      <c r="F50" s="22"/>
      <c r="G50" s="22"/>
    </row>
    <row r="51" spans="1:7" s="23" customFormat="1" ht="27.6">
      <c r="A51" s="299">
        <v>8</v>
      </c>
      <c r="B51" s="300" t="s">
        <v>10</v>
      </c>
      <c r="C51" s="16" t="s">
        <v>67</v>
      </c>
      <c r="D51" s="17"/>
      <c r="E51" s="36"/>
      <c r="F51" s="22"/>
      <c r="G51" s="22"/>
    </row>
    <row r="52" spans="1:7" s="23" customFormat="1" ht="13.8">
      <c r="A52" s="299"/>
      <c r="B52" s="300"/>
      <c r="C52" s="16" t="s">
        <v>65</v>
      </c>
      <c r="D52" s="17"/>
      <c r="E52" s="36"/>
      <c r="F52" s="22"/>
      <c r="G52" s="22"/>
    </row>
    <row r="53" spans="1:7" s="23" customFormat="1" ht="13.8">
      <c r="A53" s="299"/>
      <c r="B53" s="300"/>
      <c r="C53" s="16" t="s">
        <v>102</v>
      </c>
      <c r="D53" s="17"/>
      <c r="E53" s="36"/>
      <c r="F53" s="22"/>
      <c r="G53" s="22"/>
    </row>
    <row r="54" spans="1:7" s="23" customFormat="1" ht="27.6">
      <c r="A54" s="299"/>
      <c r="B54" s="300"/>
      <c r="C54" s="16" t="s">
        <v>66</v>
      </c>
      <c r="D54" s="17"/>
      <c r="E54" s="36"/>
      <c r="F54" s="22"/>
      <c r="G54" s="22"/>
    </row>
    <row r="55" spans="1:7" s="23" customFormat="1" ht="13.8">
      <c r="A55" s="299"/>
      <c r="B55" s="300"/>
      <c r="C55" s="14" t="s">
        <v>36</v>
      </c>
      <c r="D55" s="17"/>
      <c r="E55" s="36"/>
      <c r="F55" s="22"/>
      <c r="G55" s="22"/>
    </row>
    <row r="56" spans="1:7" s="23" customFormat="1" ht="13.8">
      <c r="A56" s="299"/>
      <c r="B56" s="300"/>
      <c r="C56" s="14" t="s">
        <v>12</v>
      </c>
      <c r="D56" s="17"/>
      <c r="E56" s="36"/>
      <c r="F56" s="22"/>
      <c r="G56" s="22"/>
    </row>
    <row r="57" spans="1:7" s="23" customFormat="1" ht="13.8">
      <c r="A57" s="299"/>
      <c r="B57" s="300"/>
      <c r="C57" s="14" t="s">
        <v>68</v>
      </c>
      <c r="D57" s="17"/>
      <c r="E57" s="36"/>
      <c r="F57" s="22"/>
      <c r="G57" s="22"/>
    </row>
    <row r="58" spans="1:7" s="23" customFormat="1" ht="27.6">
      <c r="A58" s="299"/>
      <c r="B58" s="300"/>
      <c r="C58" s="14" t="s">
        <v>11</v>
      </c>
      <c r="D58" s="17"/>
      <c r="E58" s="36"/>
      <c r="F58" s="22"/>
      <c r="G58" s="22"/>
    </row>
    <row r="59" spans="1:7" s="23" customFormat="1" ht="13.8">
      <c r="A59" s="299"/>
      <c r="B59" s="300"/>
      <c r="C59" s="14" t="s">
        <v>70</v>
      </c>
      <c r="D59" s="17"/>
      <c r="E59" s="36"/>
      <c r="F59" s="22"/>
      <c r="G59" s="22"/>
    </row>
    <row r="60" spans="1:7" s="23" customFormat="1" ht="41.4">
      <c r="A60" s="299"/>
      <c r="B60" s="300"/>
      <c r="C60" s="16" t="s">
        <v>69</v>
      </c>
      <c r="D60" s="17"/>
      <c r="E60" s="36"/>
      <c r="F60" s="22"/>
      <c r="G60" s="22"/>
    </row>
    <row r="61" spans="1:7" s="23" customFormat="1" ht="27.6">
      <c r="A61" s="299"/>
      <c r="B61" s="300"/>
      <c r="C61" s="14" t="s">
        <v>13</v>
      </c>
      <c r="D61" s="17"/>
      <c r="E61" s="36"/>
      <c r="F61" s="22"/>
      <c r="G61" s="22"/>
    </row>
    <row r="62" spans="1:7" s="23" customFormat="1" ht="27.6">
      <c r="A62" s="299"/>
      <c r="B62" s="300"/>
      <c r="C62" s="14" t="s">
        <v>71</v>
      </c>
      <c r="D62" s="17"/>
      <c r="E62" s="36"/>
      <c r="F62" s="22"/>
      <c r="G62" s="22"/>
    </row>
    <row r="63" spans="1:7" s="23" customFormat="1" ht="27.6">
      <c r="A63" s="299">
        <v>9</v>
      </c>
      <c r="B63" s="300">
        <v>242</v>
      </c>
      <c r="C63" s="18" t="s">
        <v>74</v>
      </c>
      <c r="D63" s="17"/>
      <c r="E63" s="36"/>
      <c r="F63" s="22"/>
      <c r="G63" s="22"/>
    </row>
    <row r="64" spans="1:7" s="23" customFormat="1" ht="96.6">
      <c r="A64" s="299"/>
      <c r="B64" s="300"/>
      <c r="C64" s="14" t="s">
        <v>73</v>
      </c>
      <c r="D64" s="17"/>
      <c r="E64" s="36"/>
      <c r="F64" s="22"/>
      <c r="G64" s="22"/>
    </row>
    <row r="65" spans="1:7" s="23" customFormat="1" ht="13.8">
      <c r="A65" s="299"/>
      <c r="B65" s="300"/>
      <c r="C65" s="14" t="s">
        <v>72</v>
      </c>
      <c r="D65" s="17"/>
      <c r="E65" s="36"/>
      <c r="F65" s="22"/>
      <c r="G65" s="22"/>
    </row>
    <row r="66" spans="1:7" s="23" customFormat="1" ht="13.8">
      <c r="A66" s="299"/>
      <c r="B66" s="300"/>
      <c r="C66" s="14" t="s">
        <v>36</v>
      </c>
      <c r="D66" s="17"/>
      <c r="E66" s="36"/>
      <c r="F66" s="22"/>
      <c r="G66" s="22"/>
    </row>
    <row r="67" spans="1:7" s="23" customFormat="1" ht="41.4">
      <c r="A67" s="299">
        <v>10</v>
      </c>
      <c r="B67" s="300" t="s">
        <v>14</v>
      </c>
      <c r="C67" s="18" t="s">
        <v>76</v>
      </c>
      <c r="D67" s="17"/>
      <c r="E67" s="36"/>
      <c r="F67" s="22"/>
      <c r="G67" s="22"/>
    </row>
    <row r="68" spans="1:7" s="23" customFormat="1" ht="41.4">
      <c r="A68" s="299"/>
      <c r="B68" s="300"/>
      <c r="C68" s="14" t="s">
        <v>15</v>
      </c>
      <c r="D68" s="17"/>
      <c r="E68" s="36"/>
      <c r="F68" s="22"/>
      <c r="G68" s="22"/>
    </row>
    <row r="69" spans="1:7" s="23" customFormat="1" ht="82.8">
      <c r="A69" s="299"/>
      <c r="B69" s="300"/>
      <c r="C69" s="14" t="s">
        <v>78</v>
      </c>
      <c r="D69" s="17"/>
      <c r="E69" s="36"/>
      <c r="F69" s="22"/>
      <c r="G69" s="22"/>
    </row>
    <row r="70" spans="1:7" s="23" customFormat="1" ht="13.8">
      <c r="A70" s="299"/>
      <c r="B70" s="300"/>
      <c r="C70" s="14" t="s">
        <v>75</v>
      </c>
      <c r="D70" s="17"/>
      <c r="E70" s="36"/>
      <c r="F70" s="22"/>
      <c r="G70" s="22"/>
    </row>
    <row r="71" spans="1:7" s="45" customFormat="1" ht="41.4">
      <c r="A71" s="299"/>
      <c r="B71" s="300"/>
      <c r="C71" s="14" t="s">
        <v>77</v>
      </c>
      <c r="D71" s="46"/>
      <c r="E71" s="44"/>
      <c r="F71" s="25"/>
      <c r="G71" s="25"/>
    </row>
    <row r="72" spans="1:7" s="45" customFormat="1" ht="27.6">
      <c r="A72" s="299"/>
      <c r="B72" s="300"/>
      <c r="C72" s="14" t="s">
        <v>79</v>
      </c>
      <c r="D72" s="46"/>
      <c r="E72" s="44"/>
      <c r="F72" s="25"/>
      <c r="G72" s="25"/>
    </row>
    <row r="73" spans="1:7" s="45" customFormat="1" ht="13.8">
      <c r="A73" s="299"/>
      <c r="B73" s="300"/>
      <c r="C73" s="14" t="s">
        <v>36</v>
      </c>
      <c r="D73" s="46"/>
      <c r="E73" s="44"/>
      <c r="F73" s="25"/>
      <c r="G73" s="25"/>
    </row>
    <row r="74" spans="1:7" s="23" customFormat="1" ht="13.8">
      <c r="A74" s="299">
        <v>11</v>
      </c>
      <c r="B74" s="300">
        <v>241</v>
      </c>
      <c r="C74" s="70" t="s">
        <v>16</v>
      </c>
      <c r="D74" s="17"/>
      <c r="E74" s="36"/>
      <c r="F74" s="22"/>
      <c r="G74" s="22"/>
    </row>
    <row r="75" spans="1:7" s="23" customFormat="1" ht="27.6">
      <c r="A75" s="299"/>
      <c r="B75" s="300"/>
      <c r="C75" s="71" t="s">
        <v>17</v>
      </c>
      <c r="D75" s="17"/>
      <c r="E75" s="36"/>
      <c r="F75" s="22"/>
      <c r="G75" s="22"/>
    </row>
    <row r="76" spans="1:7" s="23" customFormat="1" ht="13.8">
      <c r="A76" s="299"/>
      <c r="B76" s="300"/>
      <c r="C76" s="70" t="s">
        <v>18</v>
      </c>
      <c r="D76" s="17"/>
      <c r="E76" s="36"/>
      <c r="F76" s="22"/>
      <c r="G76" s="22"/>
    </row>
    <row r="77" spans="1:7" s="23" customFormat="1" ht="13.8">
      <c r="A77" s="299"/>
      <c r="B77" s="300"/>
      <c r="C77" s="14" t="s">
        <v>36</v>
      </c>
      <c r="D77" s="17"/>
      <c r="E77" s="36"/>
      <c r="F77" s="22"/>
      <c r="G77" s="22"/>
    </row>
    <row r="78" spans="1:7" s="23" customFormat="1" ht="27.6">
      <c r="A78" s="39"/>
      <c r="B78" s="303">
        <v>244</v>
      </c>
      <c r="C78" s="14" t="s">
        <v>127</v>
      </c>
      <c r="D78" s="17"/>
      <c r="E78" s="36"/>
      <c r="F78" s="22"/>
      <c r="G78" s="22"/>
    </row>
    <row r="79" spans="1:7" s="23" customFormat="1" ht="13.8">
      <c r="A79" s="39"/>
      <c r="B79" s="307"/>
      <c r="C79" s="14" t="s">
        <v>128</v>
      </c>
      <c r="D79" s="17"/>
      <c r="E79" s="36"/>
      <c r="F79" s="22"/>
      <c r="G79" s="22"/>
    </row>
    <row r="80" spans="1:7" s="23" customFormat="1" ht="27.6">
      <c r="A80" s="299">
        <v>12</v>
      </c>
      <c r="B80" s="300">
        <v>331</v>
      </c>
      <c r="C80" s="14" t="s">
        <v>80</v>
      </c>
      <c r="D80" s="17"/>
      <c r="E80" s="36"/>
      <c r="F80" s="22"/>
      <c r="G80" s="22"/>
    </row>
    <row r="81" spans="1:7" s="23" customFormat="1" ht="13.8">
      <c r="A81" s="299"/>
      <c r="B81" s="300"/>
      <c r="C81" s="14" t="s">
        <v>47</v>
      </c>
      <c r="D81" s="17"/>
      <c r="E81" s="36"/>
      <c r="F81" s="22"/>
      <c r="G81" s="22"/>
    </row>
    <row r="82" spans="1:7" s="23" customFormat="1" ht="13.8">
      <c r="A82" s="299"/>
      <c r="B82" s="300"/>
      <c r="C82" s="14" t="s">
        <v>36</v>
      </c>
      <c r="D82" s="17"/>
      <c r="E82" s="36"/>
      <c r="F82" s="22"/>
      <c r="G82" s="22"/>
    </row>
    <row r="83" spans="1:7" s="23" customFormat="1" ht="13.8">
      <c r="A83" s="299"/>
      <c r="B83" s="300"/>
      <c r="C83" s="14" t="s">
        <v>81</v>
      </c>
      <c r="D83" s="17"/>
      <c r="E83" s="36"/>
      <c r="F83" s="22"/>
      <c r="G83" s="22"/>
    </row>
    <row r="84" spans="1:7" s="23" customFormat="1" ht="13.8">
      <c r="A84" s="299"/>
      <c r="B84" s="300"/>
      <c r="C84" s="14" t="s">
        <v>19</v>
      </c>
      <c r="D84" s="17"/>
      <c r="E84" s="36"/>
      <c r="F84" s="22"/>
      <c r="G84" s="22"/>
    </row>
    <row r="85" spans="1:7" s="23" customFormat="1" ht="27.6">
      <c r="A85" s="299"/>
      <c r="B85" s="300"/>
      <c r="C85" s="18" t="s">
        <v>84</v>
      </c>
      <c r="D85" s="17"/>
      <c r="E85" s="36"/>
      <c r="F85" s="22"/>
      <c r="G85" s="22"/>
    </row>
    <row r="86" spans="1:7" s="23" customFormat="1" ht="27.6">
      <c r="A86" s="299"/>
      <c r="B86" s="300"/>
      <c r="C86" s="18" t="s">
        <v>50</v>
      </c>
      <c r="D86" s="17"/>
      <c r="E86" s="36"/>
      <c r="F86" s="22"/>
      <c r="G86" s="22"/>
    </row>
    <row r="87" spans="1:7" s="23" customFormat="1" ht="13.8">
      <c r="A87" s="299"/>
      <c r="B87" s="300"/>
      <c r="C87" s="18" t="s">
        <v>51</v>
      </c>
      <c r="D87" s="17"/>
      <c r="E87" s="36"/>
      <c r="F87" s="22"/>
      <c r="G87" s="22"/>
    </row>
    <row r="88" spans="1:7" s="23" customFormat="1" ht="13.8">
      <c r="A88" s="299"/>
      <c r="B88" s="300"/>
      <c r="C88" s="14" t="s">
        <v>83</v>
      </c>
      <c r="D88" s="17"/>
      <c r="E88" s="36"/>
      <c r="F88" s="22"/>
      <c r="G88" s="22"/>
    </row>
    <row r="89" spans="1:7" s="23" customFormat="1" ht="96.6">
      <c r="A89" s="299"/>
      <c r="B89" s="300"/>
      <c r="C89" s="18" t="s">
        <v>82</v>
      </c>
      <c r="D89" s="17"/>
      <c r="E89" s="36"/>
      <c r="F89" s="22"/>
      <c r="G89" s="22"/>
    </row>
    <row r="90" spans="1:7" s="23" customFormat="1" ht="27.6">
      <c r="A90" s="299"/>
      <c r="B90" s="300"/>
      <c r="C90" s="14" t="s">
        <v>40</v>
      </c>
      <c r="D90" s="17"/>
      <c r="E90" s="36"/>
      <c r="F90" s="22"/>
      <c r="G90" s="22"/>
    </row>
    <row r="91" spans="1:7" s="23" customFormat="1" ht="27.6">
      <c r="A91" s="299"/>
      <c r="B91" s="300"/>
      <c r="C91" s="14" t="s">
        <v>41</v>
      </c>
      <c r="D91" s="17"/>
      <c r="E91" s="36"/>
      <c r="F91" s="22"/>
      <c r="G91" s="22"/>
    </row>
    <row r="92" spans="1:7" s="23" customFormat="1" ht="13.8">
      <c r="A92" s="299">
        <v>13</v>
      </c>
      <c r="B92" s="300">
        <v>333</v>
      </c>
      <c r="C92" s="14" t="s">
        <v>36</v>
      </c>
      <c r="D92" s="17"/>
      <c r="E92" s="36"/>
      <c r="F92" s="22"/>
      <c r="G92" s="22"/>
    </row>
    <row r="93" spans="1:7" s="23" customFormat="1" ht="13.8">
      <c r="A93" s="299"/>
      <c r="B93" s="300"/>
      <c r="C93" s="14" t="s">
        <v>85</v>
      </c>
      <c r="D93" s="17"/>
      <c r="E93" s="50"/>
      <c r="F93" s="22"/>
      <c r="G93" s="22"/>
    </row>
    <row r="94" spans="1:7" s="23" customFormat="1" ht="41.4">
      <c r="A94" s="299"/>
      <c r="B94" s="300"/>
      <c r="C94" s="16" t="s">
        <v>86</v>
      </c>
      <c r="D94" s="17"/>
      <c r="E94" s="36"/>
      <c r="F94" s="22"/>
      <c r="G94" s="22"/>
    </row>
    <row r="95" spans="1:7" s="23" customFormat="1" ht="82.8">
      <c r="A95" s="299"/>
      <c r="B95" s="300"/>
      <c r="C95" s="16" t="s">
        <v>92</v>
      </c>
      <c r="D95" s="17"/>
      <c r="E95" s="36"/>
      <c r="F95" s="22"/>
      <c r="G95" s="22"/>
    </row>
    <row r="96" spans="1:7" s="23" customFormat="1" ht="41.4">
      <c r="A96" s="299"/>
      <c r="B96" s="300"/>
      <c r="C96" s="14" t="s">
        <v>87</v>
      </c>
      <c r="D96" s="17"/>
      <c r="E96" s="36"/>
      <c r="F96" s="22"/>
      <c r="G96" s="22"/>
    </row>
    <row r="97" spans="1:7" s="23" customFormat="1" ht="13.8">
      <c r="A97" s="299"/>
      <c r="B97" s="300"/>
      <c r="C97" s="14" t="s">
        <v>88</v>
      </c>
      <c r="D97" s="17"/>
      <c r="E97" s="36"/>
      <c r="F97" s="22"/>
      <c r="G97" s="22"/>
    </row>
    <row r="98" spans="1:7" s="23" customFormat="1" ht="27.6">
      <c r="A98" s="299"/>
      <c r="B98" s="300"/>
      <c r="C98" s="49" t="s">
        <v>20</v>
      </c>
      <c r="D98" s="17"/>
      <c r="E98" s="36"/>
      <c r="F98" s="22"/>
      <c r="G98" s="22"/>
    </row>
    <row r="99" spans="1:7" s="23" customFormat="1" ht="13.8">
      <c r="A99" s="299">
        <v>14</v>
      </c>
      <c r="B99" s="300">
        <v>341</v>
      </c>
      <c r="C99" s="14" t="s">
        <v>122</v>
      </c>
      <c r="D99" s="17"/>
      <c r="E99" s="36"/>
      <c r="F99" s="22"/>
      <c r="G99" s="22"/>
    </row>
    <row r="100" spans="1:7" s="23" customFormat="1" ht="13.8">
      <c r="A100" s="299"/>
      <c r="B100" s="300"/>
      <c r="C100" s="14" t="s">
        <v>121</v>
      </c>
      <c r="D100" s="17"/>
      <c r="E100" s="36"/>
      <c r="F100" s="22"/>
      <c r="G100" s="22"/>
    </row>
    <row r="101" spans="1:7" s="23" customFormat="1" ht="13.8">
      <c r="A101" s="299"/>
      <c r="B101" s="300"/>
      <c r="C101" s="14" t="s">
        <v>120</v>
      </c>
      <c r="D101" s="17"/>
      <c r="E101" s="36"/>
      <c r="F101" s="22"/>
      <c r="G101" s="22"/>
    </row>
    <row r="102" spans="1:7" s="23" customFormat="1" ht="13.8">
      <c r="A102" s="299"/>
      <c r="B102" s="300"/>
      <c r="C102" s="14" t="s">
        <v>36</v>
      </c>
      <c r="D102" s="17"/>
      <c r="E102" s="36"/>
      <c r="F102" s="22"/>
      <c r="G102" s="22"/>
    </row>
    <row r="103" spans="1:7" s="23" customFormat="1" ht="41.4">
      <c r="A103" s="299"/>
      <c r="B103" s="300"/>
      <c r="C103" s="67" t="s">
        <v>126</v>
      </c>
      <c r="D103" s="17"/>
      <c r="E103" s="36"/>
      <c r="F103" s="22"/>
      <c r="G103" s="22"/>
    </row>
    <row r="104" spans="1:7" s="23" customFormat="1" ht="55.2">
      <c r="A104" s="299"/>
      <c r="B104" s="300"/>
      <c r="C104" s="67" t="s">
        <v>125</v>
      </c>
      <c r="D104" s="17"/>
      <c r="E104" s="36"/>
      <c r="F104" s="22"/>
      <c r="G104" s="22"/>
    </row>
    <row r="105" spans="1:7" s="23" customFormat="1" ht="27.6">
      <c r="A105" s="299"/>
      <c r="B105" s="300"/>
      <c r="C105" s="68" t="s">
        <v>123</v>
      </c>
      <c r="D105" s="17"/>
      <c r="E105" s="36"/>
      <c r="F105" s="22"/>
      <c r="G105" s="22"/>
    </row>
    <row r="106" spans="1:7" s="23" customFormat="1" ht="41.4">
      <c r="A106" s="299"/>
      <c r="B106" s="300"/>
      <c r="C106" s="69" t="s">
        <v>124</v>
      </c>
      <c r="D106" s="17"/>
      <c r="E106" s="36"/>
      <c r="F106" s="22"/>
      <c r="G106" s="22"/>
    </row>
    <row r="107" spans="1:7" s="23" customFormat="1" ht="27.6">
      <c r="A107" s="299">
        <v>15</v>
      </c>
      <c r="B107" s="300" t="s">
        <v>34</v>
      </c>
      <c r="C107" s="14" t="s">
        <v>116</v>
      </c>
      <c r="D107" s="17"/>
      <c r="E107" s="36"/>
      <c r="F107" s="22"/>
      <c r="G107" s="22"/>
    </row>
    <row r="108" spans="1:7" s="23" customFormat="1" ht="27.6">
      <c r="A108" s="299"/>
      <c r="B108" s="300"/>
      <c r="C108" s="14" t="s">
        <v>117</v>
      </c>
      <c r="D108" s="17"/>
      <c r="E108" s="36"/>
      <c r="F108" s="22"/>
      <c r="G108" s="22"/>
    </row>
    <row r="109" spans="1:7" s="23" customFormat="1" ht="13.8">
      <c r="A109" s="299"/>
      <c r="B109" s="300"/>
      <c r="C109" s="14" t="s">
        <v>21</v>
      </c>
      <c r="D109" s="17"/>
      <c r="E109" s="36"/>
      <c r="F109" s="22"/>
      <c r="G109" s="22"/>
    </row>
    <row r="110" spans="1:7" s="23" customFormat="1" ht="27.6">
      <c r="A110" s="299"/>
      <c r="B110" s="300"/>
      <c r="C110" s="14" t="s">
        <v>118</v>
      </c>
      <c r="D110" s="17"/>
      <c r="E110" s="36"/>
      <c r="F110" s="22"/>
      <c r="G110" s="22"/>
    </row>
    <row r="111" spans="1:7" s="23" customFormat="1" ht="13.8">
      <c r="A111" s="299"/>
      <c r="B111" s="300"/>
      <c r="C111" s="14" t="s">
        <v>119</v>
      </c>
      <c r="D111" s="17"/>
      <c r="E111" s="36"/>
      <c r="F111" s="22"/>
      <c r="G111" s="22"/>
    </row>
    <row r="112" spans="1:7" s="23" customFormat="1" ht="13.8">
      <c r="A112" s="299"/>
      <c r="B112" s="300"/>
      <c r="C112" s="16" t="s">
        <v>36</v>
      </c>
      <c r="D112" s="17"/>
      <c r="E112" s="36"/>
      <c r="F112" s="22"/>
      <c r="G112" s="22"/>
    </row>
    <row r="113" spans="1:7" s="23" customFormat="1" ht="55.2">
      <c r="A113" s="301">
        <v>16</v>
      </c>
      <c r="B113" s="303">
        <v>335</v>
      </c>
      <c r="C113" s="14" t="s">
        <v>89</v>
      </c>
      <c r="D113" s="17"/>
      <c r="E113" s="36"/>
      <c r="F113" s="22"/>
      <c r="G113" s="22"/>
    </row>
    <row r="114" spans="1:7" s="23" customFormat="1" ht="13.8">
      <c r="A114" s="302"/>
      <c r="B114" s="304"/>
      <c r="C114" s="16" t="s">
        <v>36</v>
      </c>
      <c r="D114" s="17"/>
      <c r="E114" s="36"/>
      <c r="F114" s="22"/>
      <c r="G114" s="22"/>
    </row>
    <row r="115" spans="1:7" s="23" customFormat="1" ht="13.8">
      <c r="A115" s="306"/>
      <c r="B115" s="307"/>
      <c r="C115" s="14" t="s">
        <v>90</v>
      </c>
      <c r="D115" s="17"/>
      <c r="E115" s="36"/>
      <c r="F115" s="22"/>
      <c r="G115" s="22"/>
    </row>
    <row r="116" spans="1:7" s="23" customFormat="1" ht="27.6">
      <c r="A116" s="39">
        <v>17</v>
      </c>
      <c r="B116" s="64">
        <v>3387</v>
      </c>
      <c r="C116" s="16" t="s">
        <v>91</v>
      </c>
      <c r="D116" s="17"/>
      <c r="E116" s="36"/>
      <c r="F116" s="22"/>
      <c r="G116" s="22"/>
    </row>
    <row r="117" spans="1:7" s="23" customFormat="1" ht="27.6">
      <c r="A117" s="299">
        <v>18</v>
      </c>
      <c r="B117" s="300">
        <v>411</v>
      </c>
      <c r="C117" s="16" t="s">
        <v>22</v>
      </c>
      <c r="D117" s="17"/>
      <c r="E117" s="36"/>
      <c r="F117" s="22"/>
      <c r="G117" s="22"/>
    </row>
    <row r="118" spans="1:7" s="23" customFormat="1" ht="13.8">
      <c r="A118" s="299"/>
      <c r="B118" s="300"/>
      <c r="C118" s="16" t="s">
        <v>23</v>
      </c>
      <c r="D118" s="17"/>
      <c r="E118" s="36"/>
      <c r="F118" s="22"/>
      <c r="G118" s="22"/>
    </row>
    <row r="119" spans="1:7" s="23" customFormat="1" ht="27.6">
      <c r="A119" s="299"/>
      <c r="B119" s="300"/>
      <c r="C119" s="32" t="s">
        <v>115</v>
      </c>
      <c r="D119" s="17"/>
      <c r="E119" s="36"/>
      <c r="F119" s="22"/>
      <c r="G119" s="22"/>
    </row>
    <row r="120" spans="1:7" s="23" customFormat="1" ht="27.6">
      <c r="A120" s="301">
        <v>19</v>
      </c>
      <c r="B120" s="303">
        <v>413</v>
      </c>
      <c r="C120" s="16" t="s">
        <v>113</v>
      </c>
      <c r="D120" s="17"/>
      <c r="E120" s="36"/>
      <c r="F120" s="22"/>
      <c r="G120" s="22"/>
    </row>
    <row r="121" spans="1:7" s="23" customFormat="1" ht="13.8">
      <c r="A121" s="306"/>
      <c r="B121" s="307"/>
      <c r="C121" s="16" t="s">
        <v>114</v>
      </c>
      <c r="D121" s="17"/>
      <c r="E121" s="36"/>
      <c r="F121" s="22"/>
      <c r="G121" s="22"/>
    </row>
    <row r="122" spans="1:7" s="23" customFormat="1" ht="13.8">
      <c r="A122" s="301">
        <v>20</v>
      </c>
      <c r="B122" s="303">
        <v>421</v>
      </c>
      <c r="C122" s="16" t="s">
        <v>24</v>
      </c>
      <c r="D122" s="17"/>
      <c r="E122" s="36"/>
      <c r="F122" s="22"/>
      <c r="G122" s="22"/>
    </row>
    <row r="123" spans="1:7" s="23" customFormat="1" ht="13.8">
      <c r="A123" s="302"/>
      <c r="B123" s="304"/>
      <c r="C123" s="14" t="s">
        <v>25</v>
      </c>
      <c r="D123" s="17"/>
      <c r="E123" s="36"/>
      <c r="F123" s="22"/>
      <c r="G123" s="22"/>
    </row>
    <row r="124" spans="1:7" s="23" customFormat="1" ht="27.6">
      <c r="A124" s="302"/>
      <c r="B124" s="304"/>
      <c r="C124" s="14" t="s">
        <v>112</v>
      </c>
      <c r="D124" s="17"/>
      <c r="E124" s="36"/>
      <c r="F124" s="22"/>
      <c r="G124" s="22"/>
    </row>
    <row r="125" spans="1:7" s="23" customFormat="1" ht="27.6">
      <c r="A125" s="299">
        <v>21</v>
      </c>
      <c r="B125" s="300">
        <v>511</v>
      </c>
      <c r="C125" s="16" t="s">
        <v>105</v>
      </c>
      <c r="D125" s="17"/>
      <c r="E125" s="36"/>
      <c r="F125" s="22"/>
      <c r="G125" s="22"/>
    </row>
    <row r="126" spans="1:7" s="23" customFormat="1" ht="27.6">
      <c r="A126" s="299"/>
      <c r="B126" s="300"/>
      <c r="C126" s="16" t="s">
        <v>106</v>
      </c>
      <c r="D126" s="17"/>
      <c r="E126" s="36"/>
      <c r="F126" s="22"/>
      <c r="G126" s="22"/>
    </row>
    <row r="127" spans="1:7" s="23" customFormat="1" ht="27.6">
      <c r="A127" s="299"/>
      <c r="B127" s="300"/>
      <c r="C127" s="16" t="s">
        <v>108</v>
      </c>
      <c r="D127" s="17"/>
      <c r="E127" s="36"/>
      <c r="F127" s="22"/>
      <c r="G127" s="22"/>
    </row>
    <row r="128" spans="1:7" s="23" customFormat="1" ht="13.8">
      <c r="A128" s="299"/>
      <c r="B128" s="300"/>
      <c r="C128" s="16" t="s">
        <v>36</v>
      </c>
      <c r="D128" s="17"/>
      <c r="E128" s="36"/>
      <c r="F128" s="22"/>
      <c r="G128" s="22"/>
    </row>
    <row r="129" spans="1:7" s="23" customFormat="1" ht="27.6">
      <c r="A129" s="299"/>
      <c r="B129" s="300"/>
      <c r="C129" s="16" t="s">
        <v>110</v>
      </c>
      <c r="D129" s="17"/>
      <c r="E129" s="36"/>
      <c r="F129" s="22"/>
      <c r="G129" s="22"/>
    </row>
    <row r="130" spans="1:7" s="23" customFormat="1" ht="13.8">
      <c r="A130" s="299"/>
      <c r="B130" s="300"/>
      <c r="C130" s="16" t="s">
        <v>109</v>
      </c>
      <c r="D130" s="17"/>
      <c r="E130" s="36"/>
      <c r="F130" s="22"/>
      <c r="G130" s="22"/>
    </row>
    <row r="131" spans="1:7" s="23" customFormat="1" ht="13.8">
      <c r="A131" s="299"/>
      <c r="B131" s="300"/>
      <c r="C131" s="16" t="s">
        <v>111</v>
      </c>
      <c r="D131" s="17"/>
      <c r="E131" s="36"/>
      <c r="F131" s="22"/>
      <c r="G131" s="22"/>
    </row>
    <row r="132" spans="1:7" s="23" customFormat="1" ht="27.6">
      <c r="A132" s="299"/>
      <c r="B132" s="300"/>
      <c r="C132" s="16" t="s">
        <v>107</v>
      </c>
      <c r="D132" s="16"/>
      <c r="E132" s="36"/>
      <c r="F132" s="22"/>
      <c r="G132" s="22"/>
    </row>
    <row r="133" spans="1:7" s="23" customFormat="1" ht="13.8">
      <c r="A133" s="301">
        <v>22</v>
      </c>
      <c r="B133" s="303">
        <v>515</v>
      </c>
      <c r="C133" s="16" t="s">
        <v>101</v>
      </c>
      <c r="D133" s="16"/>
      <c r="E133" s="36"/>
      <c r="F133" s="22"/>
      <c r="G133" s="22"/>
    </row>
    <row r="134" spans="1:7" s="23" customFormat="1" ht="27.6">
      <c r="A134" s="302"/>
      <c r="B134" s="304"/>
      <c r="C134" s="16" t="s">
        <v>100</v>
      </c>
      <c r="D134" s="16"/>
      <c r="E134" s="36"/>
      <c r="F134" s="22"/>
      <c r="G134" s="22"/>
    </row>
    <row r="135" spans="1:7" s="23" customFormat="1" ht="13.8">
      <c r="A135" s="306"/>
      <c r="B135" s="307"/>
      <c r="C135" s="16" t="s">
        <v>36</v>
      </c>
      <c r="D135" s="16"/>
      <c r="E135" s="36"/>
      <c r="F135" s="22"/>
      <c r="G135" s="22"/>
    </row>
    <row r="136" spans="1:7" s="23" customFormat="1" ht="13.8">
      <c r="A136" s="299">
        <v>23</v>
      </c>
      <c r="B136" s="300">
        <v>632</v>
      </c>
      <c r="C136" s="16" t="s">
        <v>103</v>
      </c>
      <c r="D136" s="17"/>
      <c r="E136" s="36"/>
      <c r="F136" s="22"/>
      <c r="G136" s="22"/>
    </row>
    <row r="137" spans="1:7" s="23" customFormat="1" ht="13.8">
      <c r="A137" s="299"/>
      <c r="B137" s="300"/>
      <c r="C137" s="16" t="s">
        <v>104</v>
      </c>
      <c r="D137" s="17"/>
      <c r="E137" s="36"/>
      <c r="F137" s="22"/>
      <c r="G137" s="22"/>
    </row>
    <row r="138" spans="1:7" s="23" customFormat="1" ht="27.6">
      <c r="A138" s="299"/>
      <c r="B138" s="300"/>
      <c r="C138" s="16" t="s">
        <v>26</v>
      </c>
      <c r="D138" s="17"/>
      <c r="E138" s="36"/>
      <c r="F138" s="22"/>
      <c r="G138" s="22"/>
    </row>
    <row r="139" spans="1:7" s="23" customFormat="1" ht="13.8">
      <c r="A139" s="299"/>
      <c r="B139" s="300"/>
      <c r="C139" s="16" t="s">
        <v>36</v>
      </c>
      <c r="D139" s="17"/>
      <c r="E139" s="36"/>
      <c r="F139" s="22"/>
      <c r="G139" s="22"/>
    </row>
    <row r="140" spans="1:7" s="23" customFormat="1" ht="13.8">
      <c r="A140" s="299"/>
      <c r="B140" s="300"/>
      <c r="C140" s="16" t="s">
        <v>27</v>
      </c>
      <c r="D140" s="17"/>
      <c r="E140" s="36"/>
      <c r="F140" s="22"/>
      <c r="G140" s="22"/>
    </row>
    <row r="141" spans="1:7" s="23" customFormat="1" ht="13.8">
      <c r="A141" s="301">
        <v>24</v>
      </c>
      <c r="B141" s="303">
        <v>635</v>
      </c>
      <c r="C141" s="16" t="s">
        <v>99</v>
      </c>
      <c r="D141" s="17"/>
      <c r="E141" s="36"/>
      <c r="F141" s="22"/>
      <c r="G141" s="22"/>
    </row>
    <row r="142" spans="1:7" s="23" customFormat="1" ht="27.6">
      <c r="A142" s="302"/>
      <c r="B142" s="304"/>
      <c r="C142" s="16" t="s">
        <v>100</v>
      </c>
      <c r="D142" s="17"/>
      <c r="E142" s="36"/>
      <c r="F142" s="22"/>
      <c r="G142" s="22"/>
    </row>
    <row r="143" spans="1:7" s="23" customFormat="1" ht="13.8">
      <c r="A143" s="302"/>
      <c r="B143" s="304"/>
      <c r="C143" s="16" t="s">
        <v>36</v>
      </c>
      <c r="D143" s="17"/>
      <c r="E143" s="36"/>
      <c r="F143" s="22"/>
      <c r="G143" s="22"/>
    </row>
    <row r="144" spans="1:7" s="23" customFormat="1" ht="27.6">
      <c r="A144" s="299">
        <v>25</v>
      </c>
      <c r="B144" s="305">
        <v>641642</v>
      </c>
      <c r="C144" s="16" t="s">
        <v>96</v>
      </c>
      <c r="D144" s="17"/>
      <c r="E144" s="36"/>
      <c r="F144" s="22"/>
      <c r="G144" s="22"/>
    </row>
    <row r="145" spans="1:7" s="23" customFormat="1" ht="13.8">
      <c r="A145" s="299"/>
      <c r="B145" s="305"/>
      <c r="C145" s="16" t="s">
        <v>36</v>
      </c>
      <c r="D145" s="17"/>
      <c r="E145" s="36"/>
      <c r="F145" s="22"/>
      <c r="G145" s="22"/>
    </row>
    <row r="146" spans="1:7" s="23" customFormat="1" ht="13.8">
      <c r="A146" s="299"/>
      <c r="B146" s="305"/>
      <c r="C146" s="16" t="s">
        <v>98</v>
      </c>
      <c r="D146" s="17"/>
      <c r="E146" s="36"/>
      <c r="F146" s="22"/>
      <c r="G146" s="22"/>
    </row>
    <row r="147" spans="1:7" s="23" customFormat="1" ht="82.8">
      <c r="A147" s="299"/>
      <c r="B147" s="305"/>
      <c r="C147" s="16" t="s">
        <v>97</v>
      </c>
      <c r="D147" s="17"/>
      <c r="E147" s="36"/>
      <c r="F147" s="22"/>
      <c r="G147" s="22"/>
    </row>
    <row r="148" spans="1:7" s="45" customFormat="1" ht="96.6">
      <c r="A148" s="39">
        <v>26</v>
      </c>
      <c r="B148" s="64">
        <v>711</v>
      </c>
      <c r="C148" s="16" t="s">
        <v>94</v>
      </c>
      <c r="D148" s="46"/>
      <c r="E148" s="44"/>
      <c r="F148" s="25"/>
      <c r="G148" s="25"/>
    </row>
    <row r="149" spans="1:7" s="45" customFormat="1" ht="69">
      <c r="A149" s="39">
        <v>27</v>
      </c>
      <c r="B149" s="64">
        <v>811</v>
      </c>
      <c r="C149" s="16" t="s">
        <v>95</v>
      </c>
      <c r="D149" s="46"/>
      <c r="E149" s="44"/>
      <c r="F149" s="25"/>
      <c r="G149" s="25"/>
    </row>
    <row r="150" spans="1:7" s="23" customFormat="1" ht="27.6">
      <c r="A150" s="66">
        <v>28</v>
      </c>
      <c r="B150" s="65">
        <v>821</v>
      </c>
      <c r="C150" s="14" t="s">
        <v>93</v>
      </c>
      <c r="D150" s="17"/>
      <c r="E150" s="36"/>
      <c r="F150" s="22"/>
      <c r="G150" s="22"/>
    </row>
    <row r="151" spans="1:7" ht="27.6">
      <c r="A151" s="299">
        <v>29</v>
      </c>
      <c r="B151" s="300" t="s">
        <v>28</v>
      </c>
      <c r="C151" s="14" t="s">
        <v>29</v>
      </c>
      <c r="D151" s="17"/>
      <c r="E151" s="37"/>
      <c r="F151" s="26"/>
      <c r="G151" s="26"/>
    </row>
    <row r="152" spans="1:7">
      <c r="A152" s="299"/>
      <c r="B152" s="300"/>
      <c r="C152" s="18" t="s">
        <v>30</v>
      </c>
      <c r="D152" s="26"/>
      <c r="E152" s="37"/>
      <c r="F152" s="26"/>
      <c r="G152" s="26"/>
    </row>
  </sheetData>
  <mergeCells count="57">
    <mergeCell ref="A2:G2"/>
    <mergeCell ref="A3:G3"/>
    <mergeCell ref="A12:A13"/>
    <mergeCell ref="B12:B13"/>
    <mergeCell ref="C12:C13"/>
    <mergeCell ref="D12:G12"/>
    <mergeCell ref="A15:A19"/>
    <mergeCell ref="B15:B19"/>
    <mergeCell ref="A20:A25"/>
    <mergeCell ref="B20:B25"/>
    <mergeCell ref="A26:A27"/>
    <mergeCell ref="B26:B27"/>
    <mergeCell ref="A28:A39"/>
    <mergeCell ref="B28:B39"/>
    <mergeCell ref="A40:A41"/>
    <mergeCell ref="B40:B41"/>
    <mergeCell ref="A42:A46"/>
    <mergeCell ref="B42:B46"/>
    <mergeCell ref="A80:A91"/>
    <mergeCell ref="B80:B91"/>
    <mergeCell ref="A47:A50"/>
    <mergeCell ref="B47:B50"/>
    <mergeCell ref="A51:A62"/>
    <mergeCell ref="B51:B62"/>
    <mergeCell ref="A63:A66"/>
    <mergeCell ref="B63:B66"/>
    <mergeCell ref="A67:A73"/>
    <mergeCell ref="B67:B73"/>
    <mergeCell ref="A74:A77"/>
    <mergeCell ref="B74:B77"/>
    <mergeCell ref="B78:B79"/>
    <mergeCell ref="A92:A98"/>
    <mergeCell ref="B92:B98"/>
    <mergeCell ref="A99:A106"/>
    <mergeCell ref="B99:B106"/>
    <mergeCell ref="A107:A112"/>
    <mergeCell ref="B107:B112"/>
    <mergeCell ref="A113:A115"/>
    <mergeCell ref="B113:B115"/>
    <mergeCell ref="A117:A119"/>
    <mergeCell ref="B117:B119"/>
    <mergeCell ref="A120:A121"/>
    <mergeCell ref="B120:B121"/>
    <mergeCell ref="A122:A124"/>
    <mergeCell ref="B122:B124"/>
    <mergeCell ref="A125:A132"/>
    <mergeCell ref="B125:B132"/>
    <mergeCell ref="A133:A135"/>
    <mergeCell ref="B133:B135"/>
    <mergeCell ref="A151:A152"/>
    <mergeCell ref="B151:B152"/>
    <mergeCell ref="A136:A140"/>
    <mergeCell ref="B136:B140"/>
    <mergeCell ref="A141:A143"/>
    <mergeCell ref="B141:B143"/>
    <mergeCell ref="A144:A147"/>
    <mergeCell ref="B144:B147"/>
  </mergeCells>
  <pageMargins left="0.7" right="0.7" top="0.75" bottom="0.75" header="0.3" footer="0.3"/>
  <pageSetup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2"/>
  <sheetViews>
    <sheetView tabSelected="1" topLeftCell="A6" workbookViewId="0">
      <selection activeCell="S30" sqref="S30"/>
    </sheetView>
  </sheetViews>
  <sheetFormatPr defaultRowHeight="14.4"/>
  <cols>
    <col min="1" max="1" width="4.77734375" customWidth="1"/>
    <col min="2" max="2" width="25.33203125" customWidth="1"/>
    <col min="3" max="3" width="8.109375" customWidth="1"/>
    <col min="4" max="4" width="8.6640625" hidden="1" customWidth="1"/>
    <col min="5" max="6" width="6.33203125" hidden="1" customWidth="1"/>
    <col min="7" max="7" width="11.33203125" hidden="1" customWidth="1"/>
    <col min="8" max="10" width="6.33203125" hidden="1" customWidth="1"/>
    <col min="11" max="11" width="10.109375" hidden="1" customWidth="1"/>
    <col min="12" max="14" width="6.33203125" customWidth="1"/>
    <col min="15" max="15" width="10.5546875" customWidth="1"/>
    <col min="16" max="16" width="6.33203125" customWidth="1"/>
    <col min="17" max="17" width="8.33203125" customWidth="1"/>
    <col min="18" max="18" width="6.33203125" customWidth="1"/>
    <col min="19" max="19" width="10" customWidth="1"/>
    <col min="20" max="20" width="10.77734375" customWidth="1"/>
    <col min="21" max="22" width="6.33203125" customWidth="1"/>
    <col min="24" max="26" width="6.33203125" hidden="1" customWidth="1"/>
    <col min="27" max="27" width="11.33203125" hidden="1" customWidth="1"/>
    <col min="28" max="30" width="6.33203125" hidden="1" customWidth="1"/>
    <col min="31" max="31" width="10.21875" hidden="1" customWidth="1"/>
    <col min="32" max="34" width="6.33203125" hidden="1" customWidth="1"/>
    <col min="35" max="35" width="10.21875" hidden="1" customWidth="1"/>
    <col min="36" max="38" width="6.33203125" hidden="1" customWidth="1"/>
    <col min="39" max="39" width="9.33203125" hidden="1" customWidth="1"/>
    <col min="40" max="42" width="6.33203125" hidden="1" customWidth="1"/>
    <col min="43" max="43" width="8.109375" hidden="1" customWidth="1"/>
    <col min="44" max="46" width="6.33203125" hidden="1" customWidth="1"/>
    <col min="47" max="47" width="9.21875" hidden="1" customWidth="1"/>
    <col min="48" max="50" width="6.33203125" hidden="1" customWidth="1"/>
    <col min="51" max="51" width="9.5546875" hidden="1" customWidth="1"/>
    <col min="52" max="52" width="10.6640625" customWidth="1"/>
  </cols>
  <sheetData>
    <row r="1" spans="1:52">
      <c r="A1" s="315" t="s">
        <v>0</v>
      </c>
      <c r="B1" s="316"/>
      <c r="C1" s="317"/>
      <c r="D1" s="318"/>
      <c r="E1" s="319"/>
      <c r="F1" s="319"/>
      <c r="G1" s="319"/>
      <c r="H1" s="318"/>
      <c r="I1" s="319"/>
      <c r="J1" s="319"/>
      <c r="K1" s="319"/>
      <c r="L1" s="318"/>
      <c r="M1" s="319"/>
      <c r="N1" s="319"/>
      <c r="O1" s="319"/>
      <c r="P1" s="318"/>
      <c r="Q1" s="319"/>
      <c r="R1" s="319"/>
      <c r="S1" s="319"/>
      <c r="T1" s="318"/>
      <c r="U1" s="319"/>
      <c r="V1" s="319"/>
      <c r="W1" s="319"/>
      <c r="X1" s="318"/>
      <c r="Y1" s="319"/>
      <c r="Z1" s="319"/>
      <c r="AA1" s="319"/>
      <c r="AB1" s="318"/>
      <c r="AC1" s="319"/>
      <c r="AD1" s="319"/>
      <c r="AE1" s="319"/>
      <c r="AF1" s="318"/>
      <c r="AG1" s="319"/>
      <c r="AH1" s="319"/>
      <c r="AI1" s="319"/>
      <c r="AJ1" s="318"/>
      <c r="AK1" s="319"/>
      <c r="AL1" s="319"/>
      <c r="AM1" s="319"/>
      <c r="AN1" s="318"/>
      <c r="AO1" s="319"/>
      <c r="AP1" s="319"/>
      <c r="AQ1" s="319"/>
      <c r="AR1" s="318"/>
      <c r="AS1" s="319"/>
      <c r="AT1" s="319"/>
      <c r="AU1" s="319"/>
      <c r="AV1" s="318"/>
      <c r="AW1" s="319"/>
      <c r="AX1" s="319"/>
      <c r="AY1" s="319"/>
      <c r="AZ1" s="320"/>
    </row>
    <row r="2" spans="1:52" ht="17.399999999999999">
      <c r="A2" s="321" t="s">
        <v>481</v>
      </c>
      <c r="B2" s="321"/>
      <c r="C2" s="321"/>
      <c r="D2" s="321"/>
      <c r="E2" s="321"/>
      <c r="F2" s="321"/>
      <c r="G2" s="321"/>
      <c r="H2" s="315"/>
      <c r="I2" s="319"/>
      <c r="J2" s="319"/>
      <c r="K2" s="319"/>
      <c r="L2" s="319"/>
      <c r="M2" s="319"/>
      <c r="N2" s="319"/>
      <c r="O2" s="319"/>
      <c r="P2" s="319"/>
      <c r="Q2" s="322" t="s">
        <v>482</v>
      </c>
      <c r="R2" s="323" t="s">
        <v>540</v>
      </c>
      <c r="S2" s="324"/>
      <c r="T2" s="325" t="s">
        <v>3</v>
      </c>
      <c r="U2" s="325" t="s">
        <v>133</v>
      </c>
      <c r="V2" s="319"/>
      <c r="W2" s="319"/>
      <c r="X2" s="315"/>
      <c r="Y2" s="319"/>
      <c r="Z2" s="319"/>
      <c r="AA2" s="319"/>
      <c r="AB2" s="315"/>
      <c r="AC2" s="319"/>
      <c r="AD2" s="319"/>
      <c r="AE2" s="319"/>
      <c r="AF2" s="315"/>
      <c r="AG2" s="319"/>
      <c r="AH2" s="319"/>
      <c r="AI2" s="319"/>
      <c r="AJ2" s="315"/>
      <c r="AK2" s="319"/>
      <c r="AL2" s="319"/>
      <c r="AM2" s="319"/>
      <c r="AN2" s="315"/>
      <c r="AO2" s="319"/>
      <c r="AP2" s="319"/>
      <c r="AQ2" s="319"/>
      <c r="AR2" s="315"/>
      <c r="AS2" s="319"/>
      <c r="AT2" s="319"/>
      <c r="AU2" s="319"/>
      <c r="AV2" s="315"/>
      <c r="AW2" s="319"/>
      <c r="AX2" s="319"/>
      <c r="AY2" s="319"/>
      <c r="AZ2" s="320"/>
    </row>
    <row r="3" spans="1:52" ht="18">
      <c r="A3" s="326" t="s">
        <v>1</v>
      </c>
      <c r="B3" s="321"/>
      <c r="C3" s="321"/>
      <c r="D3" s="321"/>
      <c r="E3" s="321"/>
      <c r="F3" s="321"/>
      <c r="G3" s="321"/>
      <c r="H3" s="315"/>
      <c r="I3" s="319"/>
      <c r="J3" s="319"/>
      <c r="K3" s="319"/>
      <c r="L3" s="319"/>
      <c r="M3" s="319"/>
      <c r="N3" s="319"/>
      <c r="O3" s="319"/>
      <c r="P3" s="319"/>
      <c r="Q3" s="322" t="s">
        <v>484</v>
      </c>
      <c r="R3" s="317" t="s">
        <v>485</v>
      </c>
      <c r="S3" s="324"/>
      <c r="T3" s="325" t="s">
        <v>4</v>
      </c>
      <c r="U3" s="325" t="s">
        <v>483</v>
      </c>
      <c r="V3" s="319"/>
      <c r="W3" s="319"/>
      <c r="X3" s="315"/>
      <c r="Y3" s="319"/>
      <c r="Z3" s="319"/>
      <c r="AA3" s="319"/>
      <c r="AB3" s="315"/>
      <c r="AC3" s="319"/>
      <c r="AD3" s="319"/>
      <c r="AE3" s="319"/>
      <c r="AF3" s="315"/>
      <c r="AG3" s="319"/>
      <c r="AH3" s="319"/>
      <c r="AI3" s="319"/>
      <c r="AJ3" s="315"/>
      <c r="AK3" s="319"/>
      <c r="AL3" s="319"/>
      <c r="AM3" s="319"/>
      <c r="AN3" s="315"/>
      <c r="AO3" s="319"/>
      <c r="AP3" s="319"/>
      <c r="AQ3" s="319"/>
      <c r="AR3" s="315"/>
      <c r="AS3" s="319"/>
      <c r="AT3" s="319"/>
      <c r="AU3" s="319"/>
      <c r="AV3" s="315"/>
      <c r="AW3" s="319"/>
      <c r="AX3" s="319"/>
      <c r="AY3" s="319"/>
      <c r="AZ3" s="320"/>
    </row>
    <row r="4" spans="1:52">
      <c r="A4" s="316"/>
      <c r="B4" s="319"/>
      <c r="C4" s="319"/>
      <c r="D4" s="319"/>
      <c r="E4" s="319"/>
      <c r="F4" s="319"/>
      <c r="G4" s="319"/>
      <c r="H4" s="319"/>
      <c r="I4" s="319"/>
      <c r="J4" s="324"/>
      <c r="K4" s="319"/>
      <c r="L4" s="319"/>
      <c r="M4" s="327"/>
      <c r="N4" s="319"/>
      <c r="O4" s="319"/>
      <c r="P4" s="319"/>
      <c r="Q4" s="319"/>
      <c r="R4" s="319"/>
      <c r="S4" s="324"/>
      <c r="T4" s="325" t="s">
        <v>5</v>
      </c>
      <c r="U4" s="325" t="s">
        <v>131</v>
      </c>
      <c r="V4" s="324"/>
      <c r="W4" s="324"/>
      <c r="X4" s="319"/>
      <c r="Y4" s="319"/>
      <c r="Z4" s="324"/>
      <c r="AA4" s="324"/>
      <c r="AB4" s="319"/>
      <c r="AC4" s="319"/>
      <c r="AD4" s="324"/>
      <c r="AE4" s="324"/>
      <c r="AF4" s="319"/>
      <c r="AG4" s="319"/>
      <c r="AH4" s="324"/>
      <c r="AI4" s="324"/>
      <c r="AJ4" s="319"/>
      <c r="AK4" s="319"/>
      <c r="AL4" s="324"/>
      <c r="AM4" s="324"/>
      <c r="AN4" s="319"/>
      <c r="AO4" s="319"/>
      <c r="AP4" s="324"/>
      <c r="AQ4" s="324"/>
      <c r="AR4" s="319"/>
      <c r="AS4" s="319"/>
      <c r="AT4" s="324"/>
      <c r="AU4" s="324"/>
      <c r="AV4" s="319"/>
      <c r="AW4" s="319"/>
      <c r="AX4" s="324"/>
      <c r="AY4" s="324"/>
      <c r="AZ4" s="328"/>
    </row>
    <row r="5" spans="1:52">
      <c r="A5" s="316"/>
      <c r="B5" s="319"/>
      <c r="C5" s="319"/>
      <c r="D5" s="319"/>
      <c r="E5" s="319"/>
      <c r="F5" s="319"/>
      <c r="G5" s="319"/>
      <c r="H5" s="319"/>
      <c r="I5" s="319"/>
      <c r="J5" s="324"/>
      <c r="K5" s="319"/>
      <c r="L5" s="319"/>
      <c r="M5" s="327"/>
      <c r="N5" s="319"/>
      <c r="O5" s="319"/>
      <c r="P5" s="319"/>
      <c r="Q5" s="319"/>
      <c r="R5" s="319"/>
      <c r="S5" s="324"/>
      <c r="T5" s="329" t="s">
        <v>31</v>
      </c>
      <c r="U5" s="330">
        <v>2023</v>
      </c>
      <c r="V5" s="324"/>
      <c r="W5" s="324"/>
      <c r="X5" s="319"/>
      <c r="Y5" s="319"/>
      <c r="Z5" s="324"/>
      <c r="AA5" s="324"/>
      <c r="AB5" s="319"/>
      <c r="AC5" s="319"/>
      <c r="AD5" s="324"/>
      <c r="AE5" s="324"/>
      <c r="AF5" s="319"/>
      <c r="AG5" s="319"/>
      <c r="AH5" s="324"/>
      <c r="AI5" s="324"/>
      <c r="AJ5" s="319"/>
      <c r="AK5" s="319"/>
      <c r="AL5" s="324"/>
      <c r="AM5" s="324"/>
      <c r="AN5" s="319"/>
      <c r="AO5" s="319"/>
      <c r="AP5" s="324"/>
      <c r="AQ5" s="324"/>
      <c r="AR5" s="319"/>
      <c r="AS5" s="319"/>
      <c r="AT5" s="324"/>
      <c r="AU5" s="324"/>
      <c r="AV5" s="319"/>
      <c r="AW5" s="319"/>
      <c r="AX5" s="324"/>
      <c r="AY5" s="324"/>
      <c r="AZ5" s="328"/>
    </row>
    <row r="6" spans="1:52" ht="15" thickBot="1">
      <c r="A6" s="331"/>
      <c r="B6" s="332" t="s">
        <v>486</v>
      </c>
      <c r="C6" s="317"/>
      <c r="D6" s="318"/>
      <c r="E6" s="318"/>
      <c r="F6" s="318"/>
      <c r="G6" s="333">
        <v>44972</v>
      </c>
      <c r="H6" s="318"/>
      <c r="I6" s="318"/>
      <c r="J6" s="318"/>
      <c r="K6" s="333">
        <v>45002</v>
      </c>
      <c r="L6" s="318"/>
      <c r="M6" s="318"/>
      <c r="N6" s="318"/>
      <c r="O6" s="333">
        <v>45027</v>
      </c>
      <c r="P6" s="318"/>
      <c r="Q6" s="318"/>
      <c r="R6" s="318"/>
      <c r="S6" s="333">
        <v>45058</v>
      </c>
      <c r="T6" s="318"/>
      <c r="U6" s="318"/>
      <c r="V6" s="318"/>
      <c r="W6" s="333"/>
      <c r="X6" s="318"/>
      <c r="Y6" s="318"/>
      <c r="Z6" s="318"/>
      <c r="AA6" s="319"/>
      <c r="AB6" s="318"/>
      <c r="AC6" s="318"/>
      <c r="AD6" s="318"/>
      <c r="AE6" s="319"/>
      <c r="AF6" s="318"/>
      <c r="AG6" s="318"/>
      <c r="AH6" s="318"/>
      <c r="AI6" s="319"/>
      <c r="AJ6" s="318"/>
      <c r="AK6" s="318"/>
      <c r="AL6" s="318"/>
      <c r="AM6" s="319"/>
      <c r="AN6" s="318"/>
      <c r="AO6" s="318"/>
      <c r="AP6" s="318"/>
      <c r="AQ6" s="319"/>
      <c r="AR6" s="318"/>
      <c r="AS6" s="318"/>
      <c r="AT6" s="318"/>
      <c r="AU6" s="319"/>
      <c r="AV6" s="318"/>
      <c r="AW6" s="318"/>
      <c r="AX6" s="318"/>
      <c r="AY6" s="318"/>
      <c r="AZ6" s="320"/>
    </row>
    <row r="7" spans="1:52">
      <c r="A7" s="334" t="s">
        <v>487</v>
      </c>
      <c r="B7" s="335" t="s">
        <v>488</v>
      </c>
      <c r="C7" s="336"/>
      <c r="D7" s="337" t="s">
        <v>489</v>
      </c>
      <c r="E7" s="337"/>
      <c r="F7" s="337"/>
      <c r="G7" s="337"/>
      <c r="H7" s="337" t="s">
        <v>490</v>
      </c>
      <c r="I7" s="337"/>
      <c r="J7" s="337"/>
      <c r="K7" s="337"/>
      <c r="L7" s="337" t="s">
        <v>491</v>
      </c>
      <c r="M7" s="337"/>
      <c r="N7" s="337"/>
      <c r="O7" s="337"/>
      <c r="P7" s="337" t="s">
        <v>492</v>
      </c>
      <c r="Q7" s="337"/>
      <c r="R7" s="337"/>
      <c r="S7" s="337"/>
      <c r="T7" s="337" t="s">
        <v>493</v>
      </c>
      <c r="U7" s="337"/>
      <c r="V7" s="337"/>
      <c r="W7" s="337"/>
      <c r="X7" s="337" t="s">
        <v>494</v>
      </c>
      <c r="Y7" s="337"/>
      <c r="Z7" s="337"/>
      <c r="AA7" s="337"/>
      <c r="AB7" s="337" t="s">
        <v>495</v>
      </c>
      <c r="AC7" s="337"/>
      <c r="AD7" s="337"/>
      <c r="AE7" s="337"/>
      <c r="AF7" s="337" t="s">
        <v>496</v>
      </c>
      <c r="AG7" s="337"/>
      <c r="AH7" s="337"/>
      <c r="AI7" s="337"/>
      <c r="AJ7" s="337" t="s">
        <v>497</v>
      </c>
      <c r="AK7" s="337"/>
      <c r="AL7" s="337"/>
      <c r="AM7" s="337"/>
      <c r="AN7" s="337" t="s">
        <v>498</v>
      </c>
      <c r="AO7" s="337"/>
      <c r="AP7" s="337"/>
      <c r="AQ7" s="337"/>
      <c r="AR7" s="337" t="s">
        <v>499</v>
      </c>
      <c r="AS7" s="337"/>
      <c r="AT7" s="337"/>
      <c r="AU7" s="337"/>
      <c r="AV7" s="338" t="s">
        <v>500</v>
      </c>
      <c r="AW7" s="339"/>
      <c r="AX7" s="339"/>
      <c r="AY7" s="340"/>
      <c r="AZ7" s="341" t="s">
        <v>501</v>
      </c>
    </row>
    <row r="8" spans="1:52">
      <c r="A8" s="342"/>
      <c r="B8" s="343"/>
      <c r="C8" s="344" t="s">
        <v>484</v>
      </c>
      <c r="D8" s="344" t="s">
        <v>502</v>
      </c>
      <c r="E8" s="345" t="s">
        <v>503</v>
      </c>
      <c r="F8" s="345" t="s">
        <v>504</v>
      </c>
      <c r="G8" s="345" t="s">
        <v>505</v>
      </c>
      <c r="H8" s="344" t="s">
        <v>502</v>
      </c>
      <c r="I8" s="345" t="s">
        <v>503</v>
      </c>
      <c r="J8" s="345" t="s">
        <v>504</v>
      </c>
      <c r="K8" s="345" t="s">
        <v>505</v>
      </c>
      <c r="L8" s="344" t="s">
        <v>502</v>
      </c>
      <c r="M8" s="345" t="s">
        <v>503</v>
      </c>
      <c r="N8" s="345" t="s">
        <v>504</v>
      </c>
      <c r="O8" s="345" t="s">
        <v>505</v>
      </c>
      <c r="P8" s="344" t="s">
        <v>502</v>
      </c>
      <c r="Q8" s="345" t="s">
        <v>503</v>
      </c>
      <c r="R8" s="345" t="s">
        <v>504</v>
      </c>
      <c r="S8" s="345" t="s">
        <v>505</v>
      </c>
      <c r="T8" s="344" t="s">
        <v>502</v>
      </c>
      <c r="U8" s="345" t="s">
        <v>503</v>
      </c>
      <c r="V8" s="345" t="s">
        <v>504</v>
      </c>
      <c r="W8" s="345" t="s">
        <v>505</v>
      </c>
      <c r="X8" s="344" t="s">
        <v>502</v>
      </c>
      <c r="Y8" s="345" t="s">
        <v>503</v>
      </c>
      <c r="Z8" s="345" t="s">
        <v>504</v>
      </c>
      <c r="AA8" s="345" t="s">
        <v>505</v>
      </c>
      <c r="AB8" s="344" t="s">
        <v>502</v>
      </c>
      <c r="AC8" s="345" t="s">
        <v>503</v>
      </c>
      <c r="AD8" s="345" t="s">
        <v>504</v>
      </c>
      <c r="AE8" s="345" t="s">
        <v>505</v>
      </c>
      <c r="AF8" s="344" t="s">
        <v>502</v>
      </c>
      <c r="AG8" s="345" t="s">
        <v>503</v>
      </c>
      <c r="AH8" s="345" t="s">
        <v>504</v>
      </c>
      <c r="AI8" s="345" t="s">
        <v>505</v>
      </c>
      <c r="AJ8" s="344" t="s">
        <v>502</v>
      </c>
      <c r="AK8" s="345" t="s">
        <v>503</v>
      </c>
      <c r="AL8" s="345" t="s">
        <v>504</v>
      </c>
      <c r="AM8" s="345" t="s">
        <v>505</v>
      </c>
      <c r="AN8" s="344" t="s">
        <v>502</v>
      </c>
      <c r="AO8" s="345" t="s">
        <v>503</v>
      </c>
      <c r="AP8" s="345" t="s">
        <v>504</v>
      </c>
      <c r="AQ8" s="345" t="s">
        <v>505</v>
      </c>
      <c r="AR8" s="344" t="s">
        <v>502</v>
      </c>
      <c r="AS8" s="345" t="s">
        <v>503</v>
      </c>
      <c r="AT8" s="345" t="s">
        <v>504</v>
      </c>
      <c r="AU8" s="345" t="s">
        <v>505</v>
      </c>
      <c r="AV8" s="344" t="s">
        <v>502</v>
      </c>
      <c r="AW8" s="345" t="s">
        <v>503</v>
      </c>
      <c r="AX8" s="345" t="s">
        <v>504</v>
      </c>
      <c r="AY8" s="345" t="s">
        <v>505</v>
      </c>
      <c r="AZ8" s="346"/>
    </row>
    <row r="9" spans="1:52">
      <c r="A9" s="347"/>
      <c r="B9" s="348" t="s">
        <v>506</v>
      </c>
      <c r="C9" s="349"/>
      <c r="D9" s="350">
        <f t="shared" ref="D9:AX9" si="0">IFERROR(SUM(D10:D42)/COUNTIF(D10:D42,"&gt;0"),0)</f>
        <v>0</v>
      </c>
      <c r="E9" s="351">
        <f t="shared" si="0"/>
        <v>0</v>
      </c>
      <c r="F9" s="351">
        <f t="shared" si="0"/>
        <v>0</v>
      </c>
      <c r="G9" s="352" t="str">
        <f>IFERROR(SUM(G10:G42)/COUNTIF(G10:G42,"&gt;0"),"")</f>
        <v/>
      </c>
      <c r="H9" s="350">
        <f t="shared" si="0"/>
        <v>0</v>
      </c>
      <c r="I9" s="351">
        <f t="shared" si="0"/>
        <v>0</v>
      </c>
      <c r="J9" s="351">
        <f t="shared" si="0"/>
        <v>0</v>
      </c>
      <c r="K9" s="352" t="str">
        <f>IFERROR(SUM(K10:K42)/COUNTIF(K10:K42,"&gt;0"),"")</f>
        <v/>
      </c>
      <c r="L9" s="350">
        <f t="shared" si="0"/>
        <v>0.98888888888888904</v>
      </c>
      <c r="M9" s="351">
        <f t="shared" si="0"/>
        <v>0.99444444444444446</v>
      </c>
      <c r="N9" s="351">
        <f t="shared" si="0"/>
        <v>0</v>
      </c>
      <c r="O9" s="352">
        <f>IFERROR(SUM(O10:O42)/COUNTIF(O10:O42,"&gt;0"),"")</f>
        <v>0.99166666666666659</v>
      </c>
      <c r="P9" s="350">
        <f t="shared" si="0"/>
        <v>0.98148148148148151</v>
      </c>
      <c r="Q9" s="351">
        <f t="shared" si="0"/>
        <v>0</v>
      </c>
      <c r="R9" s="351">
        <f t="shared" si="0"/>
        <v>0</v>
      </c>
      <c r="S9" s="352">
        <f>IFERROR(SUM(S10:S42)/COUNTIF(S10:S42,"&gt;0"),"")</f>
        <v>0.98148148148148151</v>
      </c>
      <c r="T9" s="350">
        <f t="shared" si="0"/>
        <v>0</v>
      </c>
      <c r="U9" s="351">
        <f t="shared" si="0"/>
        <v>0</v>
      </c>
      <c r="V9" s="351">
        <f t="shared" si="0"/>
        <v>0</v>
      </c>
      <c r="W9" s="352" t="str">
        <f>IFERROR(SUM(W10:W42)/COUNTIF(W10:W42,"&gt;0"),"")</f>
        <v/>
      </c>
      <c r="X9" s="350">
        <f t="shared" si="0"/>
        <v>0</v>
      </c>
      <c r="Y9" s="351">
        <f t="shared" si="0"/>
        <v>0</v>
      </c>
      <c r="Z9" s="351">
        <f t="shared" si="0"/>
        <v>0</v>
      </c>
      <c r="AA9" s="352" t="str">
        <f>IFERROR(SUM(AA10:AA42)/COUNTIF(AA10:AA42,"&gt;0"),"")</f>
        <v/>
      </c>
      <c r="AB9" s="350">
        <f t="shared" si="0"/>
        <v>0</v>
      </c>
      <c r="AC9" s="351">
        <f t="shared" si="0"/>
        <v>0</v>
      </c>
      <c r="AD9" s="351">
        <f t="shared" si="0"/>
        <v>0</v>
      </c>
      <c r="AE9" s="352" t="str">
        <f>IFERROR(SUM(AE10:AE42)/COUNTIF(AE10:AE42,"&gt;0"),"")</f>
        <v/>
      </c>
      <c r="AF9" s="350">
        <f t="shared" si="0"/>
        <v>0</v>
      </c>
      <c r="AG9" s="351">
        <f t="shared" si="0"/>
        <v>0</v>
      </c>
      <c r="AH9" s="351">
        <f t="shared" si="0"/>
        <v>0</v>
      </c>
      <c r="AI9" s="352" t="str">
        <f>IFERROR(SUM(AI10:AI42)/COUNTIF(AI10:AI42,"&gt;0"),"")</f>
        <v/>
      </c>
      <c r="AJ9" s="350">
        <f t="shared" si="0"/>
        <v>0</v>
      </c>
      <c r="AK9" s="351">
        <f t="shared" si="0"/>
        <v>0</v>
      </c>
      <c r="AL9" s="351">
        <f t="shared" si="0"/>
        <v>0</v>
      </c>
      <c r="AM9" s="352" t="str">
        <f>IFERROR(SUM(AM10:AM42)/COUNTIF(AM10:AM42,"&gt;0"),"")</f>
        <v/>
      </c>
      <c r="AN9" s="350">
        <f t="shared" si="0"/>
        <v>0</v>
      </c>
      <c r="AO9" s="351">
        <f t="shared" si="0"/>
        <v>0</v>
      </c>
      <c r="AP9" s="351">
        <f t="shared" si="0"/>
        <v>0</v>
      </c>
      <c r="AQ9" s="352" t="str">
        <f>IFERROR(SUM(AQ10:AQ42)/COUNTIF(AQ10:AQ42,"&gt;0"),"")</f>
        <v/>
      </c>
      <c r="AR9" s="350">
        <f t="shared" si="0"/>
        <v>0</v>
      </c>
      <c r="AS9" s="351">
        <f t="shared" si="0"/>
        <v>0</v>
      </c>
      <c r="AT9" s="351">
        <f t="shared" si="0"/>
        <v>0</v>
      </c>
      <c r="AU9" s="352" t="str">
        <f>IFERROR(SUM(AU10:AU42)/COUNTIF(AU10:AU42,"&gt;0"),"")</f>
        <v/>
      </c>
      <c r="AV9" s="350">
        <f t="shared" si="0"/>
        <v>0</v>
      </c>
      <c r="AW9" s="351">
        <f t="shared" si="0"/>
        <v>0</v>
      </c>
      <c r="AX9" s="351">
        <f t="shared" si="0"/>
        <v>0</v>
      </c>
      <c r="AY9" s="352" t="str">
        <f>IFERROR(SUM(AY10:AY42)/COUNTIF(AY10:AY42,"&gt;0"),"")</f>
        <v/>
      </c>
      <c r="AZ9" s="353">
        <f>IFERROR(AVERAGE(AY9,AU9,AQ9,AM9,AI9,AE9,AA9,W9,S9,O9),"")</f>
        <v>0.98657407407407405</v>
      </c>
    </row>
    <row r="10" spans="1:52">
      <c r="A10" s="354">
        <v>1</v>
      </c>
      <c r="B10" s="355" t="s">
        <v>507</v>
      </c>
      <c r="C10" s="356" t="s">
        <v>425</v>
      </c>
      <c r="D10" s="357"/>
      <c r="E10" s="357"/>
      <c r="F10" s="357"/>
      <c r="G10" s="358" t="str">
        <f t="shared" ref="G10:G42" si="1">IFERROR(AVERAGE(D10:F10),"")</f>
        <v/>
      </c>
      <c r="H10" s="357"/>
      <c r="I10" s="357"/>
      <c r="J10" s="357"/>
      <c r="K10" s="358" t="str">
        <f t="shared" ref="K10:K42" si="2">IFERROR(AVERAGE(H10:J10),"")</f>
        <v/>
      </c>
      <c r="L10" s="359">
        <v>1</v>
      </c>
      <c r="M10" s="359">
        <v>1</v>
      </c>
      <c r="N10" s="359"/>
      <c r="O10" s="358">
        <f>IFERROR(AVERAGE(L10:N10),"")</f>
        <v>1</v>
      </c>
      <c r="P10" s="359">
        <v>1</v>
      </c>
      <c r="Q10" s="359"/>
      <c r="R10" s="359"/>
      <c r="S10" s="358">
        <f t="shared" ref="S10:S42" si="3">IFERROR(AVERAGE(P10:R10),"")</f>
        <v>1</v>
      </c>
      <c r="T10" s="359"/>
      <c r="U10" s="359"/>
      <c r="V10" s="359"/>
      <c r="W10" s="358" t="str">
        <f t="shared" ref="W10:W42" si="4">IFERROR(AVERAGE(T10:V10),"")</f>
        <v/>
      </c>
      <c r="X10" s="357"/>
      <c r="Y10" s="357"/>
      <c r="Z10" s="357"/>
      <c r="AA10" s="358" t="str">
        <f t="shared" ref="AA10:AA42" si="5">IFERROR(AVERAGE(X10:Z10),"")</f>
        <v/>
      </c>
      <c r="AB10" s="357"/>
      <c r="AC10" s="357"/>
      <c r="AD10" s="357"/>
      <c r="AE10" s="358" t="str">
        <f t="shared" ref="AE10:AE42" si="6">IFERROR(AVERAGE(AB10:AD10),"")</f>
        <v/>
      </c>
      <c r="AF10" s="357"/>
      <c r="AG10" s="357"/>
      <c r="AH10" s="357"/>
      <c r="AI10" s="358" t="str">
        <f t="shared" ref="AI10:AI42" si="7">IFERROR(AVERAGE(AF10:AH10),"")</f>
        <v/>
      </c>
      <c r="AJ10" s="357"/>
      <c r="AK10" s="357"/>
      <c r="AL10" s="357"/>
      <c r="AM10" s="358" t="str">
        <f t="shared" ref="AM10:AM42" si="8">IFERROR(AVERAGE(AJ10:AL10),"")</f>
        <v/>
      </c>
      <c r="AN10" s="357"/>
      <c r="AO10" s="357"/>
      <c r="AP10" s="357"/>
      <c r="AQ10" s="358" t="str">
        <f t="shared" ref="AQ10:AQ42" si="9">IFERROR(AVERAGE(AN10:AP10),"")</f>
        <v/>
      </c>
      <c r="AR10" s="357"/>
      <c r="AS10" s="357"/>
      <c r="AT10" s="357"/>
      <c r="AU10" s="358" t="str">
        <f t="shared" ref="AU10:AU42" si="10">IFERROR(AVERAGE(AR10:AT10),"")</f>
        <v/>
      </c>
      <c r="AV10" s="357"/>
      <c r="AW10" s="357"/>
      <c r="AX10" s="357"/>
      <c r="AY10" s="358" t="str">
        <f t="shared" ref="AY10:AY42" si="11">IFERROR(AVERAGE(AV10:AX10),"")</f>
        <v/>
      </c>
      <c r="AZ10" s="360">
        <f t="shared" ref="AZ10:AZ42" si="12">IFERROR(AVERAGE(AY10,AU10,AQ10,AM10,AI10,AE10,AA10,W10,S10,O10),"")</f>
        <v>1</v>
      </c>
    </row>
    <row r="11" spans="1:52">
      <c r="A11" s="361">
        <v>2</v>
      </c>
      <c r="B11" s="355" t="s">
        <v>508</v>
      </c>
      <c r="C11" s="362" t="s">
        <v>425</v>
      </c>
      <c r="D11" s="359"/>
      <c r="E11" s="363"/>
      <c r="F11" s="363"/>
      <c r="G11" s="358" t="str">
        <f t="shared" si="1"/>
        <v/>
      </c>
      <c r="H11" s="359"/>
      <c r="I11" s="363"/>
      <c r="J11" s="363"/>
      <c r="K11" s="358" t="str">
        <f t="shared" si="2"/>
        <v/>
      </c>
      <c r="L11" s="359">
        <v>1</v>
      </c>
      <c r="M11" s="363">
        <v>1</v>
      </c>
      <c r="N11" s="363"/>
      <c r="O11" s="358">
        <f t="shared" ref="O11:O42" si="13">IFERROR(AVERAGE(L11:N11),"")</f>
        <v>1</v>
      </c>
      <c r="P11" s="359">
        <v>1</v>
      </c>
      <c r="Q11" s="363"/>
      <c r="R11" s="363"/>
      <c r="S11" s="358">
        <f t="shared" si="3"/>
        <v>1</v>
      </c>
      <c r="T11" s="359"/>
      <c r="U11" s="363"/>
      <c r="V11" s="363"/>
      <c r="W11" s="358" t="str">
        <f t="shared" si="4"/>
        <v/>
      </c>
      <c r="X11" s="359"/>
      <c r="Y11" s="363"/>
      <c r="Z11" s="363"/>
      <c r="AA11" s="358" t="str">
        <f t="shared" si="5"/>
        <v/>
      </c>
      <c r="AB11" s="359"/>
      <c r="AC11" s="363"/>
      <c r="AD11" s="363"/>
      <c r="AE11" s="358" t="str">
        <f t="shared" si="6"/>
        <v/>
      </c>
      <c r="AF11" s="359"/>
      <c r="AG11" s="363"/>
      <c r="AH11" s="363"/>
      <c r="AI11" s="358" t="str">
        <f t="shared" si="7"/>
        <v/>
      </c>
      <c r="AJ11" s="359"/>
      <c r="AK11" s="363"/>
      <c r="AL11" s="363"/>
      <c r="AM11" s="358" t="str">
        <f t="shared" si="8"/>
        <v/>
      </c>
      <c r="AN11" s="359"/>
      <c r="AO11" s="363"/>
      <c r="AP11" s="363"/>
      <c r="AQ11" s="358" t="str">
        <f t="shared" si="9"/>
        <v/>
      </c>
      <c r="AR11" s="359"/>
      <c r="AS11" s="363"/>
      <c r="AT11" s="363"/>
      <c r="AU11" s="358" t="str">
        <f t="shared" si="10"/>
        <v/>
      </c>
      <c r="AV11" s="359"/>
      <c r="AW11" s="363"/>
      <c r="AX11" s="363"/>
      <c r="AY11" s="358" t="str">
        <f t="shared" si="11"/>
        <v/>
      </c>
      <c r="AZ11" s="360">
        <f t="shared" si="12"/>
        <v>1</v>
      </c>
    </row>
    <row r="12" spans="1:52">
      <c r="A12" s="361">
        <v>3</v>
      </c>
      <c r="B12" s="355" t="s">
        <v>509</v>
      </c>
      <c r="C12" s="362" t="s">
        <v>425</v>
      </c>
      <c r="D12" s="359"/>
      <c r="E12" s="363"/>
      <c r="F12" s="363"/>
      <c r="G12" s="358" t="str">
        <f t="shared" si="1"/>
        <v/>
      </c>
      <c r="H12" s="359"/>
      <c r="I12" s="363"/>
      <c r="J12" s="363"/>
      <c r="K12" s="358" t="str">
        <f t="shared" si="2"/>
        <v/>
      </c>
      <c r="L12" s="381"/>
      <c r="M12" s="382"/>
      <c r="N12" s="382"/>
      <c r="O12" s="383"/>
      <c r="P12" s="381"/>
      <c r="Q12" s="382"/>
      <c r="R12" s="382"/>
      <c r="S12" s="358" t="str">
        <f t="shared" si="3"/>
        <v/>
      </c>
      <c r="T12" s="359"/>
      <c r="U12" s="363"/>
      <c r="V12" s="363"/>
      <c r="W12" s="358" t="str">
        <f t="shared" si="4"/>
        <v/>
      </c>
      <c r="X12" s="359"/>
      <c r="Y12" s="363"/>
      <c r="Z12" s="363"/>
      <c r="AA12" s="358" t="str">
        <f t="shared" si="5"/>
        <v/>
      </c>
      <c r="AB12" s="359"/>
      <c r="AC12" s="363"/>
      <c r="AD12" s="363"/>
      <c r="AE12" s="358" t="str">
        <f t="shared" si="6"/>
        <v/>
      </c>
      <c r="AF12" s="359"/>
      <c r="AG12" s="363"/>
      <c r="AH12" s="363"/>
      <c r="AI12" s="358" t="str">
        <f t="shared" si="7"/>
        <v/>
      </c>
      <c r="AJ12" s="359"/>
      <c r="AK12" s="363"/>
      <c r="AL12" s="363"/>
      <c r="AM12" s="358" t="str">
        <f t="shared" si="8"/>
        <v/>
      </c>
      <c r="AN12" s="359"/>
      <c r="AO12" s="363"/>
      <c r="AP12" s="363"/>
      <c r="AQ12" s="358" t="str">
        <f t="shared" si="9"/>
        <v/>
      </c>
      <c r="AR12" s="359"/>
      <c r="AS12" s="363"/>
      <c r="AT12" s="363"/>
      <c r="AU12" s="358" t="str">
        <f t="shared" si="10"/>
        <v/>
      </c>
      <c r="AV12" s="359"/>
      <c r="AW12" s="363"/>
      <c r="AX12" s="363"/>
      <c r="AY12" s="358" t="str">
        <f t="shared" si="11"/>
        <v/>
      </c>
      <c r="AZ12" s="360" t="str">
        <f t="shared" si="12"/>
        <v/>
      </c>
    </row>
    <row r="13" spans="1:52">
      <c r="A13" s="364">
        <v>4</v>
      </c>
      <c r="B13" s="355" t="s">
        <v>510</v>
      </c>
      <c r="C13" s="362" t="s">
        <v>425</v>
      </c>
      <c r="D13" s="359"/>
      <c r="E13" s="363"/>
      <c r="F13" s="363"/>
      <c r="G13" s="358" t="str">
        <f t="shared" si="1"/>
        <v/>
      </c>
      <c r="H13" s="359"/>
      <c r="I13" s="363"/>
      <c r="J13" s="363"/>
      <c r="K13" s="358" t="str">
        <f t="shared" si="2"/>
        <v/>
      </c>
      <c r="L13" s="359">
        <v>1</v>
      </c>
      <c r="M13" s="363">
        <v>0.9</v>
      </c>
      <c r="N13" s="363"/>
      <c r="O13" s="358">
        <f t="shared" si="13"/>
        <v>0.95</v>
      </c>
      <c r="P13" s="359">
        <v>0.8</v>
      </c>
      <c r="Q13" s="363"/>
      <c r="R13" s="363"/>
      <c r="S13" s="358">
        <f t="shared" si="3"/>
        <v>0.8</v>
      </c>
      <c r="T13" s="359"/>
      <c r="U13" s="363"/>
      <c r="V13" s="363"/>
      <c r="W13" s="358" t="str">
        <f t="shared" si="4"/>
        <v/>
      </c>
      <c r="X13" s="359"/>
      <c r="Y13" s="363"/>
      <c r="Z13" s="363"/>
      <c r="AA13" s="358" t="str">
        <f t="shared" si="5"/>
        <v/>
      </c>
      <c r="AB13" s="359"/>
      <c r="AC13" s="363"/>
      <c r="AD13" s="363"/>
      <c r="AE13" s="358" t="str">
        <f t="shared" si="6"/>
        <v/>
      </c>
      <c r="AF13" s="359"/>
      <c r="AG13" s="363"/>
      <c r="AH13" s="363"/>
      <c r="AI13" s="358" t="str">
        <f t="shared" si="7"/>
        <v/>
      </c>
      <c r="AJ13" s="359"/>
      <c r="AK13" s="363"/>
      <c r="AL13" s="363"/>
      <c r="AM13" s="358" t="str">
        <f t="shared" si="8"/>
        <v/>
      </c>
      <c r="AN13" s="359"/>
      <c r="AO13" s="363"/>
      <c r="AP13" s="363"/>
      <c r="AQ13" s="358" t="str">
        <f t="shared" si="9"/>
        <v/>
      </c>
      <c r="AR13" s="359"/>
      <c r="AS13" s="363"/>
      <c r="AT13" s="363"/>
      <c r="AU13" s="358" t="str">
        <f t="shared" si="10"/>
        <v/>
      </c>
      <c r="AV13" s="359"/>
      <c r="AW13" s="363"/>
      <c r="AX13" s="363"/>
      <c r="AY13" s="358" t="str">
        <f t="shared" si="11"/>
        <v/>
      </c>
      <c r="AZ13" s="360">
        <f t="shared" si="12"/>
        <v>0.875</v>
      </c>
    </row>
    <row r="14" spans="1:52">
      <c r="A14" s="354">
        <v>5</v>
      </c>
      <c r="B14" s="355" t="s">
        <v>511</v>
      </c>
      <c r="C14" s="362" t="s">
        <v>425</v>
      </c>
      <c r="D14" s="359"/>
      <c r="E14" s="363"/>
      <c r="F14" s="363"/>
      <c r="G14" s="358" t="str">
        <f t="shared" si="1"/>
        <v/>
      </c>
      <c r="H14" s="359"/>
      <c r="I14" s="363"/>
      <c r="J14" s="363"/>
      <c r="K14" s="358" t="str">
        <f t="shared" si="2"/>
        <v/>
      </c>
      <c r="L14" s="359">
        <v>1</v>
      </c>
      <c r="M14" s="363">
        <v>1</v>
      </c>
      <c r="N14" s="363"/>
      <c r="O14" s="358">
        <f t="shared" si="13"/>
        <v>1</v>
      </c>
      <c r="P14" s="359">
        <v>1</v>
      </c>
      <c r="Q14" s="363"/>
      <c r="R14" s="363"/>
      <c r="S14" s="358">
        <f t="shared" si="3"/>
        <v>1</v>
      </c>
      <c r="T14" s="359"/>
      <c r="U14" s="363"/>
      <c r="V14" s="363"/>
      <c r="W14" s="358" t="str">
        <f t="shared" si="4"/>
        <v/>
      </c>
      <c r="X14" s="359"/>
      <c r="Y14" s="363"/>
      <c r="Z14" s="363"/>
      <c r="AA14" s="358" t="str">
        <f t="shared" si="5"/>
        <v/>
      </c>
      <c r="AB14" s="359"/>
      <c r="AC14" s="363"/>
      <c r="AD14" s="363"/>
      <c r="AE14" s="358" t="str">
        <f t="shared" si="6"/>
        <v/>
      </c>
      <c r="AF14" s="359"/>
      <c r="AG14" s="363"/>
      <c r="AH14" s="363"/>
      <c r="AI14" s="358" t="str">
        <f t="shared" si="7"/>
        <v/>
      </c>
      <c r="AJ14" s="359"/>
      <c r="AK14" s="363"/>
      <c r="AL14" s="363"/>
      <c r="AM14" s="358" t="str">
        <f t="shared" si="8"/>
        <v/>
      </c>
      <c r="AN14" s="359"/>
      <c r="AO14" s="363"/>
      <c r="AP14" s="363"/>
      <c r="AQ14" s="358" t="str">
        <f t="shared" si="9"/>
        <v/>
      </c>
      <c r="AR14" s="359"/>
      <c r="AS14" s="363"/>
      <c r="AT14" s="363"/>
      <c r="AU14" s="358" t="str">
        <f t="shared" si="10"/>
        <v/>
      </c>
      <c r="AV14" s="359"/>
      <c r="AW14" s="363"/>
      <c r="AX14" s="363"/>
      <c r="AY14" s="358" t="str">
        <f t="shared" si="11"/>
        <v/>
      </c>
      <c r="AZ14" s="360">
        <f t="shared" si="12"/>
        <v>1</v>
      </c>
    </row>
    <row r="15" spans="1:52">
      <c r="A15" s="361">
        <v>6</v>
      </c>
      <c r="B15" s="355" t="s">
        <v>512</v>
      </c>
      <c r="C15" s="355" t="s">
        <v>425</v>
      </c>
      <c r="D15" s="359"/>
      <c r="E15" s="365"/>
      <c r="F15" s="365"/>
      <c r="G15" s="358" t="str">
        <f t="shared" si="1"/>
        <v/>
      </c>
      <c r="H15" s="359"/>
      <c r="I15" s="365"/>
      <c r="J15" s="365"/>
      <c r="K15" s="358" t="str">
        <f t="shared" si="2"/>
        <v/>
      </c>
      <c r="L15" s="359">
        <v>1</v>
      </c>
      <c r="M15" s="363">
        <v>1</v>
      </c>
      <c r="N15" s="365"/>
      <c r="O15" s="358">
        <f t="shared" si="13"/>
        <v>1</v>
      </c>
      <c r="P15" s="359">
        <v>1</v>
      </c>
      <c r="Q15" s="363"/>
      <c r="R15" s="365"/>
      <c r="S15" s="358">
        <f t="shared" si="3"/>
        <v>1</v>
      </c>
      <c r="T15" s="359"/>
      <c r="U15" s="365"/>
      <c r="V15" s="365"/>
      <c r="W15" s="358" t="str">
        <f t="shared" si="4"/>
        <v/>
      </c>
      <c r="X15" s="359"/>
      <c r="Y15" s="365"/>
      <c r="Z15" s="365"/>
      <c r="AA15" s="358" t="str">
        <f t="shared" si="5"/>
        <v/>
      </c>
      <c r="AB15" s="359"/>
      <c r="AC15" s="365"/>
      <c r="AD15" s="365"/>
      <c r="AE15" s="358" t="str">
        <f t="shared" si="6"/>
        <v/>
      </c>
      <c r="AF15" s="359"/>
      <c r="AG15" s="365"/>
      <c r="AH15" s="365"/>
      <c r="AI15" s="358" t="str">
        <f t="shared" si="7"/>
        <v/>
      </c>
      <c r="AJ15" s="359"/>
      <c r="AK15" s="365"/>
      <c r="AL15" s="365"/>
      <c r="AM15" s="358" t="str">
        <f t="shared" si="8"/>
        <v/>
      </c>
      <c r="AN15" s="359"/>
      <c r="AO15" s="365"/>
      <c r="AP15" s="365"/>
      <c r="AQ15" s="358" t="str">
        <f t="shared" si="9"/>
        <v/>
      </c>
      <c r="AR15" s="359"/>
      <c r="AS15" s="365"/>
      <c r="AT15" s="365"/>
      <c r="AU15" s="358" t="str">
        <f t="shared" si="10"/>
        <v/>
      </c>
      <c r="AV15" s="359"/>
      <c r="AW15" s="365"/>
      <c r="AX15" s="365"/>
      <c r="AY15" s="358" t="str">
        <f t="shared" si="11"/>
        <v/>
      </c>
      <c r="AZ15" s="360">
        <f t="shared" si="12"/>
        <v>1</v>
      </c>
    </row>
    <row r="16" spans="1:52">
      <c r="A16" s="361">
        <v>7</v>
      </c>
      <c r="B16" s="355" t="s">
        <v>513</v>
      </c>
      <c r="C16" s="366" t="s">
        <v>425</v>
      </c>
      <c r="D16" s="367"/>
      <c r="E16" s="363"/>
      <c r="F16" s="363"/>
      <c r="G16" s="358" t="str">
        <f t="shared" si="1"/>
        <v/>
      </c>
      <c r="H16" s="367"/>
      <c r="I16" s="363"/>
      <c r="J16" s="363"/>
      <c r="K16" s="358" t="str">
        <f t="shared" si="2"/>
        <v/>
      </c>
      <c r="L16" s="368"/>
      <c r="M16" s="369"/>
      <c r="N16" s="369"/>
      <c r="O16" s="370" t="str">
        <f t="shared" si="13"/>
        <v/>
      </c>
      <c r="P16" s="368"/>
      <c r="Q16" s="382"/>
      <c r="R16" s="382"/>
      <c r="S16" s="358" t="str">
        <f t="shared" si="3"/>
        <v/>
      </c>
      <c r="T16" s="367"/>
      <c r="U16" s="363"/>
      <c r="V16" s="363"/>
      <c r="W16" s="358" t="str">
        <f t="shared" si="4"/>
        <v/>
      </c>
      <c r="X16" s="367"/>
      <c r="Y16" s="363"/>
      <c r="Z16" s="363"/>
      <c r="AA16" s="358" t="str">
        <f t="shared" si="5"/>
        <v/>
      </c>
      <c r="AB16" s="367"/>
      <c r="AC16" s="363"/>
      <c r="AD16" s="363"/>
      <c r="AE16" s="358" t="str">
        <f t="shared" si="6"/>
        <v/>
      </c>
      <c r="AF16" s="367"/>
      <c r="AG16" s="363"/>
      <c r="AH16" s="363"/>
      <c r="AI16" s="358" t="str">
        <f t="shared" si="7"/>
        <v/>
      </c>
      <c r="AJ16" s="367"/>
      <c r="AK16" s="363"/>
      <c r="AL16" s="363"/>
      <c r="AM16" s="358" t="str">
        <f t="shared" si="8"/>
        <v/>
      </c>
      <c r="AN16" s="367"/>
      <c r="AO16" s="363"/>
      <c r="AP16" s="363"/>
      <c r="AQ16" s="358" t="str">
        <f t="shared" si="9"/>
        <v/>
      </c>
      <c r="AR16" s="367"/>
      <c r="AS16" s="363"/>
      <c r="AT16" s="363"/>
      <c r="AU16" s="358" t="str">
        <f t="shared" si="10"/>
        <v/>
      </c>
      <c r="AV16" s="367"/>
      <c r="AW16" s="363"/>
      <c r="AX16" s="363"/>
      <c r="AY16" s="358" t="str">
        <f t="shared" si="11"/>
        <v/>
      </c>
      <c r="AZ16" s="360" t="str">
        <f t="shared" si="12"/>
        <v/>
      </c>
    </row>
    <row r="17" spans="1:52">
      <c r="A17" s="364">
        <v>8</v>
      </c>
      <c r="B17" s="371" t="s">
        <v>514</v>
      </c>
      <c r="C17" s="366" t="s">
        <v>425</v>
      </c>
      <c r="D17" s="367"/>
      <c r="E17" s="363"/>
      <c r="F17" s="363"/>
      <c r="G17" s="358" t="str">
        <f t="shared" si="1"/>
        <v/>
      </c>
      <c r="H17" s="367"/>
      <c r="I17" s="363"/>
      <c r="J17" s="363"/>
      <c r="K17" s="358" t="str">
        <f t="shared" si="2"/>
        <v/>
      </c>
      <c r="L17" s="359">
        <v>1</v>
      </c>
      <c r="M17" s="363">
        <v>1</v>
      </c>
      <c r="N17" s="365"/>
      <c r="O17" s="358">
        <f>IFERROR(AVERAGE(L17:N17),"")</f>
        <v>1</v>
      </c>
      <c r="P17" s="359">
        <v>1</v>
      </c>
      <c r="Q17" s="363"/>
      <c r="R17" s="363"/>
      <c r="S17" s="358">
        <f t="shared" si="3"/>
        <v>1</v>
      </c>
      <c r="T17" s="367"/>
      <c r="U17" s="363"/>
      <c r="V17" s="363"/>
      <c r="W17" s="358" t="str">
        <f t="shared" si="4"/>
        <v/>
      </c>
      <c r="X17" s="367"/>
      <c r="Y17" s="363"/>
      <c r="Z17" s="363"/>
      <c r="AA17" s="358" t="str">
        <f t="shared" si="5"/>
        <v/>
      </c>
      <c r="AB17" s="367"/>
      <c r="AC17" s="363"/>
      <c r="AD17" s="363"/>
      <c r="AE17" s="358" t="str">
        <f t="shared" si="6"/>
        <v/>
      </c>
      <c r="AF17" s="367"/>
      <c r="AG17" s="363"/>
      <c r="AH17" s="363"/>
      <c r="AI17" s="358" t="str">
        <f t="shared" si="7"/>
        <v/>
      </c>
      <c r="AJ17" s="367"/>
      <c r="AK17" s="363"/>
      <c r="AL17" s="363"/>
      <c r="AM17" s="358" t="str">
        <f t="shared" si="8"/>
        <v/>
      </c>
      <c r="AN17" s="367"/>
      <c r="AO17" s="363"/>
      <c r="AP17" s="363"/>
      <c r="AQ17" s="358" t="str">
        <f t="shared" si="9"/>
        <v/>
      </c>
      <c r="AR17" s="367"/>
      <c r="AS17" s="363"/>
      <c r="AT17" s="363"/>
      <c r="AU17" s="358" t="str">
        <f t="shared" si="10"/>
        <v/>
      </c>
      <c r="AV17" s="367"/>
      <c r="AW17" s="363"/>
      <c r="AX17" s="363"/>
      <c r="AY17" s="358" t="str">
        <f t="shared" si="11"/>
        <v/>
      </c>
      <c r="AZ17" s="360">
        <f t="shared" si="12"/>
        <v>1</v>
      </c>
    </row>
    <row r="18" spans="1:52">
      <c r="A18" s="354">
        <v>9</v>
      </c>
      <c r="B18" s="355" t="s">
        <v>515</v>
      </c>
      <c r="C18" s="366" t="s">
        <v>425</v>
      </c>
      <c r="D18" s="367"/>
      <c r="E18" s="363"/>
      <c r="F18" s="363"/>
      <c r="G18" s="358" t="str">
        <f t="shared" si="1"/>
        <v/>
      </c>
      <c r="H18" s="367"/>
      <c r="I18" s="363"/>
      <c r="J18" s="363"/>
      <c r="K18" s="358" t="str">
        <f t="shared" si="2"/>
        <v/>
      </c>
      <c r="L18" s="367">
        <v>1</v>
      </c>
      <c r="M18" s="363">
        <v>0.95</v>
      </c>
      <c r="N18" s="363"/>
      <c r="O18" s="358">
        <f t="shared" si="13"/>
        <v>0.97499999999999998</v>
      </c>
      <c r="P18" s="367">
        <v>1</v>
      </c>
      <c r="Q18" s="363"/>
      <c r="R18" s="363"/>
      <c r="S18" s="358">
        <f t="shared" si="3"/>
        <v>1</v>
      </c>
      <c r="T18" s="367"/>
      <c r="U18" s="363"/>
      <c r="V18" s="363"/>
      <c r="W18" s="358" t="str">
        <f t="shared" si="4"/>
        <v/>
      </c>
      <c r="X18" s="367"/>
      <c r="Y18" s="363"/>
      <c r="Z18" s="363"/>
      <c r="AA18" s="358" t="str">
        <f t="shared" si="5"/>
        <v/>
      </c>
      <c r="AB18" s="367"/>
      <c r="AC18" s="363"/>
      <c r="AD18" s="363"/>
      <c r="AE18" s="358" t="str">
        <f t="shared" si="6"/>
        <v/>
      </c>
      <c r="AF18" s="367"/>
      <c r="AG18" s="363"/>
      <c r="AH18" s="363"/>
      <c r="AI18" s="358" t="str">
        <f t="shared" si="7"/>
        <v/>
      </c>
      <c r="AJ18" s="367"/>
      <c r="AK18" s="363"/>
      <c r="AL18" s="363"/>
      <c r="AM18" s="358" t="str">
        <f t="shared" si="8"/>
        <v/>
      </c>
      <c r="AN18" s="367"/>
      <c r="AO18" s="363"/>
      <c r="AP18" s="363"/>
      <c r="AQ18" s="358" t="str">
        <f t="shared" si="9"/>
        <v/>
      </c>
      <c r="AR18" s="367"/>
      <c r="AS18" s="363"/>
      <c r="AT18" s="363"/>
      <c r="AU18" s="358" t="str">
        <f t="shared" si="10"/>
        <v/>
      </c>
      <c r="AV18" s="367"/>
      <c r="AW18" s="363"/>
      <c r="AX18" s="363"/>
      <c r="AY18" s="358" t="str">
        <f t="shared" si="11"/>
        <v/>
      </c>
      <c r="AZ18" s="360">
        <f t="shared" si="12"/>
        <v>0.98750000000000004</v>
      </c>
    </row>
    <row r="19" spans="1:52">
      <c r="A19" s="361">
        <v>10</v>
      </c>
      <c r="B19" s="355" t="s">
        <v>516</v>
      </c>
      <c r="C19" s="366" t="s">
        <v>425</v>
      </c>
      <c r="D19" s="367"/>
      <c r="E19" s="363"/>
      <c r="F19" s="363"/>
      <c r="G19" s="358"/>
      <c r="H19" s="367"/>
      <c r="I19" s="363"/>
      <c r="J19" s="363"/>
      <c r="K19" s="358"/>
      <c r="L19" s="385"/>
      <c r="M19" s="382"/>
      <c r="N19" s="382"/>
      <c r="O19" s="383"/>
      <c r="P19" s="385"/>
      <c r="Q19" s="382"/>
      <c r="R19" s="382"/>
      <c r="S19" s="358" t="str">
        <f>IFERROR(AVERAGE(P19:R19),"")</f>
        <v/>
      </c>
      <c r="T19" s="367"/>
      <c r="U19" s="363"/>
      <c r="V19" s="363"/>
      <c r="W19" s="358" t="str">
        <f>IFERROR(AVERAGE(T19:V19),"")</f>
        <v/>
      </c>
      <c r="X19" s="367"/>
      <c r="Y19" s="363"/>
      <c r="Z19" s="363"/>
      <c r="AA19" s="358" t="str">
        <f>IFERROR(AVERAGE(X19:Z19),"")</f>
        <v/>
      </c>
      <c r="AB19" s="367"/>
      <c r="AC19" s="363"/>
      <c r="AD19" s="363"/>
      <c r="AE19" s="358" t="str">
        <f>IFERROR(AVERAGE(AB19:AD19),"")</f>
        <v/>
      </c>
      <c r="AF19" s="367"/>
      <c r="AG19" s="363"/>
      <c r="AH19" s="363"/>
      <c r="AI19" s="358" t="str">
        <f>IFERROR(AVERAGE(AF19:AH19),"")</f>
        <v/>
      </c>
      <c r="AJ19" s="367"/>
      <c r="AK19" s="363"/>
      <c r="AL19" s="363"/>
      <c r="AM19" s="358" t="str">
        <f>IFERROR(AVERAGE(AJ19:AL19),"")</f>
        <v/>
      </c>
      <c r="AN19" s="367"/>
      <c r="AO19" s="363"/>
      <c r="AP19" s="363"/>
      <c r="AQ19" s="358" t="str">
        <f>IFERROR(AVERAGE(AN19:AP19),"")</f>
        <v/>
      </c>
      <c r="AR19" s="367"/>
      <c r="AS19" s="363"/>
      <c r="AT19" s="363"/>
      <c r="AU19" s="358" t="str">
        <f>IFERROR(AVERAGE(AR19:AT19),"")</f>
        <v/>
      </c>
      <c r="AV19" s="367"/>
      <c r="AW19" s="363"/>
      <c r="AX19" s="363"/>
      <c r="AY19" s="358" t="str">
        <f>IFERROR(AVERAGE(AV19:AX19),"")</f>
        <v/>
      </c>
      <c r="AZ19" s="360" t="str">
        <f t="shared" si="12"/>
        <v/>
      </c>
    </row>
    <row r="20" spans="1:52">
      <c r="A20" s="361">
        <v>11</v>
      </c>
      <c r="B20" s="355" t="s">
        <v>517</v>
      </c>
      <c r="C20" s="366" t="s">
        <v>425</v>
      </c>
      <c r="D20" s="367"/>
      <c r="E20" s="363"/>
      <c r="F20" s="363"/>
      <c r="G20" s="358" t="str">
        <f t="shared" si="1"/>
        <v/>
      </c>
      <c r="H20" s="367"/>
      <c r="I20" s="363"/>
      <c r="J20" s="363"/>
      <c r="K20" s="358" t="str">
        <f t="shared" si="2"/>
        <v/>
      </c>
      <c r="L20" s="367">
        <v>1</v>
      </c>
      <c r="M20" s="363">
        <v>1</v>
      </c>
      <c r="N20" s="363"/>
      <c r="O20" s="358">
        <f>IFERROR(AVERAGE(L20:N20),"")</f>
        <v>1</v>
      </c>
      <c r="P20" s="367">
        <v>1</v>
      </c>
      <c r="Q20" s="384"/>
      <c r="R20" s="384"/>
      <c r="S20" s="358">
        <f t="shared" si="3"/>
        <v>1</v>
      </c>
      <c r="T20" s="367"/>
      <c r="U20" s="363"/>
      <c r="V20" s="363"/>
      <c r="W20" s="358" t="str">
        <f t="shared" si="4"/>
        <v/>
      </c>
      <c r="X20" s="367"/>
      <c r="Y20" s="363"/>
      <c r="Z20" s="363"/>
      <c r="AA20" s="358" t="str">
        <f t="shared" si="5"/>
        <v/>
      </c>
      <c r="AB20" s="367"/>
      <c r="AC20" s="363"/>
      <c r="AD20" s="363"/>
      <c r="AE20" s="358" t="str">
        <f t="shared" si="6"/>
        <v/>
      </c>
      <c r="AF20" s="367"/>
      <c r="AG20" s="363"/>
      <c r="AH20" s="363"/>
      <c r="AI20" s="358" t="str">
        <f t="shared" si="7"/>
        <v/>
      </c>
      <c r="AJ20" s="367"/>
      <c r="AK20" s="363"/>
      <c r="AL20" s="363"/>
      <c r="AM20" s="358" t="str">
        <f t="shared" si="8"/>
        <v/>
      </c>
      <c r="AN20" s="367"/>
      <c r="AO20" s="363"/>
      <c r="AP20" s="363"/>
      <c r="AQ20" s="358" t="str">
        <f t="shared" si="9"/>
        <v/>
      </c>
      <c r="AR20" s="367"/>
      <c r="AS20" s="363"/>
      <c r="AT20" s="363"/>
      <c r="AU20" s="358" t="str">
        <f t="shared" si="10"/>
        <v/>
      </c>
      <c r="AV20" s="367"/>
      <c r="AW20" s="363"/>
      <c r="AX20" s="363"/>
      <c r="AY20" s="358" t="str">
        <f t="shared" si="11"/>
        <v/>
      </c>
      <c r="AZ20" s="360">
        <f t="shared" si="12"/>
        <v>1</v>
      </c>
    </row>
    <row r="21" spans="1:52" ht="26.4">
      <c r="A21" s="364">
        <v>12</v>
      </c>
      <c r="B21" s="355" t="s">
        <v>518</v>
      </c>
      <c r="C21" s="366" t="s">
        <v>425</v>
      </c>
      <c r="D21" s="367"/>
      <c r="E21" s="363"/>
      <c r="F21" s="363"/>
      <c r="G21" s="358" t="str">
        <f t="shared" si="1"/>
        <v/>
      </c>
      <c r="H21" s="367"/>
      <c r="I21" s="363"/>
      <c r="J21" s="363"/>
      <c r="K21" s="358" t="str">
        <f t="shared" si="2"/>
        <v/>
      </c>
      <c r="L21" s="368"/>
      <c r="M21" s="369"/>
      <c r="N21" s="369"/>
      <c r="O21" s="370" t="str">
        <f t="shared" si="13"/>
        <v/>
      </c>
      <c r="P21" s="368"/>
      <c r="Q21" s="382"/>
      <c r="R21" s="382"/>
      <c r="S21" s="358" t="str">
        <f t="shared" si="3"/>
        <v/>
      </c>
      <c r="T21" s="367"/>
      <c r="U21" s="363"/>
      <c r="V21" s="363"/>
      <c r="W21" s="358" t="str">
        <f t="shared" si="4"/>
        <v/>
      </c>
      <c r="X21" s="367"/>
      <c r="Y21" s="363"/>
      <c r="Z21" s="363"/>
      <c r="AA21" s="358" t="str">
        <f t="shared" si="5"/>
        <v/>
      </c>
      <c r="AB21" s="367"/>
      <c r="AC21" s="363"/>
      <c r="AD21" s="363"/>
      <c r="AE21" s="358" t="str">
        <f t="shared" si="6"/>
        <v/>
      </c>
      <c r="AF21" s="367"/>
      <c r="AG21" s="363"/>
      <c r="AH21" s="363"/>
      <c r="AI21" s="358" t="str">
        <f t="shared" si="7"/>
        <v/>
      </c>
      <c r="AJ21" s="367"/>
      <c r="AK21" s="363"/>
      <c r="AL21" s="363"/>
      <c r="AM21" s="358" t="str">
        <f t="shared" si="8"/>
        <v/>
      </c>
      <c r="AN21" s="367"/>
      <c r="AO21" s="363"/>
      <c r="AP21" s="363"/>
      <c r="AQ21" s="358" t="str">
        <f t="shared" si="9"/>
        <v/>
      </c>
      <c r="AR21" s="367"/>
      <c r="AS21" s="363"/>
      <c r="AT21" s="363"/>
      <c r="AU21" s="358" t="str">
        <f t="shared" si="10"/>
        <v/>
      </c>
      <c r="AV21" s="367"/>
      <c r="AW21" s="363"/>
      <c r="AX21" s="363"/>
      <c r="AY21" s="358" t="str">
        <f t="shared" si="11"/>
        <v/>
      </c>
      <c r="AZ21" s="360" t="str">
        <f t="shared" si="12"/>
        <v/>
      </c>
    </row>
    <row r="22" spans="1:52">
      <c r="A22" s="354">
        <v>13</v>
      </c>
      <c r="B22" s="355" t="s">
        <v>519</v>
      </c>
      <c r="C22" s="366" t="s">
        <v>425</v>
      </c>
      <c r="D22" s="367"/>
      <c r="E22" s="363"/>
      <c r="F22" s="363"/>
      <c r="G22" s="358" t="str">
        <f t="shared" si="1"/>
        <v/>
      </c>
      <c r="H22" s="367"/>
      <c r="I22" s="363"/>
      <c r="J22" s="363"/>
      <c r="K22" s="358" t="str">
        <f t="shared" si="2"/>
        <v/>
      </c>
      <c r="L22" s="367">
        <v>1</v>
      </c>
      <c r="M22" s="363">
        <v>1</v>
      </c>
      <c r="N22" s="363"/>
      <c r="O22" s="358">
        <f t="shared" si="13"/>
        <v>1</v>
      </c>
      <c r="P22" s="367">
        <v>1</v>
      </c>
      <c r="Q22" s="363"/>
      <c r="R22" s="363"/>
      <c r="S22" s="358">
        <f t="shared" si="3"/>
        <v>1</v>
      </c>
      <c r="T22" s="367"/>
      <c r="U22" s="363"/>
      <c r="V22" s="363"/>
      <c r="W22" s="358" t="str">
        <f t="shared" si="4"/>
        <v/>
      </c>
      <c r="X22" s="367"/>
      <c r="Y22" s="363"/>
      <c r="Z22" s="363"/>
      <c r="AA22" s="358" t="str">
        <f t="shared" si="5"/>
        <v/>
      </c>
      <c r="AB22" s="367"/>
      <c r="AC22" s="363"/>
      <c r="AD22" s="363"/>
      <c r="AE22" s="358" t="str">
        <f t="shared" si="6"/>
        <v/>
      </c>
      <c r="AF22" s="367"/>
      <c r="AG22" s="363"/>
      <c r="AH22" s="363"/>
      <c r="AI22" s="358" t="str">
        <f t="shared" si="7"/>
        <v/>
      </c>
      <c r="AJ22" s="367"/>
      <c r="AK22" s="363"/>
      <c r="AL22" s="363"/>
      <c r="AM22" s="358" t="str">
        <f t="shared" si="8"/>
        <v/>
      </c>
      <c r="AN22" s="367"/>
      <c r="AO22" s="363"/>
      <c r="AP22" s="363"/>
      <c r="AQ22" s="358" t="str">
        <f t="shared" si="9"/>
        <v/>
      </c>
      <c r="AR22" s="367"/>
      <c r="AS22" s="363"/>
      <c r="AT22" s="363"/>
      <c r="AU22" s="358" t="str">
        <f t="shared" si="10"/>
        <v/>
      </c>
      <c r="AV22" s="367"/>
      <c r="AW22" s="363"/>
      <c r="AX22" s="363"/>
      <c r="AY22" s="358" t="str">
        <f t="shared" si="11"/>
        <v/>
      </c>
      <c r="AZ22" s="360">
        <f t="shared" si="12"/>
        <v>1</v>
      </c>
    </row>
    <row r="23" spans="1:52">
      <c r="A23" s="361">
        <v>14</v>
      </c>
      <c r="B23" s="355" t="s">
        <v>520</v>
      </c>
      <c r="C23" s="366" t="s">
        <v>425</v>
      </c>
      <c r="D23" s="367"/>
      <c r="E23" s="363"/>
      <c r="F23" s="363"/>
      <c r="G23" s="358" t="str">
        <f t="shared" si="1"/>
        <v/>
      </c>
      <c r="H23" s="367"/>
      <c r="I23" s="363"/>
      <c r="J23" s="363"/>
      <c r="K23" s="358" t="str">
        <f t="shared" si="2"/>
        <v/>
      </c>
      <c r="L23" s="367">
        <v>1</v>
      </c>
      <c r="M23" s="363">
        <v>1</v>
      </c>
      <c r="N23" s="363"/>
      <c r="O23" s="358">
        <f t="shared" si="13"/>
        <v>1</v>
      </c>
      <c r="P23" s="367">
        <v>1</v>
      </c>
      <c r="Q23" s="363"/>
      <c r="R23" s="363"/>
      <c r="S23" s="358">
        <f t="shared" si="3"/>
        <v>1</v>
      </c>
      <c r="T23" s="367"/>
      <c r="U23" s="363"/>
      <c r="V23" s="363"/>
      <c r="W23" s="358" t="str">
        <f t="shared" si="4"/>
        <v/>
      </c>
      <c r="X23" s="367"/>
      <c r="Y23" s="363"/>
      <c r="Z23" s="363"/>
      <c r="AA23" s="358" t="str">
        <f t="shared" si="5"/>
        <v/>
      </c>
      <c r="AB23" s="367"/>
      <c r="AC23" s="363"/>
      <c r="AD23" s="363"/>
      <c r="AE23" s="358" t="str">
        <f t="shared" si="6"/>
        <v/>
      </c>
      <c r="AF23" s="367"/>
      <c r="AG23" s="363"/>
      <c r="AH23" s="363"/>
      <c r="AI23" s="358" t="str">
        <f t="shared" si="7"/>
        <v/>
      </c>
      <c r="AJ23" s="367"/>
      <c r="AK23" s="363"/>
      <c r="AL23" s="363"/>
      <c r="AM23" s="358" t="str">
        <f t="shared" si="8"/>
        <v/>
      </c>
      <c r="AN23" s="367"/>
      <c r="AO23" s="363"/>
      <c r="AP23" s="363"/>
      <c r="AQ23" s="358" t="str">
        <f t="shared" si="9"/>
        <v/>
      </c>
      <c r="AR23" s="367"/>
      <c r="AS23" s="363"/>
      <c r="AT23" s="363"/>
      <c r="AU23" s="358" t="str">
        <f t="shared" si="10"/>
        <v/>
      </c>
      <c r="AV23" s="367"/>
      <c r="AW23" s="363"/>
      <c r="AX23" s="363"/>
      <c r="AY23" s="358" t="str">
        <f t="shared" si="11"/>
        <v/>
      </c>
      <c r="AZ23" s="360">
        <f t="shared" si="12"/>
        <v>1</v>
      </c>
    </row>
    <row r="24" spans="1:52">
      <c r="A24" s="361">
        <v>15</v>
      </c>
      <c r="B24" s="355" t="s">
        <v>521</v>
      </c>
      <c r="C24" s="366" t="s">
        <v>425</v>
      </c>
      <c r="D24" s="367"/>
      <c r="E24" s="363"/>
      <c r="F24" s="363"/>
      <c r="G24" s="358"/>
      <c r="H24" s="367"/>
      <c r="I24" s="363"/>
      <c r="J24" s="363"/>
      <c r="K24" s="358"/>
      <c r="L24" s="367">
        <v>0.8</v>
      </c>
      <c r="M24" s="363">
        <v>1</v>
      </c>
      <c r="N24" s="363"/>
      <c r="O24" s="358">
        <f t="shared" si="13"/>
        <v>0.9</v>
      </c>
      <c r="P24" s="367">
        <v>1</v>
      </c>
      <c r="Q24" s="363"/>
      <c r="R24" s="363"/>
      <c r="S24" s="358">
        <f t="shared" si="3"/>
        <v>1</v>
      </c>
      <c r="T24" s="367"/>
      <c r="U24" s="363"/>
      <c r="V24" s="363"/>
      <c r="W24" s="358" t="str">
        <f t="shared" si="4"/>
        <v/>
      </c>
      <c r="X24" s="367"/>
      <c r="Y24" s="363"/>
      <c r="Z24" s="363"/>
      <c r="AA24" s="358" t="str">
        <f t="shared" si="5"/>
        <v/>
      </c>
      <c r="AB24" s="367"/>
      <c r="AC24" s="363"/>
      <c r="AD24" s="363"/>
      <c r="AE24" s="358" t="str">
        <f t="shared" si="6"/>
        <v/>
      </c>
      <c r="AF24" s="367"/>
      <c r="AG24" s="363"/>
      <c r="AH24" s="363"/>
      <c r="AI24" s="358" t="str">
        <f t="shared" si="7"/>
        <v/>
      </c>
      <c r="AJ24" s="367"/>
      <c r="AK24" s="363"/>
      <c r="AL24" s="363"/>
      <c r="AM24" s="358" t="str">
        <f t="shared" si="8"/>
        <v/>
      </c>
      <c r="AN24" s="367"/>
      <c r="AO24" s="363"/>
      <c r="AP24" s="363"/>
      <c r="AQ24" s="358" t="str">
        <f t="shared" si="9"/>
        <v/>
      </c>
      <c r="AR24" s="367"/>
      <c r="AS24" s="363"/>
      <c r="AT24" s="363"/>
      <c r="AU24" s="358" t="str">
        <f t="shared" si="10"/>
        <v/>
      </c>
      <c r="AV24" s="367"/>
      <c r="AW24" s="363"/>
      <c r="AX24" s="363"/>
      <c r="AY24" s="358" t="str">
        <f t="shared" si="11"/>
        <v/>
      </c>
      <c r="AZ24" s="360">
        <f t="shared" si="12"/>
        <v>0.95</v>
      </c>
    </row>
    <row r="25" spans="1:52">
      <c r="A25" s="364">
        <v>16</v>
      </c>
      <c r="B25" s="355" t="s">
        <v>522</v>
      </c>
      <c r="C25" s="366" t="s">
        <v>425</v>
      </c>
      <c r="D25" s="367"/>
      <c r="E25" s="363"/>
      <c r="F25" s="363"/>
      <c r="G25" s="358"/>
      <c r="H25" s="367"/>
      <c r="I25" s="363"/>
      <c r="J25" s="363"/>
      <c r="K25" s="358"/>
      <c r="L25" s="367">
        <v>0.9</v>
      </c>
      <c r="M25" s="363">
        <v>1</v>
      </c>
      <c r="N25" s="363"/>
      <c r="O25" s="358">
        <f t="shared" si="13"/>
        <v>0.95</v>
      </c>
      <c r="P25" s="367">
        <v>1</v>
      </c>
      <c r="Q25" s="363"/>
      <c r="R25" s="363"/>
      <c r="S25" s="358">
        <f t="shared" si="3"/>
        <v>1</v>
      </c>
      <c r="T25" s="367"/>
      <c r="U25" s="363"/>
      <c r="V25" s="363"/>
      <c r="W25" s="358" t="str">
        <f t="shared" si="4"/>
        <v/>
      </c>
      <c r="X25" s="367"/>
      <c r="Y25" s="363"/>
      <c r="Z25" s="363"/>
      <c r="AA25" s="358" t="str">
        <f t="shared" si="5"/>
        <v/>
      </c>
      <c r="AB25" s="367"/>
      <c r="AC25" s="363"/>
      <c r="AD25" s="363"/>
      <c r="AE25" s="358" t="str">
        <f t="shared" si="6"/>
        <v/>
      </c>
      <c r="AF25" s="367"/>
      <c r="AG25" s="363"/>
      <c r="AH25" s="363"/>
      <c r="AI25" s="358" t="str">
        <f t="shared" si="7"/>
        <v/>
      </c>
      <c r="AJ25" s="367"/>
      <c r="AK25" s="363"/>
      <c r="AL25" s="363"/>
      <c r="AM25" s="358" t="str">
        <f t="shared" si="8"/>
        <v/>
      </c>
      <c r="AN25" s="367"/>
      <c r="AO25" s="363"/>
      <c r="AP25" s="363"/>
      <c r="AQ25" s="358" t="str">
        <f t="shared" si="9"/>
        <v/>
      </c>
      <c r="AR25" s="367"/>
      <c r="AS25" s="363"/>
      <c r="AT25" s="363"/>
      <c r="AU25" s="358" t="str">
        <f t="shared" si="10"/>
        <v/>
      </c>
      <c r="AV25" s="367"/>
      <c r="AW25" s="363"/>
      <c r="AX25" s="363"/>
      <c r="AY25" s="358" t="str">
        <f t="shared" si="11"/>
        <v/>
      </c>
      <c r="AZ25" s="360">
        <f t="shared" si="12"/>
        <v>0.97499999999999998</v>
      </c>
    </row>
    <row r="26" spans="1:52">
      <c r="A26" s="354">
        <v>17</v>
      </c>
      <c r="B26" s="355" t="s">
        <v>523</v>
      </c>
      <c r="C26" s="366" t="s">
        <v>425</v>
      </c>
      <c r="D26" s="367"/>
      <c r="E26" s="363"/>
      <c r="F26" s="363"/>
      <c r="G26" s="358"/>
      <c r="H26" s="367"/>
      <c r="I26" s="363"/>
      <c r="J26" s="363"/>
      <c r="K26" s="358"/>
      <c r="L26" s="367">
        <v>1</v>
      </c>
      <c r="M26" s="363">
        <v>1</v>
      </c>
      <c r="N26" s="363"/>
      <c r="O26" s="358">
        <f t="shared" si="13"/>
        <v>1</v>
      </c>
      <c r="P26" s="367">
        <v>1</v>
      </c>
      <c r="Q26" s="363"/>
      <c r="R26" s="363"/>
      <c r="S26" s="358">
        <f t="shared" si="3"/>
        <v>1</v>
      </c>
      <c r="T26" s="367"/>
      <c r="U26" s="363"/>
      <c r="V26" s="363"/>
      <c r="W26" s="358" t="str">
        <f t="shared" si="4"/>
        <v/>
      </c>
      <c r="X26" s="367"/>
      <c r="Y26" s="363"/>
      <c r="Z26" s="363"/>
      <c r="AA26" s="358" t="str">
        <f t="shared" si="5"/>
        <v/>
      </c>
      <c r="AB26" s="367"/>
      <c r="AC26" s="363"/>
      <c r="AD26" s="363"/>
      <c r="AE26" s="358" t="str">
        <f t="shared" si="6"/>
        <v/>
      </c>
      <c r="AF26" s="367"/>
      <c r="AG26" s="363"/>
      <c r="AH26" s="363"/>
      <c r="AI26" s="358" t="str">
        <f t="shared" si="7"/>
        <v/>
      </c>
      <c r="AJ26" s="367"/>
      <c r="AK26" s="363"/>
      <c r="AL26" s="363"/>
      <c r="AM26" s="358" t="str">
        <f t="shared" si="8"/>
        <v/>
      </c>
      <c r="AN26" s="367"/>
      <c r="AO26" s="363"/>
      <c r="AP26" s="363"/>
      <c r="AQ26" s="358" t="str">
        <f t="shared" si="9"/>
        <v/>
      </c>
      <c r="AR26" s="367"/>
      <c r="AS26" s="363"/>
      <c r="AT26" s="363"/>
      <c r="AU26" s="358" t="str">
        <f t="shared" si="10"/>
        <v/>
      </c>
      <c r="AV26" s="367"/>
      <c r="AW26" s="363"/>
      <c r="AX26" s="363"/>
      <c r="AY26" s="358" t="str">
        <f t="shared" si="11"/>
        <v/>
      </c>
      <c r="AZ26" s="360">
        <f t="shared" si="12"/>
        <v>1</v>
      </c>
    </row>
    <row r="27" spans="1:52">
      <c r="A27" s="361">
        <v>18</v>
      </c>
      <c r="B27" s="355" t="s">
        <v>524</v>
      </c>
      <c r="C27" s="366" t="s">
        <v>425</v>
      </c>
      <c r="D27" s="367"/>
      <c r="E27" s="363"/>
      <c r="F27" s="363"/>
      <c r="G27" s="358" t="str">
        <f t="shared" si="1"/>
        <v/>
      </c>
      <c r="H27" s="367"/>
      <c r="I27" s="363"/>
      <c r="J27" s="363"/>
      <c r="K27" s="358" t="str">
        <f t="shared" si="2"/>
        <v/>
      </c>
      <c r="L27" s="368"/>
      <c r="M27" s="369"/>
      <c r="N27" s="369"/>
      <c r="O27" s="370" t="str">
        <f t="shared" si="13"/>
        <v/>
      </c>
      <c r="P27" s="368"/>
      <c r="Q27" s="382"/>
      <c r="R27" s="382"/>
      <c r="S27" s="358" t="str">
        <f t="shared" si="3"/>
        <v/>
      </c>
      <c r="T27" s="367"/>
      <c r="U27" s="363"/>
      <c r="V27" s="363"/>
      <c r="W27" s="358" t="str">
        <f t="shared" si="4"/>
        <v/>
      </c>
      <c r="X27" s="367"/>
      <c r="Y27" s="363"/>
      <c r="Z27" s="363"/>
      <c r="AA27" s="358" t="str">
        <f t="shared" si="5"/>
        <v/>
      </c>
      <c r="AB27" s="367"/>
      <c r="AC27" s="363"/>
      <c r="AD27" s="363"/>
      <c r="AE27" s="358" t="str">
        <f t="shared" si="6"/>
        <v/>
      </c>
      <c r="AF27" s="367"/>
      <c r="AG27" s="363"/>
      <c r="AH27" s="363"/>
      <c r="AI27" s="358" t="str">
        <f t="shared" si="7"/>
        <v/>
      </c>
      <c r="AJ27" s="367"/>
      <c r="AK27" s="363"/>
      <c r="AL27" s="363"/>
      <c r="AM27" s="358" t="str">
        <f t="shared" si="8"/>
        <v/>
      </c>
      <c r="AN27" s="367"/>
      <c r="AO27" s="363"/>
      <c r="AP27" s="363"/>
      <c r="AQ27" s="358" t="str">
        <f t="shared" si="9"/>
        <v/>
      </c>
      <c r="AR27" s="367"/>
      <c r="AS27" s="363"/>
      <c r="AT27" s="363"/>
      <c r="AU27" s="358" t="str">
        <f t="shared" si="10"/>
        <v/>
      </c>
      <c r="AV27" s="367"/>
      <c r="AW27" s="363"/>
      <c r="AX27" s="363"/>
      <c r="AY27" s="358" t="str">
        <f t="shared" si="11"/>
        <v/>
      </c>
      <c r="AZ27" s="360" t="str">
        <f t="shared" si="12"/>
        <v/>
      </c>
    </row>
    <row r="28" spans="1:52" ht="26.4">
      <c r="A28" s="361">
        <v>19</v>
      </c>
      <c r="B28" s="355" t="s">
        <v>525</v>
      </c>
      <c r="C28" s="366" t="s">
        <v>425</v>
      </c>
      <c r="D28" s="367"/>
      <c r="E28" s="363"/>
      <c r="F28" s="363"/>
      <c r="G28" s="358" t="str">
        <f t="shared" si="1"/>
        <v/>
      </c>
      <c r="H28" s="367"/>
      <c r="I28" s="363"/>
      <c r="J28" s="363"/>
      <c r="K28" s="358" t="str">
        <f t="shared" si="2"/>
        <v/>
      </c>
      <c r="L28" s="367">
        <v>1</v>
      </c>
      <c r="M28" s="363">
        <v>1</v>
      </c>
      <c r="N28" s="363"/>
      <c r="O28" s="358">
        <f t="shared" si="13"/>
        <v>1</v>
      </c>
      <c r="P28" s="367">
        <v>1</v>
      </c>
      <c r="Q28" s="363"/>
      <c r="R28" s="363"/>
      <c r="S28" s="358">
        <f t="shared" si="3"/>
        <v>1</v>
      </c>
      <c r="T28" s="367"/>
      <c r="U28" s="363"/>
      <c r="V28" s="363"/>
      <c r="W28" s="358" t="str">
        <f t="shared" si="4"/>
        <v/>
      </c>
      <c r="X28" s="367"/>
      <c r="Y28" s="363"/>
      <c r="Z28" s="363"/>
      <c r="AA28" s="358" t="str">
        <f t="shared" si="5"/>
        <v/>
      </c>
      <c r="AB28" s="367"/>
      <c r="AC28" s="363"/>
      <c r="AD28" s="363"/>
      <c r="AE28" s="358" t="str">
        <f t="shared" si="6"/>
        <v/>
      </c>
      <c r="AF28" s="367"/>
      <c r="AG28" s="363"/>
      <c r="AH28" s="363"/>
      <c r="AI28" s="358" t="str">
        <f t="shared" si="7"/>
        <v/>
      </c>
      <c r="AJ28" s="367"/>
      <c r="AK28" s="363"/>
      <c r="AL28" s="363"/>
      <c r="AM28" s="358" t="str">
        <f t="shared" si="8"/>
        <v/>
      </c>
      <c r="AN28" s="367"/>
      <c r="AO28" s="363"/>
      <c r="AP28" s="363"/>
      <c r="AQ28" s="358" t="str">
        <f t="shared" si="9"/>
        <v/>
      </c>
      <c r="AR28" s="367"/>
      <c r="AS28" s="363"/>
      <c r="AT28" s="363"/>
      <c r="AU28" s="358" t="str">
        <f t="shared" si="10"/>
        <v/>
      </c>
      <c r="AV28" s="367"/>
      <c r="AW28" s="363"/>
      <c r="AX28" s="363"/>
      <c r="AY28" s="358" t="str">
        <f t="shared" si="11"/>
        <v/>
      </c>
      <c r="AZ28" s="360">
        <f t="shared" si="12"/>
        <v>1</v>
      </c>
    </row>
    <row r="29" spans="1:52">
      <c r="A29" s="364">
        <v>20</v>
      </c>
      <c r="B29" s="355" t="s">
        <v>526</v>
      </c>
      <c r="C29" s="366" t="s">
        <v>425</v>
      </c>
      <c r="D29" s="367"/>
      <c r="E29" s="363"/>
      <c r="F29" s="363"/>
      <c r="G29" s="358" t="str">
        <f t="shared" si="1"/>
        <v/>
      </c>
      <c r="H29" s="367"/>
      <c r="I29" s="363"/>
      <c r="J29" s="363"/>
      <c r="K29" s="358" t="str">
        <f t="shared" si="2"/>
        <v/>
      </c>
      <c r="L29" s="367">
        <v>1</v>
      </c>
      <c r="M29" s="363">
        <v>1</v>
      </c>
      <c r="N29" s="363"/>
      <c r="O29" s="358">
        <f t="shared" si="13"/>
        <v>1</v>
      </c>
      <c r="P29" s="367">
        <v>1</v>
      </c>
      <c r="Q29" s="363"/>
      <c r="R29" s="363"/>
      <c r="S29" s="358">
        <f t="shared" si="3"/>
        <v>1</v>
      </c>
      <c r="T29" s="367"/>
      <c r="U29" s="363"/>
      <c r="V29" s="363"/>
      <c r="W29" s="358" t="str">
        <f t="shared" si="4"/>
        <v/>
      </c>
      <c r="X29" s="367"/>
      <c r="Y29" s="363"/>
      <c r="Z29" s="363"/>
      <c r="AA29" s="358" t="str">
        <f t="shared" si="5"/>
        <v/>
      </c>
      <c r="AB29" s="367"/>
      <c r="AC29" s="363"/>
      <c r="AD29" s="363"/>
      <c r="AE29" s="358" t="str">
        <f t="shared" si="6"/>
        <v/>
      </c>
      <c r="AF29" s="367"/>
      <c r="AG29" s="363"/>
      <c r="AH29" s="363"/>
      <c r="AI29" s="358" t="str">
        <f t="shared" si="7"/>
        <v/>
      </c>
      <c r="AJ29" s="367"/>
      <c r="AK29" s="363"/>
      <c r="AL29" s="363"/>
      <c r="AM29" s="358" t="str">
        <f t="shared" si="8"/>
        <v/>
      </c>
      <c r="AN29" s="367"/>
      <c r="AO29" s="363"/>
      <c r="AP29" s="363"/>
      <c r="AQ29" s="358" t="str">
        <f t="shared" si="9"/>
        <v/>
      </c>
      <c r="AR29" s="367"/>
      <c r="AS29" s="363"/>
      <c r="AT29" s="363"/>
      <c r="AU29" s="358" t="str">
        <f t="shared" si="10"/>
        <v/>
      </c>
      <c r="AV29" s="367"/>
      <c r="AW29" s="363"/>
      <c r="AX29" s="363"/>
      <c r="AY29" s="358" t="str">
        <f t="shared" si="11"/>
        <v/>
      </c>
      <c r="AZ29" s="360">
        <f t="shared" si="12"/>
        <v>1</v>
      </c>
    </row>
    <row r="30" spans="1:52">
      <c r="A30" s="354">
        <v>21</v>
      </c>
      <c r="B30" s="355" t="s">
        <v>527</v>
      </c>
      <c r="C30" s="366" t="s">
        <v>425</v>
      </c>
      <c r="D30" s="367"/>
      <c r="E30" s="363"/>
      <c r="F30" s="363"/>
      <c r="G30" s="358" t="str">
        <f t="shared" si="1"/>
        <v/>
      </c>
      <c r="H30" s="367"/>
      <c r="I30" s="363"/>
      <c r="J30" s="363"/>
      <c r="K30" s="358" t="str">
        <f t="shared" si="2"/>
        <v/>
      </c>
      <c r="L30" s="368"/>
      <c r="M30" s="369"/>
      <c r="N30" s="369"/>
      <c r="O30" s="370" t="str">
        <f t="shared" si="13"/>
        <v/>
      </c>
      <c r="P30" s="368"/>
      <c r="Q30" s="382"/>
      <c r="R30" s="382"/>
      <c r="S30" s="358" t="str">
        <f t="shared" si="3"/>
        <v/>
      </c>
      <c r="T30" s="367"/>
      <c r="U30" s="363"/>
      <c r="V30" s="363"/>
      <c r="W30" s="358" t="str">
        <f t="shared" si="4"/>
        <v/>
      </c>
      <c r="X30" s="367"/>
      <c r="Y30" s="363"/>
      <c r="Z30" s="363"/>
      <c r="AA30" s="358" t="str">
        <f t="shared" si="5"/>
        <v/>
      </c>
      <c r="AB30" s="367"/>
      <c r="AC30" s="363"/>
      <c r="AD30" s="363"/>
      <c r="AE30" s="358" t="str">
        <f t="shared" si="6"/>
        <v/>
      </c>
      <c r="AF30" s="367"/>
      <c r="AG30" s="363"/>
      <c r="AH30" s="363"/>
      <c r="AI30" s="358" t="str">
        <f t="shared" si="7"/>
        <v/>
      </c>
      <c r="AJ30" s="367"/>
      <c r="AK30" s="363"/>
      <c r="AL30" s="363"/>
      <c r="AM30" s="358" t="str">
        <f t="shared" si="8"/>
        <v/>
      </c>
      <c r="AN30" s="367"/>
      <c r="AO30" s="363"/>
      <c r="AP30" s="363"/>
      <c r="AQ30" s="358" t="str">
        <f t="shared" si="9"/>
        <v/>
      </c>
      <c r="AR30" s="367"/>
      <c r="AS30" s="363"/>
      <c r="AT30" s="363"/>
      <c r="AU30" s="358" t="str">
        <f t="shared" si="10"/>
        <v/>
      </c>
      <c r="AV30" s="367"/>
      <c r="AW30" s="363"/>
      <c r="AX30" s="363"/>
      <c r="AY30" s="358" t="str">
        <f t="shared" si="11"/>
        <v/>
      </c>
      <c r="AZ30" s="360" t="str">
        <f t="shared" si="12"/>
        <v/>
      </c>
    </row>
    <row r="31" spans="1:52">
      <c r="A31" s="361">
        <v>22</v>
      </c>
      <c r="B31" s="355" t="s">
        <v>528</v>
      </c>
      <c r="C31" s="366" t="s">
        <v>425</v>
      </c>
      <c r="D31" s="367"/>
      <c r="E31" s="363"/>
      <c r="F31" s="363"/>
      <c r="G31" s="358" t="str">
        <f t="shared" si="1"/>
        <v/>
      </c>
      <c r="H31" s="367"/>
      <c r="I31" s="363"/>
      <c r="J31" s="363"/>
      <c r="K31" s="358" t="str">
        <f t="shared" si="2"/>
        <v/>
      </c>
      <c r="L31" s="367">
        <v>1</v>
      </c>
      <c r="M31" s="363">
        <v>1</v>
      </c>
      <c r="N31" s="363"/>
      <c r="O31" s="358">
        <f t="shared" si="13"/>
        <v>1</v>
      </c>
      <c r="P31" s="367">
        <v>0.9</v>
      </c>
      <c r="Q31" s="363"/>
      <c r="R31" s="363"/>
      <c r="S31" s="358">
        <f t="shared" si="3"/>
        <v>0.9</v>
      </c>
      <c r="T31" s="367"/>
      <c r="U31" s="363"/>
      <c r="V31" s="363"/>
      <c r="W31" s="358" t="str">
        <f t="shared" si="4"/>
        <v/>
      </c>
      <c r="X31" s="367"/>
      <c r="Y31" s="363"/>
      <c r="Z31" s="363"/>
      <c r="AA31" s="358" t="str">
        <f t="shared" si="5"/>
        <v/>
      </c>
      <c r="AB31" s="367"/>
      <c r="AC31" s="363"/>
      <c r="AD31" s="363"/>
      <c r="AE31" s="358" t="str">
        <f t="shared" si="6"/>
        <v/>
      </c>
      <c r="AF31" s="367"/>
      <c r="AG31" s="363"/>
      <c r="AH31" s="363"/>
      <c r="AI31" s="358" t="str">
        <f t="shared" si="7"/>
        <v/>
      </c>
      <c r="AJ31" s="367"/>
      <c r="AK31" s="363"/>
      <c r="AL31" s="363"/>
      <c r="AM31" s="358" t="str">
        <f t="shared" si="8"/>
        <v/>
      </c>
      <c r="AN31" s="367"/>
      <c r="AO31" s="363"/>
      <c r="AP31" s="363"/>
      <c r="AQ31" s="358" t="str">
        <f t="shared" si="9"/>
        <v/>
      </c>
      <c r="AR31" s="367"/>
      <c r="AS31" s="363"/>
      <c r="AT31" s="363"/>
      <c r="AU31" s="358" t="str">
        <f t="shared" si="10"/>
        <v/>
      </c>
      <c r="AV31" s="367"/>
      <c r="AW31" s="363"/>
      <c r="AX31" s="363"/>
      <c r="AY31" s="358" t="str">
        <f t="shared" si="11"/>
        <v/>
      </c>
      <c r="AZ31" s="360">
        <f t="shared" si="12"/>
        <v>0.95</v>
      </c>
    </row>
    <row r="32" spans="1:52">
      <c r="A32" s="361">
        <v>23</v>
      </c>
      <c r="B32" s="355" t="s">
        <v>529</v>
      </c>
      <c r="C32" s="366" t="s">
        <v>425</v>
      </c>
      <c r="D32" s="367"/>
      <c r="E32" s="363"/>
      <c r="F32" s="363"/>
      <c r="G32" s="358" t="str">
        <f t="shared" si="1"/>
        <v/>
      </c>
      <c r="H32" s="367"/>
      <c r="I32" s="363"/>
      <c r="J32" s="363"/>
      <c r="K32" s="358" t="str">
        <f t="shared" si="2"/>
        <v/>
      </c>
      <c r="L32" s="367">
        <v>1</v>
      </c>
      <c r="M32" s="363">
        <v>1</v>
      </c>
      <c r="N32" s="363"/>
      <c r="O32" s="358">
        <f t="shared" si="13"/>
        <v>1</v>
      </c>
      <c r="P32" s="367">
        <v>1</v>
      </c>
      <c r="Q32" s="363"/>
      <c r="R32" s="363"/>
      <c r="S32" s="358">
        <f t="shared" si="3"/>
        <v>1</v>
      </c>
      <c r="T32" s="367"/>
      <c r="U32" s="363"/>
      <c r="V32" s="363"/>
      <c r="W32" s="358" t="str">
        <f t="shared" si="4"/>
        <v/>
      </c>
      <c r="X32" s="367"/>
      <c r="Y32" s="363"/>
      <c r="Z32" s="363"/>
      <c r="AA32" s="358" t="str">
        <f t="shared" si="5"/>
        <v/>
      </c>
      <c r="AB32" s="367"/>
      <c r="AC32" s="363"/>
      <c r="AD32" s="363"/>
      <c r="AE32" s="358" t="str">
        <f t="shared" si="6"/>
        <v/>
      </c>
      <c r="AF32" s="367"/>
      <c r="AG32" s="363"/>
      <c r="AH32" s="363"/>
      <c r="AI32" s="358" t="str">
        <f t="shared" si="7"/>
        <v/>
      </c>
      <c r="AJ32" s="367"/>
      <c r="AK32" s="363"/>
      <c r="AL32" s="363"/>
      <c r="AM32" s="358" t="str">
        <f t="shared" si="8"/>
        <v/>
      </c>
      <c r="AN32" s="367"/>
      <c r="AO32" s="363"/>
      <c r="AP32" s="363"/>
      <c r="AQ32" s="358" t="str">
        <f t="shared" si="9"/>
        <v/>
      </c>
      <c r="AR32" s="367"/>
      <c r="AS32" s="363"/>
      <c r="AT32" s="363"/>
      <c r="AU32" s="358" t="str">
        <f t="shared" si="10"/>
        <v/>
      </c>
      <c r="AV32" s="367"/>
      <c r="AW32" s="363"/>
      <c r="AX32" s="363"/>
      <c r="AY32" s="358" t="str">
        <f t="shared" si="11"/>
        <v/>
      </c>
      <c r="AZ32" s="360">
        <f t="shared" si="12"/>
        <v>1</v>
      </c>
    </row>
    <row r="33" spans="1:52">
      <c r="A33" s="364">
        <v>24</v>
      </c>
      <c r="B33" s="355" t="s">
        <v>530</v>
      </c>
      <c r="C33" s="366" t="s">
        <v>425</v>
      </c>
      <c r="D33" s="367"/>
      <c r="E33" s="363"/>
      <c r="F33" s="363"/>
      <c r="G33" s="358" t="str">
        <f t="shared" si="1"/>
        <v/>
      </c>
      <c r="H33" s="367"/>
      <c r="I33" s="363"/>
      <c r="J33" s="363"/>
      <c r="K33" s="358" t="str">
        <f t="shared" si="2"/>
        <v/>
      </c>
      <c r="L33" s="367">
        <v>1</v>
      </c>
      <c r="M33" s="363">
        <v>1</v>
      </c>
      <c r="N33" s="363"/>
      <c r="O33" s="358">
        <f t="shared" si="13"/>
        <v>1</v>
      </c>
      <c r="P33" s="367">
        <v>1</v>
      </c>
      <c r="Q33" s="363"/>
      <c r="R33" s="363"/>
      <c r="S33" s="358">
        <f t="shared" si="3"/>
        <v>1</v>
      </c>
      <c r="T33" s="367"/>
      <c r="U33" s="363"/>
      <c r="V33" s="363"/>
      <c r="W33" s="358" t="str">
        <f t="shared" si="4"/>
        <v/>
      </c>
      <c r="X33" s="367"/>
      <c r="Y33" s="363"/>
      <c r="Z33" s="363"/>
      <c r="AA33" s="358" t="str">
        <f t="shared" si="5"/>
        <v/>
      </c>
      <c r="AB33" s="367"/>
      <c r="AC33" s="363"/>
      <c r="AD33" s="363"/>
      <c r="AE33" s="358" t="str">
        <f t="shared" si="6"/>
        <v/>
      </c>
      <c r="AF33" s="367"/>
      <c r="AG33" s="363"/>
      <c r="AH33" s="363"/>
      <c r="AI33" s="358" t="str">
        <f t="shared" si="7"/>
        <v/>
      </c>
      <c r="AJ33" s="367"/>
      <c r="AK33" s="363"/>
      <c r="AL33" s="363"/>
      <c r="AM33" s="358" t="str">
        <f t="shared" si="8"/>
        <v/>
      </c>
      <c r="AN33" s="367"/>
      <c r="AO33" s="363"/>
      <c r="AP33" s="363"/>
      <c r="AQ33" s="358" t="str">
        <f t="shared" si="9"/>
        <v/>
      </c>
      <c r="AR33" s="367"/>
      <c r="AS33" s="363"/>
      <c r="AT33" s="363"/>
      <c r="AU33" s="358" t="str">
        <f t="shared" si="10"/>
        <v/>
      </c>
      <c r="AV33" s="367"/>
      <c r="AW33" s="363"/>
      <c r="AX33" s="363"/>
      <c r="AY33" s="358" t="str">
        <f t="shared" si="11"/>
        <v/>
      </c>
      <c r="AZ33" s="360">
        <f t="shared" si="12"/>
        <v>1</v>
      </c>
    </row>
    <row r="34" spans="1:52">
      <c r="A34" s="354">
        <v>25</v>
      </c>
      <c r="B34" s="355" t="s">
        <v>531</v>
      </c>
      <c r="C34" s="366" t="s">
        <v>425</v>
      </c>
      <c r="D34" s="367"/>
      <c r="E34" s="363"/>
      <c r="F34" s="363"/>
      <c r="G34" s="358" t="str">
        <f t="shared" si="1"/>
        <v/>
      </c>
      <c r="H34" s="367"/>
      <c r="I34" s="363"/>
      <c r="J34" s="363"/>
      <c r="K34" s="358" t="str">
        <f t="shared" si="2"/>
        <v/>
      </c>
      <c r="L34" s="367">
        <v>1</v>
      </c>
      <c r="M34" s="363">
        <v>1</v>
      </c>
      <c r="N34" s="363"/>
      <c r="O34" s="358">
        <f t="shared" si="13"/>
        <v>1</v>
      </c>
      <c r="P34" s="367">
        <v>1</v>
      </c>
      <c r="Q34" s="363"/>
      <c r="R34" s="363"/>
      <c r="S34" s="358">
        <f t="shared" si="3"/>
        <v>1</v>
      </c>
      <c r="T34" s="367"/>
      <c r="U34" s="363"/>
      <c r="V34" s="363"/>
      <c r="W34" s="358" t="str">
        <f t="shared" si="4"/>
        <v/>
      </c>
      <c r="X34" s="367"/>
      <c r="Y34" s="363"/>
      <c r="Z34" s="363"/>
      <c r="AA34" s="358" t="str">
        <f t="shared" si="5"/>
        <v/>
      </c>
      <c r="AB34" s="367"/>
      <c r="AC34" s="363"/>
      <c r="AD34" s="363"/>
      <c r="AE34" s="358" t="str">
        <f t="shared" si="6"/>
        <v/>
      </c>
      <c r="AF34" s="367"/>
      <c r="AG34" s="363"/>
      <c r="AH34" s="363"/>
      <c r="AI34" s="358" t="str">
        <f t="shared" si="7"/>
        <v/>
      </c>
      <c r="AJ34" s="367"/>
      <c r="AK34" s="363"/>
      <c r="AL34" s="363"/>
      <c r="AM34" s="358" t="str">
        <f t="shared" si="8"/>
        <v/>
      </c>
      <c r="AN34" s="367"/>
      <c r="AO34" s="363"/>
      <c r="AP34" s="363"/>
      <c r="AQ34" s="358" t="str">
        <f t="shared" si="9"/>
        <v/>
      </c>
      <c r="AR34" s="367"/>
      <c r="AS34" s="363"/>
      <c r="AT34" s="363"/>
      <c r="AU34" s="358" t="str">
        <f t="shared" si="10"/>
        <v/>
      </c>
      <c r="AV34" s="367"/>
      <c r="AW34" s="363"/>
      <c r="AX34" s="363"/>
      <c r="AY34" s="358" t="str">
        <f t="shared" si="11"/>
        <v/>
      </c>
      <c r="AZ34" s="360">
        <f t="shared" si="12"/>
        <v>1</v>
      </c>
    </row>
    <row r="35" spans="1:52">
      <c r="A35" s="361">
        <v>26</v>
      </c>
      <c r="B35" s="355" t="s">
        <v>532</v>
      </c>
      <c r="C35" s="366" t="s">
        <v>425</v>
      </c>
      <c r="D35" s="367"/>
      <c r="E35" s="363"/>
      <c r="F35" s="363"/>
      <c r="G35" s="358" t="str">
        <f t="shared" si="1"/>
        <v/>
      </c>
      <c r="H35" s="367"/>
      <c r="I35" s="363"/>
      <c r="J35" s="363"/>
      <c r="K35" s="358" t="str">
        <f t="shared" si="2"/>
        <v/>
      </c>
      <c r="L35" s="367">
        <v>1</v>
      </c>
      <c r="M35" s="363">
        <v>1</v>
      </c>
      <c r="N35" s="363"/>
      <c r="O35" s="358">
        <f t="shared" si="13"/>
        <v>1</v>
      </c>
      <c r="P35" s="367">
        <v>1</v>
      </c>
      <c r="Q35" s="363"/>
      <c r="R35" s="363"/>
      <c r="S35" s="358">
        <f t="shared" si="3"/>
        <v>1</v>
      </c>
      <c r="T35" s="367"/>
      <c r="U35" s="363"/>
      <c r="V35" s="363"/>
      <c r="W35" s="358" t="str">
        <f t="shared" si="4"/>
        <v/>
      </c>
      <c r="X35" s="367"/>
      <c r="Y35" s="363"/>
      <c r="Z35" s="363"/>
      <c r="AA35" s="358" t="str">
        <f t="shared" si="5"/>
        <v/>
      </c>
      <c r="AB35" s="367"/>
      <c r="AC35" s="363"/>
      <c r="AD35" s="363"/>
      <c r="AE35" s="358" t="str">
        <f t="shared" si="6"/>
        <v/>
      </c>
      <c r="AF35" s="367"/>
      <c r="AG35" s="363"/>
      <c r="AH35" s="363"/>
      <c r="AI35" s="358" t="str">
        <f t="shared" si="7"/>
        <v/>
      </c>
      <c r="AJ35" s="367"/>
      <c r="AK35" s="363"/>
      <c r="AL35" s="363"/>
      <c r="AM35" s="358" t="str">
        <f t="shared" si="8"/>
        <v/>
      </c>
      <c r="AN35" s="367"/>
      <c r="AO35" s="363"/>
      <c r="AP35" s="363"/>
      <c r="AQ35" s="358" t="str">
        <f t="shared" si="9"/>
        <v/>
      </c>
      <c r="AR35" s="367"/>
      <c r="AS35" s="363"/>
      <c r="AT35" s="363"/>
      <c r="AU35" s="358" t="str">
        <f t="shared" si="10"/>
        <v/>
      </c>
      <c r="AV35" s="367"/>
      <c r="AW35" s="363"/>
      <c r="AX35" s="363"/>
      <c r="AY35" s="358" t="str">
        <f t="shared" si="11"/>
        <v/>
      </c>
      <c r="AZ35" s="360">
        <f t="shared" si="12"/>
        <v>1</v>
      </c>
    </row>
    <row r="36" spans="1:52">
      <c r="A36" s="361">
        <v>27</v>
      </c>
      <c r="B36" s="355" t="s">
        <v>533</v>
      </c>
      <c r="C36" s="366" t="s">
        <v>425</v>
      </c>
      <c r="D36" s="367"/>
      <c r="E36" s="363"/>
      <c r="F36" s="363"/>
      <c r="G36" s="358" t="str">
        <f t="shared" si="1"/>
        <v/>
      </c>
      <c r="H36" s="367"/>
      <c r="I36" s="363"/>
      <c r="J36" s="363"/>
      <c r="K36" s="358" t="str">
        <f t="shared" si="2"/>
        <v/>
      </c>
      <c r="L36" s="367">
        <v>1</v>
      </c>
      <c r="M36" s="363">
        <v>1</v>
      </c>
      <c r="N36" s="363"/>
      <c r="O36" s="358">
        <f t="shared" si="13"/>
        <v>1</v>
      </c>
      <c r="P36" s="367">
        <v>0.9</v>
      </c>
      <c r="Q36" s="363"/>
      <c r="R36" s="363"/>
      <c r="S36" s="358">
        <f t="shared" si="3"/>
        <v>0.9</v>
      </c>
      <c r="T36" s="367"/>
      <c r="U36" s="363"/>
      <c r="V36" s="363"/>
      <c r="W36" s="358" t="str">
        <f t="shared" si="4"/>
        <v/>
      </c>
      <c r="X36" s="367"/>
      <c r="Y36" s="363"/>
      <c r="Z36" s="363"/>
      <c r="AA36" s="358" t="str">
        <f t="shared" si="5"/>
        <v/>
      </c>
      <c r="AB36" s="367"/>
      <c r="AC36" s="363"/>
      <c r="AD36" s="363"/>
      <c r="AE36" s="358" t="str">
        <f t="shared" si="6"/>
        <v/>
      </c>
      <c r="AF36" s="367"/>
      <c r="AG36" s="363"/>
      <c r="AH36" s="363"/>
      <c r="AI36" s="358" t="str">
        <f t="shared" si="7"/>
        <v/>
      </c>
      <c r="AJ36" s="367"/>
      <c r="AK36" s="363"/>
      <c r="AL36" s="363"/>
      <c r="AM36" s="358" t="str">
        <f t="shared" si="8"/>
        <v/>
      </c>
      <c r="AN36" s="367"/>
      <c r="AO36" s="363"/>
      <c r="AP36" s="363"/>
      <c r="AQ36" s="358" t="str">
        <f t="shared" si="9"/>
        <v/>
      </c>
      <c r="AR36" s="367"/>
      <c r="AS36" s="363"/>
      <c r="AT36" s="363"/>
      <c r="AU36" s="358" t="str">
        <f t="shared" si="10"/>
        <v/>
      </c>
      <c r="AV36" s="367"/>
      <c r="AW36" s="363"/>
      <c r="AX36" s="363"/>
      <c r="AY36" s="358" t="str">
        <f t="shared" si="11"/>
        <v/>
      </c>
      <c r="AZ36" s="360">
        <f t="shared" si="12"/>
        <v>0.95</v>
      </c>
    </row>
    <row r="37" spans="1:52">
      <c r="A37" s="364">
        <v>28</v>
      </c>
      <c r="B37" s="355" t="s">
        <v>534</v>
      </c>
      <c r="C37" s="366" t="s">
        <v>425</v>
      </c>
      <c r="D37" s="367"/>
      <c r="E37" s="363"/>
      <c r="F37" s="363"/>
      <c r="G37" s="358" t="str">
        <f t="shared" si="1"/>
        <v/>
      </c>
      <c r="H37" s="367"/>
      <c r="I37" s="363"/>
      <c r="J37" s="363"/>
      <c r="K37" s="358" t="str">
        <f t="shared" si="2"/>
        <v/>
      </c>
      <c r="L37" s="367">
        <v>1</v>
      </c>
      <c r="M37" s="363">
        <v>1</v>
      </c>
      <c r="N37" s="363"/>
      <c r="O37" s="358">
        <f t="shared" si="13"/>
        <v>1</v>
      </c>
      <c r="P37" s="367">
        <v>1</v>
      </c>
      <c r="Q37" s="363"/>
      <c r="R37" s="363"/>
      <c r="S37" s="358">
        <f t="shared" si="3"/>
        <v>1</v>
      </c>
      <c r="T37" s="367"/>
      <c r="U37" s="363"/>
      <c r="V37" s="363"/>
      <c r="W37" s="358" t="str">
        <f t="shared" si="4"/>
        <v/>
      </c>
      <c r="X37" s="367"/>
      <c r="Y37" s="363"/>
      <c r="Z37" s="363"/>
      <c r="AA37" s="358" t="str">
        <f t="shared" si="5"/>
        <v/>
      </c>
      <c r="AB37" s="367"/>
      <c r="AC37" s="363"/>
      <c r="AD37" s="363"/>
      <c r="AE37" s="358" t="str">
        <f t="shared" si="6"/>
        <v/>
      </c>
      <c r="AF37" s="367"/>
      <c r="AG37" s="363"/>
      <c r="AH37" s="363"/>
      <c r="AI37" s="358" t="str">
        <f t="shared" si="7"/>
        <v/>
      </c>
      <c r="AJ37" s="367"/>
      <c r="AK37" s="363"/>
      <c r="AL37" s="363"/>
      <c r="AM37" s="358" t="str">
        <f t="shared" si="8"/>
        <v/>
      </c>
      <c r="AN37" s="367"/>
      <c r="AO37" s="363"/>
      <c r="AP37" s="363"/>
      <c r="AQ37" s="358" t="str">
        <f t="shared" si="9"/>
        <v/>
      </c>
      <c r="AR37" s="367"/>
      <c r="AS37" s="363"/>
      <c r="AT37" s="363"/>
      <c r="AU37" s="358" t="str">
        <f t="shared" si="10"/>
        <v/>
      </c>
      <c r="AV37" s="367"/>
      <c r="AW37" s="363"/>
      <c r="AX37" s="363"/>
      <c r="AY37" s="358" t="str">
        <f t="shared" si="11"/>
        <v/>
      </c>
      <c r="AZ37" s="360">
        <f t="shared" si="12"/>
        <v>1</v>
      </c>
    </row>
    <row r="38" spans="1:52">
      <c r="A38" s="354">
        <v>29</v>
      </c>
      <c r="B38" s="372" t="s">
        <v>535</v>
      </c>
      <c r="C38" s="366" t="s">
        <v>425</v>
      </c>
      <c r="D38" s="367"/>
      <c r="E38" s="363"/>
      <c r="F38" s="363"/>
      <c r="G38" s="358" t="str">
        <f t="shared" si="1"/>
        <v/>
      </c>
      <c r="H38" s="367"/>
      <c r="I38" s="363"/>
      <c r="J38" s="363"/>
      <c r="K38" s="358" t="str">
        <f t="shared" si="2"/>
        <v/>
      </c>
      <c r="L38" s="367">
        <v>1</v>
      </c>
      <c r="M38" s="363">
        <v>1</v>
      </c>
      <c r="N38" s="363"/>
      <c r="O38" s="358">
        <f t="shared" si="13"/>
        <v>1</v>
      </c>
      <c r="P38" s="367">
        <v>1</v>
      </c>
      <c r="Q38" s="363"/>
      <c r="R38" s="363"/>
      <c r="S38" s="358">
        <f t="shared" si="3"/>
        <v>1</v>
      </c>
      <c r="T38" s="367"/>
      <c r="U38" s="363"/>
      <c r="V38" s="363"/>
      <c r="W38" s="358" t="str">
        <f t="shared" si="4"/>
        <v/>
      </c>
      <c r="X38" s="367"/>
      <c r="Y38" s="363"/>
      <c r="Z38" s="363"/>
      <c r="AA38" s="358" t="str">
        <f t="shared" si="5"/>
        <v/>
      </c>
      <c r="AB38" s="367"/>
      <c r="AC38" s="363"/>
      <c r="AD38" s="363"/>
      <c r="AE38" s="358" t="str">
        <f t="shared" si="6"/>
        <v/>
      </c>
      <c r="AF38" s="367"/>
      <c r="AG38" s="363"/>
      <c r="AH38" s="363"/>
      <c r="AI38" s="358" t="str">
        <f t="shared" si="7"/>
        <v/>
      </c>
      <c r="AJ38" s="367"/>
      <c r="AK38" s="363"/>
      <c r="AL38" s="363"/>
      <c r="AM38" s="358" t="str">
        <f t="shared" si="8"/>
        <v/>
      </c>
      <c r="AN38" s="367"/>
      <c r="AO38" s="363"/>
      <c r="AP38" s="363"/>
      <c r="AQ38" s="358" t="str">
        <f t="shared" si="9"/>
        <v/>
      </c>
      <c r="AR38" s="367"/>
      <c r="AS38" s="363"/>
      <c r="AT38" s="363"/>
      <c r="AU38" s="358" t="str">
        <f t="shared" si="10"/>
        <v/>
      </c>
      <c r="AV38" s="367"/>
      <c r="AW38" s="363"/>
      <c r="AX38" s="363"/>
      <c r="AY38" s="358" t="str">
        <f t="shared" si="11"/>
        <v/>
      </c>
      <c r="AZ38" s="360">
        <f t="shared" si="12"/>
        <v>1</v>
      </c>
    </row>
    <row r="39" spans="1:52">
      <c r="A39" s="361">
        <v>30</v>
      </c>
      <c r="B39" s="355" t="s">
        <v>536</v>
      </c>
      <c r="C39" s="373" t="s">
        <v>425</v>
      </c>
      <c r="D39" s="374"/>
      <c r="E39" s="365"/>
      <c r="F39" s="365"/>
      <c r="G39" s="358" t="str">
        <f t="shared" si="1"/>
        <v/>
      </c>
      <c r="H39" s="374"/>
      <c r="I39" s="365"/>
      <c r="J39" s="365"/>
      <c r="K39" s="358" t="str">
        <f t="shared" si="2"/>
        <v/>
      </c>
      <c r="L39" s="367">
        <v>1</v>
      </c>
      <c r="M39" s="363">
        <v>1</v>
      </c>
      <c r="N39" s="365"/>
      <c r="O39" s="358">
        <f t="shared" si="13"/>
        <v>1</v>
      </c>
      <c r="P39" s="367">
        <v>1</v>
      </c>
      <c r="Q39" s="363"/>
      <c r="R39" s="365"/>
      <c r="S39" s="358">
        <f t="shared" si="3"/>
        <v>1</v>
      </c>
      <c r="T39" s="374"/>
      <c r="U39" s="365"/>
      <c r="V39" s="365"/>
      <c r="W39" s="358" t="str">
        <f t="shared" si="4"/>
        <v/>
      </c>
      <c r="X39" s="374"/>
      <c r="Y39" s="365"/>
      <c r="Z39" s="365"/>
      <c r="AA39" s="358" t="str">
        <f t="shared" si="5"/>
        <v/>
      </c>
      <c r="AB39" s="374"/>
      <c r="AC39" s="365"/>
      <c r="AD39" s="365"/>
      <c r="AE39" s="358" t="str">
        <f t="shared" si="6"/>
        <v/>
      </c>
      <c r="AF39" s="374"/>
      <c r="AG39" s="365"/>
      <c r="AH39" s="365"/>
      <c r="AI39" s="358" t="str">
        <f t="shared" si="7"/>
        <v/>
      </c>
      <c r="AJ39" s="374"/>
      <c r="AK39" s="365"/>
      <c r="AL39" s="365"/>
      <c r="AM39" s="358" t="str">
        <f t="shared" si="8"/>
        <v/>
      </c>
      <c r="AN39" s="374"/>
      <c r="AO39" s="365"/>
      <c r="AP39" s="365"/>
      <c r="AQ39" s="358" t="str">
        <f t="shared" si="9"/>
        <v/>
      </c>
      <c r="AR39" s="374"/>
      <c r="AS39" s="365"/>
      <c r="AT39" s="365"/>
      <c r="AU39" s="358" t="str">
        <f t="shared" si="10"/>
        <v/>
      </c>
      <c r="AV39" s="374"/>
      <c r="AW39" s="365"/>
      <c r="AX39" s="365"/>
      <c r="AY39" s="358" t="str">
        <f t="shared" si="11"/>
        <v/>
      </c>
      <c r="AZ39" s="360">
        <f t="shared" si="12"/>
        <v>1</v>
      </c>
    </row>
    <row r="40" spans="1:52">
      <c r="A40" s="361">
        <v>31</v>
      </c>
      <c r="B40" s="355" t="s">
        <v>537</v>
      </c>
      <c r="C40" s="373" t="s">
        <v>425</v>
      </c>
      <c r="D40" s="374"/>
      <c r="E40" s="365"/>
      <c r="F40" s="365"/>
      <c r="G40" s="358" t="str">
        <f t="shared" si="1"/>
        <v/>
      </c>
      <c r="H40" s="374"/>
      <c r="I40" s="365"/>
      <c r="J40" s="365"/>
      <c r="K40" s="358" t="str">
        <f t="shared" si="2"/>
        <v/>
      </c>
      <c r="L40" s="367">
        <v>1</v>
      </c>
      <c r="M40" s="363">
        <v>1</v>
      </c>
      <c r="N40" s="365"/>
      <c r="O40" s="358">
        <f t="shared" si="13"/>
        <v>1</v>
      </c>
      <c r="P40" s="367">
        <v>1</v>
      </c>
      <c r="Q40" s="363"/>
      <c r="R40" s="365"/>
      <c r="S40" s="358">
        <f t="shared" si="3"/>
        <v>1</v>
      </c>
      <c r="T40" s="374"/>
      <c r="U40" s="365"/>
      <c r="V40" s="365"/>
      <c r="W40" s="358" t="str">
        <f t="shared" si="4"/>
        <v/>
      </c>
      <c r="X40" s="374"/>
      <c r="Y40" s="365"/>
      <c r="Z40" s="365"/>
      <c r="AA40" s="358" t="str">
        <f t="shared" si="5"/>
        <v/>
      </c>
      <c r="AB40" s="374"/>
      <c r="AC40" s="365"/>
      <c r="AD40" s="365"/>
      <c r="AE40" s="358" t="str">
        <f t="shared" si="6"/>
        <v/>
      </c>
      <c r="AF40" s="374"/>
      <c r="AG40" s="365"/>
      <c r="AH40" s="365"/>
      <c r="AI40" s="358" t="str">
        <f t="shared" si="7"/>
        <v/>
      </c>
      <c r="AJ40" s="374"/>
      <c r="AK40" s="365"/>
      <c r="AL40" s="365"/>
      <c r="AM40" s="358" t="str">
        <f t="shared" si="8"/>
        <v/>
      </c>
      <c r="AN40" s="374"/>
      <c r="AO40" s="365"/>
      <c r="AP40" s="365"/>
      <c r="AQ40" s="358" t="str">
        <f t="shared" si="9"/>
        <v/>
      </c>
      <c r="AR40" s="374"/>
      <c r="AS40" s="365"/>
      <c r="AT40" s="365"/>
      <c r="AU40" s="358" t="str">
        <f t="shared" si="10"/>
        <v/>
      </c>
      <c r="AV40" s="374"/>
      <c r="AW40" s="365"/>
      <c r="AX40" s="365"/>
      <c r="AY40" s="358" t="str">
        <f>IFERROR(AVERAGE(AV40:AX40),"")</f>
        <v/>
      </c>
      <c r="AZ40" s="360">
        <f t="shared" si="12"/>
        <v>1</v>
      </c>
    </row>
    <row r="41" spans="1:52">
      <c r="A41" s="364">
        <v>32</v>
      </c>
      <c r="B41" s="355" t="s">
        <v>538</v>
      </c>
      <c r="C41" s="373" t="s">
        <v>425</v>
      </c>
      <c r="D41" s="374"/>
      <c r="E41" s="365"/>
      <c r="F41" s="365"/>
      <c r="G41" s="358" t="str">
        <f t="shared" si="1"/>
        <v/>
      </c>
      <c r="H41" s="374"/>
      <c r="I41" s="365"/>
      <c r="J41" s="365"/>
      <c r="K41" s="358" t="str">
        <f t="shared" si="2"/>
        <v/>
      </c>
      <c r="L41" s="367">
        <v>1</v>
      </c>
      <c r="M41" s="363">
        <v>1</v>
      </c>
      <c r="N41" s="365"/>
      <c r="O41" s="358">
        <f t="shared" si="13"/>
        <v>1</v>
      </c>
      <c r="P41" s="367">
        <v>1</v>
      </c>
      <c r="Q41" s="363"/>
      <c r="R41" s="365"/>
      <c r="S41" s="358">
        <f t="shared" si="3"/>
        <v>1</v>
      </c>
      <c r="T41" s="374"/>
      <c r="U41" s="365"/>
      <c r="V41" s="365"/>
      <c r="W41" s="358" t="str">
        <f t="shared" si="4"/>
        <v/>
      </c>
      <c r="X41" s="374"/>
      <c r="Y41" s="365"/>
      <c r="Z41" s="365"/>
      <c r="AA41" s="358" t="str">
        <f t="shared" si="5"/>
        <v/>
      </c>
      <c r="AB41" s="374"/>
      <c r="AC41" s="365"/>
      <c r="AD41" s="365"/>
      <c r="AE41" s="358" t="str">
        <f t="shared" si="6"/>
        <v/>
      </c>
      <c r="AF41" s="374"/>
      <c r="AG41" s="365"/>
      <c r="AH41" s="365"/>
      <c r="AI41" s="358" t="str">
        <f t="shared" si="7"/>
        <v/>
      </c>
      <c r="AJ41" s="374"/>
      <c r="AK41" s="365"/>
      <c r="AL41" s="365"/>
      <c r="AM41" s="358" t="str">
        <f t="shared" si="8"/>
        <v/>
      </c>
      <c r="AN41" s="374"/>
      <c r="AO41" s="365"/>
      <c r="AP41" s="365"/>
      <c r="AQ41" s="358" t="str">
        <f t="shared" si="9"/>
        <v/>
      </c>
      <c r="AR41" s="374"/>
      <c r="AS41" s="365"/>
      <c r="AT41" s="365"/>
      <c r="AU41" s="358" t="str">
        <f t="shared" si="10"/>
        <v/>
      </c>
      <c r="AV41" s="374"/>
      <c r="AW41" s="365"/>
      <c r="AX41" s="365"/>
      <c r="AY41" s="358" t="str">
        <f t="shared" si="11"/>
        <v/>
      </c>
      <c r="AZ41" s="360">
        <f t="shared" si="12"/>
        <v>1</v>
      </c>
    </row>
    <row r="42" spans="1:52" ht="27.6" thickBot="1">
      <c r="A42" s="375">
        <v>33</v>
      </c>
      <c r="B42" s="376" t="s">
        <v>539</v>
      </c>
      <c r="C42" s="377" t="s">
        <v>425</v>
      </c>
      <c r="D42" s="378"/>
      <c r="E42" s="379"/>
      <c r="F42" s="379"/>
      <c r="G42" s="380" t="str">
        <f t="shared" si="1"/>
        <v/>
      </c>
      <c r="H42" s="378"/>
      <c r="I42" s="379"/>
      <c r="J42" s="379"/>
      <c r="K42" s="380" t="str">
        <f t="shared" si="2"/>
        <v/>
      </c>
      <c r="L42" s="378">
        <v>1</v>
      </c>
      <c r="M42" s="379">
        <v>1</v>
      </c>
      <c r="N42" s="379"/>
      <c r="O42" s="380">
        <f t="shared" si="13"/>
        <v>1</v>
      </c>
      <c r="P42" s="378">
        <v>0.9</v>
      </c>
      <c r="Q42" s="379"/>
      <c r="R42" s="379"/>
      <c r="S42" s="380">
        <f t="shared" si="3"/>
        <v>0.9</v>
      </c>
      <c r="T42" s="378"/>
      <c r="U42" s="379"/>
      <c r="V42" s="379"/>
      <c r="W42" s="380" t="str">
        <f t="shared" si="4"/>
        <v/>
      </c>
      <c r="X42" s="378"/>
      <c r="Y42" s="379"/>
      <c r="Z42" s="379"/>
      <c r="AA42" s="380" t="str">
        <f t="shared" si="5"/>
        <v/>
      </c>
      <c r="AB42" s="378"/>
      <c r="AC42" s="379"/>
      <c r="AD42" s="379"/>
      <c r="AE42" s="380" t="str">
        <f t="shared" si="6"/>
        <v/>
      </c>
      <c r="AF42" s="378"/>
      <c r="AG42" s="379"/>
      <c r="AH42" s="379"/>
      <c r="AI42" s="380" t="str">
        <f t="shared" si="7"/>
        <v/>
      </c>
      <c r="AJ42" s="378"/>
      <c r="AK42" s="379"/>
      <c r="AL42" s="379"/>
      <c r="AM42" s="380" t="str">
        <f t="shared" si="8"/>
        <v/>
      </c>
      <c r="AN42" s="378"/>
      <c r="AO42" s="379"/>
      <c r="AP42" s="379"/>
      <c r="AQ42" s="380" t="str">
        <f t="shared" si="9"/>
        <v/>
      </c>
      <c r="AR42" s="378"/>
      <c r="AS42" s="379"/>
      <c r="AT42" s="379"/>
      <c r="AU42" s="380" t="str">
        <f t="shared" si="10"/>
        <v/>
      </c>
      <c r="AV42" s="378"/>
      <c r="AW42" s="379"/>
      <c r="AX42" s="379"/>
      <c r="AY42" s="380" t="str">
        <f t="shared" si="11"/>
        <v/>
      </c>
      <c r="AZ42" s="360">
        <f t="shared" si="12"/>
        <v>0.95</v>
      </c>
    </row>
  </sheetData>
  <mergeCells count="15">
    <mergeCell ref="AR7:AU7"/>
    <mergeCell ref="AV7:AY7"/>
    <mergeCell ref="AZ7:AZ8"/>
    <mergeCell ref="T7:W7"/>
    <mergeCell ref="X7:AA7"/>
    <mergeCell ref="AB7:AE7"/>
    <mergeCell ref="AF7:AI7"/>
    <mergeCell ref="AJ7:AM7"/>
    <mergeCell ref="AN7:AQ7"/>
    <mergeCell ref="A7:A8"/>
    <mergeCell ref="B7:B8"/>
    <mergeCell ref="D7:G7"/>
    <mergeCell ref="H7:K7"/>
    <mergeCell ref="L7:O7"/>
    <mergeCell ref="P7:S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U75"/>
  <sheetViews>
    <sheetView topLeftCell="A49" workbookViewId="0">
      <selection activeCell="C11" sqref="C11:D11"/>
    </sheetView>
  </sheetViews>
  <sheetFormatPr defaultColWidth="9.109375" defaultRowHeight="13.8"/>
  <cols>
    <col min="1" max="1" width="11.44140625" style="23" customWidth="1"/>
    <col min="2" max="2" width="58.6640625" style="23" customWidth="1"/>
    <col min="3" max="3" width="20.6640625" style="23" customWidth="1"/>
    <col min="4" max="4" width="42.33203125" style="23" customWidth="1"/>
    <col min="5" max="5" width="14.109375" style="23" customWidth="1"/>
    <col min="6" max="6" width="14.88671875" style="23" bestFit="1" customWidth="1"/>
    <col min="7" max="16384" width="9.109375" style="23"/>
  </cols>
  <sheetData>
    <row r="1" spans="1:21">
      <c r="A1" s="51" t="s">
        <v>129</v>
      </c>
      <c r="B1" s="55"/>
      <c r="C1" s="61"/>
      <c r="D1" s="61"/>
    </row>
    <row r="2" spans="1:21">
      <c r="A2" s="52"/>
      <c r="B2" s="55"/>
      <c r="C2" s="56" t="s">
        <v>130</v>
      </c>
      <c r="D2" s="58" t="s">
        <v>131</v>
      </c>
    </row>
    <row r="3" spans="1:21">
      <c r="A3" s="51" t="s">
        <v>142</v>
      </c>
      <c r="B3" s="55"/>
      <c r="C3" s="56" t="s">
        <v>132</v>
      </c>
      <c r="D3" s="57" t="s">
        <v>133</v>
      </c>
    </row>
    <row r="4" spans="1:21">
      <c r="A4" s="55"/>
      <c r="B4" s="55"/>
      <c r="C4" s="56" t="s">
        <v>134</v>
      </c>
      <c r="D4" s="58" t="s">
        <v>133</v>
      </c>
    </row>
    <row r="5" spans="1:21">
      <c r="A5" s="263" t="s">
        <v>135</v>
      </c>
      <c r="B5" s="263"/>
      <c r="C5" s="56" t="s">
        <v>136</v>
      </c>
      <c r="D5" s="59">
        <v>44964</v>
      </c>
      <c r="G5" s="23" t="s">
        <v>397</v>
      </c>
      <c r="U5" s="23">
        <f>L5</f>
        <v>0</v>
      </c>
    </row>
    <row r="6" spans="1:21">
      <c r="A6" s="263"/>
      <c r="B6" s="263"/>
      <c r="C6" s="58" t="s">
        <v>137</v>
      </c>
      <c r="D6" s="60">
        <v>44927</v>
      </c>
    </row>
    <row r="7" spans="1:21">
      <c r="A7" s="263"/>
      <c r="B7" s="263"/>
      <c r="C7" s="61"/>
      <c r="D7" s="62"/>
    </row>
    <row r="8" spans="1:21" ht="14.4" thickBot="1">
      <c r="A8" s="63"/>
      <c r="B8" s="63"/>
      <c r="C8" s="78"/>
      <c r="D8" s="78"/>
    </row>
    <row r="9" spans="1:21" ht="14.4" thickTop="1">
      <c r="A9" s="94" t="s">
        <v>138</v>
      </c>
      <c r="B9" s="95" t="s">
        <v>139</v>
      </c>
      <c r="C9" s="264" t="s">
        <v>140</v>
      </c>
      <c r="D9" s="265"/>
    </row>
    <row r="10" spans="1:21" ht="24.75" customHeight="1">
      <c r="A10" s="90">
        <v>111</v>
      </c>
      <c r="B10" s="91" t="s">
        <v>143</v>
      </c>
      <c r="C10" s="266" t="s">
        <v>184</v>
      </c>
      <c r="D10" s="267"/>
    </row>
    <row r="11" spans="1:21" ht="25.5" customHeight="1">
      <c r="A11" s="90"/>
      <c r="B11" s="92" t="s">
        <v>144</v>
      </c>
      <c r="C11" s="268" t="s">
        <v>201</v>
      </c>
      <c r="D11" s="269"/>
    </row>
    <row r="12" spans="1:21">
      <c r="A12" s="90"/>
      <c r="B12" s="92" t="s">
        <v>145</v>
      </c>
      <c r="C12" s="96"/>
      <c r="D12" s="97"/>
    </row>
    <row r="13" spans="1:21">
      <c r="A13" s="90"/>
      <c r="B13" s="93" t="s">
        <v>146</v>
      </c>
      <c r="C13" s="268"/>
      <c r="D13" s="270"/>
    </row>
    <row r="14" spans="1:21">
      <c r="A14" s="90"/>
      <c r="B14" s="93" t="s">
        <v>147</v>
      </c>
      <c r="C14" s="149"/>
      <c r="D14" s="150"/>
    </row>
    <row r="15" spans="1:21">
      <c r="A15" s="90"/>
      <c r="B15" s="93" t="s">
        <v>148</v>
      </c>
      <c r="C15" s="149"/>
      <c r="D15" s="150"/>
    </row>
    <row r="16" spans="1:21" ht="25.5" customHeight="1">
      <c r="A16" s="90">
        <v>112</v>
      </c>
      <c r="B16" s="93" t="s">
        <v>149</v>
      </c>
      <c r="C16" s="268" t="s">
        <v>150</v>
      </c>
      <c r="D16" s="269"/>
    </row>
    <row r="17" spans="1:6" ht="30.75" customHeight="1">
      <c r="A17" s="90">
        <v>1121</v>
      </c>
      <c r="B17" s="93" t="s">
        <v>151</v>
      </c>
      <c r="C17" s="271" t="s">
        <v>200</v>
      </c>
      <c r="D17" s="270"/>
      <c r="E17" s="80" t="s">
        <v>205</v>
      </c>
      <c r="F17" s="80"/>
    </row>
    <row r="18" spans="1:6" ht="65.099999999999994" customHeight="1">
      <c r="A18" s="90">
        <v>1122</v>
      </c>
      <c r="B18" s="98" t="s">
        <v>151</v>
      </c>
      <c r="C18" s="259" t="s">
        <v>411</v>
      </c>
      <c r="D18" s="260"/>
    </row>
    <row r="19" spans="1:6" ht="46.5" customHeight="1">
      <c r="A19" s="90">
        <v>131</v>
      </c>
      <c r="B19" s="132"/>
      <c r="C19" s="110"/>
      <c r="D19" s="100"/>
    </row>
    <row r="20" spans="1:6" s="45" customFormat="1" ht="29.4" customHeight="1">
      <c r="A20" s="101"/>
      <c r="B20" s="102"/>
      <c r="C20" s="103"/>
      <c r="D20" s="104"/>
      <c r="E20" s="81"/>
    </row>
    <row r="21" spans="1:6" ht="36" customHeight="1">
      <c r="A21" s="90">
        <v>133</v>
      </c>
      <c r="B21" s="111"/>
      <c r="C21" s="259"/>
      <c r="D21" s="260"/>
    </row>
    <row r="22" spans="1:6" ht="22.5" customHeight="1">
      <c r="A22" s="90"/>
      <c r="B22" s="93"/>
      <c r="C22" s="99"/>
      <c r="D22" s="100"/>
    </row>
    <row r="23" spans="1:6" ht="24" customHeight="1">
      <c r="A23" s="90">
        <v>1386</v>
      </c>
      <c r="B23" s="93" t="s">
        <v>185</v>
      </c>
      <c r="C23" s="99">
        <v>78483913</v>
      </c>
      <c r="D23" s="100"/>
      <c r="E23" s="80"/>
      <c r="F23" s="80"/>
    </row>
    <row r="24" spans="1:6" ht="24" customHeight="1">
      <c r="A24" s="90"/>
      <c r="B24" s="93" t="s">
        <v>203</v>
      </c>
      <c r="C24" s="99">
        <v>150000</v>
      </c>
      <c r="D24" s="100"/>
      <c r="E24" s="80"/>
      <c r="F24" s="80"/>
    </row>
    <row r="25" spans="1:6" ht="24" customHeight="1">
      <c r="A25" s="90"/>
      <c r="B25" s="93" t="s">
        <v>204</v>
      </c>
      <c r="C25" s="99">
        <v>100000</v>
      </c>
      <c r="D25" s="100"/>
      <c r="E25" s="80"/>
      <c r="F25" s="80"/>
    </row>
    <row r="26" spans="1:6" ht="24" customHeight="1">
      <c r="A26" s="90"/>
      <c r="B26" s="93" t="s">
        <v>206</v>
      </c>
      <c r="C26" s="99">
        <v>50000</v>
      </c>
      <c r="D26" s="100"/>
      <c r="E26" s="80"/>
      <c r="F26" s="80"/>
    </row>
    <row r="27" spans="1:6" ht="24" customHeight="1">
      <c r="A27" s="90"/>
      <c r="B27" s="93" t="s">
        <v>303</v>
      </c>
      <c r="C27" s="99">
        <v>250000</v>
      </c>
      <c r="D27" s="100"/>
      <c r="E27" s="80"/>
      <c r="F27" s="80"/>
    </row>
    <row r="28" spans="1:6" ht="27" customHeight="1">
      <c r="A28" s="90"/>
      <c r="B28" s="93"/>
      <c r="C28" s="99">
        <f>SUM(C23:C27)</f>
        <v>79033913</v>
      </c>
      <c r="D28" s="100"/>
      <c r="E28" s="80">
        <f>C28-'TB01'!G14</f>
        <v>0</v>
      </c>
    </row>
    <row r="29" spans="1:6" ht="24" customHeight="1">
      <c r="A29" s="90"/>
      <c r="B29" s="93"/>
      <c r="C29" s="99"/>
      <c r="D29" s="100"/>
    </row>
    <row r="30" spans="1:6" ht="24" customHeight="1">
      <c r="A30" s="90" t="s">
        <v>153</v>
      </c>
      <c r="B30" s="93" t="s">
        <v>154</v>
      </c>
      <c r="C30" s="99"/>
      <c r="D30" s="100"/>
    </row>
    <row r="31" spans="1:6" ht="24" customHeight="1">
      <c r="A31" s="90"/>
      <c r="B31" s="93" t="s">
        <v>155</v>
      </c>
      <c r="C31" s="268" t="s">
        <v>150</v>
      </c>
      <c r="D31" s="269"/>
    </row>
    <row r="32" spans="1:6" ht="44.25" customHeight="1">
      <c r="A32" s="90"/>
      <c r="B32" s="93" t="s">
        <v>158</v>
      </c>
      <c r="C32" s="99" t="s">
        <v>156</v>
      </c>
      <c r="D32" s="100" t="s">
        <v>157</v>
      </c>
    </row>
    <row r="33" spans="1:6" ht="24" customHeight="1">
      <c r="A33" s="90"/>
      <c r="B33" s="93" t="s">
        <v>186</v>
      </c>
      <c r="C33" s="99" t="s">
        <v>187</v>
      </c>
      <c r="D33" s="100"/>
    </row>
    <row r="34" spans="1:6" ht="24" customHeight="1">
      <c r="A34" s="90">
        <v>242</v>
      </c>
      <c r="B34" s="111" t="s">
        <v>152</v>
      </c>
      <c r="C34" s="99"/>
      <c r="D34" s="100"/>
    </row>
    <row r="35" spans="1:6" ht="24" customHeight="1">
      <c r="A35" s="90"/>
      <c r="B35" s="93"/>
      <c r="C35" s="99"/>
      <c r="D35" s="100"/>
    </row>
    <row r="36" spans="1:6" ht="16.5" customHeight="1">
      <c r="A36" s="90">
        <v>331</v>
      </c>
      <c r="B36" s="93" t="s">
        <v>412</v>
      </c>
      <c r="D36" s="148"/>
      <c r="E36" s="80"/>
      <c r="F36" s="80"/>
    </row>
    <row r="37" spans="1:6" ht="16.5" customHeight="1">
      <c r="A37" s="90"/>
      <c r="B37" s="105" t="s">
        <v>413</v>
      </c>
      <c r="C37" s="147">
        <v>12650000</v>
      </c>
      <c r="D37" s="148"/>
      <c r="E37" s="80"/>
    </row>
    <row r="38" spans="1:6" ht="16.5" customHeight="1">
      <c r="A38" s="90"/>
      <c r="B38" s="93"/>
      <c r="C38" s="147"/>
      <c r="D38" s="148"/>
    </row>
    <row r="39" spans="1:6" ht="24.6" customHeight="1">
      <c r="A39" s="90"/>
      <c r="B39" s="93" t="s">
        <v>414</v>
      </c>
      <c r="C39" s="147"/>
      <c r="D39" s="148"/>
    </row>
    <row r="40" spans="1:6" ht="16.5" customHeight="1">
      <c r="A40" s="90"/>
      <c r="B40" s="105" t="s">
        <v>415</v>
      </c>
      <c r="C40" s="106">
        <v>28600000</v>
      </c>
      <c r="D40" s="123"/>
      <c r="E40" s="86"/>
    </row>
    <row r="41" spans="1:6" s="45" customFormat="1" ht="16.5" customHeight="1">
      <c r="A41" s="101"/>
      <c r="B41" s="107"/>
      <c r="C41" s="151"/>
      <c r="D41" s="152"/>
    </row>
    <row r="42" spans="1:6" s="45" customFormat="1" ht="16.5" customHeight="1">
      <c r="A42" s="101">
        <v>3335</v>
      </c>
      <c r="B42" s="107" t="s">
        <v>163</v>
      </c>
      <c r="C42" s="151">
        <f>SUM(C43:C46)</f>
        <v>149751777.87924245</v>
      </c>
      <c r="D42" s="152"/>
      <c r="E42" s="81">
        <f>C42-'TB01'!H24</f>
        <v>-0.12075755000114441</v>
      </c>
      <c r="F42" s="81"/>
    </row>
    <row r="43" spans="1:6" ht="24" customHeight="1">
      <c r="A43" s="90"/>
      <c r="B43" s="93" t="s">
        <v>407</v>
      </c>
      <c r="C43" s="99">
        <v>11538955.538333334</v>
      </c>
      <c r="D43" s="100" t="s">
        <v>387</v>
      </c>
    </row>
    <row r="44" spans="1:6" ht="24" customHeight="1">
      <c r="A44" s="90"/>
      <c r="B44" s="93" t="s">
        <v>388</v>
      </c>
      <c r="C44" s="99">
        <v>12239010</v>
      </c>
      <c r="D44" s="100" t="s">
        <v>389</v>
      </c>
    </row>
    <row r="45" spans="1:6" ht="24" customHeight="1">
      <c r="A45" s="90"/>
      <c r="B45" s="93" t="s">
        <v>392</v>
      </c>
      <c r="C45" s="99">
        <v>19738983</v>
      </c>
      <c r="D45" s="100" t="s">
        <v>393</v>
      </c>
    </row>
    <row r="46" spans="1:6" ht="24" customHeight="1">
      <c r="A46" s="90"/>
      <c r="B46" s="93" t="s">
        <v>408</v>
      </c>
      <c r="C46" s="99">
        <v>106234829.34090911</v>
      </c>
      <c r="D46" s="100" t="s">
        <v>409</v>
      </c>
    </row>
    <row r="47" spans="1:6" ht="24" customHeight="1">
      <c r="A47" s="90"/>
      <c r="B47" s="111" t="s">
        <v>416</v>
      </c>
      <c r="C47" s="99"/>
      <c r="D47" s="100"/>
    </row>
    <row r="48" spans="1:6" ht="36" customHeight="1">
      <c r="A48" s="90">
        <v>334</v>
      </c>
      <c r="B48" s="93" t="s">
        <v>164</v>
      </c>
      <c r="C48" s="257"/>
      <c r="D48" s="258"/>
    </row>
    <row r="49" spans="1:7" ht="41.25" customHeight="1">
      <c r="A49" s="90"/>
      <c r="B49" s="93" t="s">
        <v>188</v>
      </c>
      <c r="C49" s="257"/>
      <c r="D49" s="258"/>
      <c r="E49" s="83" t="s">
        <v>198</v>
      </c>
      <c r="F49" s="84"/>
      <c r="G49" s="84"/>
    </row>
    <row r="50" spans="1:7" ht="27.75" customHeight="1">
      <c r="A50" s="90"/>
      <c r="B50" s="93" t="s">
        <v>189</v>
      </c>
      <c r="C50" s="257" t="s">
        <v>190</v>
      </c>
      <c r="D50" s="258"/>
    </row>
    <row r="51" spans="1:7" ht="27.75" customHeight="1">
      <c r="A51" s="90"/>
      <c r="B51" s="111" t="s">
        <v>405</v>
      </c>
      <c r="C51" s="147"/>
      <c r="D51" s="148"/>
    </row>
    <row r="52" spans="1:7" ht="42.9" customHeight="1">
      <c r="A52" s="90" t="s">
        <v>165</v>
      </c>
      <c r="B52" s="111" t="s">
        <v>406</v>
      </c>
      <c r="C52" s="259"/>
      <c r="D52" s="260"/>
      <c r="E52" s="79"/>
      <c r="F52" s="82"/>
    </row>
    <row r="53" spans="1:7" ht="15.75" customHeight="1">
      <c r="A53" s="90"/>
      <c r="B53" s="93"/>
      <c r="C53" s="257"/>
      <c r="D53" s="258"/>
      <c r="E53" s="261"/>
      <c r="F53" s="262"/>
    </row>
    <row r="54" spans="1:7" ht="27.75" customHeight="1">
      <c r="A54" s="90" t="s">
        <v>166</v>
      </c>
      <c r="B54" s="93" t="s">
        <v>167</v>
      </c>
      <c r="C54" s="257"/>
      <c r="D54" s="258"/>
      <c r="E54" s="32"/>
      <c r="F54" s="85"/>
    </row>
    <row r="55" spans="1:7" ht="27.75" customHeight="1">
      <c r="A55" s="90" t="s">
        <v>191</v>
      </c>
      <c r="C55" s="257"/>
      <c r="D55" s="258"/>
      <c r="F55" s="85"/>
    </row>
    <row r="56" spans="1:7" ht="27.75" customHeight="1">
      <c r="A56" s="90"/>
      <c r="B56" s="93" t="s">
        <v>192</v>
      </c>
      <c r="C56" s="257" t="s">
        <v>194</v>
      </c>
      <c r="D56" s="258"/>
    </row>
    <row r="57" spans="1:7" ht="27.75" customHeight="1">
      <c r="A57" s="90"/>
      <c r="B57" s="93" t="s">
        <v>199</v>
      </c>
      <c r="C57" s="257" t="s">
        <v>194</v>
      </c>
      <c r="D57" s="258"/>
    </row>
    <row r="58" spans="1:7" ht="27.75" customHeight="1">
      <c r="A58" s="90"/>
      <c r="B58" s="93" t="s">
        <v>193</v>
      </c>
      <c r="C58" s="257" t="s">
        <v>194</v>
      </c>
      <c r="D58" s="258"/>
    </row>
    <row r="59" spans="1:7" ht="39.6" customHeight="1">
      <c r="A59" s="90"/>
      <c r="B59" s="93" t="s">
        <v>298</v>
      </c>
      <c r="C59" s="257"/>
      <c r="D59" s="258"/>
    </row>
    <row r="60" spans="1:7" ht="42.75" customHeight="1">
      <c r="A60" s="90">
        <v>411</v>
      </c>
      <c r="B60" s="111" t="s">
        <v>394</v>
      </c>
      <c r="C60" s="257" t="s">
        <v>299</v>
      </c>
      <c r="D60" s="258"/>
    </row>
    <row r="61" spans="1:7" ht="27.75" customHeight="1">
      <c r="A61" s="90">
        <v>511</v>
      </c>
      <c r="B61" s="93"/>
      <c r="C61" s="259"/>
      <c r="D61" s="260"/>
    </row>
    <row r="62" spans="1:7" ht="27.75" customHeight="1">
      <c r="A62" s="90"/>
      <c r="B62" s="93" t="s">
        <v>169</v>
      </c>
      <c r="C62" s="147"/>
      <c r="D62" s="148"/>
    </row>
    <row r="63" spans="1:7" ht="27.75" customHeight="1">
      <c r="A63" s="90"/>
      <c r="B63" s="93" t="s">
        <v>170</v>
      </c>
      <c r="C63" s="147"/>
      <c r="D63" s="148"/>
    </row>
    <row r="64" spans="1:7" ht="27.75" customHeight="1">
      <c r="A64" s="90"/>
      <c r="B64" s="93" t="s">
        <v>171</v>
      </c>
      <c r="C64" s="147"/>
      <c r="D64" s="148"/>
    </row>
    <row r="65" spans="1:5" ht="27.75" customHeight="1">
      <c r="A65" s="90"/>
      <c r="B65" s="111" t="s">
        <v>304</v>
      </c>
      <c r="C65" s="147"/>
      <c r="D65" s="148"/>
    </row>
    <row r="66" spans="1:5" ht="27.75" customHeight="1">
      <c r="A66" s="90" t="s">
        <v>168</v>
      </c>
      <c r="B66" s="93"/>
      <c r="C66" s="257"/>
      <c r="D66" s="258"/>
    </row>
    <row r="67" spans="1:5" ht="27.75" customHeight="1">
      <c r="A67" s="90">
        <v>6422</v>
      </c>
      <c r="B67" s="93" t="s">
        <v>172</v>
      </c>
      <c r="C67" s="257"/>
      <c r="D67" s="258"/>
    </row>
    <row r="68" spans="1:5" ht="73.5" customHeight="1">
      <c r="A68" s="90"/>
      <c r="B68" s="93" t="s">
        <v>300</v>
      </c>
      <c r="C68" s="257" t="s">
        <v>173</v>
      </c>
      <c r="D68" s="258"/>
      <c r="E68" s="23" t="s">
        <v>195</v>
      </c>
    </row>
    <row r="69" spans="1:5" ht="17.25" customHeight="1">
      <c r="A69" s="90"/>
      <c r="B69" s="108" t="s">
        <v>159</v>
      </c>
      <c r="C69" s="257"/>
      <c r="D69" s="258"/>
      <c r="E69" s="23" t="s">
        <v>196</v>
      </c>
    </row>
    <row r="70" spans="1:5" s="45" customFormat="1" ht="17.25" customHeight="1">
      <c r="A70" s="101"/>
      <c r="B70" s="107" t="s">
        <v>160</v>
      </c>
      <c r="C70" s="255"/>
      <c r="D70" s="256"/>
    </row>
    <row r="71" spans="1:5" s="45" customFormat="1" ht="17.25" customHeight="1">
      <c r="A71" s="101"/>
      <c r="B71" s="107" t="s">
        <v>161</v>
      </c>
      <c r="C71" s="255"/>
      <c r="D71" s="256"/>
    </row>
    <row r="72" spans="1:5" s="45" customFormat="1" ht="17.25" customHeight="1">
      <c r="A72" s="101"/>
      <c r="B72" s="107" t="s">
        <v>162</v>
      </c>
      <c r="C72" s="255" t="s">
        <v>197</v>
      </c>
      <c r="D72" s="256"/>
    </row>
    <row r="73" spans="1:5" ht="15.75" customHeight="1">
      <c r="A73" s="90"/>
      <c r="B73" s="93"/>
      <c r="C73" s="257"/>
      <c r="D73" s="258"/>
    </row>
    <row r="74" spans="1:5" ht="15.75" customHeight="1">
      <c r="A74" s="90"/>
      <c r="B74" s="93"/>
      <c r="C74" s="257"/>
      <c r="D74" s="258"/>
    </row>
    <row r="75" spans="1:5" s="45" customFormat="1" ht="78" customHeight="1">
      <c r="A75" s="101" t="s">
        <v>202</v>
      </c>
      <c r="B75" s="131" t="s">
        <v>396</v>
      </c>
      <c r="C75" s="121"/>
      <c r="D75" s="122"/>
    </row>
  </sheetData>
  <mergeCells count="33">
    <mergeCell ref="C49:D49"/>
    <mergeCell ref="A5:B7"/>
    <mergeCell ref="C9:D9"/>
    <mergeCell ref="C10:D10"/>
    <mergeCell ref="C11:D11"/>
    <mergeCell ref="C13:D13"/>
    <mergeCell ref="C16:D16"/>
    <mergeCell ref="C17:D17"/>
    <mergeCell ref="C18:D18"/>
    <mergeCell ref="C21:D21"/>
    <mergeCell ref="C31:D31"/>
    <mergeCell ref="C48:D48"/>
    <mergeCell ref="C61:D61"/>
    <mergeCell ref="C50:D50"/>
    <mergeCell ref="C52:D52"/>
    <mergeCell ref="C53:D53"/>
    <mergeCell ref="E53:F53"/>
    <mergeCell ref="C54:D54"/>
    <mergeCell ref="C55:D55"/>
    <mergeCell ref="C56:D56"/>
    <mergeCell ref="C57:D57"/>
    <mergeCell ref="C58:D58"/>
    <mergeCell ref="C59:D59"/>
    <mergeCell ref="C60:D60"/>
    <mergeCell ref="C72:D72"/>
    <mergeCell ref="C73:D73"/>
    <mergeCell ref="C74:D74"/>
    <mergeCell ref="C66:D66"/>
    <mergeCell ref="C67:D67"/>
    <mergeCell ref="C68:D68"/>
    <mergeCell ref="C69:D69"/>
    <mergeCell ref="C70:D70"/>
    <mergeCell ref="C71:D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topLeftCell="A37" workbookViewId="0">
      <selection activeCell="A31" sqref="A31:B31"/>
    </sheetView>
  </sheetViews>
  <sheetFormatPr defaultRowHeight="14.4"/>
  <cols>
    <col min="1" max="1" width="11.44140625" customWidth="1"/>
    <col min="2" max="2" width="39.5546875" customWidth="1"/>
    <col min="3" max="8" width="14.33203125" customWidth="1"/>
    <col min="9" max="9" width="17.6640625" bestFit="1" customWidth="1"/>
    <col min="10" max="10" width="14.33203125" bestFit="1" customWidth="1"/>
    <col min="11" max="11" width="11.109375" style="88" bestFit="1" customWidth="1"/>
    <col min="12" max="12" width="9.6640625" bestFit="1" customWidth="1"/>
  </cols>
  <sheetData>
    <row r="1" spans="1:11" ht="27.75" customHeight="1">
      <c r="A1" s="124" t="s">
        <v>207</v>
      </c>
      <c r="B1" s="126" t="s">
        <v>208</v>
      </c>
      <c r="C1" s="272" t="s">
        <v>209</v>
      </c>
      <c r="D1" s="273"/>
      <c r="E1" s="272" t="s">
        <v>210</v>
      </c>
      <c r="F1" s="273"/>
      <c r="G1" s="272" t="s">
        <v>211</v>
      </c>
      <c r="H1" s="273"/>
    </row>
    <row r="2" spans="1:11">
      <c r="A2" s="124"/>
      <c r="B2" s="124"/>
      <c r="C2" s="125" t="s">
        <v>212</v>
      </c>
      <c r="D2" s="125" t="s">
        <v>213</v>
      </c>
      <c r="E2" s="125" t="s">
        <v>212</v>
      </c>
      <c r="F2" s="125" t="s">
        <v>213</v>
      </c>
      <c r="G2" s="125" t="s">
        <v>212</v>
      </c>
      <c r="H2" s="125" t="s">
        <v>213</v>
      </c>
    </row>
    <row r="3" spans="1:11">
      <c r="A3" s="126" t="s">
        <v>214</v>
      </c>
      <c r="B3" s="124" t="s">
        <v>215</v>
      </c>
      <c r="C3" s="127" t="s">
        <v>216</v>
      </c>
      <c r="D3" s="127" t="s">
        <v>217</v>
      </c>
      <c r="E3" s="127" t="s">
        <v>218</v>
      </c>
      <c r="F3" s="127" t="s">
        <v>219</v>
      </c>
      <c r="G3" s="127" t="s">
        <v>220</v>
      </c>
      <c r="H3" s="127" t="s">
        <v>221</v>
      </c>
    </row>
    <row r="4" spans="1:11" ht="15" customHeight="1">
      <c r="A4" s="133" t="s">
        <v>222</v>
      </c>
      <c r="B4" s="134" t="s">
        <v>223</v>
      </c>
      <c r="C4" s="135">
        <v>109816640</v>
      </c>
      <c r="D4" s="136">
        <v>0</v>
      </c>
      <c r="E4" s="136">
        <v>900000000</v>
      </c>
      <c r="F4" s="135">
        <v>918882728</v>
      </c>
      <c r="G4" s="135">
        <v>90933912</v>
      </c>
      <c r="H4" s="136">
        <v>0</v>
      </c>
      <c r="I4" s="88"/>
      <c r="J4" s="109"/>
    </row>
    <row r="5" spans="1:11" ht="15" customHeight="1">
      <c r="A5" s="137" t="s">
        <v>224</v>
      </c>
      <c r="B5" s="138" t="s">
        <v>225</v>
      </c>
      <c r="C5" s="139">
        <v>109816640</v>
      </c>
      <c r="D5" s="140">
        <v>0</v>
      </c>
      <c r="E5" s="140">
        <v>900000000</v>
      </c>
      <c r="F5" s="139">
        <v>918882728</v>
      </c>
      <c r="G5" s="139">
        <v>90933912</v>
      </c>
      <c r="H5" s="140">
        <v>0</v>
      </c>
      <c r="I5" s="88"/>
      <c r="J5" s="109"/>
    </row>
    <row r="6" spans="1:11" ht="15" customHeight="1">
      <c r="A6" s="133" t="s">
        <v>226</v>
      </c>
      <c r="B6" s="134" t="s">
        <v>227</v>
      </c>
      <c r="C6" s="135">
        <v>1270961081</v>
      </c>
      <c r="D6" s="136">
        <v>0</v>
      </c>
      <c r="E6" s="136">
        <v>1628091516</v>
      </c>
      <c r="F6" s="135">
        <v>1880106347</v>
      </c>
      <c r="G6" s="135">
        <v>1018946250</v>
      </c>
      <c r="H6" s="136">
        <v>0</v>
      </c>
      <c r="I6" s="88"/>
      <c r="J6" s="109"/>
    </row>
    <row r="7" spans="1:11" ht="15" customHeight="1">
      <c r="A7" s="137" t="s">
        <v>228</v>
      </c>
      <c r="B7" s="138" t="s">
        <v>225</v>
      </c>
      <c r="C7" s="139">
        <v>379889307</v>
      </c>
      <c r="D7" s="140">
        <v>0</v>
      </c>
      <c r="E7" s="140">
        <v>898186280</v>
      </c>
      <c r="F7" s="139">
        <v>981471370</v>
      </c>
      <c r="G7" s="139">
        <v>296604217</v>
      </c>
      <c r="H7" s="140">
        <v>0</v>
      </c>
      <c r="I7" s="88"/>
      <c r="J7" s="109"/>
    </row>
    <row r="8" spans="1:11" ht="15" customHeight="1">
      <c r="A8" s="137" t="s">
        <v>229</v>
      </c>
      <c r="B8" s="138" t="s">
        <v>230</v>
      </c>
      <c r="C8" s="139">
        <v>891071774</v>
      </c>
      <c r="D8" s="140">
        <v>0</v>
      </c>
      <c r="E8" s="140">
        <v>729905236</v>
      </c>
      <c r="F8" s="139">
        <v>898634977</v>
      </c>
      <c r="G8" s="139">
        <v>722342033</v>
      </c>
      <c r="H8" s="140">
        <v>0</v>
      </c>
      <c r="I8" s="88"/>
      <c r="J8" s="109"/>
    </row>
    <row r="9" spans="1:11" ht="15" customHeight="1">
      <c r="A9" s="133" t="s">
        <v>231</v>
      </c>
      <c r="B9" s="134" t="s">
        <v>232</v>
      </c>
      <c r="C9" s="135">
        <v>0</v>
      </c>
      <c r="D9" s="136">
        <v>0</v>
      </c>
      <c r="E9" s="136">
        <v>786596900</v>
      </c>
      <c r="F9" s="135">
        <v>723694500</v>
      </c>
      <c r="G9" s="135">
        <v>62902400</v>
      </c>
      <c r="H9" s="136">
        <v>0</v>
      </c>
      <c r="I9" s="88"/>
      <c r="J9" s="109"/>
    </row>
    <row r="10" spans="1:11" ht="15" customHeight="1">
      <c r="A10" s="133" t="s">
        <v>233</v>
      </c>
      <c r="B10" s="134" t="s">
        <v>234</v>
      </c>
      <c r="C10" s="135">
        <v>152910630</v>
      </c>
      <c r="D10" s="136">
        <v>0</v>
      </c>
      <c r="E10" s="136">
        <v>9868861</v>
      </c>
      <c r="F10" s="135">
        <v>0</v>
      </c>
      <c r="G10" s="135">
        <v>162779491</v>
      </c>
      <c r="H10" s="136">
        <v>0</v>
      </c>
      <c r="I10" s="88"/>
      <c r="J10" s="109"/>
    </row>
    <row r="11" spans="1:11" ht="15" customHeight="1">
      <c r="A11" s="137" t="s">
        <v>235</v>
      </c>
      <c r="B11" s="138" t="s">
        <v>236</v>
      </c>
      <c r="C11" s="139">
        <v>138701631</v>
      </c>
      <c r="D11" s="140">
        <v>0</v>
      </c>
      <c r="E11" s="140">
        <v>9868861</v>
      </c>
      <c r="F11" s="139">
        <v>0</v>
      </c>
      <c r="G11" s="139">
        <v>148570492</v>
      </c>
      <c r="H11" s="140">
        <v>0</v>
      </c>
      <c r="I11" s="88"/>
      <c r="J11" s="109"/>
    </row>
    <row r="12" spans="1:11" ht="15" customHeight="1">
      <c r="A12" s="137" t="s">
        <v>237</v>
      </c>
      <c r="B12" s="138" t="s">
        <v>238</v>
      </c>
      <c r="C12" s="139">
        <v>14208999</v>
      </c>
      <c r="D12" s="140">
        <v>0</v>
      </c>
      <c r="E12" s="140">
        <v>0</v>
      </c>
      <c r="F12" s="139">
        <v>0</v>
      </c>
      <c r="G12" s="139">
        <v>14208999</v>
      </c>
      <c r="H12" s="140">
        <v>0</v>
      </c>
      <c r="I12" s="88"/>
      <c r="J12" s="109"/>
    </row>
    <row r="13" spans="1:11" ht="15" customHeight="1">
      <c r="A13" s="133" t="s">
        <v>239</v>
      </c>
      <c r="B13" s="134" t="s">
        <v>240</v>
      </c>
      <c r="C13" s="135">
        <v>79033913</v>
      </c>
      <c r="D13" s="136">
        <v>0</v>
      </c>
      <c r="E13" s="136">
        <v>0</v>
      </c>
      <c r="F13" s="135">
        <v>0</v>
      </c>
      <c r="G13" s="135">
        <v>79033913</v>
      </c>
      <c r="H13" s="136">
        <v>0</v>
      </c>
      <c r="I13" s="88"/>
      <c r="J13" s="109"/>
    </row>
    <row r="14" spans="1:11" ht="15" customHeight="1">
      <c r="A14" s="137" t="s">
        <v>241</v>
      </c>
      <c r="B14" s="138" t="s">
        <v>242</v>
      </c>
      <c r="C14" s="139">
        <v>79033913</v>
      </c>
      <c r="D14" s="140">
        <v>0</v>
      </c>
      <c r="E14" s="140">
        <v>0</v>
      </c>
      <c r="F14" s="139">
        <v>0</v>
      </c>
      <c r="G14" s="139">
        <v>79033913</v>
      </c>
      <c r="H14" s="140">
        <v>0</v>
      </c>
      <c r="I14" s="88"/>
      <c r="J14" s="109"/>
    </row>
    <row r="15" spans="1:11" ht="15" customHeight="1">
      <c r="A15" s="133" t="s">
        <v>243</v>
      </c>
      <c r="B15" s="134" t="s">
        <v>244</v>
      </c>
      <c r="C15" s="135">
        <v>0</v>
      </c>
      <c r="D15" s="136">
        <v>0</v>
      </c>
      <c r="E15" s="136">
        <v>1032087680</v>
      </c>
      <c r="F15" s="135">
        <v>1032087680</v>
      </c>
      <c r="G15" s="135">
        <v>0</v>
      </c>
      <c r="H15" s="136">
        <v>0</v>
      </c>
      <c r="I15" s="88"/>
      <c r="J15" s="109"/>
    </row>
    <row r="16" spans="1:11" s="73" customFormat="1" ht="15" customHeight="1">
      <c r="A16" s="133" t="s">
        <v>245</v>
      </c>
      <c r="B16" s="134" t="s">
        <v>246</v>
      </c>
      <c r="C16" s="135">
        <v>142090001</v>
      </c>
      <c r="D16" s="136">
        <v>0</v>
      </c>
      <c r="E16" s="136">
        <v>0</v>
      </c>
      <c r="F16" s="135">
        <v>0</v>
      </c>
      <c r="G16" s="135">
        <v>142090001</v>
      </c>
      <c r="H16" s="136">
        <v>0</v>
      </c>
      <c r="I16" s="88"/>
      <c r="J16" s="109"/>
      <c r="K16" s="120"/>
    </row>
    <row r="17" spans="1:13" s="73" customFormat="1" ht="15" customHeight="1">
      <c r="A17" s="133" t="s">
        <v>247</v>
      </c>
      <c r="B17" s="134" t="s">
        <v>248</v>
      </c>
      <c r="C17" s="135">
        <v>142090001</v>
      </c>
      <c r="D17" s="136">
        <v>0</v>
      </c>
      <c r="E17" s="136">
        <v>0</v>
      </c>
      <c r="F17" s="135">
        <v>0</v>
      </c>
      <c r="G17" s="135">
        <v>142090001</v>
      </c>
      <c r="H17" s="136">
        <v>0</v>
      </c>
      <c r="I17" s="88"/>
      <c r="J17" s="109"/>
      <c r="K17" s="120"/>
    </row>
    <row r="18" spans="1:13" s="73" customFormat="1" ht="15" customHeight="1">
      <c r="A18" s="137" t="s">
        <v>249</v>
      </c>
      <c r="B18" s="138" t="s">
        <v>250</v>
      </c>
      <c r="C18" s="139">
        <v>142090001</v>
      </c>
      <c r="D18" s="140">
        <v>0</v>
      </c>
      <c r="E18" s="140">
        <v>0</v>
      </c>
      <c r="F18" s="139">
        <v>0</v>
      </c>
      <c r="G18" s="139">
        <v>142090001</v>
      </c>
      <c r="H18" s="140">
        <v>0</v>
      </c>
      <c r="I18" s="88"/>
      <c r="J18" s="109"/>
      <c r="K18" s="120"/>
    </row>
    <row r="19" spans="1:13" s="73" customFormat="1" ht="15" customHeight="1">
      <c r="A19" s="133" t="s">
        <v>251</v>
      </c>
      <c r="B19" s="134" t="s">
        <v>252</v>
      </c>
      <c r="C19" s="135">
        <v>0</v>
      </c>
      <c r="D19" s="136">
        <v>55730429</v>
      </c>
      <c r="E19" s="136">
        <v>0</v>
      </c>
      <c r="F19" s="135">
        <v>3946945</v>
      </c>
      <c r="G19" s="135">
        <v>0</v>
      </c>
      <c r="H19" s="136">
        <v>59677374</v>
      </c>
      <c r="I19" s="88"/>
      <c r="J19" s="109"/>
      <c r="K19" s="120"/>
      <c r="L19" s="87"/>
      <c r="M19" s="87"/>
    </row>
    <row r="20" spans="1:13" s="73" customFormat="1" ht="15" customHeight="1">
      <c r="A20" s="137" t="s">
        <v>253</v>
      </c>
      <c r="B20" s="138" t="s">
        <v>254</v>
      </c>
      <c r="C20" s="139">
        <v>0</v>
      </c>
      <c r="D20" s="140">
        <v>55730429</v>
      </c>
      <c r="E20" s="140">
        <v>0</v>
      </c>
      <c r="F20" s="139">
        <v>3946945</v>
      </c>
      <c r="G20" s="139">
        <v>0</v>
      </c>
      <c r="H20" s="140">
        <v>59677374</v>
      </c>
      <c r="I20" s="88"/>
      <c r="J20" s="109"/>
      <c r="K20" s="120"/>
    </row>
    <row r="21" spans="1:13" ht="15" customHeight="1">
      <c r="A21" s="133" t="s">
        <v>255</v>
      </c>
      <c r="B21" s="134" t="s">
        <v>256</v>
      </c>
      <c r="C21" s="135">
        <v>210920597</v>
      </c>
      <c r="D21" s="136">
        <v>0</v>
      </c>
      <c r="E21" s="136">
        <v>79315875</v>
      </c>
      <c r="F21" s="135">
        <v>40066503</v>
      </c>
      <c r="G21" s="135">
        <v>250169969</v>
      </c>
      <c r="H21" s="136">
        <v>0</v>
      </c>
      <c r="I21" s="88"/>
      <c r="J21" s="109"/>
    </row>
    <row r="22" spans="1:13" ht="15" customHeight="1">
      <c r="A22" s="133" t="s">
        <v>257</v>
      </c>
      <c r="B22" s="134" t="s">
        <v>258</v>
      </c>
      <c r="C22" s="135">
        <v>28600000</v>
      </c>
      <c r="D22" s="136">
        <v>0</v>
      </c>
      <c r="E22" s="136">
        <v>81421370</v>
      </c>
      <c r="F22" s="135">
        <v>94071370</v>
      </c>
      <c r="G22" s="135">
        <v>28600000</v>
      </c>
      <c r="H22" s="136">
        <v>12650000</v>
      </c>
      <c r="I22" s="88"/>
      <c r="J22" s="109"/>
    </row>
    <row r="23" spans="1:13" ht="15" customHeight="1">
      <c r="A23" s="133" t="s">
        <v>259</v>
      </c>
      <c r="B23" s="134" t="s">
        <v>260</v>
      </c>
      <c r="C23" s="135">
        <v>0</v>
      </c>
      <c r="D23" s="136">
        <v>43516949</v>
      </c>
      <c r="E23" s="136">
        <v>0</v>
      </c>
      <c r="F23" s="135">
        <v>106234829</v>
      </c>
      <c r="G23" s="135">
        <v>0</v>
      </c>
      <c r="H23" s="136">
        <v>149751778</v>
      </c>
      <c r="I23" s="88"/>
      <c r="J23" s="109"/>
    </row>
    <row r="24" spans="1:13" ht="15" customHeight="1">
      <c r="A24" s="137" t="s">
        <v>261</v>
      </c>
      <c r="B24" s="138" t="s">
        <v>262</v>
      </c>
      <c r="C24" s="139">
        <v>0</v>
      </c>
      <c r="D24" s="140">
        <v>43516949</v>
      </c>
      <c r="E24" s="140">
        <v>0</v>
      </c>
      <c r="F24" s="139">
        <v>106234829</v>
      </c>
      <c r="G24" s="139">
        <v>0</v>
      </c>
      <c r="H24" s="140">
        <v>149751778</v>
      </c>
      <c r="I24" s="88"/>
      <c r="J24" s="109"/>
    </row>
    <row r="25" spans="1:13" ht="15" customHeight="1">
      <c r="A25" s="133" t="s">
        <v>263</v>
      </c>
      <c r="B25" s="134" t="s">
        <v>264</v>
      </c>
      <c r="C25" s="135">
        <v>0</v>
      </c>
      <c r="D25" s="136">
        <v>0</v>
      </c>
      <c r="E25" s="136">
        <v>1023411799</v>
      </c>
      <c r="F25" s="135">
        <v>1023411799</v>
      </c>
      <c r="G25" s="135">
        <v>0</v>
      </c>
      <c r="H25" s="136">
        <v>0</v>
      </c>
      <c r="I25" s="88"/>
      <c r="J25" s="109"/>
    </row>
    <row r="26" spans="1:13" ht="15" customHeight="1">
      <c r="A26" s="133" t="s">
        <v>265</v>
      </c>
      <c r="B26" s="134" t="s">
        <v>266</v>
      </c>
      <c r="C26" s="135">
        <v>0</v>
      </c>
      <c r="D26" s="136">
        <v>524500000</v>
      </c>
      <c r="E26" s="136">
        <v>498500000</v>
      </c>
      <c r="F26" s="135">
        <v>0</v>
      </c>
      <c r="G26" s="135">
        <v>0</v>
      </c>
      <c r="H26" s="136">
        <v>26000000</v>
      </c>
      <c r="I26" s="88"/>
      <c r="J26" s="109"/>
    </row>
    <row r="27" spans="1:13" ht="15" customHeight="1">
      <c r="A27" s="133" t="s">
        <v>267</v>
      </c>
      <c r="B27" s="134" t="s">
        <v>268</v>
      </c>
      <c r="C27" s="135">
        <v>0</v>
      </c>
      <c r="D27" s="136">
        <v>0</v>
      </c>
      <c r="E27" s="136">
        <v>0</v>
      </c>
      <c r="F27" s="135">
        <v>41396480</v>
      </c>
      <c r="G27" s="135">
        <v>0</v>
      </c>
      <c r="H27" s="136">
        <v>41396480</v>
      </c>
      <c r="I27" s="88"/>
      <c r="J27" s="109"/>
    </row>
    <row r="28" spans="1:13" ht="15" customHeight="1">
      <c r="A28" s="137" t="s">
        <v>269</v>
      </c>
      <c r="B28" s="138" t="s">
        <v>270</v>
      </c>
      <c r="C28" s="139">
        <v>0</v>
      </c>
      <c r="D28" s="140">
        <v>0</v>
      </c>
      <c r="E28" s="140">
        <v>0</v>
      </c>
      <c r="F28" s="139">
        <v>31394070</v>
      </c>
      <c r="G28" s="139">
        <v>0</v>
      </c>
      <c r="H28" s="140">
        <v>31394070</v>
      </c>
      <c r="I28" s="88"/>
      <c r="J28" s="109"/>
    </row>
    <row r="29" spans="1:13" ht="15" customHeight="1">
      <c r="A29" s="137" t="s">
        <v>271</v>
      </c>
      <c r="B29" s="138" t="s">
        <v>272</v>
      </c>
      <c r="C29" s="139">
        <v>0</v>
      </c>
      <c r="D29" s="140">
        <v>0</v>
      </c>
      <c r="E29" s="140">
        <v>0</v>
      </c>
      <c r="F29" s="139">
        <v>5540130</v>
      </c>
      <c r="G29" s="139">
        <v>0</v>
      </c>
      <c r="H29" s="140">
        <v>5540130</v>
      </c>
      <c r="I29" s="88"/>
      <c r="J29" s="109"/>
    </row>
    <row r="30" spans="1:13" ht="15" customHeight="1">
      <c r="A30" s="137" t="s">
        <v>273</v>
      </c>
      <c r="B30" s="138" t="s">
        <v>274</v>
      </c>
      <c r="C30" s="139">
        <v>0</v>
      </c>
      <c r="D30" s="140">
        <v>0</v>
      </c>
      <c r="E30" s="140">
        <v>0</v>
      </c>
      <c r="F30" s="139">
        <v>2462280</v>
      </c>
      <c r="G30" s="139">
        <v>0</v>
      </c>
      <c r="H30" s="140">
        <v>2462280</v>
      </c>
      <c r="I30" s="88"/>
      <c r="J30" s="109"/>
    </row>
    <row r="31" spans="1:13" ht="15" customHeight="1">
      <c r="A31" s="133" t="s">
        <v>386</v>
      </c>
      <c r="B31" s="134" t="s">
        <v>268</v>
      </c>
      <c r="C31" s="135">
        <v>0</v>
      </c>
      <c r="D31" s="136">
        <v>0</v>
      </c>
      <c r="E31" s="136">
        <v>0</v>
      </c>
      <c r="F31" s="135">
        <v>2000000</v>
      </c>
      <c r="G31" s="135">
        <v>0</v>
      </c>
      <c r="H31" s="136">
        <v>2000000</v>
      </c>
      <c r="I31" s="88"/>
      <c r="J31" s="109"/>
    </row>
    <row r="32" spans="1:13" ht="15" customHeight="1">
      <c r="A32" s="137" t="s">
        <v>275</v>
      </c>
      <c r="B32" s="138" t="s">
        <v>276</v>
      </c>
      <c r="C32" s="139">
        <v>0</v>
      </c>
      <c r="D32" s="140">
        <v>500000000</v>
      </c>
      <c r="E32" s="140">
        <v>0</v>
      </c>
      <c r="F32" s="139">
        <v>0</v>
      </c>
      <c r="G32" s="139">
        <v>0</v>
      </c>
      <c r="H32" s="140">
        <v>500000000</v>
      </c>
      <c r="I32" s="88"/>
      <c r="J32" s="109"/>
    </row>
    <row r="33" spans="1:10" ht="15" customHeight="1">
      <c r="A33" s="133" t="s">
        <v>277</v>
      </c>
      <c r="B33" s="134" t="s">
        <v>278</v>
      </c>
      <c r="C33" s="135">
        <v>0</v>
      </c>
      <c r="D33" s="136">
        <v>500000000</v>
      </c>
      <c r="E33" s="136">
        <v>0</v>
      </c>
      <c r="F33" s="135">
        <v>0</v>
      </c>
      <c r="G33" s="135">
        <v>0</v>
      </c>
      <c r="H33" s="136">
        <v>500000000</v>
      </c>
      <c r="I33" s="88"/>
      <c r="J33" s="109"/>
    </row>
    <row r="34" spans="1:10" ht="15" customHeight="1">
      <c r="A34" s="137" t="s">
        <v>279</v>
      </c>
      <c r="B34" s="138" t="s">
        <v>280</v>
      </c>
      <c r="C34" s="139">
        <v>693950306</v>
      </c>
      <c r="D34" s="140">
        <v>1564535790</v>
      </c>
      <c r="E34" s="140">
        <v>693950306</v>
      </c>
      <c r="F34" s="139">
        <v>869345126</v>
      </c>
      <c r="G34" s="139">
        <v>0</v>
      </c>
      <c r="H34" s="140">
        <v>1045980304</v>
      </c>
      <c r="I34" s="88"/>
      <c r="J34" s="109"/>
    </row>
    <row r="35" spans="1:10" ht="15" customHeight="1">
      <c r="A35" s="137" t="s">
        <v>390</v>
      </c>
      <c r="B35" s="138" t="s">
        <v>391</v>
      </c>
      <c r="C35" s="139">
        <v>0</v>
      </c>
      <c r="D35" s="140">
        <v>1564535790</v>
      </c>
      <c r="E35" s="140">
        <v>693950306</v>
      </c>
      <c r="F35" s="139">
        <v>0</v>
      </c>
      <c r="G35" s="139">
        <v>0</v>
      </c>
      <c r="H35" s="140">
        <v>870585484</v>
      </c>
      <c r="I35" s="88"/>
      <c r="J35" s="109"/>
    </row>
    <row r="36" spans="1:10" ht="15" customHeight="1">
      <c r="A36" s="133" t="s">
        <v>281</v>
      </c>
      <c r="B36" s="134" t="s">
        <v>282</v>
      </c>
      <c r="C36" s="135">
        <v>693950306</v>
      </c>
      <c r="D36" s="136">
        <v>0</v>
      </c>
      <c r="E36" s="136">
        <v>0</v>
      </c>
      <c r="F36" s="135">
        <v>869345126</v>
      </c>
      <c r="G36" s="135">
        <v>0</v>
      </c>
      <c r="H36" s="136">
        <v>175394820</v>
      </c>
      <c r="I36" s="88"/>
      <c r="J36" s="109"/>
    </row>
    <row r="37" spans="1:10" ht="15" customHeight="1">
      <c r="A37" s="137" t="s">
        <v>283</v>
      </c>
      <c r="B37" s="138" t="s">
        <v>284</v>
      </c>
      <c r="C37" s="139">
        <v>0</v>
      </c>
      <c r="D37" s="140">
        <v>0</v>
      </c>
      <c r="E37" s="140">
        <v>786596900</v>
      </c>
      <c r="F37" s="139">
        <v>786596900</v>
      </c>
      <c r="G37" s="139">
        <v>0</v>
      </c>
      <c r="H37" s="140">
        <v>0</v>
      </c>
      <c r="I37" s="88"/>
      <c r="J37" s="109"/>
    </row>
    <row r="38" spans="1:10" ht="15" customHeight="1">
      <c r="A38" s="133" t="s">
        <v>285</v>
      </c>
      <c r="B38" s="134" t="s">
        <v>286</v>
      </c>
      <c r="C38" s="135">
        <v>0</v>
      </c>
      <c r="D38" s="136">
        <v>0</v>
      </c>
      <c r="E38" s="136">
        <v>786596900</v>
      </c>
      <c r="F38" s="135">
        <v>786596900</v>
      </c>
      <c r="G38" s="135">
        <v>0</v>
      </c>
      <c r="H38" s="136">
        <v>0</v>
      </c>
      <c r="I38" s="88"/>
      <c r="J38" s="109"/>
    </row>
    <row r="39" spans="1:10" ht="15" customHeight="1">
      <c r="A39" s="133" t="s">
        <v>287</v>
      </c>
      <c r="B39" s="134" t="s">
        <v>288</v>
      </c>
      <c r="C39" s="135">
        <v>0</v>
      </c>
      <c r="D39" s="136">
        <v>0</v>
      </c>
      <c r="E39" s="136">
        <v>6397016</v>
      </c>
      <c r="F39" s="135">
        <v>6397016</v>
      </c>
      <c r="G39" s="135">
        <v>0</v>
      </c>
      <c r="H39" s="136">
        <v>0</v>
      </c>
      <c r="I39" s="88"/>
      <c r="J39" s="109"/>
    </row>
    <row r="40" spans="1:10" ht="15" customHeight="1">
      <c r="A40" s="133" t="s">
        <v>289</v>
      </c>
      <c r="B40" s="134" t="s">
        <v>290</v>
      </c>
      <c r="C40" s="135">
        <v>0</v>
      </c>
      <c r="D40" s="136">
        <v>0</v>
      </c>
      <c r="E40" s="136">
        <v>565087680</v>
      </c>
      <c r="F40" s="135">
        <v>565087680</v>
      </c>
      <c r="G40" s="135">
        <v>0</v>
      </c>
      <c r="H40" s="136">
        <v>0</v>
      </c>
      <c r="I40" s="88"/>
      <c r="J40" s="109"/>
    </row>
    <row r="41" spans="1:10" ht="15" customHeight="1">
      <c r="A41" s="133" t="s">
        <v>301</v>
      </c>
      <c r="B41" s="134" t="s">
        <v>302</v>
      </c>
      <c r="C41" s="135">
        <v>0</v>
      </c>
      <c r="D41" s="136">
        <v>0</v>
      </c>
      <c r="E41" s="136">
        <v>400000</v>
      </c>
      <c r="F41" s="135">
        <v>400000</v>
      </c>
      <c r="G41" s="135">
        <v>0</v>
      </c>
      <c r="H41" s="136">
        <v>0</v>
      </c>
      <c r="I41" s="88"/>
      <c r="J41" s="109"/>
    </row>
    <row r="42" spans="1:10">
      <c r="A42" s="137" t="s">
        <v>291</v>
      </c>
      <c r="B42" s="138" t="s">
        <v>292</v>
      </c>
      <c r="C42" s="139">
        <v>0</v>
      </c>
      <c r="D42" s="140">
        <v>0</v>
      </c>
      <c r="E42" s="140">
        <v>83611416</v>
      </c>
      <c r="F42" s="139">
        <v>83611416</v>
      </c>
      <c r="G42" s="139">
        <v>0</v>
      </c>
      <c r="H42" s="140">
        <v>0</v>
      </c>
      <c r="I42" s="88"/>
      <c r="J42" s="109"/>
    </row>
    <row r="43" spans="1:10">
      <c r="A43" s="133" t="s">
        <v>293</v>
      </c>
      <c r="B43" s="134" t="s">
        <v>294</v>
      </c>
      <c r="C43" s="135">
        <v>0</v>
      </c>
      <c r="D43" s="136">
        <v>0</v>
      </c>
      <c r="E43" s="136">
        <v>83611416</v>
      </c>
      <c r="F43" s="135">
        <v>83611416</v>
      </c>
      <c r="G43" s="135">
        <v>0</v>
      </c>
      <c r="H43" s="136">
        <v>0</v>
      </c>
      <c r="I43" s="88"/>
      <c r="J43" s="109"/>
    </row>
    <row r="44" spans="1:10">
      <c r="A44" s="141" t="s">
        <v>295</v>
      </c>
      <c r="B44" s="141" t="s">
        <v>296</v>
      </c>
      <c r="C44" s="142">
        <v>0</v>
      </c>
      <c r="D44" s="143">
        <v>0</v>
      </c>
      <c r="E44" s="143">
        <v>792993916</v>
      </c>
      <c r="F44" s="142">
        <v>792993916</v>
      </c>
      <c r="G44" s="142">
        <v>0</v>
      </c>
      <c r="H44" s="143">
        <v>0</v>
      </c>
      <c r="I44" s="88"/>
      <c r="J44" s="109"/>
    </row>
    <row r="45" spans="1:10">
      <c r="A45" s="141" t="s">
        <v>297</v>
      </c>
      <c r="B45" s="141"/>
      <c r="C45" s="142">
        <v>2688283168</v>
      </c>
      <c r="D45" s="143">
        <v>2688283168</v>
      </c>
      <c r="E45" s="143">
        <v>8968331235</v>
      </c>
      <c r="F45" s="142">
        <v>8968331235</v>
      </c>
      <c r="G45" s="142">
        <v>1835455936</v>
      </c>
      <c r="H45" s="143">
        <v>1835455936</v>
      </c>
    </row>
    <row r="46" spans="1:10">
      <c r="A46" s="153"/>
      <c r="B46" s="153"/>
      <c r="C46" s="153"/>
      <c r="D46" s="153"/>
      <c r="E46" s="153"/>
      <c r="F46" s="153"/>
      <c r="G46" s="153"/>
      <c r="H46" s="153"/>
    </row>
    <row r="47" spans="1:10">
      <c r="A47" s="153"/>
      <c r="B47" s="153"/>
      <c r="C47" s="153"/>
      <c r="D47" s="153"/>
      <c r="E47" s="153"/>
      <c r="F47" s="153"/>
      <c r="G47" s="153"/>
      <c r="H47" s="153"/>
    </row>
    <row r="48" spans="1:10">
      <c r="A48" s="153"/>
      <c r="B48" s="153"/>
      <c r="C48" s="153"/>
      <c r="D48" s="153"/>
      <c r="E48" s="153"/>
      <c r="F48" s="153"/>
      <c r="G48" s="153"/>
      <c r="H48" s="153"/>
    </row>
    <row r="49" spans="1:8">
      <c r="A49" s="153"/>
      <c r="B49" s="153"/>
      <c r="C49" s="153"/>
      <c r="D49" s="153"/>
      <c r="E49" s="153"/>
      <c r="F49" s="153"/>
      <c r="G49" s="153"/>
      <c r="H49" s="153"/>
    </row>
    <row r="50" spans="1:8">
      <c r="A50" s="153"/>
      <c r="B50" s="153"/>
      <c r="C50" s="153"/>
      <c r="D50" s="153"/>
      <c r="E50" s="153"/>
      <c r="F50" s="153"/>
      <c r="G50" s="153"/>
      <c r="H50" s="153"/>
    </row>
    <row r="51" spans="1:8">
      <c r="A51" s="153"/>
      <c r="B51" s="153"/>
      <c r="C51" s="153"/>
      <c r="D51" s="153"/>
      <c r="E51" s="153"/>
      <c r="F51" s="153"/>
      <c r="G51" s="153"/>
      <c r="H51" s="153"/>
    </row>
    <row r="52" spans="1:8">
      <c r="A52" s="153"/>
      <c r="B52" s="153"/>
      <c r="C52" s="153"/>
      <c r="D52" s="153"/>
      <c r="E52" s="153"/>
      <c r="F52" s="153"/>
      <c r="G52" s="153"/>
      <c r="H52" s="153"/>
    </row>
    <row r="53" spans="1:8">
      <c r="A53" s="153"/>
      <c r="B53" s="153"/>
      <c r="C53" s="153"/>
      <c r="D53" s="153"/>
      <c r="E53" s="153"/>
      <c r="F53" s="153"/>
      <c r="G53" s="153"/>
      <c r="H53" s="153"/>
    </row>
    <row r="54" spans="1:8">
      <c r="A54" s="153"/>
      <c r="B54" s="153"/>
      <c r="C54" s="153"/>
      <c r="D54" s="153"/>
      <c r="E54" s="153"/>
      <c r="F54" s="153"/>
      <c r="G54" s="153"/>
      <c r="H54" s="153"/>
    </row>
    <row r="55" spans="1:8">
      <c r="A55" s="153"/>
      <c r="B55" s="153"/>
      <c r="C55" s="153"/>
      <c r="D55" s="153"/>
      <c r="E55" s="153"/>
      <c r="F55" s="153"/>
      <c r="G55" s="153"/>
      <c r="H55" s="153"/>
    </row>
    <row r="56" spans="1:8">
      <c r="A56" s="153"/>
      <c r="B56" s="153"/>
      <c r="C56" s="153"/>
      <c r="D56" s="153"/>
      <c r="E56" s="153"/>
      <c r="F56" s="153"/>
      <c r="G56" s="153"/>
      <c r="H56" s="153"/>
    </row>
    <row r="57" spans="1:8">
      <c r="A57" s="153"/>
      <c r="B57" s="153"/>
      <c r="C57" s="153"/>
      <c r="D57" s="153"/>
      <c r="E57" s="153"/>
      <c r="F57" s="153"/>
      <c r="G57" s="153"/>
      <c r="H57" s="153"/>
    </row>
    <row r="58" spans="1:8">
      <c r="A58" s="153"/>
      <c r="B58" s="153"/>
      <c r="C58" s="153"/>
      <c r="D58" s="153"/>
      <c r="E58" s="153"/>
      <c r="F58" s="153"/>
      <c r="G58" s="153"/>
      <c r="H58" s="153"/>
    </row>
    <row r="59" spans="1:8">
      <c r="A59" s="153"/>
      <c r="B59" s="153"/>
      <c r="C59" s="153"/>
      <c r="D59" s="153"/>
      <c r="E59" s="153"/>
      <c r="F59" s="153"/>
      <c r="G59" s="153"/>
      <c r="H59" s="153"/>
    </row>
    <row r="60" spans="1:8">
      <c r="A60" s="153"/>
      <c r="B60" s="153"/>
      <c r="C60" s="153"/>
      <c r="D60" s="153"/>
      <c r="E60" s="153"/>
      <c r="F60" s="153"/>
      <c r="G60" s="153"/>
      <c r="H60" s="153"/>
    </row>
    <row r="61" spans="1:8">
      <c r="A61" s="153"/>
      <c r="B61" s="153"/>
      <c r="C61" s="153"/>
      <c r="D61" s="153"/>
      <c r="E61" s="153"/>
      <c r="F61" s="153"/>
      <c r="G61" s="153"/>
      <c r="H61" s="153"/>
    </row>
    <row r="62" spans="1:8">
      <c r="A62" s="153"/>
      <c r="B62" s="153"/>
      <c r="C62" s="153"/>
      <c r="D62" s="153"/>
      <c r="E62" s="153"/>
      <c r="F62" s="153"/>
      <c r="G62" s="153"/>
      <c r="H62" s="153"/>
    </row>
    <row r="63" spans="1:8">
      <c r="A63" s="153"/>
      <c r="B63" s="153"/>
      <c r="C63" s="153"/>
      <c r="D63" s="153"/>
      <c r="E63" s="153"/>
      <c r="F63" s="153"/>
      <c r="G63" s="153"/>
      <c r="H63" s="153"/>
    </row>
    <row r="64" spans="1:8">
      <c r="A64" s="153"/>
      <c r="B64" s="153"/>
      <c r="C64" s="153"/>
      <c r="D64" s="153"/>
      <c r="E64" s="153"/>
      <c r="F64" s="153"/>
      <c r="G64" s="153"/>
      <c r="H64" s="153"/>
    </row>
    <row r="65" spans="1:8">
      <c r="A65" s="153"/>
      <c r="B65" s="153"/>
      <c r="C65" s="153"/>
      <c r="D65" s="153"/>
      <c r="E65" s="153"/>
      <c r="F65" s="153"/>
      <c r="G65" s="153"/>
      <c r="H65" s="153"/>
    </row>
    <row r="66" spans="1:8">
      <c r="A66" s="153"/>
      <c r="B66" s="153"/>
      <c r="C66" s="153"/>
      <c r="D66" s="153"/>
      <c r="E66" s="153"/>
      <c r="F66" s="153"/>
      <c r="G66" s="153"/>
      <c r="H66" s="153"/>
    </row>
    <row r="67" spans="1:8">
      <c r="A67" s="153"/>
      <c r="B67" s="153"/>
      <c r="C67" s="153"/>
      <c r="D67" s="153"/>
      <c r="E67" s="153"/>
      <c r="F67" s="153"/>
      <c r="G67" s="153"/>
      <c r="H67" s="153"/>
    </row>
    <row r="68" spans="1:8">
      <c r="A68" s="153"/>
      <c r="B68" s="153"/>
      <c r="C68" s="153"/>
      <c r="D68" s="153"/>
      <c r="E68" s="153"/>
      <c r="F68" s="153"/>
      <c r="G68" s="153"/>
      <c r="H68" s="153"/>
    </row>
    <row r="69" spans="1:8">
      <c r="A69" s="153"/>
      <c r="B69" s="153"/>
      <c r="C69" s="153"/>
      <c r="D69" s="153"/>
      <c r="E69" s="153"/>
      <c r="F69" s="153"/>
      <c r="G69" s="153"/>
      <c r="H69" s="153"/>
    </row>
    <row r="70" spans="1:8">
      <c r="A70" s="153"/>
      <c r="B70" s="153"/>
      <c r="C70" s="153"/>
      <c r="D70" s="153"/>
      <c r="E70" s="153"/>
      <c r="F70" s="153"/>
      <c r="G70" s="153"/>
      <c r="H70" s="153"/>
    </row>
    <row r="71" spans="1:8">
      <c r="A71" s="153"/>
      <c r="B71" s="153"/>
      <c r="C71" s="153"/>
      <c r="D71" s="153"/>
      <c r="E71" s="153"/>
      <c r="F71" s="153"/>
      <c r="G71" s="153"/>
      <c r="H71" s="153"/>
    </row>
    <row r="72" spans="1:8">
      <c r="A72" s="153"/>
      <c r="B72" s="153"/>
      <c r="C72" s="153"/>
      <c r="D72" s="153"/>
      <c r="E72" s="153"/>
      <c r="F72" s="153"/>
      <c r="G72" s="153"/>
      <c r="H72" s="153"/>
    </row>
    <row r="73" spans="1:8">
      <c r="A73" s="153"/>
      <c r="B73" s="153"/>
      <c r="C73" s="153"/>
      <c r="D73" s="153"/>
      <c r="E73" s="153"/>
      <c r="F73" s="153"/>
      <c r="G73" s="153"/>
      <c r="H73" s="153"/>
    </row>
    <row r="74" spans="1:8">
      <c r="A74" s="153"/>
      <c r="B74" s="153"/>
      <c r="C74" s="153"/>
      <c r="D74" s="153"/>
      <c r="E74" s="153"/>
      <c r="F74" s="153"/>
      <c r="G74" s="153"/>
      <c r="H74" s="153"/>
    </row>
    <row r="75" spans="1:8">
      <c r="A75" s="153"/>
      <c r="B75" s="153"/>
      <c r="C75" s="153"/>
      <c r="D75" s="153"/>
      <c r="E75" s="153"/>
      <c r="F75" s="153"/>
      <c r="G75" s="153"/>
      <c r="H75" s="153"/>
    </row>
    <row r="76" spans="1:8">
      <c r="A76" s="153"/>
      <c r="B76" s="153"/>
      <c r="C76" s="153"/>
      <c r="D76" s="153"/>
      <c r="E76" s="153"/>
      <c r="F76" s="153"/>
      <c r="G76" s="153"/>
      <c r="H76" s="153"/>
    </row>
    <row r="77" spans="1:8">
      <c r="A77" s="153"/>
      <c r="B77" s="153"/>
      <c r="C77" s="153"/>
      <c r="D77" s="153"/>
      <c r="E77" s="153"/>
      <c r="F77" s="153"/>
      <c r="G77" s="153"/>
      <c r="H77" s="153"/>
    </row>
    <row r="78" spans="1:8">
      <c r="A78" s="153"/>
      <c r="B78" s="153"/>
      <c r="C78" s="153"/>
      <c r="D78" s="153"/>
      <c r="E78" s="153"/>
      <c r="F78" s="153"/>
      <c r="G78" s="153"/>
      <c r="H78" s="153"/>
    </row>
    <row r="79" spans="1:8">
      <c r="A79" s="153"/>
      <c r="B79" s="153"/>
      <c r="C79" s="153"/>
      <c r="D79" s="153"/>
      <c r="E79" s="153"/>
      <c r="F79" s="153"/>
      <c r="G79" s="153"/>
      <c r="H79" s="153"/>
    </row>
    <row r="80" spans="1:8">
      <c r="A80" s="153"/>
      <c r="B80" s="153"/>
      <c r="C80" s="153"/>
      <c r="D80" s="153"/>
      <c r="E80" s="153"/>
      <c r="F80" s="153"/>
      <c r="G80" s="153"/>
      <c r="H80" s="153"/>
    </row>
    <row r="81" spans="1:8">
      <c r="A81" s="153"/>
      <c r="B81" s="153"/>
      <c r="C81" s="153"/>
      <c r="D81" s="153"/>
      <c r="E81" s="153"/>
      <c r="F81" s="153"/>
      <c r="G81" s="153"/>
      <c r="H81" s="153"/>
    </row>
    <row r="82" spans="1:8">
      <c r="A82" s="153"/>
      <c r="B82" s="153"/>
      <c r="C82" s="153"/>
      <c r="D82" s="153"/>
      <c r="E82" s="153"/>
      <c r="F82" s="153"/>
      <c r="G82" s="153"/>
      <c r="H82" s="153"/>
    </row>
    <row r="83" spans="1:8">
      <c r="A83" s="153"/>
      <c r="B83" s="153"/>
      <c r="C83" s="153"/>
      <c r="D83" s="153"/>
      <c r="E83" s="153"/>
      <c r="F83" s="153"/>
      <c r="G83" s="153"/>
      <c r="H83" s="153"/>
    </row>
    <row r="84" spans="1:8">
      <c r="A84" s="153"/>
      <c r="B84" s="153"/>
      <c r="C84" s="153"/>
      <c r="D84" s="153"/>
      <c r="E84" s="153"/>
      <c r="F84" s="153"/>
      <c r="G84" s="153"/>
      <c r="H84" s="153"/>
    </row>
    <row r="85" spans="1:8">
      <c r="A85" s="153"/>
      <c r="B85" s="153"/>
      <c r="C85" s="153"/>
      <c r="D85" s="153"/>
      <c r="E85" s="153"/>
      <c r="F85" s="153"/>
      <c r="G85" s="153"/>
      <c r="H85" s="153"/>
    </row>
    <row r="86" spans="1:8">
      <c r="A86" s="153"/>
      <c r="B86" s="153"/>
      <c r="C86" s="153"/>
      <c r="D86" s="153"/>
      <c r="E86" s="153"/>
      <c r="F86" s="153"/>
      <c r="G86" s="153"/>
      <c r="H86" s="153"/>
    </row>
  </sheetData>
  <mergeCells count="3">
    <mergeCell ref="C1:D1"/>
    <mergeCell ref="E1:F1"/>
    <mergeCell ref="G1:H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8" workbookViewId="0">
      <selection activeCell="H40" sqref="H40"/>
    </sheetView>
  </sheetViews>
  <sheetFormatPr defaultRowHeight="14.4"/>
  <cols>
    <col min="7" max="7" width="10.6640625" customWidth="1"/>
    <col min="8" max="8" width="12.33203125" customWidth="1"/>
    <col min="10" max="10" width="17.6640625" customWidth="1"/>
  </cols>
  <sheetData>
    <row r="1" spans="1:10" ht="20.399999999999999">
      <c r="A1" s="113" t="s">
        <v>307</v>
      </c>
      <c r="B1" s="113" t="s">
        <v>308</v>
      </c>
      <c r="C1" s="114" t="s">
        <v>309</v>
      </c>
      <c r="D1" s="114" t="s">
        <v>310</v>
      </c>
      <c r="E1" s="114" t="s">
        <v>7</v>
      </c>
      <c r="F1" s="114" t="s">
        <v>311</v>
      </c>
      <c r="G1" s="115" t="s">
        <v>312</v>
      </c>
      <c r="H1" s="115" t="s">
        <v>313</v>
      </c>
      <c r="I1" s="114" t="s">
        <v>314</v>
      </c>
      <c r="J1" s="112">
        <v>474398135</v>
      </c>
    </row>
    <row r="2" spans="1:10">
      <c r="A2" s="116">
        <v>44743</v>
      </c>
      <c r="B2" s="116">
        <v>44743</v>
      </c>
      <c r="C2" s="117" t="s">
        <v>315</v>
      </c>
      <c r="D2" s="117" t="s">
        <v>316</v>
      </c>
      <c r="E2" s="117" t="s">
        <v>224</v>
      </c>
      <c r="F2" s="117" t="s">
        <v>293</v>
      </c>
      <c r="G2" s="118">
        <v>0</v>
      </c>
      <c r="H2" s="118">
        <v>727500</v>
      </c>
      <c r="I2" s="117" t="s">
        <v>317</v>
      </c>
      <c r="J2" s="109">
        <f>J1+G2-H2</f>
        <v>473670635</v>
      </c>
    </row>
    <row r="3" spans="1:10">
      <c r="A3" s="116">
        <v>44743</v>
      </c>
      <c r="B3" s="116">
        <v>44743</v>
      </c>
      <c r="C3" s="117" t="s">
        <v>315</v>
      </c>
      <c r="D3" s="117" t="s">
        <v>318</v>
      </c>
      <c r="E3" s="117" t="s">
        <v>224</v>
      </c>
      <c r="F3" s="117" t="s">
        <v>235</v>
      </c>
      <c r="G3" s="118">
        <v>0</v>
      </c>
      <c r="H3" s="118">
        <v>58200</v>
      </c>
      <c r="I3" s="117" t="s">
        <v>317</v>
      </c>
      <c r="J3" s="109">
        <f t="shared" ref="J3:J45" si="0">J2+G3-H3</f>
        <v>473612435</v>
      </c>
    </row>
    <row r="4" spans="1:10">
      <c r="A4" s="116">
        <v>44756</v>
      </c>
      <c r="B4" s="116">
        <v>44756</v>
      </c>
      <c r="C4" s="117" t="s">
        <v>319</v>
      </c>
      <c r="D4" s="117" t="s">
        <v>320</v>
      </c>
      <c r="E4" s="117" t="s">
        <v>224</v>
      </c>
      <c r="F4" s="117" t="s">
        <v>293</v>
      </c>
      <c r="G4" s="118">
        <v>0</v>
      </c>
      <c r="H4" s="118">
        <v>45454</v>
      </c>
      <c r="I4" s="117" t="s">
        <v>321</v>
      </c>
      <c r="J4" s="109">
        <f t="shared" si="0"/>
        <v>473566981</v>
      </c>
    </row>
    <row r="5" spans="1:10">
      <c r="A5" s="116">
        <v>44756</v>
      </c>
      <c r="B5" s="116">
        <v>44756</v>
      </c>
      <c r="C5" s="117" t="s">
        <v>319</v>
      </c>
      <c r="D5" s="117" t="s">
        <v>322</v>
      </c>
      <c r="E5" s="117" t="s">
        <v>224</v>
      </c>
      <c r="F5" s="117" t="s">
        <v>235</v>
      </c>
      <c r="G5" s="118">
        <v>0</v>
      </c>
      <c r="H5" s="118">
        <v>4546</v>
      </c>
      <c r="I5" s="117" t="s">
        <v>321</v>
      </c>
      <c r="J5" s="109">
        <f t="shared" si="0"/>
        <v>473562435</v>
      </c>
    </row>
    <row r="6" spans="1:10">
      <c r="A6" s="116">
        <v>44756</v>
      </c>
      <c r="B6" s="116">
        <v>44756</v>
      </c>
      <c r="C6" s="117" t="s">
        <v>323</v>
      </c>
      <c r="D6" s="117" t="s">
        <v>324</v>
      </c>
      <c r="E6" s="117" t="s">
        <v>224</v>
      </c>
      <c r="F6" s="117" t="s">
        <v>255</v>
      </c>
      <c r="G6" s="118">
        <v>0</v>
      </c>
      <c r="H6" s="118">
        <v>1309091</v>
      </c>
      <c r="I6" s="117" t="s">
        <v>321</v>
      </c>
      <c r="J6" s="109">
        <f t="shared" si="0"/>
        <v>472253344</v>
      </c>
    </row>
    <row r="7" spans="1:10">
      <c r="A7" s="116">
        <v>44756</v>
      </c>
      <c r="B7" s="116">
        <v>44756</v>
      </c>
      <c r="C7" s="117" t="s">
        <v>323</v>
      </c>
      <c r="D7" s="117" t="s">
        <v>325</v>
      </c>
      <c r="E7" s="117" t="s">
        <v>224</v>
      </c>
      <c r="F7" s="117" t="s">
        <v>235</v>
      </c>
      <c r="G7" s="118">
        <v>0</v>
      </c>
      <c r="H7" s="118">
        <v>130909</v>
      </c>
      <c r="I7" s="117" t="s">
        <v>321</v>
      </c>
      <c r="J7" s="109">
        <f t="shared" si="0"/>
        <v>472122435</v>
      </c>
    </row>
    <row r="8" spans="1:10">
      <c r="A8" s="116">
        <v>44757</v>
      </c>
      <c r="B8" s="116">
        <v>44757</v>
      </c>
      <c r="C8" s="117" t="s">
        <v>326</v>
      </c>
      <c r="D8" s="117" t="s">
        <v>327</v>
      </c>
      <c r="E8" s="117" t="s">
        <v>224</v>
      </c>
      <c r="F8" s="117" t="s">
        <v>255</v>
      </c>
      <c r="G8" s="118">
        <v>0</v>
      </c>
      <c r="H8" s="118">
        <v>927273</v>
      </c>
      <c r="I8" s="117" t="s">
        <v>328</v>
      </c>
      <c r="J8" s="109">
        <f t="shared" si="0"/>
        <v>471195162</v>
      </c>
    </row>
    <row r="9" spans="1:10">
      <c r="A9" s="116">
        <v>44757</v>
      </c>
      <c r="B9" s="116">
        <v>44757</v>
      </c>
      <c r="C9" s="117" t="s">
        <v>326</v>
      </c>
      <c r="D9" s="117" t="s">
        <v>329</v>
      </c>
      <c r="E9" s="117" t="s">
        <v>224</v>
      </c>
      <c r="F9" s="117" t="s">
        <v>235</v>
      </c>
      <c r="G9" s="118">
        <v>0</v>
      </c>
      <c r="H9" s="118">
        <v>92727</v>
      </c>
      <c r="I9" s="117" t="s">
        <v>328</v>
      </c>
      <c r="J9" s="109">
        <f t="shared" si="0"/>
        <v>471102435</v>
      </c>
    </row>
    <row r="10" spans="1:10">
      <c r="A10" s="116">
        <v>44757</v>
      </c>
      <c r="B10" s="116">
        <v>44757</v>
      </c>
      <c r="C10" s="117" t="s">
        <v>330</v>
      </c>
      <c r="D10" s="117" t="s">
        <v>331</v>
      </c>
      <c r="E10" s="117" t="s">
        <v>224</v>
      </c>
      <c r="F10" s="117" t="s">
        <v>293</v>
      </c>
      <c r="G10" s="118">
        <v>0</v>
      </c>
      <c r="H10" s="118">
        <v>1593699</v>
      </c>
      <c r="I10" s="117" t="s">
        <v>332</v>
      </c>
      <c r="J10" s="109">
        <f t="shared" si="0"/>
        <v>469508736</v>
      </c>
    </row>
    <row r="11" spans="1:10">
      <c r="A11" s="116">
        <v>44757</v>
      </c>
      <c r="B11" s="116">
        <v>44757</v>
      </c>
      <c r="C11" s="117" t="s">
        <v>330</v>
      </c>
      <c r="D11" s="117" t="s">
        <v>333</v>
      </c>
      <c r="E11" s="117" t="s">
        <v>224</v>
      </c>
      <c r="F11" s="117" t="s">
        <v>235</v>
      </c>
      <c r="G11" s="118">
        <v>0</v>
      </c>
      <c r="H11" s="118">
        <v>152501</v>
      </c>
      <c r="I11" s="117" t="s">
        <v>332</v>
      </c>
      <c r="J11" s="109">
        <f t="shared" si="0"/>
        <v>469356235</v>
      </c>
    </row>
    <row r="12" spans="1:10">
      <c r="A12" s="116">
        <v>44758</v>
      </c>
      <c r="B12" s="116">
        <v>44758</v>
      </c>
      <c r="C12" s="117" t="s">
        <v>334</v>
      </c>
      <c r="D12" s="117" t="s">
        <v>335</v>
      </c>
      <c r="E12" s="117" t="s">
        <v>224</v>
      </c>
      <c r="F12" s="117" t="s">
        <v>293</v>
      </c>
      <c r="G12" s="118">
        <v>0</v>
      </c>
      <c r="H12" s="118">
        <v>6197481</v>
      </c>
      <c r="I12" s="117" t="s">
        <v>336</v>
      </c>
      <c r="J12" s="109">
        <f t="shared" si="0"/>
        <v>463158754</v>
      </c>
    </row>
    <row r="13" spans="1:10">
      <c r="A13" s="116">
        <v>44758</v>
      </c>
      <c r="B13" s="116">
        <v>44758</v>
      </c>
      <c r="C13" s="117" t="s">
        <v>334</v>
      </c>
      <c r="D13" s="117" t="s">
        <v>337</v>
      </c>
      <c r="E13" s="117" t="s">
        <v>224</v>
      </c>
      <c r="F13" s="117" t="s">
        <v>235</v>
      </c>
      <c r="G13" s="118">
        <v>0</v>
      </c>
      <c r="H13" s="118">
        <v>495798</v>
      </c>
      <c r="I13" s="117" t="s">
        <v>336</v>
      </c>
      <c r="J13" s="109">
        <f t="shared" si="0"/>
        <v>462662956</v>
      </c>
    </row>
    <row r="14" spans="1:10">
      <c r="A14" s="116">
        <v>44761</v>
      </c>
      <c r="B14" s="116">
        <v>44761</v>
      </c>
      <c r="C14" s="117" t="s">
        <v>338</v>
      </c>
      <c r="D14" s="117" t="s">
        <v>339</v>
      </c>
      <c r="E14" s="117" t="s">
        <v>224</v>
      </c>
      <c r="F14" s="117" t="s">
        <v>293</v>
      </c>
      <c r="G14" s="118">
        <v>0</v>
      </c>
      <c r="H14" s="118">
        <v>500000</v>
      </c>
      <c r="I14" s="117" t="s">
        <v>340</v>
      </c>
      <c r="J14" s="109">
        <f t="shared" si="0"/>
        <v>462162956</v>
      </c>
    </row>
    <row r="15" spans="1:10">
      <c r="A15" s="116">
        <v>44761</v>
      </c>
      <c r="B15" s="116">
        <v>44761</v>
      </c>
      <c r="C15" s="117" t="s">
        <v>341</v>
      </c>
      <c r="D15" s="117" t="s">
        <v>339</v>
      </c>
      <c r="E15" s="117" t="s">
        <v>224</v>
      </c>
      <c r="F15" s="117" t="s">
        <v>293</v>
      </c>
      <c r="G15" s="118">
        <v>0</v>
      </c>
      <c r="H15" s="118">
        <v>510000</v>
      </c>
      <c r="I15" s="117" t="s">
        <v>340</v>
      </c>
      <c r="J15" s="109">
        <f t="shared" si="0"/>
        <v>461652956</v>
      </c>
    </row>
    <row r="16" spans="1:10">
      <c r="A16" s="116">
        <v>44762</v>
      </c>
      <c r="B16" s="116">
        <v>44762</v>
      </c>
      <c r="C16" s="117" t="s">
        <v>342</v>
      </c>
      <c r="D16" s="117" t="s">
        <v>343</v>
      </c>
      <c r="E16" s="117" t="s">
        <v>224</v>
      </c>
      <c r="F16" s="117" t="s">
        <v>293</v>
      </c>
      <c r="G16" s="118">
        <v>0</v>
      </c>
      <c r="H16" s="118">
        <v>496633</v>
      </c>
      <c r="I16" s="117" t="s">
        <v>344</v>
      </c>
      <c r="J16" s="109">
        <f t="shared" si="0"/>
        <v>461156323</v>
      </c>
    </row>
    <row r="17" spans="1:10">
      <c r="A17" s="116">
        <v>44762</v>
      </c>
      <c r="B17" s="116">
        <v>44762</v>
      </c>
      <c r="C17" s="117" t="s">
        <v>342</v>
      </c>
      <c r="D17" s="117" t="s">
        <v>345</v>
      </c>
      <c r="E17" s="117" t="s">
        <v>224</v>
      </c>
      <c r="F17" s="117" t="s">
        <v>235</v>
      </c>
      <c r="G17" s="118">
        <v>0</v>
      </c>
      <c r="H17" s="118">
        <v>39731</v>
      </c>
      <c r="I17" s="117" t="s">
        <v>344</v>
      </c>
      <c r="J17" s="109">
        <f t="shared" si="0"/>
        <v>461116592</v>
      </c>
    </row>
    <row r="18" spans="1:10">
      <c r="A18" s="116">
        <v>44763</v>
      </c>
      <c r="B18" s="116">
        <v>44763</v>
      </c>
      <c r="C18" s="117" t="s">
        <v>346</v>
      </c>
      <c r="D18" s="117" t="s">
        <v>347</v>
      </c>
      <c r="E18" s="117" t="s">
        <v>224</v>
      </c>
      <c r="F18" s="117" t="s">
        <v>293</v>
      </c>
      <c r="G18" s="118">
        <v>0</v>
      </c>
      <c r="H18" s="118">
        <v>231481</v>
      </c>
      <c r="I18" s="117" t="s">
        <v>348</v>
      </c>
      <c r="J18" s="109">
        <f t="shared" si="0"/>
        <v>460885111</v>
      </c>
    </row>
    <row r="19" spans="1:10">
      <c r="A19" s="116">
        <v>44763</v>
      </c>
      <c r="B19" s="116">
        <v>44763</v>
      </c>
      <c r="C19" s="117" t="s">
        <v>346</v>
      </c>
      <c r="D19" s="117" t="s">
        <v>349</v>
      </c>
      <c r="E19" s="117" t="s">
        <v>224</v>
      </c>
      <c r="F19" s="117" t="s">
        <v>235</v>
      </c>
      <c r="G19" s="118">
        <v>0</v>
      </c>
      <c r="H19" s="118">
        <v>18519</v>
      </c>
      <c r="I19" s="117" t="s">
        <v>348</v>
      </c>
      <c r="J19" s="109">
        <f t="shared" si="0"/>
        <v>460866592</v>
      </c>
    </row>
    <row r="20" spans="1:10">
      <c r="A20" s="116">
        <v>44769</v>
      </c>
      <c r="B20" s="116">
        <v>44769</v>
      </c>
      <c r="C20" s="117" t="s">
        <v>350</v>
      </c>
      <c r="D20" s="117" t="s">
        <v>351</v>
      </c>
      <c r="E20" s="117" t="s">
        <v>224</v>
      </c>
      <c r="F20" s="117" t="s">
        <v>293</v>
      </c>
      <c r="G20" s="118">
        <v>0</v>
      </c>
      <c r="H20" s="118">
        <v>3062000</v>
      </c>
      <c r="I20" s="117" t="s">
        <v>352</v>
      </c>
      <c r="J20" s="109">
        <f t="shared" si="0"/>
        <v>457804592</v>
      </c>
    </row>
    <row r="21" spans="1:10">
      <c r="A21" s="116">
        <v>44769</v>
      </c>
      <c r="B21" s="116">
        <v>44769</v>
      </c>
      <c r="C21" s="117" t="s">
        <v>350</v>
      </c>
      <c r="D21" s="117" t="s">
        <v>353</v>
      </c>
      <c r="E21" s="117" t="s">
        <v>224</v>
      </c>
      <c r="F21" s="117" t="s">
        <v>235</v>
      </c>
      <c r="G21" s="118">
        <v>0</v>
      </c>
      <c r="H21" s="118">
        <v>244960</v>
      </c>
      <c r="I21" s="117" t="s">
        <v>352</v>
      </c>
      <c r="J21" s="109">
        <f t="shared" si="0"/>
        <v>457559632</v>
      </c>
    </row>
    <row r="22" spans="1:10">
      <c r="A22" s="116">
        <v>44769</v>
      </c>
      <c r="B22" s="116">
        <v>44769</v>
      </c>
      <c r="C22" s="117" t="s">
        <v>354</v>
      </c>
      <c r="D22" s="117" t="s">
        <v>351</v>
      </c>
      <c r="E22" s="117" t="s">
        <v>224</v>
      </c>
      <c r="F22" s="117" t="s">
        <v>293</v>
      </c>
      <c r="G22" s="118">
        <v>0</v>
      </c>
      <c r="H22" s="118">
        <v>4508000</v>
      </c>
      <c r="I22" s="117" t="s">
        <v>352</v>
      </c>
      <c r="J22" s="109">
        <f t="shared" si="0"/>
        <v>453051632</v>
      </c>
    </row>
    <row r="23" spans="1:10">
      <c r="A23" s="116">
        <v>44769</v>
      </c>
      <c r="B23" s="116">
        <v>44769</v>
      </c>
      <c r="C23" s="117" t="s">
        <v>354</v>
      </c>
      <c r="D23" s="117" t="s">
        <v>353</v>
      </c>
      <c r="E23" s="117" t="s">
        <v>224</v>
      </c>
      <c r="F23" s="117" t="s">
        <v>235</v>
      </c>
      <c r="G23" s="118">
        <v>0</v>
      </c>
      <c r="H23" s="118">
        <v>360640</v>
      </c>
      <c r="I23" s="117" t="s">
        <v>352</v>
      </c>
      <c r="J23" s="109">
        <f t="shared" si="0"/>
        <v>452690992</v>
      </c>
    </row>
    <row r="24" spans="1:10">
      <c r="A24" s="116">
        <v>44769</v>
      </c>
      <c r="B24" s="116">
        <v>44769</v>
      </c>
      <c r="C24" s="117" t="s">
        <v>355</v>
      </c>
      <c r="D24" s="117" t="s">
        <v>356</v>
      </c>
      <c r="E24" s="117" t="s">
        <v>224</v>
      </c>
      <c r="F24" s="117" t="s">
        <v>293</v>
      </c>
      <c r="G24" s="118">
        <v>0</v>
      </c>
      <c r="H24" s="118">
        <v>10103000</v>
      </c>
      <c r="I24" s="117" t="s">
        <v>352</v>
      </c>
      <c r="J24" s="109">
        <f t="shared" si="0"/>
        <v>442587992</v>
      </c>
    </row>
    <row r="25" spans="1:10">
      <c r="A25" s="116">
        <v>44769</v>
      </c>
      <c r="B25" s="116">
        <v>44769</v>
      </c>
      <c r="C25" s="117" t="s">
        <v>355</v>
      </c>
      <c r="D25" s="117" t="s">
        <v>357</v>
      </c>
      <c r="E25" s="117" t="s">
        <v>224</v>
      </c>
      <c r="F25" s="117" t="s">
        <v>235</v>
      </c>
      <c r="G25" s="118">
        <v>0</v>
      </c>
      <c r="H25" s="118">
        <v>808240</v>
      </c>
      <c r="I25" s="117" t="s">
        <v>352</v>
      </c>
      <c r="J25" s="109">
        <f t="shared" si="0"/>
        <v>441779752</v>
      </c>
    </row>
    <row r="26" spans="1:10">
      <c r="A26" s="116">
        <v>44769</v>
      </c>
      <c r="B26" s="116">
        <v>44769</v>
      </c>
      <c r="C26" s="117" t="s">
        <v>358</v>
      </c>
      <c r="D26" s="117" t="s">
        <v>305</v>
      </c>
      <c r="E26" s="117" t="s">
        <v>224</v>
      </c>
      <c r="F26" s="117" t="s">
        <v>293</v>
      </c>
      <c r="G26" s="118">
        <v>0</v>
      </c>
      <c r="H26" s="118">
        <v>4545455</v>
      </c>
      <c r="I26" s="117" t="s">
        <v>359</v>
      </c>
      <c r="J26" s="109">
        <f t="shared" si="0"/>
        <v>437234297</v>
      </c>
    </row>
    <row r="27" spans="1:10">
      <c r="A27" s="116">
        <v>44769</v>
      </c>
      <c r="B27" s="116">
        <v>44769</v>
      </c>
      <c r="C27" s="117" t="s">
        <v>358</v>
      </c>
      <c r="D27" s="117" t="s">
        <v>306</v>
      </c>
      <c r="E27" s="117" t="s">
        <v>224</v>
      </c>
      <c r="F27" s="117" t="s">
        <v>235</v>
      </c>
      <c r="G27" s="118">
        <v>0</v>
      </c>
      <c r="H27" s="118">
        <v>454545</v>
      </c>
      <c r="I27" s="117" t="s">
        <v>359</v>
      </c>
      <c r="J27" s="109">
        <f t="shared" si="0"/>
        <v>436779752</v>
      </c>
    </row>
    <row r="28" spans="1:10">
      <c r="A28" s="116">
        <v>44770</v>
      </c>
      <c r="B28" s="116">
        <v>44770</v>
      </c>
      <c r="C28" s="117" t="s">
        <v>360</v>
      </c>
      <c r="D28" s="117" t="s">
        <v>361</v>
      </c>
      <c r="E28" s="117" t="s">
        <v>224</v>
      </c>
      <c r="F28" s="117" t="s">
        <v>293</v>
      </c>
      <c r="G28" s="118">
        <v>0</v>
      </c>
      <c r="H28" s="118">
        <v>9277778</v>
      </c>
      <c r="I28" s="117" t="s">
        <v>362</v>
      </c>
      <c r="J28" s="109">
        <f t="shared" si="0"/>
        <v>427501974</v>
      </c>
    </row>
    <row r="29" spans="1:10">
      <c r="A29" s="116">
        <v>44770</v>
      </c>
      <c r="B29" s="116">
        <v>44770</v>
      </c>
      <c r="C29" s="117" t="s">
        <v>360</v>
      </c>
      <c r="D29" s="117" t="s">
        <v>363</v>
      </c>
      <c r="E29" s="117" t="s">
        <v>224</v>
      </c>
      <c r="F29" s="117" t="s">
        <v>235</v>
      </c>
      <c r="G29" s="118">
        <v>0</v>
      </c>
      <c r="H29" s="118">
        <v>742222</v>
      </c>
      <c r="I29" s="117" t="s">
        <v>362</v>
      </c>
      <c r="J29" s="109">
        <f t="shared" si="0"/>
        <v>426759752</v>
      </c>
    </row>
    <row r="30" spans="1:10">
      <c r="A30" s="116">
        <v>44770</v>
      </c>
      <c r="B30" s="116">
        <v>44770</v>
      </c>
      <c r="C30" s="117" t="s">
        <v>364</v>
      </c>
      <c r="D30" s="117" t="s">
        <v>365</v>
      </c>
      <c r="E30" s="117" t="s">
        <v>224</v>
      </c>
      <c r="F30" s="117" t="s">
        <v>293</v>
      </c>
      <c r="G30" s="118">
        <v>0</v>
      </c>
      <c r="H30" s="118">
        <v>1083334</v>
      </c>
      <c r="I30" s="117" t="s">
        <v>366</v>
      </c>
      <c r="J30" s="109">
        <f t="shared" si="0"/>
        <v>425676418</v>
      </c>
    </row>
    <row r="31" spans="1:10">
      <c r="A31" s="116">
        <v>44770</v>
      </c>
      <c r="B31" s="116">
        <v>44770</v>
      </c>
      <c r="C31" s="117" t="s">
        <v>364</v>
      </c>
      <c r="D31" s="117" t="s">
        <v>367</v>
      </c>
      <c r="E31" s="117" t="s">
        <v>224</v>
      </c>
      <c r="F31" s="117" t="s">
        <v>235</v>
      </c>
      <c r="G31" s="118">
        <v>0</v>
      </c>
      <c r="H31" s="118">
        <v>86666</v>
      </c>
      <c r="I31" s="117" t="s">
        <v>366</v>
      </c>
      <c r="J31" s="109">
        <f t="shared" si="0"/>
        <v>425589752</v>
      </c>
    </row>
    <row r="32" spans="1:10">
      <c r="A32" s="116">
        <v>44770</v>
      </c>
      <c r="B32" s="116">
        <v>44770</v>
      </c>
      <c r="C32" s="117" t="s">
        <v>368</v>
      </c>
      <c r="D32" s="117" t="s">
        <v>369</v>
      </c>
      <c r="E32" s="117" t="s">
        <v>224</v>
      </c>
      <c r="F32" s="117" t="s">
        <v>293</v>
      </c>
      <c r="G32" s="118">
        <v>0</v>
      </c>
      <c r="H32" s="118">
        <v>4725000</v>
      </c>
      <c r="I32" s="117" t="s">
        <v>352</v>
      </c>
      <c r="J32" s="109">
        <f t="shared" si="0"/>
        <v>420864752</v>
      </c>
    </row>
    <row r="33" spans="1:10">
      <c r="A33" s="116">
        <v>44770</v>
      </c>
      <c r="B33" s="116">
        <v>44770</v>
      </c>
      <c r="C33" s="117" t="s">
        <v>368</v>
      </c>
      <c r="D33" s="117" t="s">
        <v>370</v>
      </c>
      <c r="E33" s="117" t="s">
        <v>224</v>
      </c>
      <c r="F33" s="117" t="s">
        <v>235</v>
      </c>
      <c r="G33" s="118">
        <v>0</v>
      </c>
      <c r="H33" s="118">
        <v>378000</v>
      </c>
      <c r="I33" s="117" t="s">
        <v>352</v>
      </c>
      <c r="J33" s="109">
        <f t="shared" si="0"/>
        <v>420486752</v>
      </c>
    </row>
    <row r="34" spans="1:10">
      <c r="A34" s="116">
        <v>44770</v>
      </c>
      <c r="B34" s="116">
        <v>44770</v>
      </c>
      <c r="C34" s="117" t="s">
        <v>371</v>
      </c>
      <c r="D34" s="117" t="s">
        <v>372</v>
      </c>
      <c r="E34" s="117" t="s">
        <v>224</v>
      </c>
      <c r="F34" s="117" t="s">
        <v>293</v>
      </c>
      <c r="G34" s="118">
        <v>0</v>
      </c>
      <c r="H34" s="118">
        <v>2800000</v>
      </c>
      <c r="I34" s="117" t="s">
        <v>352</v>
      </c>
      <c r="J34" s="109">
        <f t="shared" si="0"/>
        <v>417686752</v>
      </c>
    </row>
    <row r="35" spans="1:10">
      <c r="A35" s="116">
        <v>44770</v>
      </c>
      <c r="B35" s="116">
        <v>44770</v>
      </c>
      <c r="C35" s="117" t="s">
        <v>371</v>
      </c>
      <c r="D35" s="117" t="s">
        <v>373</v>
      </c>
      <c r="E35" s="117" t="s">
        <v>224</v>
      </c>
      <c r="F35" s="117" t="s">
        <v>235</v>
      </c>
      <c r="G35" s="118">
        <v>0</v>
      </c>
      <c r="H35" s="118">
        <v>224000</v>
      </c>
      <c r="I35" s="117" t="s">
        <v>352</v>
      </c>
      <c r="J35" s="109">
        <f t="shared" si="0"/>
        <v>417462752</v>
      </c>
    </row>
    <row r="36" spans="1:10">
      <c r="A36" s="116">
        <v>44770</v>
      </c>
      <c r="B36" s="116">
        <v>44770</v>
      </c>
      <c r="C36" s="117" t="s">
        <v>374</v>
      </c>
      <c r="D36" s="117" t="s">
        <v>356</v>
      </c>
      <c r="E36" s="117" t="s">
        <v>224</v>
      </c>
      <c r="F36" s="117" t="s">
        <v>293</v>
      </c>
      <c r="G36" s="118">
        <v>0</v>
      </c>
      <c r="H36" s="118">
        <v>9636000</v>
      </c>
      <c r="I36" s="117" t="s">
        <v>352</v>
      </c>
      <c r="J36" s="109">
        <f t="shared" si="0"/>
        <v>407826752</v>
      </c>
    </row>
    <row r="37" spans="1:10">
      <c r="A37" s="116">
        <v>44770</v>
      </c>
      <c r="B37" s="116">
        <v>44770</v>
      </c>
      <c r="C37" s="117" t="s">
        <v>374</v>
      </c>
      <c r="D37" s="117" t="s">
        <v>357</v>
      </c>
      <c r="E37" s="117" t="s">
        <v>224</v>
      </c>
      <c r="F37" s="117" t="s">
        <v>235</v>
      </c>
      <c r="G37" s="118">
        <v>0</v>
      </c>
      <c r="H37" s="118">
        <v>770880</v>
      </c>
      <c r="I37" s="117" t="s">
        <v>352</v>
      </c>
      <c r="J37" s="109">
        <f t="shared" si="0"/>
        <v>407055872</v>
      </c>
    </row>
    <row r="38" spans="1:10">
      <c r="A38" s="116">
        <v>44771</v>
      </c>
      <c r="B38" s="116">
        <v>44771</v>
      </c>
      <c r="C38" s="117" t="s">
        <v>375</v>
      </c>
      <c r="D38" s="117" t="s">
        <v>361</v>
      </c>
      <c r="E38" s="117" t="s">
        <v>224</v>
      </c>
      <c r="F38" s="117" t="s">
        <v>293</v>
      </c>
      <c r="G38" s="118">
        <v>0</v>
      </c>
      <c r="H38" s="118">
        <v>2777778</v>
      </c>
      <c r="I38" s="117" t="s">
        <v>376</v>
      </c>
      <c r="J38" s="109">
        <f t="shared" si="0"/>
        <v>404278094</v>
      </c>
    </row>
    <row r="39" spans="1:10">
      <c r="A39" s="116">
        <v>44771</v>
      </c>
      <c r="B39" s="116">
        <v>44771</v>
      </c>
      <c r="C39" s="117" t="s">
        <v>375</v>
      </c>
      <c r="D39" s="117" t="s">
        <v>363</v>
      </c>
      <c r="E39" s="117" t="s">
        <v>224</v>
      </c>
      <c r="F39" s="117" t="s">
        <v>235</v>
      </c>
      <c r="G39" s="118">
        <v>0</v>
      </c>
      <c r="H39" s="118">
        <v>222222</v>
      </c>
      <c r="I39" s="117" t="s">
        <v>376</v>
      </c>
      <c r="J39" s="109">
        <f t="shared" si="0"/>
        <v>404055872</v>
      </c>
    </row>
    <row r="40" spans="1:10">
      <c r="A40" s="116">
        <v>44771</v>
      </c>
      <c r="B40" s="116">
        <v>44771</v>
      </c>
      <c r="C40" s="117" t="s">
        <v>377</v>
      </c>
      <c r="D40" s="117" t="s">
        <v>378</v>
      </c>
      <c r="E40" s="117" t="s">
        <v>224</v>
      </c>
      <c r="F40" s="117" t="s">
        <v>293</v>
      </c>
      <c r="G40" s="118">
        <v>0</v>
      </c>
      <c r="H40" s="118">
        <v>18500000</v>
      </c>
      <c r="I40" s="117" t="s">
        <v>352</v>
      </c>
      <c r="J40" s="109">
        <f t="shared" si="0"/>
        <v>385555872</v>
      </c>
    </row>
    <row r="41" spans="1:10">
      <c r="A41" s="116">
        <v>44771</v>
      </c>
      <c r="B41" s="116">
        <v>44771</v>
      </c>
      <c r="C41" s="117" t="s">
        <v>377</v>
      </c>
      <c r="D41" s="117" t="s">
        <v>379</v>
      </c>
      <c r="E41" s="117" t="s">
        <v>224</v>
      </c>
      <c r="F41" s="117" t="s">
        <v>235</v>
      </c>
      <c r="G41" s="118">
        <v>0</v>
      </c>
      <c r="H41" s="118">
        <v>1480000</v>
      </c>
      <c r="I41" s="117" t="s">
        <v>352</v>
      </c>
      <c r="J41" s="109">
        <f t="shared" si="0"/>
        <v>384075872</v>
      </c>
    </row>
    <row r="42" spans="1:10">
      <c r="A42" s="116">
        <v>44773</v>
      </c>
      <c r="B42" s="116">
        <v>44773</v>
      </c>
      <c r="C42" s="117" t="s">
        <v>380</v>
      </c>
      <c r="D42" s="117" t="s">
        <v>381</v>
      </c>
      <c r="E42" s="117" t="s">
        <v>224</v>
      </c>
      <c r="F42" s="117" t="s">
        <v>263</v>
      </c>
      <c r="G42" s="118">
        <v>0</v>
      </c>
      <c r="H42" s="118">
        <v>488300000</v>
      </c>
      <c r="I42" s="117"/>
      <c r="J42" s="109">
        <f t="shared" si="0"/>
        <v>-104224128</v>
      </c>
    </row>
    <row r="43" spans="1:10">
      <c r="A43" s="116">
        <v>44773</v>
      </c>
      <c r="B43" s="116">
        <v>44773</v>
      </c>
      <c r="C43" s="117" t="s">
        <v>382</v>
      </c>
      <c r="D43" s="117" t="s">
        <v>361</v>
      </c>
      <c r="E43" s="117" t="s">
        <v>224</v>
      </c>
      <c r="F43" s="117" t="s">
        <v>293</v>
      </c>
      <c r="G43" s="118">
        <v>0</v>
      </c>
      <c r="H43" s="118">
        <v>2592593</v>
      </c>
      <c r="I43" s="117" t="s">
        <v>383</v>
      </c>
      <c r="J43" s="109">
        <f t="shared" si="0"/>
        <v>-106816721</v>
      </c>
    </row>
    <row r="44" spans="1:10">
      <c r="A44" s="116">
        <v>44773</v>
      </c>
      <c r="B44" s="116">
        <v>44773</v>
      </c>
      <c r="C44" s="117" t="s">
        <v>382</v>
      </c>
      <c r="D44" s="117" t="s">
        <v>363</v>
      </c>
      <c r="E44" s="117" t="s">
        <v>224</v>
      </c>
      <c r="F44" s="117" t="s">
        <v>235</v>
      </c>
      <c r="G44" s="118">
        <v>0</v>
      </c>
      <c r="H44" s="118">
        <v>207407</v>
      </c>
      <c r="I44" s="117" t="s">
        <v>383</v>
      </c>
      <c r="J44" s="109">
        <f t="shared" si="0"/>
        <v>-107024128</v>
      </c>
    </row>
    <row r="45" spans="1:10">
      <c r="A45" s="116">
        <v>44771</v>
      </c>
      <c r="B45" s="116">
        <v>44771</v>
      </c>
      <c r="C45" s="117" t="s">
        <v>384</v>
      </c>
      <c r="D45" s="117" t="s">
        <v>385</v>
      </c>
      <c r="E45" s="117" t="s">
        <v>224</v>
      </c>
      <c r="F45" s="117" t="s">
        <v>228</v>
      </c>
      <c r="G45" s="118">
        <v>550000000</v>
      </c>
      <c r="H45" s="118">
        <v>0</v>
      </c>
      <c r="I45" s="117"/>
      <c r="J45" s="109">
        <f t="shared" si="0"/>
        <v>442975872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37" workbookViewId="0">
      <selection activeCell="C59" sqref="C59"/>
    </sheetView>
  </sheetViews>
  <sheetFormatPr defaultRowHeight="14.4"/>
  <cols>
    <col min="1" max="1" width="11.44140625" customWidth="1"/>
    <col min="2" max="2" width="39.5546875" customWidth="1"/>
    <col min="3" max="8" width="14.33203125" customWidth="1"/>
    <col min="9" max="9" width="8.109375" customWidth="1"/>
    <col min="10" max="10" width="11.109375" customWidth="1"/>
    <col min="11" max="11" width="11.109375" style="88" bestFit="1" customWidth="1"/>
    <col min="12" max="12" width="9.6640625" bestFit="1" customWidth="1"/>
  </cols>
  <sheetData>
    <row r="1" spans="1:11" ht="27.75" customHeight="1">
      <c r="A1" s="124" t="s">
        <v>207</v>
      </c>
      <c r="B1" s="126" t="s">
        <v>208</v>
      </c>
      <c r="C1" s="272" t="s">
        <v>209</v>
      </c>
      <c r="D1" s="273"/>
      <c r="E1" s="272" t="s">
        <v>210</v>
      </c>
      <c r="F1" s="273"/>
      <c r="G1" s="272" t="s">
        <v>211</v>
      </c>
      <c r="H1" s="273"/>
    </row>
    <row r="2" spans="1:11">
      <c r="A2" s="124"/>
      <c r="B2" s="124"/>
      <c r="C2" s="125" t="s">
        <v>212</v>
      </c>
      <c r="D2" s="125" t="s">
        <v>213</v>
      </c>
      <c r="E2" s="125" t="s">
        <v>212</v>
      </c>
      <c r="F2" s="125" t="s">
        <v>213</v>
      </c>
      <c r="G2" s="125" t="s">
        <v>212</v>
      </c>
      <c r="H2" s="125" t="s">
        <v>213</v>
      </c>
    </row>
    <row r="3" spans="1:11">
      <c r="A3" s="126" t="s">
        <v>214</v>
      </c>
      <c r="B3" s="124" t="s">
        <v>215</v>
      </c>
      <c r="C3" s="127" t="s">
        <v>216</v>
      </c>
      <c r="D3" s="127" t="s">
        <v>217</v>
      </c>
      <c r="E3" s="127" t="s">
        <v>218</v>
      </c>
      <c r="F3" s="127" t="s">
        <v>219</v>
      </c>
      <c r="G3" s="127" t="s">
        <v>220</v>
      </c>
      <c r="H3" s="127" t="s">
        <v>221</v>
      </c>
    </row>
    <row r="4" spans="1:11" ht="15" customHeight="1">
      <c r="A4" s="133" t="s">
        <v>222</v>
      </c>
      <c r="B4" s="134" t="s">
        <v>223</v>
      </c>
      <c r="C4" s="135">
        <v>364319249</v>
      </c>
      <c r="D4" s="136">
        <v>0</v>
      </c>
      <c r="E4" s="136">
        <v>300000000</v>
      </c>
      <c r="F4" s="135">
        <v>554502609</v>
      </c>
      <c r="G4" s="135">
        <v>109816640</v>
      </c>
      <c r="H4" s="136">
        <v>0</v>
      </c>
    </row>
    <row r="5" spans="1:11" ht="15" customHeight="1">
      <c r="A5" s="137" t="s">
        <v>224</v>
      </c>
      <c r="B5" s="138" t="s">
        <v>225</v>
      </c>
      <c r="C5" s="139">
        <v>364319249</v>
      </c>
      <c r="D5" s="140">
        <v>0</v>
      </c>
      <c r="E5" s="140">
        <v>300000000</v>
      </c>
      <c r="F5" s="139">
        <v>554502609</v>
      </c>
      <c r="G5" s="139">
        <v>109816640</v>
      </c>
      <c r="H5" s="140">
        <v>0</v>
      </c>
    </row>
    <row r="6" spans="1:11" ht="15" customHeight="1">
      <c r="A6" s="133" t="s">
        <v>226</v>
      </c>
      <c r="B6" s="134" t="s">
        <v>227</v>
      </c>
      <c r="C6" s="135">
        <v>937954554</v>
      </c>
      <c r="D6" s="136">
        <v>0</v>
      </c>
      <c r="E6" s="136">
        <v>1327539281</v>
      </c>
      <c r="F6" s="135">
        <v>994532754</v>
      </c>
      <c r="G6" s="135">
        <v>1270961081</v>
      </c>
      <c r="H6" s="136">
        <v>0</v>
      </c>
    </row>
    <row r="7" spans="1:11" ht="15" customHeight="1">
      <c r="A7" s="137" t="s">
        <v>228</v>
      </c>
      <c r="B7" s="138" t="s">
        <v>225</v>
      </c>
      <c r="C7" s="139">
        <v>252071457</v>
      </c>
      <c r="D7" s="140">
        <v>0</v>
      </c>
      <c r="E7" s="140">
        <v>591114253</v>
      </c>
      <c r="F7" s="139">
        <v>463296403</v>
      </c>
      <c r="G7" s="139">
        <v>379889307</v>
      </c>
      <c r="H7" s="140">
        <v>0</v>
      </c>
      <c r="J7" s="119"/>
    </row>
    <row r="8" spans="1:11" ht="15" customHeight="1">
      <c r="A8" s="137" t="s">
        <v>229</v>
      </c>
      <c r="B8" s="138" t="s">
        <v>230</v>
      </c>
      <c r="C8" s="139">
        <v>685883097</v>
      </c>
      <c r="D8" s="140">
        <v>0</v>
      </c>
      <c r="E8" s="140">
        <v>736425028</v>
      </c>
      <c r="F8" s="139">
        <v>531236351</v>
      </c>
      <c r="G8" s="139">
        <v>891071774</v>
      </c>
      <c r="H8" s="140">
        <v>0</v>
      </c>
      <c r="J8" s="119"/>
    </row>
    <row r="9" spans="1:11" ht="15" customHeight="1">
      <c r="A9" s="133" t="s">
        <v>231</v>
      </c>
      <c r="B9" s="134" t="s">
        <v>232</v>
      </c>
      <c r="C9" s="135">
        <v>0</v>
      </c>
      <c r="D9" s="136">
        <v>0</v>
      </c>
      <c r="E9" s="136">
        <v>775554000</v>
      </c>
      <c r="F9" s="135">
        <v>775554000</v>
      </c>
      <c r="G9" s="135">
        <v>0</v>
      </c>
      <c r="H9" s="136">
        <v>0</v>
      </c>
    </row>
    <row r="10" spans="1:11" ht="15" customHeight="1">
      <c r="A10" s="133" t="s">
        <v>233</v>
      </c>
      <c r="B10" s="134" t="s">
        <v>234</v>
      </c>
      <c r="C10" s="135">
        <v>147669095</v>
      </c>
      <c r="D10" s="136">
        <v>0</v>
      </c>
      <c r="E10" s="136">
        <v>7119043</v>
      </c>
      <c r="F10" s="135">
        <v>1877508</v>
      </c>
      <c r="G10" s="135">
        <v>152910630</v>
      </c>
      <c r="H10" s="136">
        <v>0</v>
      </c>
    </row>
    <row r="11" spans="1:11" ht="15" customHeight="1">
      <c r="A11" s="137" t="s">
        <v>235</v>
      </c>
      <c r="B11" s="138" t="s">
        <v>236</v>
      </c>
      <c r="C11" s="139">
        <v>137232823</v>
      </c>
      <c r="D11" s="140">
        <v>0</v>
      </c>
      <c r="E11" s="140">
        <v>3346316</v>
      </c>
      <c r="F11" s="139">
        <v>1877508</v>
      </c>
      <c r="G11" s="139">
        <v>138701631</v>
      </c>
      <c r="H11" s="140">
        <v>0</v>
      </c>
    </row>
    <row r="12" spans="1:11" ht="15" customHeight="1">
      <c r="A12" s="137" t="s">
        <v>237</v>
      </c>
      <c r="B12" s="138" t="s">
        <v>238</v>
      </c>
      <c r="C12" s="139">
        <v>10436272</v>
      </c>
      <c r="D12" s="140">
        <v>0</v>
      </c>
      <c r="E12" s="140">
        <v>3772727</v>
      </c>
      <c r="F12" s="139">
        <v>0</v>
      </c>
      <c r="G12" s="139">
        <v>14208999</v>
      </c>
      <c r="H12" s="140">
        <v>0</v>
      </c>
    </row>
    <row r="13" spans="1:11" ht="15" customHeight="1">
      <c r="A13" s="133" t="s">
        <v>239</v>
      </c>
      <c r="B13" s="134" t="s">
        <v>240</v>
      </c>
      <c r="C13" s="135">
        <v>79033913</v>
      </c>
      <c r="D13" s="136">
        <v>0</v>
      </c>
      <c r="E13" s="136">
        <v>0</v>
      </c>
      <c r="F13" s="135">
        <v>0</v>
      </c>
      <c r="G13" s="135">
        <v>79033913</v>
      </c>
      <c r="H13" s="136">
        <v>0</v>
      </c>
    </row>
    <row r="14" spans="1:11" ht="15" customHeight="1">
      <c r="A14" s="137" t="s">
        <v>241</v>
      </c>
      <c r="B14" s="138" t="s">
        <v>242</v>
      </c>
      <c r="C14" s="139">
        <v>79033913</v>
      </c>
      <c r="D14" s="140">
        <v>0</v>
      </c>
      <c r="E14" s="140">
        <v>0</v>
      </c>
      <c r="F14" s="139">
        <v>0</v>
      </c>
      <c r="G14" s="139">
        <v>79033913</v>
      </c>
      <c r="H14" s="140">
        <v>0</v>
      </c>
    </row>
    <row r="15" spans="1:11" ht="15" customHeight="1">
      <c r="A15" s="133" t="s">
        <v>243</v>
      </c>
      <c r="B15" s="134" t="s">
        <v>244</v>
      </c>
      <c r="C15" s="135">
        <v>0</v>
      </c>
      <c r="D15" s="136">
        <v>0</v>
      </c>
      <c r="E15" s="136">
        <v>994062308</v>
      </c>
      <c r="F15" s="135">
        <v>994062308</v>
      </c>
      <c r="G15" s="135">
        <v>0</v>
      </c>
      <c r="H15" s="136">
        <v>0</v>
      </c>
    </row>
    <row r="16" spans="1:11" s="73" customFormat="1" ht="15" customHeight="1">
      <c r="A16" s="133" t="s">
        <v>245</v>
      </c>
      <c r="B16" s="134" t="s">
        <v>246</v>
      </c>
      <c r="C16" s="135">
        <v>104362728</v>
      </c>
      <c r="D16" s="136">
        <v>0</v>
      </c>
      <c r="E16" s="136">
        <v>37727273</v>
      </c>
      <c r="F16" s="135">
        <v>0</v>
      </c>
      <c r="G16" s="135">
        <v>142090001</v>
      </c>
      <c r="H16" s="136">
        <v>0</v>
      </c>
      <c r="J16" s="87"/>
      <c r="K16" s="120"/>
    </row>
    <row r="17" spans="1:13" s="73" customFormat="1" ht="15" customHeight="1">
      <c r="A17" s="133" t="s">
        <v>247</v>
      </c>
      <c r="B17" s="134" t="s">
        <v>248</v>
      </c>
      <c r="C17" s="135">
        <v>104362728</v>
      </c>
      <c r="D17" s="136">
        <v>0</v>
      </c>
      <c r="E17" s="136">
        <v>37727273</v>
      </c>
      <c r="F17" s="135">
        <v>0</v>
      </c>
      <c r="G17" s="135">
        <v>142090001</v>
      </c>
      <c r="H17" s="136">
        <v>0</v>
      </c>
      <c r="K17" s="120"/>
    </row>
    <row r="18" spans="1:13" s="73" customFormat="1" ht="15" customHeight="1">
      <c r="A18" s="137" t="s">
        <v>249</v>
      </c>
      <c r="B18" s="138" t="s">
        <v>250</v>
      </c>
      <c r="C18" s="139">
        <v>104362728</v>
      </c>
      <c r="D18" s="140">
        <v>0</v>
      </c>
      <c r="E18" s="140">
        <v>37727273</v>
      </c>
      <c r="F18" s="139">
        <v>0</v>
      </c>
      <c r="G18" s="139">
        <v>142090001</v>
      </c>
      <c r="H18" s="140">
        <v>0</v>
      </c>
      <c r="K18" s="120"/>
    </row>
    <row r="19" spans="1:13" s="73" customFormat="1" ht="15" customHeight="1">
      <c r="A19" s="133" t="s">
        <v>251</v>
      </c>
      <c r="B19" s="134" t="s">
        <v>252</v>
      </c>
      <c r="C19" s="135">
        <v>0</v>
      </c>
      <c r="D19" s="136">
        <v>52730047</v>
      </c>
      <c r="E19" s="136">
        <v>0</v>
      </c>
      <c r="F19" s="135">
        <v>3000382</v>
      </c>
      <c r="G19" s="135">
        <v>0</v>
      </c>
      <c r="H19" s="136">
        <v>55730429</v>
      </c>
      <c r="K19" s="120"/>
      <c r="L19" s="87"/>
      <c r="M19" s="87"/>
    </row>
    <row r="20" spans="1:13" s="73" customFormat="1" ht="15" customHeight="1">
      <c r="A20" s="137" t="s">
        <v>253</v>
      </c>
      <c r="B20" s="138" t="s">
        <v>254</v>
      </c>
      <c r="C20" s="139">
        <v>0</v>
      </c>
      <c r="D20" s="140">
        <v>52730047</v>
      </c>
      <c r="E20" s="140">
        <v>0</v>
      </c>
      <c r="F20" s="139">
        <v>3000382</v>
      </c>
      <c r="G20" s="139">
        <v>0</v>
      </c>
      <c r="H20" s="140">
        <v>55730429</v>
      </c>
      <c r="K20" s="120"/>
    </row>
    <row r="21" spans="1:13" ht="15" customHeight="1">
      <c r="A21" s="133" t="s">
        <v>255</v>
      </c>
      <c r="B21" s="134" t="s">
        <v>256</v>
      </c>
      <c r="C21" s="135">
        <v>243680801</v>
      </c>
      <c r="D21" s="136">
        <v>0</v>
      </c>
      <c r="E21" s="136">
        <v>7022727</v>
      </c>
      <c r="F21" s="135">
        <v>39782931</v>
      </c>
      <c r="G21" s="135">
        <v>210920597</v>
      </c>
      <c r="H21" s="136">
        <v>0</v>
      </c>
    </row>
    <row r="22" spans="1:13" ht="15" customHeight="1">
      <c r="A22" s="133" t="s">
        <v>257</v>
      </c>
      <c r="B22" s="134" t="s">
        <v>258</v>
      </c>
      <c r="C22" s="135">
        <v>0</v>
      </c>
      <c r="D22" s="136">
        <v>0</v>
      </c>
      <c r="E22" s="136">
        <v>86085875</v>
      </c>
      <c r="F22" s="135">
        <v>57485875</v>
      </c>
      <c r="G22" s="135">
        <v>28600000</v>
      </c>
      <c r="H22" s="136">
        <v>0</v>
      </c>
    </row>
    <row r="23" spans="1:13" ht="15" customHeight="1">
      <c r="A23" s="133" t="s">
        <v>259</v>
      </c>
      <c r="B23" s="134" t="s">
        <v>260</v>
      </c>
      <c r="C23" s="135">
        <v>0</v>
      </c>
      <c r="D23" s="136">
        <v>23777966</v>
      </c>
      <c r="E23" s="136">
        <v>0</v>
      </c>
      <c r="F23" s="135">
        <v>19738983</v>
      </c>
      <c r="G23" s="135">
        <v>0</v>
      </c>
      <c r="H23" s="136">
        <v>43516949</v>
      </c>
    </row>
    <row r="24" spans="1:13" ht="15" customHeight="1">
      <c r="A24" s="137" t="s">
        <v>261</v>
      </c>
      <c r="B24" s="138" t="s">
        <v>262</v>
      </c>
      <c r="C24" s="139">
        <v>0</v>
      </c>
      <c r="D24" s="140">
        <v>23777966</v>
      </c>
      <c r="E24" s="140">
        <v>0</v>
      </c>
      <c r="F24" s="139">
        <v>19738983</v>
      </c>
      <c r="G24" s="139">
        <v>0</v>
      </c>
      <c r="H24" s="140">
        <v>43516949</v>
      </c>
    </row>
    <row r="25" spans="1:13" ht="15" customHeight="1">
      <c r="A25" s="133" t="s">
        <v>263</v>
      </c>
      <c r="B25" s="134" t="s">
        <v>264</v>
      </c>
      <c r="C25" s="135">
        <v>0</v>
      </c>
      <c r="D25" s="136">
        <v>0</v>
      </c>
      <c r="E25" s="136">
        <v>559665952</v>
      </c>
      <c r="F25" s="135">
        <v>559665952</v>
      </c>
      <c r="G25" s="135">
        <v>0</v>
      </c>
      <c r="H25" s="136">
        <v>0</v>
      </c>
    </row>
    <row r="26" spans="1:13" ht="15" customHeight="1">
      <c r="A26" s="133" t="s">
        <v>265</v>
      </c>
      <c r="B26" s="134" t="s">
        <v>266</v>
      </c>
      <c r="C26" s="135">
        <v>0</v>
      </c>
      <c r="D26" s="136">
        <v>0</v>
      </c>
      <c r="E26" s="136">
        <v>0</v>
      </c>
      <c r="F26" s="135">
        <v>524500000</v>
      </c>
      <c r="G26" s="135">
        <v>0</v>
      </c>
      <c r="H26" s="136">
        <v>524500000</v>
      </c>
    </row>
    <row r="27" spans="1:13" ht="15" customHeight="1">
      <c r="A27" s="133" t="s">
        <v>267</v>
      </c>
      <c r="B27" s="134" t="s">
        <v>268</v>
      </c>
      <c r="C27" s="135">
        <v>0</v>
      </c>
      <c r="D27" s="136">
        <v>37794048</v>
      </c>
      <c r="E27" s="136">
        <v>77190528</v>
      </c>
      <c r="F27" s="135">
        <v>39396480</v>
      </c>
      <c r="G27" s="135">
        <v>0</v>
      </c>
      <c r="H27" s="136">
        <v>0</v>
      </c>
    </row>
    <row r="28" spans="1:13" ht="15" customHeight="1">
      <c r="A28" s="137" t="s">
        <v>269</v>
      </c>
      <c r="B28" s="138" t="s">
        <v>270</v>
      </c>
      <c r="C28" s="139">
        <v>0</v>
      </c>
      <c r="D28" s="140">
        <v>30117132</v>
      </c>
      <c r="E28" s="140">
        <v>61511202</v>
      </c>
      <c r="F28" s="139">
        <v>31394070</v>
      </c>
      <c r="G28" s="139">
        <v>0</v>
      </c>
      <c r="H28" s="140">
        <v>0</v>
      </c>
      <c r="J28" s="89"/>
    </row>
    <row r="29" spans="1:13" ht="15" customHeight="1">
      <c r="A29" s="137" t="s">
        <v>271</v>
      </c>
      <c r="B29" s="138" t="s">
        <v>272</v>
      </c>
      <c r="C29" s="139">
        <v>0</v>
      </c>
      <c r="D29" s="140">
        <v>5314788</v>
      </c>
      <c r="E29" s="140">
        <v>10854918</v>
      </c>
      <c r="F29" s="139">
        <v>5540130</v>
      </c>
      <c r="G29" s="139">
        <v>0</v>
      </c>
      <c r="H29" s="140">
        <v>0</v>
      </c>
    </row>
    <row r="30" spans="1:13" ht="15" customHeight="1">
      <c r="A30" s="137" t="s">
        <v>273</v>
      </c>
      <c r="B30" s="138" t="s">
        <v>274</v>
      </c>
      <c r="C30" s="139">
        <v>0</v>
      </c>
      <c r="D30" s="140">
        <v>2362128</v>
      </c>
      <c r="E30" s="140">
        <v>4824408</v>
      </c>
      <c r="F30" s="139">
        <v>2462280</v>
      </c>
      <c r="G30" s="139">
        <v>0</v>
      </c>
      <c r="H30" s="140">
        <v>0</v>
      </c>
    </row>
    <row r="31" spans="1:13" ht="15" customHeight="1">
      <c r="A31" s="133" t="s">
        <v>275</v>
      </c>
      <c r="B31" s="134" t="s">
        <v>276</v>
      </c>
      <c r="C31" s="135">
        <v>0</v>
      </c>
      <c r="D31" s="136">
        <v>500000000</v>
      </c>
      <c r="E31" s="136">
        <v>0</v>
      </c>
      <c r="F31" s="135">
        <v>0</v>
      </c>
      <c r="G31" s="135">
        <v>0</v>
      </c>
      <c r="H31" s="136">
        <v>500000000</v>
      </c>
    </row>
    <row r="32" spans="1:13" ht="15" customHeight="1">
      <c r="A32" s="137" t="s">
        <v>277</v>
      </c>
      <c r="B32" s="138" t="s">
        <v>278</v>
      </c>
      <c r="C32" s="139">
        <v>0</v>
      </c>
      <c r="D32" s="140">
        <v>500000000</v>
      </c>
      <c r="E32" s="140">
        <v>0</v>
      </c>
      <c r="F32" s="139">
        <v>0</v>
      </c>
      <c r="G32" s="139">
        <v>0</v>
      </c>
      <c r="H32" s="140">
        <v>500000000</v>
      </c>
    </row>
    <row r="33" spans="1:8" ht="15" customHeight="1">
      <c r="A33" s="133" t="s">
        <v>279</v>
      </c>
      <c r="B33" s="134" t="s">
        <v>280</v>
      </c>
      <c r="C33" s="135">
        <v>0</v>
      </c>
      <c r="D33" s="136">
        <v>1262718279</v>
      </c>
      <c r="E33" s="136">
        <v>1956668585</v>
      </c>
      <c r="F33" s="135">
        <v>1564535790</v>
      </c>
      <c r="G33" s="135">
        <v>0</v>
      </c>
      <c r="H33" s="136">
        <v>870585484</v>
      </c>
    </row>
    <row r="34" spans="1:8" ht="15" customHeight="1">
      <c r="A34" s="137" t="s">
        <v>390</v>
      </c>
      <c r="B34" s="138" t="s">
        <v>391</v>
      </c>
      <c r="C34" s="139">
        <v>0</v>
      </c>
      <c r="D34" s="140">
        <v>0</v>
      </c>
      <c r="E34" s="140">
        <v>0</v>
      </c>
      <c r="F34" s="139">
        <v>1564535790</v>
      </c>
      <c r="G34" s="139">
        <v>0</v>
      </c>
      <c r="H34" s="140">
        <v>1564535790</v>
      </c>
    </row>
    <row r="35" spans="1:8" ht="15" customHeight="1">
      <c r="A35" s="137" t="s">
        <v>281</v>
      </c>
      <c r="B35" s="138" t="s">
        <v>282</v>
      </c>
      <c r="C35" s="139">
        <v>0</v>
      </c>
      <c r="D35" s="140">
        <v>1262718279</v>
      </c>
      <c r="E35" s="140">
        <v>1956668585</v>
      </c>
      <c r="F35" s="139">
        <v>0</v>
      </c>
      <c r="G35" s="139">
        <v>693950306</v>
      </c>
      <c r="H35" s="140">
        <v>0</v>
      </c>
    </row>
    <row r="36" spans="1:8" ht="15" customHeight="1">
      <c r="A36" s="133" t="s">
        <v>283</v>
      </c>
      <c r="B36" s="134" t="s">
        <v>284</v>
      </c>
      <c r="C36" s="135">
        <v>0</v>
      </c>
      <c r="D36" s="136">
        <v>0</v>
      </c>
      <c r="E36" s="136">
        <v>775554000</v>
      </c>
      <c r="F36" s="135">
        <v>775554000</v>
      </c>
      <c r="G36" s="135">
        <v>0</v>
      </c>
      <c r="H36" s="136">
        <v>0</v>
      </c>
    </row>
    <row r="37" spans="1:8" ht="15" customHeight="1">
      <c r="A37" s="137" t="s">
        <v>285</v>
      </c>
      <c r="B37" s="138" t="s">
        <v>286</v>
      </c>
      <c r="C37" s="139">
        <v>0</v>
      </c>
      <c r="D37" s="140">
        <v>0</v>
      </c>
      <c r="E37" s="140">
        <v>775554000</v>
      </c>
      <c r="F37" s="139">
        <v>775554000</v>
      </c>
      <c r="G37" s="139">
        <v>0</v>
      </c>
      <c r="H37" s="140">
        <v>0</v>
      </c>
    </row>
    <row r="38" spans="1:8" ht="15" customHeight="1">
      <c r="A38" s="133" t="s">
        <v>287</v>
      </c>
      <c r="B38" s="134" t="s">
        <v>288</v>
      </c>
      <c r="C38" s="135">
        <v>0</v>
      </c>
      <c r="D38" s="136">
        <v>0</v>
      </c>
      <c r="E38" s="136">
        <v>30624281</v>
      </c>
      <c r="F38" s="135">
        <v>30624281</v>
      </c>
      <c r="G38" s="135">
        <v>0</v>
      </c>
      <c r="H38" s="136">
        <v>0</v>
      </c>
    </row>
    <row r="39" spans="1:8" ht="15" customHeight="1">
      <c r="A39" s="133" t="s">
        <v>289</v>
      </c>
      <c r="B39" s="134" t="s">
        <v>290</v>
      </c>
      <c r="C39" s="135">
        <v>0</v>
      </c>
      <c r="D39" s="136">
        <v>0</v>
      </c>
      <c r="E39" s="136">
        <v>994062308</v>
      </c>
      <c r="F39" s="135">
        <v>994062308</v>
      </c>
      <c r="G39" s="135">
        <v>0</v>
      </c>
      <c r="H39" s="136">
        <v>0</v>
      </c>
    </row>
    <row r="40" spans="1:8" ht="15" customHeight="1">
      <c r="A40" s="133" t="s">
        <v>301</v>
      </c>
      <c r="B40" s="134" t="s">
        <v>302</v>
      </c>
      <c r="C40" s="135">
        <v>0</v>
      </c>
      <c r="D40" s="136">
        <v>0</v>
      </c>
      <c r="E40" s="136">
        <v>9639000</v>
      </c>
      <c r="F40" s="135">
        <v>9639000</v>
      </c>
      <c r="G40" s="135">
        <v>0</v>
      </c>
      <c r="H40" s="136">
        <v>0</v>
      </c>
    </row>
    <row r="41" spans="1:8" ht="15" customHeight="1">
      <c r="A41" s="133" t="s">
        <v>291</v>
      </c>
      <c r="B41" s="134" t="s">
        <v>292</v>
      </c>
      <c r="C41" s="135">
        <v>0</v>
      </c>
      <c r="D41" s="136">
        <v>0</v>
      </c>
      <c r="E41" s="136">
        <v>194609768</v>
      </c>
      <c r="F41" s="135">
        <v>194609768</v>
      </c>
      <c r="G41" s="135">
        <v>0</v>
      </c>
      <c r="H41" s="136">
        <v>0</v>
      </c>
    </row>
    <row r="42" spans="1:8">
      <c r="A42" s="137" t="s">
        <v>293</v>
      </c>
      <c r="B42" s="138" t="s">
        <v>294</v>
      </c>
      <c r="C42" s="139">
        <v>0</v>
      </c>
      <c r="D42" s="140">
        <v>0</v>
      </c>
      <c r="E42" s="140">
        <v>194609768</v>
      </c>
      <c r="F42" s="139">
        <v>194609768</v>
      </c>
      <c r="G42" s="139">
        <v>0</v>
      </c>
      <c r="H42" s="140">
        <v>0</v>
      </c>
    </row>
    <row r="43" spans="1:8">
      <c r="A43" s="133" t="s">
        <v>295</v>
      </c>
      <c r="B43" s="134" t="s">
        <v>296</v>
      </c>
      <c r="C43" s="135">
        <v>0</v>
      </c>
      <c r="D43" s="136">
        <v>0</v>
      </c>
      <c r="E43" s="136">
        <v>1198311076</v>
      </c>
      <c r="F43" s="135">
        <v>1198311076</v>
      </c>
      <c r="G43" s="135">
        <v>0</v>
      </c>
      <c r="H43" s="136">
        <v>0</v>
      </c>
    </row>
    <row r="44" spans="1:8">
      <c r="A44" s="141" t="s">
        <v>297</v>
      </c>
      <c r="B44" s="141"/>
      <c r="C44" s="142">
        <v>1877020340</v>
      </c>
      <c r="D44" s="143">
        <v>1877020340</v>
      </c>
      <c r="E44" s="143">
        <v>9331436005</v>
      </c>
      <c r="F44" s="142">
        <v>9331436005</v>
      </c>
      <c r="G44" s="142">
        <v>1994332862</v>
      </c>
      <c r="H44" s="143">
        <v>1994332862</v>
      </c>
    </row>
  </sheetData>
  <mergeCells count="3">
    <mergeCell ref="C1:D1"/>
    <mergeCell ref="E1:F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16"/>
  <sheetViews>
    <sheetView view="pageBreakPreview" zoomScale="80" zoomScaleNormal="100" zoomScaleSheetLayoutView="80" workbookViewId="0">
      <pane ySplit="10" topLeftCell="A11" activePane="bottomLeft" state="frozen"/>
      <selection activeCell="G5" sqref="G5"/>
      <selection pane="bottomLeft" activeCell="E14" sqref="E14"/>
    </sheetView>
  </sheetViews>
  <sheetFormatPr defaultColWidth="9.109375" defaultRowHeight="13.8"/>
  <cols>
    <col min="1" max="1" width="8.33203125" style="146" customWidth="1"/>
    <col min="2" max="3" width="13.33203125" style="72" customWidth="1"/>
    <col min="4" max="4" width="41.88671875" style="72" customWidth="1"/>
    <col min="5" max="5" width="12.44140625" style="72" customWidth="1"/>
    <col min="6" max="6" width="12.5546875" style="72" customWidth="1"/>
    <col min="7" max="7" width="13.88671875" style="72" customWidth="1"/>
    <col min="8" max="8" width="22.5546875" style="72" customWidth="1"/>
    <col min="9" max="9" width="20.5546875" style="72" customWidth="1"/>
    <col min="10" max="10" width="18" style="72" customWidth="1"/>
    <col min="11" max="12" width="12" style="72" bestFit="1" customWidth="1"/>
    <col min="13" max="13" width="9.33203125" style="72" bestFit="1" customWidth="1"/>
    <col min="14" max="16384" width="9.109375" style="72"/>
  </cols>
  <sheetData>
    <row r="1" spans="1:10" ht="15.75" customHeight="1">
      <c r="H1" s="53" t="s">
        <v>130</v>
      </c>
      <c r="I1" s="54" t="s">
        <v>131</v>
      </c>
    </row>
    <row r="2" spans="1:10" ht="15.75" customHeight="1">
      <c r="H2" s="56" t="s">
        <v>132</v>
      </c>
      <c r="I2" s="57" t="s">
        <v>133</v>
      </c>
    </row>
    <row r="3" spans="1:10" ht="15.75" customHeight="1">
      <c r="A3" s="146" t="s">
        <v>174</v>
      </c>
      <c r="B3" s="72" t="s">
        <v>175</v>
      </c>
      <c r="H3" s="56" t="s">
        <v>134</v>
      </c>
      <c r="I3" s="58" t="s">
        <v>425</v>
      </c>
    </row>
    <row r="4" spans="1:10" ht="15.75" customHeight="1">
      <c r="H4" s="56" t="s">
        <v>136</v>
      </c>
      <c r="I4" s="59">
        <v>44991</v>
      </c>
    </row>
    <row r="5" spans="1:10" ht="15.75" customHeight="1">
      <c r="H5" s="58" t="s">
        <v>137</v>
      </c>
      <c r="I5" s="60">
        <v>44958</v>
      </c>
    </row>
    <row r="6" spans="1:10" ht="16.8">
      <c r="A6" s="157" t="s">
        <v>182</v>
      </c>
    </row>
    <row r="7" spans="1:10" ht="15.75" customHeight="1"/>
    <row r="8" spans="1:10" ht="29.25" customHeight="1">
      <c r="A8" s="144"/>
      <c r="B8" s="74"/>
      <c r="C8" s="74"/>
      <c r="D8" s="74"/>
      <c r="E8" s="74"/>
      <c r="F8" s="74"/>
      <c r="G8" s="74"/>
      <c r="H8" s="74"/>
      <c r="I8" s="74"/>
      <c r="J8" s="74"/>
    </row>
    <row r="9" spans="1:10" s="75" customFormat="1" ht="27" customHeight="1">
      <c r="A9" s="154" t="s">
        <v>176</v>
      </c>
      <c r="B9" s="252" t="s">
        <v>177</v>
      </c>
      <c r="C9" s="252"/>
      <c r="D9" s="252"/>
      <c r="E9" s="76" t="s">
        <v>178</v>
      </c>
      <c r="F9" s="76" t="s">
        <v>179</v>
      </c>
      <c r="G9" s="76" t="s">
        <v>180</v>
      </c>
      <c r="H9" s="77" t="s">
        <v>183</v>
      </c>
      <c r="I9" s="253" t="s">
        <v>181</v>
      </c>
      <c r="J9" s="254"/>
    </row>
    <row r="10" spans="1:10" ht="2.25" customHeight="1">
      <c r="A10" s="144"/>
      <c r="B10" s="74"/>
      <c r="C10" s="74"/>
      <c r="D10" s="74"/>
      <c r="E10" s="74"/>
      <c r="F10" s="74"/>
      <c r="G10" s="74"/>
      <c r="H10" s="74"/>
      <c r="I10" s="74"/>
      <c r="J10" s="74"/>
    </row>
    <row r="11" spans="1:10" ht="65.25" customHeight="1">
      <c r="A11" s="249">
        <v>1</v>
      </c>
      <c r="B11" s="244" t="s">
        <v>395</v>
      </c>
      <c r="C11" s="245"/>
      <c r="D11" s="246"/>
      <c r="E11" s="128"/>
      <c r="F11" s="128"/>
      <c r="G11" s="129"/>
      <c r="H11" s="130"/>
      <c r="I11" s="247"/>
      <c r="J11" s="248"/>
    </row>
    <row r="12" spans="1:10" ht="37.5" customHeight="1">
      <c r="A12" s="250"/>
      <c r="B12" s="244" t="s">
        <v>418</v>
      </c>
      <c r="C12" s="245"/>
      <c r="D12" s="246"/>
      <c r="E12" s="128"/>
      <c r="F12" s="128"/>
      <c r="G12" s="129"/>
      <c r="H12" s="130"/>
      <c r="I12" s="247"/>
      <c r="J12" s="248"/>
    </row>
    <row r="13" spans="1:10" ht="29.25" customHeight="1">
      <c r="A13" s="251"/>
      <c r="B13" s="244"/>
      <c r="C13" s="245"/>
      <c r="D13" s="246"/>
      <c r="E13" s="128"/>
      <c r="F13" s="128"/>
      <c r="G13" s="129"/>
      <c r="H13" s="130"/>
      <c r="I13" s="247"/>
      <c r="J13" s="248"/>
    </row>
    <row r="14" spans="1:10" ht="51" customHeight="1">
      <c r="A14" s="155">
        <v>2</v>
      </c>
      <c r="B14" s="244" t="s">
        <v>427</v>
      </c>
      <c r="C14" s="245"/>
      <c r="D14" s="246"/>
      <c r="E14" s="128"/>
      <c r="F14" s="128"/>
      <c r="G14" s="129"/>
      <c r="H14" s="130"/>
      <c r="I14" s="247"/>
      <c r="J14" s="248"/>
    </row>
    <row r="15" spans="1:10" ht="28.5" customHeight="1">
      <c r="A15" s="155">
        <v>3</v>
      </c>
      <c r="B15" s="244" t="s">
        <v>428</v>
      </c>
      <c r="C15" s="245"/>
      <c r="D15" s="246"/>
      <c r="E15" s="128"/>
      <c r="F15" s="128"/>
      <c r="G15" s="129"/>
      <c r="H15" s="130"/>
      <c r="I15" s="247"/>
      <c r="J15" s="248"/>
    </row>
    <row r="16" spans="1:10">
      <c r="A16" s="156"/>
    </row>
  </sheetData>
  <mergeCells count="13">
    <mergeCell ref="A11:A13"/>
    <mergeCell ref="B11:D11"/>
    <mergeCell ref="I11:J11"/>
    <mergeCell ref="B12:D12"/>
    <mergeCell ref="I12:J12"/>
    <mergeCell ref="B13:D13"/>
    <mergeCell ref="I13:J13"/>
    <mergeCell ref="B15:D15"/>
    <mergeCell ref="I15:J15"/>
    <mergeCell ref="B14:D14"/>
    <mergeCell ref="I14:J14"/>
    <mergeCell ref="B9:D9"/>
    <mergeCell ref="I9:J9"/>
  </mergeCells>
  <pageMargins left="0.7" right="0.7" top="0.75" bottom="0.75" header="0.3" footer="0.3"/>
  <pageSetup paperSize="9" scale="7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U73"/>
  <sheetViews>
    <sheetView topLeftCell="A46" workbookViewId="0">
      <selection activeCell="B38" sqref="B38"/>
    </sheetView>
  </sheetViews>
  <sheetFormatPr defaultColWidth="9.109375" defaultRowHeight="13.8"/>
  <cols>
    <col min="1" max="1" width="11.44140625" style="23" customWidth="1"/>
    <col min="2" max="2" width="58.6640625" style="23" customWidth="1"/>
    <col min="3" max="3" width="20.6640625" style="23" customWidth="1"/>
    <col min="4" max="4" width="42.33203125" style="23" customWidth="1"/>
    <col min="5" max="5" width="14.109375" style="23" customWidth="1"/>
    <col min="6" max="6" width="14.88671875" style="23" bestFit="1" customWidth="1"/>
    <col min="7" max="16384" width="9.109375" style="23"/>
  </cols>
  <sheetData>
    <row r="1" spans="1:21">
      <c r="A1" s="51" t="s">
        <v>129</v>
      </c>
      <c r="B1" s="55"/>
      <c r="C1" s="61"/>
      <c r="D1" s="61"/>
    </row>
    <row r="2" spans="1:21">
      <c r="A2" s="52"/>
      <c r="B2" s="55"/>
      <c r="C2" s="56" t="s">
        <v>130</v>
      </c>
      <c r="D2" s="58" t="s">
        <v>131</v>
      </c>
    </row>
    <row r="3" spans="1:21">
      <c r="A3" s="51" t="s">
        <v>142</v>
      </c>
      <c r="B3" s="55"/>
      <c r="C3" s="56" t="s">
        <v>132</v>
      </c>
      <c r="D3" s="57" t="s">
        <v>133</v>
      </c>
    </row>
    <row r="4" spans="1:21">
      <c r="A4" s="55"/>
      <c r="B4" s="55"/>
      <c r="C4" s="56" t="s">
        <v>134</v>
      </c>
      <c r="D4" s="58" t="s">
        <v>425</v>
      </c>
    </row>
    <row r="5" spans="1:21">
      <c r="A5" s="263" t="s">
        <v>135</v>
      </c>
      <c r="B5" s="263"/>
      <c r="C5" s="56" t="s">
        <v>136</v>
      </c>
      <c r="D5" s="59">
        <v>44991</v>
      </c>
      <c r="G5" s="23" t="s">
        <v>397</v>
      </c>
      <c r="U5" s="23">
        <f>L5</f>
        <v>0</v>
      </c>
    </row>
    <row r="6" spans="1:21">
      <c r="A6" s="263"/>
      <c r="B6" s="263"/>
      <c r="C6" s="58" t="s">
        <v>137</v>
      </c>
      <c r="D6" s="60">
        <v>44958</v>
      </c>
    </row>
    <row r="7" spans="1:21">
      <c r="A7" s="263"/>
      <c r="B7" s="263"/>
      <c r="C7" s="61"/>
      <c r="D7" s="62"/>
    </row>
    <row r="8" spans="1:21" ht="14.4" thickBot="1">
      <c r="A8" s="63"/>
      <c r="B8" s="63"/>
      <c r="C8" s="78"/>
      <c r="D8" s="78"/>
    </row>
    <row r="9" spans="1:21" ht="14.4" thickTop="1">
      <c r="A9" s="94" t="s">
        <v>138</v>
      </c>
      <c r="B9" s="95" t="s">
        <v>139</v>
      </c>
      <c r="C9" s="264" t="s">
        <v>140</v>
      </c>
      <c r="D9" s="265"/>
    </row>
    <row r="10" spans="1:21" ht="24.75" customHeight="1">
      <c r="A10" s="90">
        <v>111</v>
      </c>
      <c r="B10" s="91" t="s">
        <v>143</v>
      </c>
      <c r="C10" s="266" t="s">
        <v>184</v>
      </c>
      <c r="D10" s="267"/>
    </row>
    <row r="11" spans="1:21" ht="25.5" customHeight="1">
      <c r="A11" s="90"/>
      <c r="B11" s="92" t="s">
        <v>144</v>
      </c>
      <c r="C11" s="268" t="s">
        <v>201</v>
      </c>
      <c r="D11" s="269"/>
    </row>
    <row r="12" spans="1:21">
      <c r="A12" s="90"/>
      <c r="B12" s="92" t="s">
        <v>145</v>
      </c>
      <c r="C12" s="96"/>
      <c r="D12" s="97"/>
    </row>
    <row r="13" spans="1:21">
      <c r="A13" s="90"/>
      <c r="B13" s="93" t="s">
        <v>146</v>
      </c>
      <c r="C13" s="268"/>
      <c r="D13" s="270"/>
    </row>
    <row r="14" spans="1:21">
      <c r="A14" s="90"/>
      <c r="B14" s="93" t="s">
        <v>147</v>
      </c>
      <c r="C14" s="149"/>
      <c r="D14" s="150"/>
    </row>
    <row r="15" spans="1:21">
      <c r="A15" s="90"/>
      <c r="B15" s="93" t="s">
        <v>148</v>
      </c>
      <c r="C15" s="149"/>
      <c r="D15" s="150"/>
    </row>
    <row r="16" spans="1:21" ht="25.5" customHeight="1">
      <c r="A16" s="90">
        <v>112</v>
      </c>
      <c r="B16" s="93" t="s">
        <v>149</v>
      </c>
      <c r="C16" s="268" t="s">
        <v>150</v>
      </c>
      <c r="D16" s="269"/>
    </row>
    <row r="17" spans="1:6" ht="30.75" customHeight="1">
      <c r="A17" s="90">
        <v>1121</v>
      </c>
      <c r="B17" s="93" t="s">
        <v>151</v>
      </c>
      <c r="C17" s="271" t="s">
        <v>200</v>
      </c>
      <c r="D17" s="270"/>
      <c r="E17" s="80" t="s">
        <v>205</v>
      </c>
      <c r="F17" s="80"/>
    </row>
    <row r="18" spans="1:6" ht="65.099999999999994" customHeight="1">
      <c r="A18" s="90">
        <v>1122</v>
      </c>
      <c r="B18" s="98" t="s">
        <v>151</v>
      </c>
      <c r="C18" s="271" t="s">
        <v>200</v>
      </c>
      <c r="D18" s="270"/>
    </row>
    <row r="19" spans="1:6" ht="46.5" customHeight="1">
      <c r="A19" s="90">
        <v>131</v>
      </c>
      <c r="B19" s="132"/>
      <c r="C19" s="110"/>
      <c r="D19" s="100"/>
    </row>
    <row r="20" spans="1:6" s="45" customFormat="1" ht="29.4" customHeight="1">
      <c r="A20" s="101"/>
      <c r="B20" s="102"/>
      <c r="C20" s="103"/>
      <c r="D20" s="104"/>
      <c r="E20" s="81"/>
    </row>
    <row r="21" spans="1:6" ht="36" customHeight="1">
      <c r="A21" s="90">
        <v>133</v>
      </c>
      <c r="B21" s="111"/>
      <c r="C21" s="259"/>
      <c r="D21" s="260"/>
    </row>
    <row r="22" spans="1:6" ht="22.5" customHeight="1">
      <c r="A22" s="90"/>
      <c r="B22" s="93"/>
      <c r="C22" s="99"/>
      <c r="D22" s="100"/>
    </row>
    <row r="23" spans="1:6" ht="24" customHeight="1">
      <c r="A23" s="90">
        <v>1386</v>
      </c>
      <c r="B23" s="93" t="s">
        <v>185</v>
      </c>
      <c r="C23" s="99">
        <v>78483913</v>
      </c>
      <c r="D23" s="100"/>
      <c r="E23" s="80"/>
      <c r="F23" s="80"/>
    </row>
    <row r="24" spans="1:6" ht="24" customHeight="1">
      <c r="A24" s="90"/>
      <c r="B24" s="93" t="s">
        <v>203</v>
      </c>
      <c r="C24" s="99">
        <v>150000</v>
      </c>
      <c r="D24" s="100"/>
      <c r="E24" s="80"/>
      <c r="F24" s="80"/>
    </row>
    <row r="25" spans="1:6" ht="24" customHeight="1">
      <c r="A25" s="90"/>
      <c r="B25" s="93" t="s">
        <v>204</v>
      </c>
      <c r="C25" s="99">
        <v>100000</v>
      </c>
      <c r="D25" s="100"/>
      <c r="E25" s="80"/>
      <c r="F25" s="80"/>
    </row>
    <row r="26" spans="1:6" ht="24" customHeight="1">
      <c r="A26" s="90"/>
      <c r="B26" s="93" t="s">
        <v>206</v>
      </c>
      <c r="C26" s="99">
        <v>50000</v>
      </c>
      <c r="D26" s="100"/>
      <c r="E26" s="80"/>
      <c r="F26" s="80"/>
    </row>
    <row r="27" spans="1:6" ht="24" customHeight="1">
      <c r="A27" s="90"/>
      <c r="B27" s="93" t="s">
        <v>303</v>
      </c>
      <c r="C27" s="99">
        <v>250000</v>
      </c>
      <c r="D27" s="100"/>
      <c r="E27" s="80"/>
      <c r="F27" s="80"/>
    </row>
    <row r="28" spans="1:6" ht="27" customHeight="1">
      <c r="A28" s="90"/>
      <c r="B28" s="93"/>
      <c r="C28" s="99">
        <f>SUM(C23:C27)</f>
        <v>79033913</v>
      </c>
      <c r="D28" s="100"/>
      <c r="E28" s="80">
        <f>C28-'TB01'!G14</f>
        <v>0</v>
      </c>
    </row>
    <row r="29" spans="1:6" ht="24" customHeight="1">
      <c r="A29" s="90"/>
      <c r="B29" s="93"/>
      <c r="C29" s="99"/>
      <c r="D29" s="100"/>
    </row>
    <row r="30" spans="1:6" ht="24" customHeight="1">
      <c r="A30" s="90" t="s">
        <v>153</v>
      </c>
      <c r="B30" s="93" t="s">
        <v>154</v>
      </c>
      <c r="C30" s="99"/>
      <c r="D30" s="100"/>
    </row>
    <row r="31" spans="1:6" ht="24" customHeight="1">
      <c r="A31" s="90"/>
      <c r="B31" s="93" t="s">
        <v>155</v>
      </c>
      <c r="C31" s="268" t="s">
        <v>150</v>
      </c>
      <c r="D31" s="269"/>
    </row>
    <row r="32" spans="1:6" ht="44.25" customHeight="1">
      <c r="A32" s="90"/>
      <c r="B32" s="93" t="s">
        <v>158</v>
      </c>
      <c r="C32" s="99" t="s">
        <v>156</v>
      </c>
      <c r="D32" s="100" t="s">
        <v>157</v>
      </c>
    </row>
    <row r="33" spans="1:7" ht="24" customHeight="1">
      <c r="A33" s="90"/>
      <c r="B33" s="93" t="s">
        <v>186</v>
      </c>
      <c r="C33" s="99" t="s">
        <v>187</v>
      </c>
      <c r="D33" s="100"/>
    </row>
    <row r="34" spans="1:7" ht="24" customHeight="1">
      <c r="A34" s="90">
        <v>242</v>
      </c>
      <c r="B34" s="111" t="s">
        <v>152</v>
      </c>
      <c r="C34" s="99"/>
      <c r="D34" s="100"/>
    </row>
    <row r="35" spans="1:7" ht="24" customHeight="1">
      <c r="A35" s="90"/>
      <c r="B35" s="93"/>
      <c r="C35" s="99"/>
      <c r="D35" s="100"/>
    </row>
    <row r="36" spans="1:7" ht="16.5" customHeight="1">
      <c r="A36" s="90">
        <v>331</v>
      </c>
      <c r="B36" s="93" t="s">
        <v>412</v>
      </c>
      <c r="D36" s="148"/>
      <c r="E36" s="80"/>
      <c r="F36" s="80"/>
    </row>
    <row r="37" spans="1:7" ht="16.5" customHeight="1">
      <c r="A37" s="90"/>
      <c r="B37" s="105" t="s">
        <v>419</v>
      </c>
      <c r="C37" s="147">
        <v>12650000</v>
      </c>
      <c r="D37" s="148"/>
      <c r="E37" s="80"/>
    </row>
    <row r="38" spans="1:7" ht="16.5" customHeight="1">
      <c r="A38" s="90"/>
      <c r="B38" s="105" t="s">
        <v>420</v>
      </c>
      <c r="C38" s="147">
        <v>12650000</v>
      </c>
      <c r="D38" s="148"/>
    </row>
    <row r="39" spans="1:7" ht="16.5" customHeight="1">
      <c r="A39" s="90"/>
      <c r="B39" s="158"/>
      <c r="C39" s="147">
        <f>SUM(C37:C38)</f>
        <v>25300000</v>
      </c>
      <c r="D39" s="148"/>
    </row>
    <row r="40" spans="1:7" ht="24.6" customHeight="1">
      <c r="A40" s="90"/>
      <c r="B40" s="93" t="s">
        <v>414</v>
      </c>
      <c r="C40" s="147"/>
      <c r="D40" s="148"/>
    </row>
    <row r="41" spans="1:7" ht="16.5" customHeight="1">
      <c r="A41" s="90"/>
      <c r="B41" s="105" t="s">
        <v>415</v>
      </c>
      <c r="C41" s="106">
        <v>28600000</v>
      </c>
      <c r="D41" s="123"/>
      <c r="E41" s="86"/>
    </row>
    <row r="42" spans="1:7" s="45" customFormat="1" ht="16.5" customHeight="1">
      <c r="A42" s="101"/>
      <c r="B42" s="107"/>
      <c r="C42" s="151"/>
      <c r="D42" s="152"/>
    </row>
    <row r="43" spans="1:7" s="45" customFormat="1" ht="16.5" customHeight="1">
      <c r="A43" s="101">
        <v>3335</v>
      </c>
      <c r="B43" s="107" t="s">
        <v>163</v>
      </c>
      <c r="C43" s="151">
        <f>SUM(C44:C45)</f>
        <v>125601682.34090911</v>
      </c>
      <c r="D43" s="152"/>
      <c r="E43" s="81">
        <f>C43-'TB02'!H24</f>
        <v>0.34090910851955414</v>
      </c>
      <c r="F43" s="81"/>
    </row>
    <row r="44" spans="1:7" ht="24" customHeight="1">
      <c r="A44" s="90"/>
      <c r="B44" s="93" t="s">
        <v>408</v>
      </c>
      <c r="C44" s="99">
        <v>106234829.34090911</v>
      </c>
      <c r="D44" s="100" t="s">
        <v>409</v>
      </c>
    </row>
    <row r="45" spans="1:7" ht="24" customHeight="1">
      <c r="A45" s="90"/>
      <c r="B45" s="93" t="s">
        <v>421</v>
      </c>
      <c r="C45" s="99">
        <v>19366853</v>
      </c>
      <c r="D45" s="100" t="s">
        <v>422</v>
      </c>
    </row>
    <row r="46" spans="1:7" ht="36" customHeight="1">
      <c r="A46" s="90">
        <v>334</v>
      </c>
      <c r="B46" s="93" t="s">
        <v>164</v>
      </c>
      <c r="C46" s="257"/>
      <c r="D46" s="258"/>
    </row>
    <row r="47" spans="1:7" ht="41.25" customHeight="1">
      <c r="A47" s="90"/>
      <c r="B47" s="93" t="s">
        <v>188</v>
      </c>
      <c r="C47" s="257"/>
      <c r="D47" s="258"/>
      <c r="E47" s="83" t="s">
        <v>198</v>
      </c>
      <c r="F47" s="84"/>
      <c r="G47" s="84"/>
    </row>
    <row r="48" spans="1:7" ht="27.75" customHeight="1">
      <c r="A48" s="90"/>
      <c r="B48" s="93" t="s">
        <v>189</v>
      </c>
      <c r="C48" s="257" t="s">
        <v>190</v>
      </c>
      <c r="D48" s="258"/>
    </row>
    <row r="49" spans="1:6" ht="27.75" customHeight="1">
      <c r="A49" s="90"/>
      <c r="B49" s="111" t="s">
        <v>423</v>
      </c>
      <c r="C49" s="147"/>
      <c r="D49" s="148"/>
    </row>
    <row r="50" spans="1:6" ht="42.9" customHeight="1">
      <c r="A50" s="90" t="s">
        <v>165</v>
      </c>
      <c r="B50" s="111" t="s">
        <v>424</v>
      </c>
      <c r="C50" s="259"/>
      <c r="D50" s="260"/>
      <c r="E50" s="79"/>
      <c r="F50" s="82"/>
    </row>
    <row r="51" spans="1:6" ht="15.75" customHeight="1">
      <c r="A51" s="90"/>
      <c r="B51" s="93"/>
      <c r="C51" s="257"/>
      <c r="D51" s="258"/>
      <c r="E51" s="261"/>
      <c r="F51" s="262"/>
    </row>
    <row r="52" spans="1:6" ht="27.75" customHeight="1">
      <c r="A52" s="90" t="s">
        <v>166</v>
      </c>
      <c r="B52" s="93" t="s">
        <v>167</v>
      </c>
      <c r="C52" s="257"/>
      <c r="D52" s="258"/>
      <c r="E52" s="32"/>
      <c r="F52" s="85"/>
    </row>
    <row r="53" spans="1:6" ht="27.75" customHeight="1">
      <c r="A53" s="90" t="s">
        <v>191</v>
      </c>
      <c r="C53" s="257"/>
      <c r="D53" s="258"/>
      <c r="F53" s="85"/>
    </row>
    <row r="54" spans="1:6" ht="27.75" customHeight="1">
      <c r="A54" s="90"/>
      <c r="B54" s="93" t="s">
        <v>192</v>
      </c>
      <c r="C54" s="257" t="s">
        <v>194</v>
      </c>
      <c r="D54" s="258"/>
    </row>
    <row r="55" spans="1:6" ht="27.75" customHeight="1">
      <c r="A55" s="90"/>
      <c r="B55" s="93" t="s">
        <v>199</v>
      </c>
      <c r="C55" s="257" t="s">
        <v>194</v>
      </c>
      <c r="D55" s="258"/>
    </row>
    <row r="56" spans="1:6" ht="27.75" customHeight="1">
      <c r="A56" s="90"/>
      <c r="B56" s="93" t="s">
        <v>193</v>
      </c>
      <c r="C56" s="257" t="s">
        <v>194</v>
      </c>
      <c r="D56" s="258"/>
    </row>
    <row r="57" spans="1:6" ht="39.6" customHeight="1">
      <c r="A57" s="90"/>
      <c r="B57" s="93" t="s">
        <v>298</v>
      </c>
      <c r="C57" s="257"/>
      <c r="D57" s="258"/>
    </row>
    <row r="58" spans="1:6" ht="42.75" customHeight="1">
      <c r="A58" s="90">
        <v>411</v>
      </c>
      <c r="B58" s="111" t="s">
        <v>394</v>
      </c>
      <c r="C58" s="257" t="s">
        <v>299</v>
      </c>
      <c r="D58" s="258"/>
    </row>
    <row r="59" spans="1:6" ht="27.75" customHeight="1">
      <c r="A59" s="90">
        <v>511</v>
      </c>
      <c r="B59" s="93"/>
      <c r="C59" s="259"/>
      <c r="D59" s="260"/>
    </row>
    <row r="60" spans="1:6" ht="27.75" customHeight="1">
      <c r="A60" s="90"/>
      <c r="B60" s="93" t="s">
        <v>169</v>
      </c>
      <c r="C60" s="147"/>
      <c r="D60" s="148"/>
    </row>
    <row r="61" spans="1:6" ht="27.75" customHeight="1">
      <c r="A61" s="90"/>
      <c r="B61" s="93" t="s">
        <v>170</v>
      </c>
      <c r="C61" s="147"/>
      <c r="D61" s="148"/>
    </row>
    <row r="62" spans="1:6" ht="27.75" customHeight="1">
      <c r="A62" s="90"/>
      <c r="B62" s="93" t="s">
        <v>171</v>
      </c>
      <c r="C62" s="147"/>
      <c r="D62" s="148"/>
    </row>
    <row r="63" spans="1:6" ht="27.75" customHeight="1">
      <c r="A63" s="90"/>
      <c r="B63" s="111" t="s">
        <v>304</v>
      </c>
      <c r="C63" s="147"/>
      <c r="D63" s="148"/>
    </row>
    <row r="64" spans="1:6" ht="27.75" customHeight="1">
      <c r="A64" s="90" t="s">
        <v>168</v>
      </c>
      <c r="B64" s="93"/>
      <c r="C64" s="257"/>
      <c r="D64" s="258"/>
    </row>
    <row r="65" spans="1:5" ht="27.75" customHeight="1">
      <c r="A65" s="90">
        <v>6422</v>
      </c>
      <c r="B65" s="93" t="s">
        <v>172</v>
      </c>
      <c r="C65" s="257"/>
      <c r="D65" s="258"/>
    </row>
    <row r="66" spans="1:5" ht="73.5" customHeight="1">
      <c r="A66" s="90"/>
      <c r="B66" s="93" t="s">
        <v>300</v>
      </c>
      <c r="C66" s="257" t="s">
        <v>173</v>
      </c>
      <c r="D66" s="258"/>
      <c r="E66" s="23" t="s">
        <v>195</v>
      </c>
    </row>
    <row r="67" spans="1:5" ht="17.25" customHeight="1">
      <c r="A67" s="90"/>
      <c r="B67" s="108" t="s">
        <v>159</v>
      </c>
      <c r="C67" s="257"/>
      <c r="D67" s="258"/>
      <c r="E67" s="23" t="s">
        <v>196</v>
      </c>
    </row>
    <row r="68" spans="1:5" s="45" customFormat="1" ht="17.25" customHeight="1">
      <c r="A68" s="101"/>
      <c r="B68" s="107" t="s">
        <v>160</v>
      </c>
      <c r="C68" s="255"/>
      <c r="D68" s="256"/>
    </row>
    <row r="69" spans="1:5" s="45" customFormat="1" ht="17.25" customHeight="1">
      <c r="A69" s="101"/>
      <c r="B69" s="107" t="s">
        <v>161</v>
      </c>
      <c r="C69" s="255"/>
      <c r="D69" s="256"/>
    </row>
    <row r="70" spans="1:5" s="45" customFormat="1" ht="17.25" customHeight="1">
      <c r="A70" s="101"/>
      <c r="B70" s="107" t="s">
        <v>162</v>
      </c>
      <c r="C70" s="255" t="s">
        <v>197</v>
      </c>
      <c r="D70" s="256"/>
    </row>
    <row r="71" spans="1:5" ht="15.75" customHeight="1">
      <c r="A71" s="90"/>
      <c r="B71" s="93"/>
      <c r="C71" s="257"/>
      <c r="D71" s="258"/>
    </row>
    <row r="72" spans="1:5" ht="15.75" customHeight="1">
      <c r="A72" s="90"/>
      <c r="B72" s="93"/>
      <c r="C72" s="257"/>
      <c r="D72" s="258"/>
    </row>
    <row r="73" spans="1:5" s="45" customFormat="1" ht="78" customHeight="1">
      <c r="A73" s="101" t="s">
        <v>202</v>
      </c>
      <c r="B73" s="131" t="s">
        <v>396</v>
      </c>
      <c r="C73" s="121"/>
      <c r="D73" s="122"/>
    </row>
  </sheetData>
  <mergeCells count="33">
    <mergeCell ref="C47:D47"/>
    <mergeCell ref="A5:B7"/>
    <mergeCell ref="C9:D9"/>
    <mergeCell ref="C10:D10"/>
    <mergeCell ref="C11:D11"/>
    <mergeCell ref="C13:D13"/>
    <mergeCell ref="C16:D16"/>
    <mergeCell ref="C17:D17"/>
    <mergeCell ref="C18:D18"/>
    <mergeCell ref="C21:D21"/>
    <mergeCell ref="C31:D31"/>
    <mergeCell ref="C46:D46"/>
    <mergeCell ref="C59:D59"/>
    <mergeCell ref="C48:D48"/>
    <mergeCell ref="C50:D50"/>
    <mergeCell ref="C51:D51"/>
    <mergeCell ref="E51:F51"/>
    <mergeCell ref="C52:D52"/>
    <mergeCell ref="C53:D53"/>
    <mergeCell ref="C54:D54"/>
    <mergeCell ref="C55:D55"/>
    <mergeCell ref="C56:D56"/>
    <mergeCell ref="C57:D57"/>
    <mergeCell ref="C58:D58"/>
    <mergeCell ref="C70:D70"/>
    <mergeCell ref="C71:D71"/>
    <mergeCell ref="C72:D72"/>
    <mergeCell ref="C64:D64"/>
    <mergeCell ref="C65:D65"/>
    <mergeCell ref="C66:D66"/>
    <mergeCell ref="C67:D67"/>
    <mergeCell ref="C68:D68"/>
    <mergeCell ref="C69:D6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6"/>
  <sheetViews>
    <sheetView topLeftCell="A4" workbookViewId="0">
      <selection activeCell="G5" sqref="G5"/>
    </sheetView>
  </sheetViews>
  <sheetFormatPr defaultRowHeight="14.4"/>
  <cols>
    <col min="1" max="1" width="11.44140625" customWidth="1"/>
    <col min="2" max="2" width="39.5546875" customWidth="1"/>
    <col min="3" max="8" width="14.33203125" customWidth="1"/>
    <col min="9" max="9" width="17.6640625" bestFit="1" customWidth="1"/>
    <col min="10" max="10" width="14.33203125" bestFit="1" customWidth="1"/>
    <col min="11" max="11" width="11.109375" style="88" bestFit="1" customWidth="1"/>
    <col min="12" max="12" width="9.6640625" bestFit="1" customWidth="1"/>
  </cols>
  <sheetData>
    <row r="1" spans="1:11" ht="27.75" customHeight="1">
      <c r="A1" s="124" t="s">
        <v>207</v>
      </c>
      <c r="B1" s="126" t="s">
        <v>208</v>
      </c>
      <c r="C1" s="272" t="s">
        <v>209</v>
      </c>
      <c r="D1" s="273"/>
      <c r="E1" s="272" t="s">
        <v>210</v>
      </c>
      <c r="F1" s="273"/>
      <c r="G1" s="272" t="s">
        <v>211</v>
      </c>
      <c r="H1" s="273"/>
    </row>
    <row r="2" spans="1:11">
      <c r="A2" s="124"/>
      <c r="B2" s="124"/>
      <c r="C2" s="125" t="s">
        <v>212</v>
      </c>
      <c r="D2" s="125" t="s">
        <v>213</v>
      </c>
      <c r="E2" s="125" t="s">
        <v>212</v>
      </c>
      <c r="F2" s="125" t="s">
        <v>213</v>
      </c>
      <c r="G2" s="125" t="s">
        <v>212</v>
      </c>
      <c r="H2" s="125" t="s">
        <v>213</v>
      </c>
    </row>
    <row r="3" spans="1:11">
      <c r="A3" s="126" t="s">
        <v>214</v>
      </c>
      <c r="B3" s="124" t="s">
        <v>215</v>
      </c>
      <c r="C3" s="127" t="s">
        <v>216</v>
      </c>
      <c r="D3" s="127" t="s">
        <v>217</v>
      </c>
      <c r="E3" s="127" t="s">
        <v>218</v>
      </c>
      <c r="F3" s="127" t="s">
        <v>219</v>
      </c>
      <c r="G3" s="127" t="s">
        <v>220</v>
      </c>
      <c r="H3" s="127" t="s">
        <v>221</v>
      </c>
    </row>
    <row r="4" spans="1:11" ht="15" customHeight="1">
      <c r="A4" s="133" t="s">
        <v>222</v>
      </c>
      <c r="B4" s="134" t="s">
        <v>223</v>
      </c>
      <c r="C4" s="159">
        <v>90933912</v>
      </c>
      <c r="D4" s="159"/>
      <c r="E4" s="159">
        <v>500000000</v>
      </c>
      <c r="F4" s="159">
        <v>507412450</v>
      </c>
      <c r="G4" s="159">
        <v>83521462</v>
      </c>
      <c r="H4" s="159"/>
      <c r="I4" s="89"/>
      <c r="J4" s="109"/>
    </row>
    <row r="5" spans="1:11" ht="15" customHeight="1">
      <c r="A5" s="137" t="s">
        <v>224</v>
      </c>
      <c r="B5" s="138" t="s">
        <v>225</v>
      </c>
      <c r="C5" s="160">
        <v>90933912</v>
      </c>
      <c r="D5" s="160"/>
      <c r="E5" s="160">
        <v>500000000</v>
      </c>
      <c r="F5" s="160">
        <v>507412450</v>
      </c>
      <c r="G5" s="160">
        <v>83521462</v>
      </c>
      <c r="H5" s="160"/>
      <c r="I5" s="89"/>
      <c r="J5" s="109"/>
    </row>
    <row r="6" spans="1:11" ht="15" customHeight="1">
      <c r="A6" s="133" t="s">
        <v>226</v>
      </c>
      <c r="B6" s="134" t="s">
        <v>227</v>
      </c>
      <c r="C6" s="159">
        <v>1020486250</v>
      </c>
      <c r="D6" s="159"/>
      <c r="E6" s="159">
        <v>1244277157</v>
      </c>
      <c r="F6" s="159">
        <v>1064970185</v>
      </c>
      <c r="G6" s="159">
        <v>1199793222</v>
      </c>
      <c r="H6" s="159"/>
      <c r="I6" s="89"/>
      <c r="J6" s="109"/>
    </row>
    <row r="7" spans="1:11" ht="15" customHeight="1">
      <c r="A7" s="137" t="s">
        <v>228</v>
      </c>
      <c r="B7" s="138" t="s">
        <v>225</v>
      </c>
      <c r="C7" s="160">
        <v>296604217</v>
      </c>
      <c r="D7" s="160"/>
      <c r="E7" s="160">
        <v>544477657</v>
      </c>
      <c r="F7" s="160">
        <v>626052685</v>
      </c>
      <c r="G7" s="160">
        <v>215029189</v>
      </c>
      <c r="H7" s="160"/>
      <c r="I7" s="89"/>
      <c r="J7" s="109"/>
    </row>
    <row r="8" spans="1:11" ht="15" customHeight="1">
      <c r="A8" s="137" t="s">
        <v>229</v>
      </c>
      <c r="B8" s="138" t="s">
        <v>230</v>
      </c>
      <c r="C8" s="160">
        <v>723882033</v>
      </c>
      <c r="D8" s="160"/>
      <c r="E8" s="160">
        <v>699799500</v>
      </c>
      <c r="F8" s="160">
        <v>438917500</v>
      </c>
      <c r="G8" s="160">
        <v>984764033</v>
      </c>
      <c r="H8" s="160"/>
      <c r="I8" s="89"/>
      <c r="J8" s="109"/>
    </row>
    <row r="9" spans="1:11" ht="15" customHeight="1">
      <c r="A9" s="133" t="s">
        <v>231</v>
      </c>
      <c r="B9" s="134" t="s">
        <v>232</v>
      </c>
      <c r="C9" s="159">
        <v>62902400</v>
      </c>
      <c r="D9" s="159"/>
      <c r="E9" s="159">
        <v>707683636</v>
      </c>
      <c r="F9" s="159">
        <v>818119163</v>
      </c>
      <c r="G9" s="159"/>
      <c r="H9" s="159">
        <v>47533127</v>
      </c>
      <c r="I9" s="89"/>
      <c r="J9" s="109"/>
    </row>
    <row r="10" spans="1:11" ht="15" customHeight="1">
      <c r="A10" s="133" t="s">
        <v>233</v>
      </c>
      <c r="B10" s="134" t="s">
        <v>234</v>
      </c>
      <c r="C10" s="159">
        <v>162779491</v>
      </c>
      <c r="D10" s="159"/>
      <c r="E10" s="159">
        <v>3053112</v>
      </c>
      <c r="F10" s="159"/>
      <c r="G10" s="159">
        <v>165832603</v>
      </c>
      <c r="H10" s="159"/>
      <c r="I10" s="89"/>
      <c r="J10" s="109"/>
    </row>
    <row r="11" spans="1:11" ht="15" customHeight="1">
      <c r="A11" s="137" t="s">
        <v>235</v>
      </c>
      <c r="B11" s="138" t="s">
        <v>236</v>
      </c>
      <c r="C11" s="160">
        <v>148570492</v>
      </c>
      <c r="D11" s="160"/>
      <c r="E11" s="160">
        <v>3053112</v>
      </c>
      <c r="F11" s="160"/>
      <c r="G11" s="160">
        <v>151623604</v>
      </c>
      <c r="H11" s="160"/>
      <c r="I11" s="89"/>
      <c r="J11" s="109"/>
    </row>
    <row r="12" spans="1:11" ht="15" customHeight="1">
      <c r="A12" s="137" t="s">
        <v>237</v>
      </c>
      <c r="B12" s="138" t="s">
        <v>238</v>
      </c>
      <c r="C12" s="160">
        <v>14208999</v>
      </c>
      <c r="D12" s="160"/>
      <c r="E12" s="160"/>
      <c r="F12" s="160"/>
      <c r="G12" s="160">
        <v>14208999</v>
      </c>
      <c r="H12" s="160"/>
      <c r="I12" s="89"/>
      <c r="J12" s="109"/>
    </row>
    <row r="13" spans="1:11" ht="15" customHeight="1">
      <c r="A13" s="133" t="s">
        <v>239</v>
      </c>
      <c r="B13" s="134" t="s">
        <v>240</v>
      </c>
      <c r="C13" s="159">
        <v>79033913</v>
      </c>
      <c r="D13" s="159"/>
      <c r="E13" s="159"/>
      <c r="F13" s="159"/>
      <c r="G13" s="159">
        <v>79033913</v>
      </c>
      <c r="H13" s="159"/>
      <c r="I13" s="89"/>
      <c r="J13" s="109"/>
    </row>
    <row r="14" spans="1:11" ht="15" customHeight="1">
      <c r="A14" s="137" t="s">
        <v>241</v>
      </c>
      <c r="B14" s="138" t="s">
        <v>242</v>
      </c>
      <c r="C14" s="160">
        <v>79033913</v>
      </c>
      <c r="D14" s="160"/>
      <c r="E14" s="160"/>
      <c r="F14" s="160"/>
      <c r="G14" s="160">
        <v>79033913</v>
      </c>
      <c r="H14" s="160"/>
      <c r="I14" s="89"/>
      <c r="J14" s="109"/>
    </row>
    <row r="15" spans="1:11" ht="15" customHeight="1">
      <c r="A15" s="133" t="s">
        <v>243</v>
      </c>
      <c r="B15" s="134" t="s">
        <v>244</v>
      </c>
      <c r="C15" s="159"/>
      <c r="D15" s="159"/>
      <c r="E15" s="159">
        <v>551911758</v>
      </c>
      <c r="F15" s="159">
        <v>551911758</v>
      </c>
      <c r="G15" s="159"/>
      <c r="H15" s="159"/>
      <c r="I15" s="89"/>
      <c r="J15" s="109"/>
    </row>
    <row r="16" spans="1:11" s="73" customFormat="1" ht="15" customHeight="1">
      <c r="A16" s="133" t="s">
        <v>245</v>
      </c>
      <c r="B16" s="134" t="s">
        <v>246</v>
      </c>
      <c r="C16" s="159">
        <v>142090001</v>
      </c>
      <c r="D16" s="159"/>
      <c r="E16" s="159"/>
      <c r="F16" s="159"/>
      <c r="G16" s="159">
        <v>142090001</v>
      </c>
      <c r="H16" s="159"/>
      <c r="I16" s="89"/>
      <c r="J16" s="109"/>
      <c r="K16" s="120"/>
    </row>
    <row r="17" spans="1:13" s="73" customFormat="1" ht="15" customHeight="1">
      <c r="A17" s="133" t="s">
        <v>247</v>
      </c>
      <c r="B17" s="134" t="s">
        <v>248</v>
      </c>
      <c r="C17" s="159">
        <v>142090001</v>
      </c>
      <c r="D17" s="159"/>
      <c r="E17" s="159"/>
      <c r="F17" s="159"/>
      <c r="G17" s="159">
        <v>142090001</v>
      </c>
      <c r="H17" s="159"/>
      <c r="I17" s="89"/>
      <c r="J17" s="109"/>
      <c r="K17" s="120"/>
    </row>
    <row r="18" spans="1:13" s="73" customFormat="1" ht="15" customHeight="1">
      <c r="A18" s="137" t="s">
        <v>249</v>
      </c>
      <c r="B18" s="138" t="s">
        <v>250</v>
      </c>
      <c r="C18" s="160">
        <v>142090001</v>
      </c>
      <c r="D18" s="160"/>
      <c r="E18" s="160"/>
      <c r="F18" s="160"/>
      <c r="G18" s="160">
        <v>142090001</v>
      </c>
      <c r="H18" s="160"/>
      <c r="I18" s="89"/>
      <c r="J18" s="109"/>
      <c r="K18" s="120"/>
    </row>
    <row r="19" spans="1:13" s="73" customFormat="1" ht="15" customHeight="1">
      <c r="A19" s="133" t="s">
        <v>251</v>
      </c>
      <c r="B19" s="134" t="s">
        <v>252</v>
      </c>
      <c r="C19" s="159"/>
      <c r="D19" s="159">
        <v>59677374</v>
      </c>
      <c r="E19" s="159"/>
      <c r="F19" s="159">
        <v>3946945</v>
      </c>
      <c r="G19" s="159"/>
      <c r="H19" s="159">
        <v>63624319</v>
      </c>
      <c r="I19" s="89"/>
      <c r="J19" s="109"/>
      <c r="K19" s="120"/>
      <c r="L19" s="87"/>
      <c r="M19" s="87"/>
    </row>
    <row r="20" spans="1:13" s="73" customFormat="1" ht="15" customHeight="1">
      <c r="A20" s="137" t="s">
        <v>253</v>
      </c>
      <c r="B20" s="138" t="s">
        <v>254</v>
      </c>
      <c r="C20" s="160"/>
      <c r="D20" s="160">
        <v>59677374</v>
      </c>
      <c r="E20" s="160"/>
      <c r="F20" s="160">
        <v>3946945</v>
      </c>
      <c r="G20" s="160"/>
      <c r="H20" s="160">
        <v>63624319</v>
      </c>
      <c r="I20" s="89"/>
      <c r="J20" s="109"/>
      <c r="K20" s="120"/>
    </row>
    <row r="21" spans="1:13" ht="15" customHeight="1">
      <c r="A21" s="133" t="s">
        <v>255</v>
      </c>
      <c r="B21" s="134" t="s">
        <v>256</v>
      </c>
      <c r="C21" s="159">
        <v>250169969</v>
      </c>
      <c r="D21" s="159"/>
      <c r="E21" s="159"/>
      <c r="F21" s="159">
        <v>40066508</v>
      </c>
      <c r="G21" s="159">
        <v>210103461</v>
      </c>
      <c r="H21" s="159"/>
      <c r="I21" s="89"/>
      <c r="J21" s="109"/>
    </row>
    <row r="22" spans="1:13" ht="15" customHeight="1">
      <c r="A22" s="133" t="s">
        <v>257</v>
      </c>
      <c r="B22" s="134" t="s">
        <v>258</v>
      </c>
      <c r="C22" s="159">
        <v>28600000</v>
      </c>
      <c r="D22" s="159">
        <v>12650000</v>
      </c>
      <c r="E22" s="159">
        <v>1692776</v>
      </c>
      <c r="F22" s="159">
        <v>14342776</v>
      </c>
      <c r="G22" s="159">
        <v>28600000</v>
      </c>
      <c r="H22" s="159">
        <v>25300000</v>
      </c>
      <c r="I22" s="89"/>
      <c r="J22" s="109"/>
    </row>
    <row r="23" spans="1:13" ht="15" customHeight="1">
      <c r="A23" s="133" t="s">
        <v>259</v>
      </c>
      <c r="B23" s="134" t="s">
        <v>260</v>
      </c>
      <c r="C23" s="159"/>
      <c r="D23" s="159">
        <v>149751778</v>
      </c>
      <c r="E23" s="159">
        <v>43516949</v>
      </c>
      <c r="F23" s="159">
        <v>19366853</v>
      </c>
      <c r="G23" s="159"/>
      <c r="H23" s="159">
        <v>125601682</v>
      </c>
      <c r="I23" s="89"/>
      <c r="J23" s="109"/>
    </row>
    <row r="24" spans="1:13" ht="15" customHeight="1">
      <c r="A24" s="137" t="s">
        <v>261</v>
      </c>
      <c r="B24" s="138" t="s">
        <v>262</v>
      </c>
      <c r="C24" s="160"/>
      <c r="D24" s="160">
        <v>149751778</v>
      </c>
      <c r="E24" s="160">
        <v>43516949</v>
      </c>
      <c r="F24" s="160">
        <v>19366853</v>
      </c>
      <c r="G24" s="160"/>
      <c r="H24" s="160">
        <v>125601682</v>
      </c>
      <c r="I24" s="89"/>
      <c r="J24" s="109"/>
    </row>
    <row r="25" spans="1:13" ht="15" customHeight="1">
      <c r="A25" s="133" t="s">
        <v>263</v>
      </c>
      <c r="B25" s="134" t="s">
        <v>264</v>
      </c>
      <c r="C25" s="159"/>
      <c r="D25" s="159">
        <v>0</v>
      </c>
      <c r="E25" s="159">
        <v>519264823</v>
      </c>
      <c r="F25" s="159">
        <v>519264823</v>
      </c>
      <c r="G25" s="159"/>
      <c r="H25" s="159">
        <v>0</v>
      </c>
      <c r="I25" s="89"/>
      <c r="J25" s="109"/>
    </row>
    <row r="26" spans="1:13" ht="15" customHeight="1">
      <c r="A26" s="133" t="s">
        <v>265</v>
      </c>
      <c r="B26" s="134" t="s">
        <v>266</v>
      </c>
      <c r="C26" s="159"/>
      <c r="D26" s="159">
        <v>26000000</v>
      </c>
      <c r="E26" s="159"/>
      <c r="F26" s="159"/>
      <c r="G26" s="159"/>
      <c r="H26" s="159">
        <v>26000000</v>
      </c>
      <c r="I26" s="89"/>
      <c r="J26" s="109"/>
    </row>
    <row r="27" spans="1:13" ht="15" customHeight="1">
      <c r="A27" s="133" t="s">
        <v>267</v>
      </c>
      <c r="B27" s="134" t="s">
        <v>268</v>
      </c>
      <c r="C27" s="159"/>
      <c r="D27" s="159">
        <v>41396480</v>
      </c>
      <c r="E27" s="159">
        <v>80792960</v>
      </c>
      <c r="F27" s="159">
        <v>39396480</v>
      </c>
      <c r="G27" s="159"/>
      <c r="H27" s="159"/>
      <c r="I27" s="89"/>
      <c r="J27" s="109"/>
    </row>
    <row r="28" spans="1:13" ht="15" customHeight="1">
      <c r="A28" s="137" t="s">
        <v>269</v>
      </c>
      <c r="B28" s="138" t="s">
        <v>270</v>
      </c>
      <c r="C28" s="160"/>
      <c r="D28" s="160">
        <v>31394070</v>
      </c>
      <c r="E28" s="160">
        <v>62788140</v>
      </c>
      <c r="F28" s="160">
        <v>31394070</v>
      </c>
      <c r="G28" s="160"/>
      <c r="H28" s="160"/>
      <c r="I28" s="89"/>
      <c r="J28" s="109"/>
    </row>
    <row r="29" spans="1:13" ht="15" customHeight="1">
      <c r="A29" s="137" t="s">
        <v>271</v>
      </c>
      <c r="B29" s="138" t="s">
        <v>272</v>
      </c>
      <c r="C29" s="160"/>
      <c r="D29" s="160">
        <v>5540130</v>
      </c>
      <c r="E29" s="160">
        <v>11080260</v>
      </c>
      <c r="F29" s="160">
        <v>5540130</v>
      </c>
      <c r="G29" s="160"/>
      <c r="H29" s="160"/>
      <c r="I29" s="89"/>
      <c r="J29" s="109"/>
    </row>
    <row r="30" spans="1:13" ht="15" customHeight="1">
      <c r="A30" s="137" t="s">
        <v>273</v>
      </c>
      <c r="B30" s="138" t="s">
        <v>274</v>
      </c>
      <c r="C30" s="160"/>
      <c r="D30" s="160">
        <v>2462280</v>
      </c>
      <c r="E30" s="160">
        <v>4924560</v>
      </c>
      <c r="F30" s="160">
        <v>2462280</v>
      </c>
      <c r="G30" s="160"/>
      <c r="H30" s="160"/>
      <c r="I30" s="89"/>
      <c r="J30" s="109"/>
    </row>
    <row r="31" spans="1:13" ht="15" customHeight="1">
      <c r="A31" s="133" t="s">
        <v>386</v>
      </c>
      <c r="B31" s="134" t="s">
        <v>268</v>
      </c>
      <c r="C31" s="159"/>
      <c r="D31" s="159">
        <v>2000000</v>
      </c>
      <c r="E31" s="159">
        <v>2000000</v>
      </c>
      <c r="F31" s="159"/>
      <c r="G31" s="159"/>
      <c r="H31" s="159"/>
      <c r="I31" s="89"/>
      <c r="J31" s="109"/>
    </row>
    <row r="32" spans="1:13" ht="15" customHeight="1">
      <c r="A32" s="137" t="s">
        <v>275</v>
      </c>
      <c r="B32" s="138" t="s">
        <v>276</v>
      </c>
      <c r="C32" s="160"/>
      <c r="D32" s="160">
        <v>500000000</v>
      </c>
      <c r="E32" s="160"/>
      <c r="F32" s="160"/>
      <c r="G32" s="160"/>
      <c r="H32" s="160">
        <v>500000000</v>
      </c>
      <c r="I32" s="89"/>
      <c r="J32" s="109"/>
    </row>
    <row r="33" spans="1:10 16384:16384" ht="15" customHeight="1">
      <c r="A33" s="133" t="s">
        <v>277</v>
      </c>
      <c r="B33" s="134" t="s">
        <v>278</v>
      </c>
      <c r="C33" s="159"/>
      <c r="D33" s="159">
        <v>500000000</v>
      </c>
      <c r="E33" s="159"/>
      <c r="F33" s="159"/>
      <c r="G33" s="159"/>
      <c r="H33" s="159">
        <v>500000000</v>
      </c>
      <c r="I33" s="89"/>
      <c r="J33" s="109"/>
    </row>
    <row r="34" spans="1:10 16384:16384" ht="15" customHeight="1">
      <c r="A34" s="137" t="s">
        <v>279</v>
      </c>
      <c r="B34" s="138" t="s">
        <v>280</v>
      </c>
      <c r="C34" s="160"/>
      <c r="D34" s="160">
        <v>1047520304</v>
      </c>
      <c r="E34" s="160"/>
      <c r="F34" s="160">
        <v>73395230</v>
      </c>
      <c r="G34" s="160"/>
      <c r="H34" s="160">
        <v>1120915534</v>
      </c>
      <c r="I34" s="89"/>
      <c r="J34" s="109"/>
    </row>
    <row r="35" spans="1:10 16384:16384" ht="15" customHeight="1">
      <c r="A35" s="137" t="s">
        <v>390</v>
      </c>
      <c r="B35" s="138" t="s">
        <v>391</v>
      </c>
      <c r="C35" s="160"/>
      <c r="D35" s="160">
        <v>870585484</v>
      </c>
      <c r="E35" s="160"/>
      <c r="F35" s="160"/>
      <c r="G35" s="160"/>
      <c r="H35" s="160">
        <v>870585484</v>
      </c>
      <c r="I35" s="89"/>
      <c r="J35" s="109"/>
    </row>
    <row r="36" spans="1:10 16384:16384" ht="15" customHeight="1">
      <c r="A36" s="133" t="s">
        <v>281</v>
      </c>
      <c r="B36" s="134" t="s">
        <v>282</v>
      </c>
      <c r="C36" s="159"/>
      <c r="D36" s="159">
        <v>176934820</v>
      </c>
      <c r="E36" s="159"/>
      <c r="F36" s="159">
        <v>73395230</v>
      </c>
      <c r="G36" s="159"/>
      <c r="H36" s="159">
        <v>250330050</v>
      </c>
      <c r="I36" s="89"/>
      <c r="J36" s="109"/>
    </row>
    <row r="37" spans="1:10 16384:16384" ht="15" customHeight="1">
      <c r="A37" s="137" t="s">
        <v>283</v>
      </c>
      <c r="B37" s="138" t="s">
        <v>284</v>
      </c>
      <c r="C37" s="160"/>
      <c r="D37" s="160"/>
      <c r="E37" s="160">
        <v>707008500</v>
      </c>
      <c r="F37" s="160">
        <v>707008500</v>
      </c>
      <c r="G37" s="160"/>
      <c r="H37" s="160"/>
      <c r="I37" s="89"/>
      <c r="J37" s="109"/>
    </row>
    <row r="38" spans="1:10 16384:16384" ht="15" customHeight="1">
      <c r="A38" s="133" t="s">
        <v>285</v>
      </c>
      <c r="B38" s="134" t="s">
        <v>286</v>
      </c>
      <c r="C38" s="159"/>
      <c r="D38" s="159"/>
      <c r="E38" s="159">
        <v>707008500</v>
      </c>
      <c r="F38" s="159">
        <v>707008500</v>
      </c>
      <c r="G38" s="159"/>
      <c r="H38" s="159"/>
      <c r="I38" s="89"/>
      <c r="J38" s="109"/>
    </row>
    <row r="39" spans="1:10 16384:16384" ht="15" customHeight="1">
      <c r="A39" s="133" t="s">
        <v>287</v>
      </c>
      <c r="B39" s="134" t="s">
        <v>288</v>
      </c>
      <c r="C39" s="159"/>
      <c r="D39" s="159"/>
      <c r="E39" s="159">
        <v>792130</v>
      </c>
      <c r="F39" s="159">
        <v>792130</v>
      </c>
      <c r="G39" s="159"/>
      <c r="H39" s="159"/>
      <c r="I39" s="89"/>
      <c r="J39" s="109"/>
    </row>
    <row r="40" spans="1:10 16384:16384" ht="15" customHeight="1">
      <c r="A40" s="133" t="s">
        <v>289</v>
      </c>
      <c r="B40" s="134" t="s">
        <v>290</v>
      </c>
      <c r="C40" s="159"/>
      <c r="D40" s="159"/>
      <c r="E40" s="159">
        <v>551911758</v>
      </c>
      <c r="F40" s="159">
        <v>551911758</v>
      </c>
      <c r="G40" s="159"/>
      <c r="H40" s="159"/>
      <c r="I40" s="89"/>
      <c r="J40" s="109"/>
    </row>
    <row r="41" spans="1:10 16384:16384" ht="15" customHeight="1">
      <c r="A41" s="133" t="s">
        <v>301</v>
      </c>
      <c r="B41" s="134" t="s">
        <v>302</v>
      </c>
      <c r="C41" s="159"/>
      <c r="D41" s="159"/>
      <c r="E41" s="159">
        <v>12637704</v>
      </c>
      <c r="F41" s="159">
        <v>12637704</v>
      </c>
      <c r="G41" s="159"/>
      <c r="H41" s="159"/>
      <c r="I41" s="89"/>
      <c r="J41" s="109"/>
    </row>
    <row r="42" spans="1:10 16384:16384">
      <c r="A42" s="137" t="s">
        <v>291</v>
      </c>
      <c r="B42" s="138" t="s">
        <v>292</v>
      </c>
      <c r="C42" s="160"/>
      <c r="D42" s="160"/>
      <c r="E42" s="160">
        <v>69855938</v>
      </c>
      <c r="F42" s="160">
        <v>69855938</v>
      </c>
      <c r="G42" s="160"/>
      <c r="H42" s="160"/>
      <c r="I42" s="89"/>
      <c r="J42" s="109"/>
    </row>
    <row r="43" spans="1:10 16384:16384">
      <c r="A43" s="133" t="s">
        <v>293</v>
      </c>
      <c r="B43" s="134" t="s">
        <v>294</v>
      </c>
      <c r="C43" s="159"/>
      <c r="D43" s="159"/>
      <c r="E43" s="159">
        <v>69855938</v>
      </c>
      <c r="F43" s="159">
        <v>69855938</v>
      </c>
      <c r="G43" s="159"/>
      <c r="H43" s="159"/>
      <c r="I43" s="89"/>
      <c r="J43" s="109"/>
    </row>
    <row r="44" spans="1:10 16384:16384">
      <c r="A44" s="141" t="s">
        <v>295</v>
      </c>
      <c r="B44" s="141" t="s">
        <v>296</v>
      </c>
      <c r="C44" s="159"/>
      <c r="D44" s="159"/>
      <c r="E44" s="159">
        <v>707800630</v>
      </c>
      <c r="F44" s="159">
        <v>707800630</v>
      </c>
      <c r="G44" s="159"/>
      <c r="H44" s="159"/>
      <c r="I44" s="89"/>
      <c r="J44" s="109"/>
    </row>
    <row r="45" spans="1:10 16384:16384">
      <c r="A45" s="141" t="s">
        <v>297</v>
      </c>
      <c r="B45" s="141"/>
      <c r="C45" s="142">
        <v>1836995936</v>
      </c>
      <c r="D45" s="143">
        <v>1836995936</v>
      </c>
      <c r="E45" s="143">
        <v>5702199831</v>
      </c>
      <c r="F45" s="142">
        <v>5702199831</v>
      </c>
      <c r="G45" s="142">
        <v>1908974662</v>
      </c>
      <c r="H45" s="142">
        <v>1908974662</v>
      </c>
    </row>
    <row r="46" spans="1:10 16384:16384">
      <c r="A46" s="153"/>
      <c r="B46" s="153"/>
      <c r="C46" s="153"/>
      <c r="D46" s="153"/>
      <c r="E46" s="153"/>
      <c r="F46" s="153"/>
      <c r="G46" s="153"/>
      <c r="H46" s="153"/>
      <c r="XFD46" s="153"/>
    </row>
    <row r="47" spans="1:10 16384:16384">
      <c r="A47" s="153"/>
      <c r="B47" s="153"/>
      <c r="C47" s="153"/>
      <c r="D47" s="153"/>
      <c r="E47" s="153"/>
      <c r="F47" s="153"/>
      <c r="G47" s="153"/>
      <c r="H47" s="153"/>
    </row>
    <row r="48" spans="1:10 16384:16384">
      <c r="A48" s="153"/>
      <c r="B48" s="153"/>
      <c r="C48" s="153"/>
      <c r="D48" s="153"/>
      <c r="E48" s="153"/>
      <c r="F48" s="153"/>
      <c r="G48" s="153"/>
      <c r="H48" s="153"/>
    </row>
    <row r="49" spans="1:8">
      <c r="A49" s="153"/>
      <c r="B49" s="153"/>
      <c r="C49" s="153"/>
      <c r="D49" s="153"/>
      <c r="E49" s="153"/>
      <c r="F49" s="153"/>
      <c r="G49" s="153"/>
      <c r="H49" s="153"/>
    </row>
    <row r="50" spans="1:8">
      <c r="A50" s="153"/>
      <c r="B50" s="153"/>
      <c r="C50" s="153"/>
      <c r="D50" s="153"/>
      <c r="E50" s="153"/>
      <c r="F50" s="153"/>
      <c r="G50" s="153"/>
      <c r="H50" s="153"/>
    </row>
    <row r="51" spans="1:8">
      <c r="A51" s="153"/>
      <c r="B51" s="153"/>
      <c r="C51" s="153"/>
      <c r="D51" s="153"/>
      <c r="E51" s="153"/>
      <c r="F51" s="153"/>
      <c r="G51" s="153"/>
      <c r="H51" s="153"/>
    </row>
    <row r="52" spans="1:8">
      <c r="A52" s="153"/>
      <c r="B52" s="153"/>
      <c r="C52" s="153"/>
      <c r="D52" s="153"/>
      <c r="E52" s="153"/>
      <c r="F52" s="153"/>
      <c r="G52" s="153"/>
      <c r="H52" s="153"/>
    </row>
    <row r="53" spans="1:8">
      <c r="A53" s="153"/>
      <c r="B53" s="153"/>
      <c r="C53" s="153"/>
      <c r="D53" s="153"/>
      <c r="E53" s="153"/>
      <c r="F53" s="153"/>
      <c r="G53" s="153"/>
      <c r="H53" s="153"/>
    </row>
    <row r="54" spans="1:8">
      <c r="A54" s="153"/>
      <c r="B54" s="153"/>
      <c r="C54" s="153"/>
      <c r="D54" s="153"/>
      <c r="E54" s="153"/>
      <c r="F54" s="153"/>
      <c r="G54" s="153"/>
      <c r="H54" s="153"/>
    </row>
    <row r="55" spans="1:8">
      <c r="A55" s="153"/>
      <c r="B55" s="153"/>
      <c r="C55" s="153"/>
      <c r="D55" s="153"/>
      <c r="E55" s="153"/>
      <c r="F55" s="153"/>
      <c r="G55" s="153"/>
      <c r="H55" s="153"/>
    </row>
    <row r="56" spans="1:8">
      <c r="A56" s="153"/>
      <c r="B56" s="153"/>
      <c r="C56" s="153"/>
      <c r="D56" s="153"/>
      <c r="E56" s="153"/>
      <c r="F56" s="153"/>
      <c r="G56" s="153"/>
      <c r="H56" s="153"/>
    </row>
    <row r="57" spans="1:8">
      <c r="A57" s="153"/>
      <c r="B57" s="153"/>
      <c r="C57" s="153"/>
      <c r="D57" s="153"/>
      <c r="E57" s="153"/>
      <c r="F57" s="153"/>
      <c r="G57" s="153"/>
      <c r="H57" s="153"/>
    </row>
    <row r="58" spans="1:8">
      <c r="A58" s="153"/>
      <c r="B58" s="153"/>
      <c r="C58" s="153"/>
      <c r="D58" s="153"/>
      <c r="E58" s="153"/>
      <c r="F58" s="153"/>
      <c r="G58" s="153"/>
      <c r="H58" s="153"/>
    </row>
    <row r="59" spans="1:8">
      <c r="A59" s="153"/>
      <c r="B59" s="153"/>
      <c r="C59" s="153"/>
      <c r="D59" s="153"/>
      <c r="E59" s="153"/>
      <c r="F59" s="153"/>
      <c r="G59" s="153"/>
      <c r="H59" s="153"/>
    </row>
    <row r="60" spans="1:8">
      <c r="A60" s="153"/>
      <c r="B60" s="153"/>
      <c r="C60" s="153"/>
      <c r="D60" s="153"/>
      <c r="E60" s="153"/>
      <c r="F60" s="153"/>
      <c r="G60" s="153"/>
      <c r="H60" s="153"/>
    </row>
    <row r="61" spans="1:8">
      <c r="A61" s="153"/>
      <c r="B61" s="153"/>
      <c r="C61" s="153"/>
      <c r="D61" s="153"/>
      <c r="E61" s="153"/>
      <c r="F61" s="153"/>
      <c r="G61" s="153"/>
      <c r="H61" s="153"/>
    </row>
    <row r="62" spans="1:8">
      <c r="A62" s="153"/>
      <c r="B62" s="153"/>
      <c r="C62" s="153"/>
      <c r="D62" s="153"/>
      <c r="E62" s="153"/>
      <c r="F62" s="153"/>
      <c r="G62" s="153"/>
      <c r="H62" s="153"/>
    </row>
    <row r="63" spans="1:8">
      <c r="A63" s="153"/>
      <c r="B63" s="153"/>
      <c r="C63" s="153"/>
      <c r="D63" s="153"/>
      <c r="E63" s="153"/>
      <c r="F63" s="153"/>
      <c r="G63" s="153"/>
      <c r="H63" s="153"/>
    </row>
    <row r="64" spans="1:8">
      <c r="A64" s="153"/>
      <c r="B64" s="153"/>
      <c r="C64" s="153"/>
      <c r="D64" s="153"/>
      <c r="E64" s="153"/>
      <c r="F64" s="153"/>
      <c r="G64" s="153"/>
      <c r="H64" s="153"/>
    </row>
    <row r="65" spans="1:8">
      <c r="A65" s="153"/>
      <c r="B65" s="153"/>
      <c r="C65" s="153"/>
      <c r="D65" s="153"/>
      <c r="E65" s="153"/>
      <c r="F65" s="153"/>
      <c r="G65" s="153"/>
      <c r="H65" s="153"/>
    </row>
    <row r="66" spans="1:8">
      <c r="A66" s="153"/>
      <c r="B66" s="153"/>
      <c r="C66" s="153"/>
      <c r="D66" s="153"/>
      <c r="E66" s="153"/>
      <c r="F66" s="153"/>
      <c r="G66" s="153"/>
      <c r="H66" s="153"/>
    </row>
    <row r="67" spans="1:8">
      <c r="A67" s="153"/>
      <c r="B67" s="153"/>
      <c r="C67" s="153"/>
      <c r="D67" s="153"/>
      <c r="E67" s="153"/>
      <c r="F67" s="153"/>
      <c r="G67" s="153"/>
      <c r="H67" s="153"/>
    </row>
    <row r="68" spans="1:8">
      <c r="A68" s="153"/>
      <c r="B68" s="153"/>
      <c r="C68" s="153"/>
      <c r="D68" s="153"/>
      <c r="E68" s="153"/>
      <c r="F68" s="153"/>
      <c r="G68" s="153"/>
      <c r="H68" s="153"/>
    </row>
    <row r="69" spans="1:8">
      <c r="A69" s="153"/>
      <c r="B69" s="153"/>
      <c r="C69" s="153"/>
      <c r="D69" s="153"/>
      <c r="E69" s="153"/>
      <c r="F69" s="153"/>
      <c r="G69" s="153"/>
      <c r="H69" s="153"/>
    </row>
    <row r="70" spans="1:8">
      <c r="A70" s="153"/>
      <c r="B70" s="153"/>
      <c r="C70" s="153"/>
      <c r="D70" s="153"/>
      <c r="E70" s="153"/>
      <c r="F70" s="153"/>
      <c r="G70" s="153"/>
      <c r="H70" s="153"/>
    </row>
    <row r="71" spans="1:8">
      <c r="A71" s="153"/>
      <c r="B71" s="153"/>
      <c r="C71" s="153"/>
      <c r="D71" s="153"/>
      <c r="E71" s="153"/>
      <c r="F71" s="153"/>
      <c r="G71" s="153"/>
      <c r="H71" s="153"/>
    </row>
    <row r="72" spans="1:8">
      <c r="A72" s="153"/>
      <c r="B72" s="153"/>
      <c r="C72" s="153"/>
      <c r="D72" s="153"/>
      <c r="E72" s="153"/>
      <c r="F72" s="153"/>
      <c r="G72" s="153"/>
      <c r="H72" s="153"/>
    </row>
    <row r="73" spans="1:8">
      <c r="A73" s="153"/>
      <c r="B73" s="153"/>
      <c r="C73" s="153"/>
      <c r="D73" s="153"/>
      <c r="E73" s="153"/>
      <c r="F73" s="153"/>
      <c r="G73" s="153"/>
      <c r="H73" s="153"/>
    </row>
    <row r="74" spans="1:8">
      <c r="A74" s="153"/>
      <c r="B74" s="153"/>
      <c r="C74" s="153"/>
      <c r="D74" s="153"/>
      <c r="E74" s="153"/>
      <c r="F74" s="153"/>
      <c r="G74" s="153"/>
      <c r="H74" s="153"/>
    </row>
    <row r="75" spans="1:8">
      <c r="A75" s="153"/>
      <c r="B75" s="153"/>
      <c r="C75" s="153"/>
      <c r="D75" s="153"/>
      <c r="E75" s="153"/>
      <c r="F75" s="153"/>
      <c r="G75" s="153"/>
      <c r="H75" s="153"/>
    </row>
    <row r="76" spans="1:8">
      <c r="A76" s="153"/>
      <c r="B76" s="153"/>
      <c r="C76" s="153"/>
      <c r="D76" s="153"/>
      <c r="E76" s="153"/>
      <c r="F76" s="153"/>
      <c r="G76" s="153"/>
      <c r="H76" s="153"/>
    </row>
    <row r="77" spans="1:8">
      <c r="A77" s="153"/>
      <c r="B77" s="153"/>
      <c r="C77" s="153"/>
      <c r="D77" s="153"/>
      <c r="E77" s="153"/>
      <c r="F77" s="153"/>
      <c r="G77" s="153"/>
      <c r="H77" s="153"/>
    </row>
    <row r="78" spans="1:8">
      <c r="A78" s="153"/>
      <c r="B78" s="153"/>
      <c r="C78" s="153"/>
      <c r="D78" s="153"/>
      <c r="E78" s="153"/>
      <c r="F78" s="153"/>
      <c r="G78" s="153"/>
      <c r="H78" s="153"/>
    </row>
    <row r="79" spans="1:8">
      <c r="A79" s="153"/>
      <c r="B79" s="153"/>
      <c r="C79" s="153"/>
      <c r="D79" s="153"/>
      <c r="E79" s="153"/>
      <c r="F79" s="153"/>
      <c r="G79" s="153"/>
      <c r="H79" s="153"/>
    </row>
    <row r="80" spans="1:8">
      <c r="A80" s="153"/>
      <c r="B80" s="153"/>
      <c r="C80" s="153"/>
      <c r="D80" s="153"/>
      <c r="E80" s="153"/>
      <c r="F80" s="153"/>
      <c r="G80" s="153"/>
      <c r="H80" s="153"/>
    </row>
    <row r="81" spans="1:8">
      <c r="A81" s="153"/>
      <c r="B81" s="153"/>
      <c r="C81" s="153"/>
      <c r="D81" s="153"/>
      <c r="E81" s="153"/>
      <c r="F81" s="153"/>
      <c r="G81" s="153"/>
      <c r="H81" s="153"/>
    </row>
    <row r="82" spans="1:8">
      <c r="A82" s="153"/>
      <c r="B82" s="153"/>
      <c r="C82" s="153"/>
      <c r="D82" s="153"/>
      <c r="E82" s="153"/>
      <c r="F82" s="153"/>
      <c r="G82" s="153"/>
      <c r="H82" s="153"/>
    </row>
    <row r="83" spans="1:8">
      <c r="A83" s="153"/>
      <c r="B83" s="153"/>
      <c r="C83" s="153"/>
      <c r="D83" s="153"/>
      <c r="E83" s="153"/>
      <c r="F83" s="153"/>
      <c r="G83" s="153"/>
      <c r="H83" s="153"/>
    </row>
    <row r="84" spans="1:8">
      <c r="A84" s="153"/>
      <c r="B84" s="153"/>
      <c r="C84" s="153"/>
      <c r="D84" s="153"/>
      <c r="E84" s="153"/>
      <c r="F84" s="153"/>
      <c r="G84" s="153"/>
      <c r="H84" s="153"/>
    </row>
    <row r="85" spans="1:8">
      <c r="A85" s="153"/>
      <c r="B85" s="153"/>
      <c r="C85" s="153"/>
      <c r="D85" s="153"/>
      <c r="E85" s="153"/>
      <c r="F85" s="153"/>
      <c r="G85" s="153"/>
      <c r="H85" s="153"/>
    </row>
    <row r="86" spans="1:8">
      <c r="A86" s="153"/>
      <c r="B86" s="153"/>
      <c r="C86" s="153"/>
      <c r="D86" s="153"/>
      <c r="E86" s="153"/>
      <c r="F86" s="153"/>
      <c r="G86" s="153"/>
      <c r="H86" s="153"/>
    </row>
  </sheetData>
  <mergeCells count="3">
    <mergeCell ref="C1:D1"/>
    <mergeCell ref="E1:F1"/>
    <mergeCell ref="G1:H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Adjust entry 01</vt:lpstr>
      <vt:lpstr>Summary</vt:lpstr>
      <vt:lpstr>Jan</vt:lpstr>
      <vt:lpstr>TB01</vt:lpstr>
      <vt:lpstr>Sheet3</vt:lpstr>
      <vt:lpstr>TB12.2022</vt:lpstr>
      <vt:lpstr>Adjust entry 02</vt:lpstr>
      <vt:lpstr>Feb</vt:lpstr>
      <vt:lpstr>TB02</vt:lpstr>
      <vt:lpstr>Adjust entry 03</vt:lpstr>
      <vt:lpstr>March</vt:lpstr>
      <vt:lpstr>TB03</vt:lpstr>
      <vt:lpstr>April</vt:lpstr>
      <vt:lpstr>TB04</vt:lpstr>
      <vt:lpstr>Sheet1</vt:lpstr>
      <vt:lpstr>Thủ tục</vt:lpstr>
      <vt:lpstr>'Adjust entry 01'!Print_Area</vt:lpstr>
      <vt:lpstr>'Adjust entry 02'!Print_Area</vt:lpstr>
      <vt:lpstr>'Adjust entry 03'!Print_Area</vt:lpstr>
      <vt:lpstr>'Thủ tục'!Print_Area</vt:lpstr>
      <vt:lpstr>'TB04'!Print_Titles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2023-05-10T08:23:35Z</cp:lastPrinted>
  <dcterms:created xsi:type="dcterms:W3CDTF">2021-05-16T10:28:47Z</dcterms:created>
  <dcterms:modified xsi:type="dcterms:W3CDTF">2023-05-12T10:53:26Z</dcterms:modified>
</cp:coreProperties>
</file>