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codeName="ThisWorkbook" defaultThemeVersion="124226"/>
  <mc:AlternateContent xmlns:mc="http://schemas.openxmlformats.org/markup-compatibility/2006">
    <mc:Choice Requires="x15">
      <x15ac:absPath xmlns:x15ac="http://schemas.microsoft.com/office/spreadsheetml/2010/11/ac" url="D:\Downloads\"/>
    </mc:Choice>
  </mc:AlternateContent>
  <xr:revisionPtr revIDLastSave="0" documentId="13_ncr:1_{BC0E2DB4-4A9A-44AC-89B7-0E42CA423799}" xr6:coauthVersionLast="47" xr6:coauthVersionMax="47" xr10:uidLastSave="{00000000-0000-0000-0000-000000000000}"/>
  <bookViews>
    <workbookView xWindow="-108" yWindow="-108" windowWidth="23256" windowHeight="12456" tabRatio="781" activeTab="2" xr2:uid="{00000000-000D-0000-FFFF-FFFF00000000}"/>
  </bookViews>
  <sheets>
    <sheet name="Summary" sheetId="41" r:id="rId1"/>
    <sheet name="Note3.23" sheetId="39" r:id="rId2"/>
    <sheet name="TB3.23" sheetId="40" r:id="rId3"/>
    <sheet name="Note12.22" sheetId="37" r:id="rId4"/>
    <sheet name="TB12.22" sheetId="38" r:id="rId5"/>
    <sheet name="Note11.22" sheetId="35" r:id="rId6"/>
    <sheet name="TB11.22" sheetId="36" r:id="rId7"/>
    <sheet name="Note10.22" sheetId="33" r:id="rId8"/>
    <sheet name="TB10.22" sheetId="34" r:id="rId9"/>
    <sheet name="Note9.22" sheetId="31" r:id="rId10"/>
    <sheet name="TB9.22" sheetId="32" r:id="rId11"/>
    <sheet name="Note8.22" sheetId="29" r:id="rId12"/>
    <sheet name="TB8.22" sheetId="30" r:id="rId13"/>
    <sheet name="Note7.22" sheetId="27" r:id="rId14"/>
    <sheet name="TB7.22" sheetId="28" r:id="rId15"/>
    <sheet name="Note6.22" sheetId="25" r:id="rId16"/>
    <sheet name="TB6.22" sheetId="26" r:id="rId17"/>
    <sheet name="Note5.22" sheetId="23" r:id="rId18"/>
    <sheet name="TB5.22" sheetId="24" r:id="rId19"/>
    <sheet name="Note4.22" sheetId="21" r:id="rId20"/>
    <sheet name="TB4.22" sheetId="22" r:id="rId21"/>
    <sheet name="Note3.22" sheetId="20" r:id="rId22"/>
    <sheet name="Note2.22" sheetId="18" r:id="rId23"/>
    <sheet name="TB2.22" sheetId="19" r:id="rId24"/>
    <sheet name="Note1.22" sheetId="16" r:id="rId25"/>
    <sheet name="TB1.22" sheetId="17" r:id="rId26"/>
    <sheet name="Note12" sheetId="14" r:id="rId27"/>
    <sheet name="TB12" sheetId="15" r:id="rId28"/>
    <sheet name="Note11" sheetId="12" r:id="rId29"/>
    <sheet name="TB11" sheetId="13" r:id="rId30"/>
    <sheet name="Note10" sheetId="10" r:id="rId31"/>
    <sheet name="TB10" sheetId="11" r:id="rId32"/>
    <sheet name="Note9" sheetId="7" r:id="rId33"/>
    <sheet name="TB9" sheetId="9" r:id="rId34"/>
    <sheet name="331-9" sheetId="8" r:id="rId35"/>
    <sheet name="Note8" sheetId="5" r:id="rId36"/>
    <sheet name="TB8" sheetId="6" r:id="rId37"/>
    <sheet name="July" sheetId="4" r:id="rId38"/>
    <sheet name="June" sheetId="3" r:id="rId39"/>
    <sheet name="May" sheetId="2" r:id="rId40"/>
    <sheet name="Apr" sheetId="1" r:id="rId41"/>
  </sheets>
  <definedNames>
    <definedName name="_xlnm._FilterDatabase" localSheetId="40" hidden="1">Apr!$A$14:$H$152</definedName>
    <definedName name="_xlnm.Print_Area" localSheetId="40">Apr!$A$1:$G$152</definedName>
    <definedName name="_xlnm.Print_Area" localSheetId="37">July!$A$1:$G$160</definedName>
    <definedName name="_xlnm.Print_Area" localSheetId="38">June!$A$1:$G$157</definedName>
    <definedName name="_xlnm.Print_Area" localSheetId="7">Note10.22!$A$1:$D$76</definedName>
    <definedName name="_xlnm.Print_Area" localSheetId="5">Note11.22!$A$1:$D$76</definedName>
    <definedName name="_xlnm.Print_Area" localSheetId="3">Note12.22!$A$1:$D$83</definedName>
    <definedName name="_xlnm.Print_Area" localSheetId="1">Note3.23!$A$1:$D$78</definedName>
    <definedName name="_xlnm.Print_Area" localSheetId="11">Note8.22!$A$1:$D$74</definedName>
    <definedName name="_xlnm.Print_Area" localSheetId="9">Note9.22!$A$1:$D$75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40" l="1"/>
  <c r="L3" i="40"/>
  <c r="K4" i="40"/>
  <c r="L4" i="40"/>
  <c r="K5" i="40"/>
  <c r="L5" i="40"/>
  <c r="K6" i="40"/>
  <c r="L6" i="40"/>
  <c r="K7" i="40"/>
  <c r="L7" i="40"/>
  <c r="K8" i="40"/>
  <c r="L8" i="40"/>
  <c r="K9" i="40"/>
  <c r="L9" i="40"/>
  <c r="K10" i="40"/>
  <c r="L10" i="40"/>
  <c r="K11" i="40"/>
  <c r="L11" i="40"/>
  <c r="K12" i="40"/>
  <c r="L12" i="40"/>
  <c r="K13" i="40"/>
  <c r="L13" i="40"/>
  <c r="K14" i="40"/>
  <c r="L14" i="40"/>
  <c r="K15" i="40"/>
  <c r="L15" i="40"/>
  <c r="K16" i="40"/>
  <c r="L16" i="40"/>
  <c r="K17" i="40"/>
  <c r="L17" i="40"/>
  <c r="K18" i="40"/>
  <c r="L18" i="40"/>
  <c r="K19" i="40"/>
  <c r="L19" i="40"/>
  <c r="K20" i="40"/>
  <c r="L20" i="40"/>
  <c r="K21" i="40"/>
  <c r="L21" i="40"/>
  <c r="K22" i="40"/>
  <c r="L22" i="40"/>
  <c r="K23" i="40"/>
  <c r="L23" i="40"/>
  <c r="K24" i="40"/>
  <c r="L24" i="40"/>
  <c r="K25" i="40"/>
  <c r="L25" i="40"/>
  <c r="K26" i="40"/>
  <c r="L26" i="40"/>
  <c r="K27" i="40"/>
  <c r="L27" i="40"/>
  <c r="K28" i="40"/>
  <c r="L28" i="40"/>
  <c r="K29" i="40"/>
  <c r="L29" i="40"/>
  <c r="K30" i="40"/>
  <c r="L30" i="40"/>
  <c r="K31" i="40"/>
  <c r="L31" i="40"/>
  <c r="K32" i="40"/>
  <c r="L32" i="40"/>
  <c r="K33" i="40"/>
  <c r="L33" i="40"/>
  <c r="K34" i="40"/>
  <c r="L34" i="40"/>
  <c r="K35" i="40"/>
  <c r="L35" i="40"/>
  <c r="K36" i="40"/>
  <c r="L36" i="40"/>
  <c r="K37" i="40"/>
  <c r="L37" i="40"/>
  <c r="K38" i="40"/>
  <c r="L38" i="40"/>
  <c r="K39" i="40"/>
  <c r="L39" i="40"/>
  <c r="K40" i="40"/>
  <c r="L40" i="40"/>
  <c r="K41" i="40"/>
  <c r="L41" i="40"/>
  <c r="K42" i="40"/>
  <c r="L42" i="40"/>
  <c r="K43" i="40"/>
  <c r="L43" i="40"/>
  <c r="K44" i="40"/>
  <c r="L44" i="40"/>
  <c r="K45" i="40"/>
  <c r="L45" i="40"/>
  <c r="K46" i="40"/>
  <c r="L46" i="40"/>
  <c r="K47" i="40"/>
  <c r="L47" i="40"/>
  <c r="K48" i="40"/>
  <c r="L48" i="40"/>
  <c r="K49" i="40"/>
  <c r="L49" i="40"/>
  <c r="K50" i="40"/>
  <c r="L50" i="40"/>
  <c r="K51" i="40"/>
  <c r="L51" i="40"/>
  <c r="K52" i="40"/>
  <c r="L52" i="40"/>
  <c r="K53" i="40"/>
  <c r="L53" i="40"/>
  <c r="K54" i="40"/>
  <c r="L54" i="40"/>
  <c r="K55" i="40"/>
  <c r="L55" i="40"/>
  <c r="K56" i="40"/>
  <c r="L56" i="40"/>
  <c r="L2" i="40"/>
  <c r="K2" i="40"/>
  <c r="F63" i="39"/>
  <c r="E29" i="39"/>
  <c r="O20" i="41" l="1"/>
  <c r="O11" i="41"/>
  <c r="AY39" i="41"/>
  <c r="AU39" i="41"/>
  <c r="AQ39" i="41"/>
  <c r="AM39" i="41"/>
  <c r="AI39" i="41"/>
  <c r="AE39" i="41"/>
  <c r="AA39" i="41"/>
  <c r="W39" i="41"/>
  <c r="S39" i="41"/>
  <c r="O39" i="41"/>
  <c r="K39" i="41"/>
  <c r="G39" i="41"/>
  <c r="AY38" i="41"/>
  <c r="AU38" i="41"/>
  <c r="AQ38" i="41"/>
  <c r="AM38" i="41"/>
  <c r="AI38" i="41"/>
  <c r="AE38" i="41"/>
  <c r="AA38" i="41"/>
  <c r="W38" i="41"/>
  <c r="S38" i="41"/>
  <c r="O38" i="41"/>
  <c r="K38" i="41"/>
  <c r="G38" i="41"/>
  <c r="AY37" i="41"/>
  <c r="AU37" i="41"/>
  <c r="AQ37" i="41"/>
  <c r="AM37" i="41"/>
  <c r="AI37" i="41"/>
  <c r="AE37" i="41"/>
  <c r="AA37" i="41"/>
  <c r="W37" i="41"/>
  <c r="S37" i="41"/>
  <c r="O37" i="41"/>
  <c r="K37" i="41"/>
  <c r="G37" i="41"/>
  <c r="AY36" i="41"/>
  <c r="AU36" i="41"/>
  <c r="AQ36" i="41"/>
  <c r="AM36" i="41"/>
  <c r="AI36" i="41"/>
  <c r="AE36" i="41"/>
  <c r="AA36" i="41"/>
  <c r="W36" i="41"/>
  <c r="S36" i="41"/>
  <c r="O36" i="41"/>
  <c r="K36" i="41"/>
  <c r="G36" i="41"/>
  <c r="AY35" i="41"/>
  <c r="AU35" i="41"/>
  <c r="AQ35" i="41"/>
  <c r="AM35" i="41"/>
  <c r="AI35" i="41"/>
  <c r="AE35" i="41"/>
  <c r="AA35" i="41"/>
  <c r="W35" i="41"/>
  <c r="S35" i="41"/>
  <c r="O35" i="41"/>
  <c r="K35" i="41"/>
  <c r="G35" i="41"/>
  <c r="AY34" i="41"/>
  <c r="AU34" i="41"/>
  <c r="AQ34" i="41"/>
  <c r="AM34" i="41"/>
  <c r="AI34" i="41"/>
  <c r="AE34" i="41"/>
  <c r="AA34" i="41"/>
  <c r="W34" i="41"/>
  <c r="S34" i="41"/>
  <c r="O34" i="41"/>
  <c r="K34" i="41"/>
  <c r="G34" i="41"/>
  <c r="AY33" i="41"/>
  <c r="AU33" i="41"/>
  <c r="AQ33" i="41"/>
  <c r="AM33" i="41"/>
  <c r="AI33" i="41"/>
  <c r="AE33" i="41"/>
  <c r="AA33" i="41"/>
  <c r="W33" i="41"/>
  <c r="S33" i="41"/>
  <c r="O33" i="41"/>
  <c r="K33" i="41"/>
  <c r="G33" i="41"/>
  <c r="AY32" i="41"/>
  <c r="AU32" i="41"/>
  <c r="AQ32" i="41"/>
  <c r="AM32" i="41"/>
  <c r="AI32" i="41"/>
  <c r="AE32" i="41"/>
  <c r="AA32" i="41"/>
  <c r="W32" i="41"/>
  <c r="S32" i="41"/>
  <c r="O32" i="41"/>
  <c r="K32" i="41"/>
  <c r="G32" i="41"/>
  <c r="AY31" i="41"/>
  <c r="AU31" i="41"/>
  <c r="AQ31" i="41"/>
  <c r="AM31" i="41"/>
  <c r="AI31" i="41"/>
  <c r="AE31" i="41"/>
  <c r="AA31" i="41"/>
  <c r="W31" i="41"/>
  <c r="S31" i="41"/>
  <c r="O31" i="41"/>
  <c r="K31" i="41"/>
  <c r="G31" i="41"/>
  <c r="AY30" i="41"/>
  <c r="AU30" i="41"/>
  <c r="AQ30" i="41"/>
  <c r="AM30" i="41"/>
  <c r="AI30" i="41"/>
  <c r="AE30" i="41"/>
  <c r="AA30" i="41"/>
  <c r="W30" i="41"/>
  <c r="S30" i="41"/>
  <c r="O30" i="41"/>
  <c r="K30" i="41"/>
  <c r="G30" i="41"/>
  <c r="AY29" i="41"/>
  <c r="AU29" i="41"/>
  <c r="AQ29" i="41"/>
  <c r="AM29" i="41"/>
  <c r="AI29" i="41"/>
  <c r="AE29" i="41"/>
  <c r="AA29" i="41"/>
  <c r="W29" i="41"/>
  <c r="S29" i="41"/>
  <c r="O29" i="41"/>
  <c r="K29" i="41"/>
  <c r="G29" i="41"/>
  <c r="AY28" i="41"/>
  <c r="AU28" i="41"/>
  <c r="AQ28" i="41"/>
  <c r="AM28" i="41"/>
  <c r="AI28" i="41"/>
  <c r="AE28" i="41"/>
  <c r="AA28" i="41"/>
  <c r="W28" i="41"/>
  <c r="S28" i="41"/>
  <c r="O28" i="41"/>
  <c r="K28" i="41"/>
  <c r="G28" i="41"/>
  <c r="AY27" i="41"/>
  <c r="AU27" i="41"/>
  <c r="AQ27" i="41"/>
  <c r="AM27" i="41"/>
  <c r="AI27" i="41"/>
  <c r="AE27" i="41"/>
  <c r="AA27" i="41"/>
  <c r="W27" i="41"/>
  <c r="S27" i="41"/>
  <c r="O27" i="41"/>
  <c r="K27" i="41"/>
  <c r="G27" i="41"/>
  <c r="AY26" i="41"/>
  <c r="AU26" i="41"/>
  <c r="AQ26" i="41"/>
  <c r="AM26" i="41"/>
  <c r="AI26" i="41"/>
  <c r="AE26" i="41"/>
  <c r="AA26" i="41"/>
  <c r="W26" i="41"/>
  <c r="S26" i="41"/>
  <c r="O26" i="41"/>
  <c r="K26" i="41"/>
  <c r="G26" i="41"/>
  <c r="AY25" i="41"/>
  <c r="AU25" i="41"/>
  <c r="AQ25" i="41"/>
  <c r="AM25" i="41"/>
  <c r="AI25" i="41"/>
  <c r="AE25" i="41"/>
  <c r="AA25" i="41"/>
  <c r="W25" i="41"/>
  <c r="S25" i="41"/>
  <c r="O25" i="41"/>
  <c r="K25" i="41"/>
  <c r="G25" i="41"/>
  <c r="AY24" i="41"/>
  <c r="AU24" i="41"/>
  <c r="AQ24" i="41"/>
  <c r="AM24" i="41"/>
  <c r="AI24" i="41"/>
  <c r="AE24" i="41"/>
  <c r="AA24" i="41"/>
  <c r="W24" i="41"/>
  <c r="S24" i="41"/>
  <c r="O24" i="41"/>
  <c r="K24" i="41"/>
  <c r="G24" i="41"/>
  <c r="AY23" i="41"/>
  <c r="AU23" i="41"/>
  <c r="AQ23" i="41"/>
  <c r="AM23" i="41"/>
  <c r="AI23" i="41"/>
  <c r="AE23" i="41"/>
  <c r="AA23" i="41"/>
  <c r="W23" i="41"/>
  <c r="S23" i="41"/>
  <c r="O23" i="41"/>
  <c r="K23" i="41"/>
  <c r="G23" i="41"/>
  <c r="AY22" i="41"/>
  <c r="AU22" i="41"/>
  <c r="AQ22" i="41"/>
  <c r="AM22" i="41"/>
  <c r="AI22" i="41"/>
  <c r="AE22" i="41"/>
  <c r="AA22" i="41"/>
  <c r="W22" i="41"/>
  <c r="S22" i="41"/>
  <c r="O22" i="41"/>
  <c r="K22" i="41"/>
  <c r="G22" i="41"/>
  <c r="AY21" i="41"/>
  <c r="AU21" i="41"/>
  <c r="AQ21" i="41"/>
  <c r="AM21" i="41"/>
  <c r="AI21" i="41"/>
  <c r="AE21" i="41"/>
  <c r="AA21" i="41"/>
  <c r="W21" i="41"/>
  <c r="S21" i="41"/>
  <c r="O21" i="41"/>
  <c r="K21" i="41"/>
  <c r="G21" i="41"/>
  <c r="AY20" i="41"/>
  <c r="AU20" i="41"/>
  <c r="AQ20" i="41"/>
  <c r="AM20" i="41"/>
  <c r="AI20" i="41"/>
  <c r="AE20" i="41"/>
  <c r="AA20" i="41"/>
  <c r="W20" i="41"/>
  <c r="S20" i="41"/>
  <c r="K20" i="41"/>
  <c r="G20" i="41"/>
  <c r="AY19" i="41"/>
  <c r="AU19" i="41"/>
  <c r="AQ19" i="41"/>
  <c r="AM19" i="41"/>
  <c r="AI19" i="41"/>
  <c r="AE19" i="41"/>
  <c r="AA19" i="41"/>
  <c r="W19" i="41"/>
  <c r="S19" i="41"/>
  <c r="O19" i="41"/>
  <c r="K19" i="41"/>
  <c r="G19" i="41"/>
  <c r="AY18" i="41"/>
  <c r="AU18" i="41"/>
  <c r="AQ18" i="41"/>
  <c r="AM18" i="41"/>
  <c r="AI18" i="41"/>
  <c r="AE18" i="41"/>
  <c r="AA18" i="41"/>
  <c r="W18" i="41"/>
  <c r="S18" i="41"/>
  <c r="O18" i="41"/>
  <c r="K18" i="41"/>
  <c r="G18" i="41"/>
  <c r="AY17" i="41"/>
  <c r="AU17" i="41"/>
  <c r="AQ17" i="41"/>
  <c r="AM17" i="41"/>
  <c r="AI17" i="41"/>
  <c r="AE17" i="41"/>
  <c r="AA17" i="41"/>
  <c r="W17" i="41"/>
  <c r="S17" i="41"/>
  <c r="O17" i="41"/>
  <c r="K17" i="41"/>
  <c r="G17" i="41"/>
  <c r="A17" i="41"/>
  <c r="AY16" i="41"/>
  <c r="AU16" i="41"/>
  <c r="AQ16" i="41"/>
  <c r="AM16" i="41"/>
  <c r="AI16" i="41"/>
  <c r="AE16" i="41"/>
  <c r="AA16" i="41"/>
  <c r="W16" i="41"/>
  <c r="S16" i="41"/>
  <c r="O16" i="41"/>
  <c r="K16" i="41"/>
  <c r="G16" i="41"/>
  <c r="AY15" i="41"/>
  <c r="AU15" i="41"/>
  <c r="AQ15" i="41"/>
  <c r="AM15" i="41"/>
  <c r="AI15" i="41"/>
  <c r="AE15" i="41"/>
  <c r="AA15" i="41"/>
  <c r="W15" i="41"/>
  <c r="S15" i="41"/>
  <c r="O15" i="41"/>
  <c r="K15" i="41"/>
  <c r="G15" i="41"/>
  <c r="AY14" i="41"/>
  <c r="AU14" i="41"/>
  <c r="AQ14" i="41"/>
  <c r="AM14" i="41"/>
  <c r="AI14" i="41"/>
  <c r="AE14" i="41"/>
  <c r="AA14" i="41"/>
  <c r="W14" i="41"/>
  <c r="S14" i="41"/>
  <c r="O14" i="41"/>
  <c r="K14" i="41"/>
  <c r="G14" i="41"/>
  <c r="AY13" i="41"/>
  <c r="AU13" i="41"/>
  <c r="AQ13" i="41"/>
  <c r="AM13" i="41"/>
  <c r="AI13" i="41"/>
  <c r="AE13" i="41"/>
  <c r="AA13" i="41"/>
  <c r="W13" i="41"/>
  <c r="S13" i="41"/>
  <c r="O13" i="41"/>
  <c r="K13" i="41"/>
  <c r="G13" i="41"/>
  <c r="AY12" i="41"/>
  <c r="AU12" i="41"/>
  <c r="AQ12" i="41"/>
  <c r="AM12" i="41"/>
  <c r="AI12" i="41"/>
  <c r="AE12" i="41"/>
  <c r="AA12" i="41"/>
  <c r="W12" i="41"/>
  <c r="S12" i="41"/>
  <c r="O12" i="41"/>
  <c r="K12" i="41"/>
  <c r="G12" i="41"/>
  <c r="AY11" i="41"/>
  <c r="AU11" i="41"/>
  <c r="AQ11" i="41"/>
  <c r="AM11" i="41"/>
  <c r="AI11" i="41"/>
  <c r="AE11" i="41"/>
  <c r="AA11" i="41"/>
  <c r="AA10" i="41" s="1"/>
  <c r="W11" i="41"/>
  <c r="S11" i="41"/>
  <c r="K11" i="41"/>
  <c r="G11" i="41"/>
  <c r="AX10" i="41"/>
  <c r="AW10" i="41"/>
  <c r="AV10" i="41"/>
  <c r="AU10" i="41"/>
  <c r="AT10" i="41"/>
  <c r="AS10" i="41"/>
  <c r="AR10" i="41"/>
  <c r="AP10" i="41"/>
  <c r="AO10" i="41"/>
  <c r="AN10" i="41"/>
  <c r="AM10" i="41"/>
  <c r="AL10" i="41"/>
  <c r="AK10" i="41"/>
  <c r="AJ10" i="41"/>
  <c r="AH10" i="41"/>
  <c r="AG10" i="41"/>
  <c r="AF10" i="41"/>
  <c r="AE10" i="41"/>
  <c r="AD10" i="41"/>
  <c r="AC10" i="41"/>
  <c r="AB10" i="41"/>
  <c r="Z10" i="41"/>
  <c r="Y10" i="41"/>
  <c r="X10" i="41"/>
  <c r="W10" i="41"/>
  <c r="V10" i="41"/>
  <c r="U10" i="41"/>
  <c r="T10" i="41"/>
  <c r="R10" i="41"/>
  <c r="Q10" i="41"/>
  <c r="P10" i="41"/>
  <c r="N10" i="41"/>
  <c r="M10" i="41"/>
  <c r="L10" i="41"/>
  <c r="J10" i="41"/>
  <c r="I10" i="41"/>
  <c r="H10" i="41"/>
  <c r="G10" i="41"/>
  <c r="F10" i="41"/>
  <c r="E10" i="41"/>
  <c r="D10" i="41"/>
  <c r="AZ28" i="41" l="1"/>
  <c r="AZ12" i="41"/>
  <c r="K10" i="41"/>
  <c r="AQ10" i="41"/>
  <c r="S10" i="41"/>
  <c r="AY10" i="41"/>
  <c r="AI10" i="41"/>
  <c r="AZ30" i="41"/>
  <c r="AZ22" i="41"/>
  <c r="AZ15" i="41"/>
  <c r="AZ14" i="41"/>
  <c r="AZ16" i="41"/>
  <c r="AZ24" i="41"/>
  <c r="AZ36" i="41"/>
  <c r="AZ13" i="41"/>
  <c r="AZ17" i="41"/>
  <c r="AZ19" i="41"/>
  <c r="AZ21" i="41"/>
  <c r="AZ23" i="41"/>
  <c r="AZ25" i="41"/>
  <c r="AZ27" i="41"/>
  <c r="AZ38" i="41"/>
  <c r="AZ32" i="41"/>
  <c r="AZ29" i="41"/>
  <c r="AZ31" i="41"/>
  <c r="AZ33" i="41"/>
  <c r="AZ35" i="41"/>
  <c r="AZ37" i="41"/>
  <c r="AZ39" i="41"/>
  <c r="AZ18" i="41"/>
  <c r="AZ26" i="41"/>
  <c r="AZ34" i="41"/>
  <c r="AZ20" i="41"/>
  <c r="O10" i="41"/>
  <c r="AZ11" i="41"/>
  <c r="AZ10" i="41" l="1"/>
  <c r="E50" i="39"/>
  <c r="E25" i="39"/>
  <c r="E23" i="39"/>
  <c r="E17" i="39"/>
  <c r="E15" i="39"/>
  <c r="C70" i="39"/>
  <c r="C63" i="39"/>
  <c r="C67" i="39" l="1"/>
  <c r="E67" i="39" s="1"/>
  <c r="E63" i="39"/>
  <c r="C59" i="39"/>
  <c r="E59" i="39" s="1"/>
  <c r="C55" i="39"/>
  <c r="E55" i="39" s="1"/>
  <c r="C52" i="39"/>
  <c r="E52" i="39" s="1"/>
  <c r="C41" i="39"/>
  <c r="E41" i="39" s="1"/>
  <c r="C35" i="39"/>
  <c r="E35" i="39" s="1"/>
  <c r="C31" i="39"/>
  <c r="E31" i="39" s="1"/>
  <c r="C11" i="39"/>
  <c r="E11" i="39" s="1"/>
  <c r="L80" i="38"/>
  <c r="K80" i="38"/>
  <c r="L79" i="38"/>
  <c r="K79" i="38"/>
  <c r="L78" i="38"/>
  <c r="K78" i="38"/>
  <c r="L77" i="38"/>
  <c r="K77" i="38"/>
  <c r="L76" i="38"/>
  <c r="K76" i="38"/>
  <c r="L75" i="38"/>
  <c r="K75" i="38"/>
  <c r="L74" i="38"/>
  <c r="K74" i="38"/>
  <c r="L73" i="38"/>
  <c r="K73" i="38"/>
  <c r="L72" i="38"/>
  <c r="K72" i="38"/>
  <c r="L71" i="38"/>
  <c r="K71" i="38"/>
  <c r="L70" i="38"/>
  <c r="K70" i="38"/>
  <c r="L69" i="38"/>
  <c r="K69" i="38"/>
  <c r="L68" i="38"/>
  <c r="K68" i="38"/>
  <c r="L67" i="38"/>
  <c r="K67" i="38"/>
  <c r="L66" i="38"/>
  <c r="K66" i="38"/>
  <c r="L65" i="38"/>
  <c r="K65" i="38"/>
  <c r="L64" i="38"/>
  <c r="K64" i="38"/>
  <c r="L63" i="38"/>
  <c r="K63" i="38"/>
  <c r="L62" i="38"/>
  <c r="K62" i="38"/>
  <c r="L61" i="38"/>
  <c r="K61" i="38"/>
  <c r="L60" i="38"/>
  <c r="K60" i="38"/>
  <c r="L59" i="38"/>
  <c r="K59" i="38"/>
  <c r="L58" i="38"/>
  <c r="K58" i="38"/>
  <c r="L57" i="38"/>
  <c r="K57" i="38"/>
  <c r="L56" i="38"/>
  <c r="K56" i="38"/>
  <c r="L55" i="38"/>
  <c r="K55" i="38"/>
  <c r="L54" i="38"/>
  <c r="K54" i="38"/>
  <c r="L53" i="38"/>
  <c r="K53" i="38"/>
  <c r="L52" i="38"/>
  <c r="K52" i="38"/>
  <c r="L51" i="38"/>
  <c r="K51" i="38"/>
  <c r="L50" i="38"/>
  <c r="K50" i="38"/>
  <c r="L49" i="38"/>
  <c r="K49" i="38"/>
  <c r="L48" i="38"/>
  <c r="K48" i="38"/>
  <c r="L47" i="38"/>
  <c r="K47" i="38"/>
  <c r="L46" i="38"/>
  <c r="K46" i="38"/>
  <c r="L45" i="38"/>
  <c r="K45" i="38"/>
  <c r="L44" i="38"/>
  <c r="K44" i="38"/>
  <c r="L43" i="38"/>
  <c r="K43" i="38"/>
  <c r="L42" i="38"/>
  <c r="K42" i="38"/>
  <c r="L41" i="38"/>
  <c r="K41" i="38"/>
  <c r="L40" i="38"/>
  <c r="K40" i="38"/>
  <c r="L39" i="38"/>
  <c r="K39" i="38"/>
  <c r="L38" i="38"/>
  <c r="K38" i="38"/>
  <c r="L37" i="38"/>
  <c r="K37" i="38"/>
  <c r="L36" i="38"/>
  <c r="K36" i="38"/>
  <c r="L35" i="38"/>
  <c r="K35" i="38"/>
  <c r="L34" i="38"/>
  <c r="K34" i="38"/>
  <c r="L33" i="38"/>
  <c r="K33" i="38"/>
  <c r="L32" i="38"/>
  <c r="K32" i="38"/>
  <c r="L31" i="38"/>
  <c r="K31" i="38"/>
  <c r="L30" i="38"/>
  <c r="K30" i="38"/>
  <c r="L29" i="38"/>
  <c r="K29" i="38"/>
  <c r="L28" i="38"/>
  <c r="K28" i="38"/>
  <c r="L27" i="38"/>
  <c r="K27" i="38"/>
  <c r="L26" i="38"/>
  <c r="K26" i="38"/>
  <c r="L25" i="38"/>
  <c r="K25" i="38"/>
  <c r="L24" i="38"/>
  <c r="K24" i="38"/>
  <c r="L23" i="38"/>
  <c r="K23" i="38"/>
  <c r="L22" i="38"/>
  <c r="K22" i="38"/>
  <c r="L21" i="38"/>
  <c r="K21" i="38"/>
  <c r="L20" i="38"/>
  <c r="K20" i="38"/>
  <c r="L19" i="38"/>
  <c r="K19" i="38"/>
  <c r="L18" i="38"/>
  <c r="K18" i="38"/>
  <c r="L17" i="38"/>
  <c r="K17" i="38"/>
  <c r="L16" i="38"/>
  <c r="K16" i="38"/>
  <c r="L15" i="38"/>
  <c r="K15" i="38"/>
  <c r="L14" i="38"/>
  <c r="K14" i="38"/>
  <c r="L13" i="38"/>
  <c r="K13" i="38"/>
  <c r="L12" i="38"/>
  <c r="K12" i="38"/>
  <c r="L11" i="38"/>
  <c r="K11" i="38"/>
  <c r="L10" i="38"/>
  <c r="K10" i="38"/>
  <c r="L9" i="38"/>
  <c r="K9" i="38"/>
  <c r="L8" i="38"/>
  <c r="K8" i="38"/>
  <c r="L7" i="38"/>
  <c r="K7" i="38"/>
  <c r="L6" i="38"/>
  <c r="K6" i="38"/>
  <c r="L5" i="38"/>
  <c r="K5" i="38"/>
  <c r="L4" i="38"/>
  <c r="K4" i="38"/>
  <c r="L3" i="38"/>
  <c r="K3" i="38"/>
  <c r="L2" i="38"/>
  <c r="K2" i="38"/>
  <c r="E51" i="37"/>
  <c r="C51" i="37"/>
  <c r="E49" i="37"/>
  <c r="E25" i="37"/>
  <c r="E23" i="37"/>
  <c r="E17" i="37"/>
  <c r="E15" i="37"/>
  <c r="C72" i="37" l="1"/>
  <c r="E68" i="37"/>
  <c r="C64" i="37"/>
  <c r="C60" i="37"/>
  <c r="C41" i="37"/>
  <c r="E41" i="37" s="1"/>
  <c r="C35" i="37"/>
  <c r="E35" i="37" s="1"/>
  <c r="C31" i="37"/>
  <c r="E31" i="37" s="1"/>
  <c r="E29" i="37"/>
  <c r="C11" i="37"/>
  <c r="E11" i="37" s="1"/>
  <c r="J79" i="36"/>
  <c r="L77" i="36"/>
  <c r="K77" i="36"/>
  <c r="L76" i="36"/>
  <c r="K76" i="36"/>
  <c r="L75" i="36"/>
  <c r="K75" i="36"/>
  <c r="L74" i="36"/>
  <c r="K74" i="36"/>
  <c r="L73" i="36"/>
  <c r="K73" i="36"/>
  <c r="L72" i="36"/>
  <c r="K72" i="36"/>
  <c r="L71" i="36"/>
  <c r="K71" i="36"/>
  <c r="L70" i="36"/>
  <c r="K70" i="36"/>
  <c r="L69" i="36"/>
  <c r="K69" i="36"/>
  <c r="L68" i="36"/>
  <c r="K68" i="36"/>
  <c r="L67" i="36"/>
  <c r="K67" i="36"/>
  <c r="L66" i="36"/>
  <c r="K66" i="36"/>
  <c r="L65" i="36"/>
  <c r="K65" i="36"/>
  <c r="L64" i="36"/>
  <c r="K64" i="36"/>
  <c r="L63" i="36"/>
  <c r="K63" i="36"/>
  <c r="L62" i="36"/>
  <c r="K62" i="36"/>
  <c r="L61" i="36"/>
  <c r="K61" i="36"/>
  <c r="L60" i="36"/>
  <c r="K60" i="36"/>
  <c r="L59" i="36"/>
  <c r="K59" i="36"/>
  <c r="L58" i="36"/>
  <c r="K58" i="36"/>
  <c r="L57" i="36"/>
  <c r="K57" i="36"/>
  <c r="L56" i="36"/>
  <c r="K56" i="36"/>
  <c r="L55" i="36"/>
  <c r="K55" i="36"/>
  <c r="L54" i="36"/>
  <c r="K54" i="36"/>
  <c r="L53" i="36"/>
  <c r="K53" i="36"/>
  <c r="L52" i="36"/>
  <c r="K52" i="36"/>
  <c r="L51" i="36"/>
  <c r="K51" i="36"/>
  <c r="L50" i="36"/>
  <c r="K50" i="36"/>
  <c r="L49" i="36"/>
  <c r="K49" i="36"/>
  <c r="L48" i="36"/>
  <c r="K48" i="36"/>
  <c r="L47" i="36"/>
  <c r="K47" i="36"/>
  <c r="L46" i="36"/>
  <c r="K46" i="36"/>
  <c r="L45" i="36"/>
  <c r="K45" i="36"/>
  <c r="L44" i="36"/>
  <c r="K44" i="36"/>
  <c r="L43" i="36"/>
  <c r="K43" i="36"/>
  <c r="L42" i="36"/>
  <c r="K42" i="36"/>
  <c r="L41" i="36"/>
  <c r="K41" i="36"/>
  <c r="L40" i="36"/>
  <c r="K40" i="36"/>
  <c r="L39" i="36"/>
  <c r="K39" i="36"/>
  <c r="L38" i="36"/>
  <c r="K38" i="36"/>
  <c r="L37" i="36"/>
  <c r="K37" i="36"/>
  <c r="L36" i="36"/>
  <c r="K36" i="36"/>
  <c r="L35" i="36"/>
  <c r="K35" i="36"/>
  <c r="L34" i="36"/>
  <c r="K34" i="36"/>
  <c r="L33" i="36"/>
  <c r="K33" i="36"/>
  <c r="L32" i="36"/>
  <c r="K32" i="36"/>
  <c r="L31" i="36"/>
  <c r="K31" i="36"/>
  <c r="L30" i="36"/>
  <c r="K30" i="36"/>
  <c r="L29" i="36"/>
  <c r="K29" i="36"/>
  <c r="L28" i="36"/>
  <c r="K28" i="36"/>
  <c r="L27" i="36"/>
  <c r="K27" i="36"/>
  <c r="L26" i="36"/>
  <c r="K26" i="36"/>
  <c r="L25" i="36"/>
  <c r="K25" i="36"/>
  <c r="L24" i="36"/>
  <c r="K24" i="36"/>
  <c r="L23" i="36"/>
  <c r="K23" i="36"/>
  <c r="L22" i="36"/>
  <c r="K22" i="36"/>
  <c r="L21" i="36"/>
  <c r="K21" i="36"/>
  <c r="L20" i="36"/>
  <c r="K20" i="36"/>
  <c r="L19" i="36"/>
  <c r="K19" i="36"/>
  <c r="L18" i="36"/>
  <c r="K18" i="36"/>
  <c r="L17" i="36"/>
  <c r="K17" i="36"/>
  <c r="L16" i="36"/>
  <c r="K16" i="36"/>
  <c r="L15" i="36"/>
  <c r="K15" i="36"/>
  <c r="L14" i="36"/>
  <c r="K14" i="36"/>
  <c r="L13" i="36"/>
  <c r="K13" i="36"/>
  <c r="L12" i="36"/>
  <c r="K12" i="36"/>
  <c r="L11" i="36"/>
  <c r="K11" i="36"/>
  <c r="L10" i="36"/>
  <c r="K10" i="36"/>
  <c r="L9" i="36"/>
  <c r="K9" i="36"/>
  <c r="L8" i="36"/>
  <c r="K8" i="36"/>
  <c r="L7" i="36"/>
  <c r="K7" i="36"/>
  <c r="L6" i="36"/>
  <c r="K6" i="36"/>
  <c r="L5" i="36"/>
  <c r="K5" i="36"/>
  <c r="L4" i="36"/>
  <c r="K4" i="36"/>
  <c r="L3" i="36"/>
  <c r="K3" i="36"/>
  <c r="L2" i="36"/>
  <c r="K2" i="36"/>
  <c r="E48" i="35"/>
  <c r="E25" i="35"/>
  <c r="E23" i="35"/>
  <c r="E17" i="35"/>
  <c r="E15" i="35"/>
  <c r="C65" i="35"/>
  <c r="C70" i="35" l="1"/>
  <c r="E61" i="35"/>
  <c r="C57" i="35"/>
  <c r="C53" i="35"/>
  <c r="C50" i="35"/>
  <c r="C41" i="35"/>
  <c r="E41" i="35" s="1"/>
  <c r="C35" i="35"/>
  <c r="E35" i="35" s="1"/>
  <c r="C31" i="35"/>
  <c r="E31" i="35" s="1"/>
  <c r="E29" i="35"/>
  <c r="C11" i="35"/>
  <c r="E11" i="35" s="1"/>
  <c r="E48" i="33"/>
  <c r="E35" i="33"/>
  <c r="E25" i="33"/>
  <c r="E23" i="33"/>
  <c r="E17" i="33"/>
  <c r="E15" i="33"/>
  <c r="C35" i="33"/>
  <c r="D61" i="33" l="1"/>
  <c r="C70" i="33" l="1"/>
  <c r="C65" i="33"/>
  <c r="E61" i="33"/>
  <c r="C57" i="33"/>
  <c r="C53" i="33"/>
  <c r="C50" i="33"/>
  <c r="C41" i="33"/>
  <c r="E41" i="33" s="1"/>
  <c r="C31" i="33"/>
  <c r="E31" i="33" s="1"/>
  <c r="E29" i="33"/>
  <c r="C11" i="33"/>
  <c r="E11" i="33" s="1"/>
  <c r="L76" i="32"/>
  <c r="K76" i="32"/>
  <c r="L75" i="32"/>
  <c r="K75" i="32"/>
  <c r="L74" i="32"/>
  <c r="K74" i="32"/>
  <c r="L73" i="32"/>
  <c r="K73" i="32"/>
  <c r="L72" i="32"/>
  <c r="K72" i="32"/>
  <c r="L71" i="32"/>
  <c r="K71" i="32"/>
  <c r="L70" i="32"/>
  <c r="K70" i="32"/>
  <c r="L69" i="32"/>
  <c r="K69" i="32"/>
  <c r="L68" i="32"/>
  <c r="K68" i="32"/>
  <c r="L67" i="32"/>
  <c r="K67" i="32"/>
  <c r="L66" i="32"/>
  <c r="K66" i="32"/>
  <c r="L65" i="32"/>
  <c r="K65" i="32"/>
  <c r="L64" i="32"/>
  <c r="K64" i="32"/>
  <c r="L63" i="32"/>
  <c r="K63" i="32"/>
  <c r="L62" i="32"/>
  <c r="K62" i="32"/>
  <c r="L61" i="32"/>
  <c r="K61" i="32"/>
  <c r="L60" i="32"/>
  <c r="K60" i="32"/>
  <c r="L59" i="32"/>
  <c r="K59" i="32"/>
  <c r="L58" i="32"/>
  <c r="K58" i="32"/>
  <c r="L57" i="32" l="1"/>
  <c r="K57" i="32"/>
  <c r="L56" i="32"/>
  <c r="K56" i="32"/>
  <c r="L55" i="32"/>
  <c r="K55" i="32"/>
  <c r="L54" i="32"/>
  <c r="K54" i="32"/>
  <c r="L53" i="32"/>
  <c r="K53" i="32"/>
  <c r="L52" i="32"/>
  <c r="K52" i="32"/>
  <c r="L51" i="32"/>
  <c r="K51" i="32"/>
  <c r="L50" i="32"/>
  <c r="K50" i="32"/>
  <c r="L49" i="32"/>
  <c r="K49" i="32"/>
  <c r="L48" i="32"/>
  <c r="K48" i="32"/>
  <c r="L47" i="32"/>
  <c r="K47" i="32"/>
  <c r="L46" i="32"/>
  <c r="K46" i="32"/>
  <c r="L45" i="32"/>
  <c r="K45" i="32"/>
  <c r="L44" i="32"/>
  <c r="K44" i="32"/>
  <c r="L43" i="32"/>
  <c r="K43" i="32"/>
  <c r="L42" i="32"/>
  <c r="K42" i="32"/>
  <c r="L41" i="32"/>
  <c r="K41" i="32"/>
  <c r="L40" i="32"/>
  <c r="K40" i="32"/>
  <c r="L39" i="32"/>
  <c r="K39" i="32"/>
  <c r="L38" i="32"/>
  <c r="K38" i="32"/>
  <c r="L37" i="32"/>
  <c r="K37" i="32"/>
  <c r="L36" i="32"/>
  <c r="K36" i="32"/>
  <c r="L35" i="32"/>
  <c r="K35" i="32"/>
  <c r="L34" i="32"/>
  <c r="K34" i="32"/>
  <c r="L33" i="32"/>
  <c r="K33" i="32"/>
  <c r="L32" i="32"/>
  <c r="K32" i="32"/>
  <c r="L31" i="32"/>
  <c r="K31" i="32"/>
  <c r="L30" i="32"/>
  <c r="K30" i="32"/>
  <c r="L29" i="32"/>
  <c r="K29" i="32"/>
  <c r="L28" i="32"/>
  <c r="K28" i="32"/>
  <c r="L27" i="32"/>
  <c r="K27" i="32"/>
  <c r="L26" i="32"/>
  <c r="K26" i="32"/>
  <c r="L25" i="32"/>
  <c r="K25" i="32"/>
  <c r="L24" i="32"/>
  <c r="K24" i="32"/>
  <c r="L23" i="32"/>
  <c r="K23" i="32"/>
  <c r="L22" i="32"/>
  <c r="K22" i="32"/>
  <c r="L21" i="32"/>
  <c r="K21" i="32"/>
  <c r="L20" i="32"/>
  <c r="K20" i="32"/>
  <c r="L19" i="32"/>
  <c r="K19" i="32"/>
  <c r="L18" i="32"/>
  <c r="K18" i="32"/>
  <c r="L17" i="32"/>
  <c r="K17" i="32"/>
  <c r="L16" i="32"/>
  <c r="K16" i="32"/>
  <c r="L15" i="32"/>
  <c r="K15" i="32"/>
  <c r="L14" i="32"/>
  <c r="K14" i="32"/>
  <c r="L13" i="32"/>
  <c r="K13" i="32"/>
  <c r="L12" i="32"/>
  <c r="K12" i="32"/>
  <c r="L11" i="32"/>
  <c r="K11" i="32"/>
  <c r="L10" i="32"/>
  <c r="K10" i="32"/>
  <c r="L9" i="32"/>
  <c r="K9" i="32"/>
  <c r="L8" i="32"/>
  <c r="K8" i="32"/>
  <c r="L7" i="32"/>
  <c r="K7" i="32"/>
  <c r="L6" i="32"/>
  <c r="K6" i="32"/>
  <c r="L5" i="32"/>
  <c r="K5" i="32"/>
  <c r="L4" i="32"/>
  <c r="K4" i="32"/>
  <c r="L3" i="32"/>
  <c r="K3" i="32"/>
  <c r="L2" i="32"/>
  <c r="K2" i="32"/>
  <c r="E47" i="31"/>
  <c r="E25" i="31"/>
  <c r="E17" i="31"/>
  <c r="E15" i="31"/>
  <c r="E23" i="31"/>
  <c r="C69" i="31" l="1"/>
  <c r="C64" i="31"/>
  <c r="E60" i="31"/>
  <c r="C56" i="31"/>
  <c r="C52" i="31"/>
  <c r="C49" i="31"/>
  <c r="C40" i="31"/>
  <c r="E40" i="31" s="1"/>
  <c r="C35" i="31"/>
  <c r="E35" i="31" s="1"/>
  <c r="C31" i="31"/>
  <c r="E31" i="31" s="1"/>
  <c r="E29" i="31"/>
  <c r="C11" i="31"/>
  <c r="E11" i="31" s="1"/>
  <c r="E25" i="29" l="1"/>
  <c r="K62" i="30"/>
  <c r="L75" i="30"/>
  <c r="K75" i="30"/>
  <c r="L74" i="30"/>
  <c r="K74" i="30"/>
  <c r="L73" i="30"/>
  <c r="K73" i="30"/>
  <c r="L72" i="30"/>
  <c r="K72" i="30"/>
  <c r="L71" i="30"/>
  <c r="K71" i="30"/>
  <c r="L70" i="30"/>
  <c r="K70" i="30"/>
  <c r="L69" i="30"/>
  <c r="K69" i="30"/>
  <c r="L68" i="30"/>
  <c r="K68" i="30"/>
  <c r="L67" i="30"/>
  <c r="K67" i="30"/>
  <c r="L66" i="30"/>
  <c r="K66" i="30"/>
  <c r="L65" i="30"/>
  <c r="K65" i="30"/>
  <c r="L64" i="30"/>
  <c r="K64" i="30"/>
  <c r="L63" i="30"/>
  <c r="K63" i="30"/>
  <c r="L62" i="30"/>
  <c r="L61" i="30"/>
  <c r="K61" i="30"/>
  <c r="L60" i="30"/>
  <c r="K60" i="30"/>
  <c r="L59" i="30"/>
  <c r="K59" i="30"/>
  <c r="L58" i="30"/>
  <c r="K58" i="30"/>
  <c r="L57" i="30"/>
  <c r="K57" i="30"/>
  <c r="L56" i="30"/>
  <c r="K56" i="30"/>
  <c r="L55" i="30"/>
  <c r="K55" i="30"/>
  <c r="L54" i="30"/>
  <c r="K54" i="30"/>
  <c r="L53" i="30"/>
  <c r="K53" i="30"/>
  <c r="L52" i="30"/>
  <c r="K52" i="30"/>
  <c r="L51" i="30"/>
  <c r="K51" i="30"/>
  <c r="L50" i="30"/>
  <c r="K50" i="30"/>
  <c r="L49" i="30"/>
  <c r="K49" i="30"/>
  <c r="L48" i="30"/>
  <c r="K48" i="30"/>
  <c r="L47" i="30"/>
  <c r="K47" i="30"/>
  <c r="L46" i="30"/>
  <c r="K46" i="30"/>
  <c r="L45" i="30"/>
  <c r="K45" i="30"/>
  <c r="L44" i="30"/>
  <c r="K44" i="30"/>
  <c r="L43" i="30"/>
  <c r="K43" i="30"/>
  <c r="L42" i="30"/>
  <c r="K42" i="30"/>
  <c r="L41" i="30"/>
  <c r="K41" i="30"/>
  <c r="L40" i="30"/>
  <c r="K40" i="30"/>
  <c r="L39" i="30"/>
  <c r="K39" i="30"/>
  <c r="L38" i="30"/>
  <c r="K38" i="30"/>
  <c r="L37" i="30"/>
  <c r="K37" i="30"/>
  <c r="L36" i="30"/>
  <c r="K36" i="30"/>
  <c r="L35" i="30"/>
  <c r="K35" i="30"/>
  <c r="L34" i="30"/>
  <c r="K34" i="30"/>
  <c r="L33" i="30"/>
  <c r="K33" i="30"/>
  <c r="L32" i="30"/>
  <c r="K32" i="30"/>
  <c r="L31" i="30"/>
  <c r="K31" i="30"/>
  <c r="L30" i="30"/>
  <c r="K30" i="30"/>
  <c r="L29" i="30"/>
  <c r="K29" i="30"/>
  <c r="L28" i="30"/>
  <c r="K28" i="30"/>
  <c r="L27" i="30"/>
  <c r="K27" i="30"/>
  <c r="L26" i="30"/>
  <c r="K26" i="30"/>
  <c r="L25" i="30"/>
  <c r="K25" i="30"/>
  <c r="L24" i="30"/>
  <c r="K24" i="30"/>
  <c r="L23" i="30"/>
  <c r="K23" i="30"/>
  <c r="L22" i="30"/>
  <c r="K22" i="30"/>
  <c r="L21" i="30"/>
  <c r="K21" i="30"/>
  <c r="L20" i="30"/>
  <c r="K20" i="30"/>
  <c r="L19" i="30"/>
  <c r="K19" i="30"/>
  <c r="L18" i="30"/>
  <c r="K18" i="30"/>
  <c r="L17" i="30"/>
  <c r="K17" i="30"/>
  <c r="L16" i="30"/>
  <c r="K16" i="30"/>
  <c r="L15" i="30"/>
  <c r="K15" i="30"/>
  <c r="L14" i="30"/>
  <c r="K14" i="30"/>
  <c r="L13" i="30"/>
  <c r="K13" i="30"/>
  <c r="L12" i="30"/>
  <c r="K12" i="30"/>
  <c r="L11" i="30"/>
  <c r="K11" i="30"/>
  <c r="L10" i="30"/>
  <c r="K10" i="30"/>
  <c r="L9" i="30"/>
  <c r="K9" i="30"/>
  <c r="L8" i="30"/>
  <c r="K8" i="30"/>
  <c r="L7" i="30"/>
  <c r="K7" i="30"/>
  <c r="L6" i="30"/>
  <c r="K6" i="30"/>
  <c r="L5" i="30"/>
  <c r="K5" i="30"/>
  <c r="L4" i="30"/>
  <c r="K4" i="30"/>
  <c r="L3" i="30"/>
  <c r="K3" i="30"/>
  <c r="L2" i="30"/>
  <c r="K2" i="30"/>
  <c r="E46" i="29"/>
  <c r="C40" i="29"/>
  <c r="E40" i="29" s="1"/>
  <c r="E23" i="29" l="1"/>
  <c r="E17" i="29"/>
  <c r="E15" i="29"/>
  <c r="C68" i="29"/>
  <c r="C63" i="29"/>
  <c r="E59" i="29"/>
  <c r="C55" i="29"/>
  <c r="C51" i="29"/>
  <c r="C48" i="29"/>
  <c r="C35" i="29"/>
  <c r="E35" i="29" s="1"/>
  <c r="C31" i="29"/>
  <c r="E31" i="29" s="1"/>
  <c r="E29" i="29"/>
  <c r="C11" i="29"/>
  <c r="E11" i="29" s="1"/>
  <c r="L59" i="28"/>
  <c r="M59" i="28"/>
  <c r="L60" i="28"/>
  <c r="M60" i="28"/>
  <c r="L61" i="28"/>
  <c r="M61" i="28"/>
  <c r="L62" i="28"/>
  <c r="M62" i="28"/>
  <c r="L63" i="28"/>
  <c r="M63" i="28"/>
  <c r="L64" i="28"/>
  <c r="M64" i="28"/>
  <c r="L65" i="28"/>
  <c r="M65" i="28"/>
  <c r="L66" i="28"/>
  <c r="M66" i="28"/>
  <c r="L67" i="28"/>
  <c r="M67" i="28"/>
  <c r="L68" i="28"/>
  <c r="M68" i="28"/>
  <c r="L69" i="28"/>
  <c r="M69" i="28"/>
  <c r="L70" i="28"/>
  <c r="M70" i="28"/>
  <c r="L71" i="28"/>
  <c r="M71" i="28"/>
  <c r="L72" i="28"/>
  <c r="M72" i="28"/>
  <c r="L73" i="28"/>
  <c r="M73" i="28"/>
  <c r="L74" i="28"/>
  <c r="M74" i="28"/>
  <c r="L75" i="28"/>
  <c r="M75" i="28"/>
  <c r="M58" i="28"/>
  <c r="L58" i="28"/>
  <c r="L3" i="28"/>
  <c r="M3" i="28"/>
  <c r="L4" i="28"/>
  <c r="M4" i="28"/>
  <c r="L5" i="28"/>
  <c r="M5" i="28"/>
  <c r="L6" i="28"/>
  <c r="M6" i="28"/>
  <c r="L7" i="28"/>
  <c r="M7" i="28"/>
  <c r="L8" i="28"/>
  <c r="M8" i="28"/>
  <c r="L9" i="28"/>
  <c r="M9" i="28"/>
  <c r="L10" i="28"/>
  <c r="M10" i="28"/>
  <c r="L11" i="28"/>
  <c r="M11" i="28"/>
  <c r="L12" i="28"/>
  <c r="M12" i="28"/>
  <c r="L13" i="28"/>
  <c r="M13" i="28"/>
  <c r="L14" i="28"/>
  <c r="M14" i="28"/>
  <c r="L15" i="28"/>
  <c r="M15" i="28"/>
  <c r="L16" i="28"/>
  <c r="M16" i="28"/>
  <c r="L17" i="28"/>
  <c r="M17" i="28"/>
  <c r="L18" i="28"/>
  <c r="M18" i="28"/>
  <c r="L19" i="28"/>
  <c r="M19" i="28"/>
  <c r="L20" i="28"/>
  <c r="M20" i="28"/>
  <c r="L21" i="28"/>
  <c r="M21" i="28"/>
  <c r="L22" i="28"/>
  <c r="M22" i="28"/>
  <c r="L23" i="28"/>
  <c r="M23" i="28"/>
  <c r="L24" i="28"/>
  <c r="M24" i="28"/>
  <c r="L25" i="28"/>
  <c r="M25" i="28"/>
  <c r="L26" i="28"/>
  <c r="M26" i="28"/>
  <c r="L27" i="28"/>
  <c r="M27" i="28"/>
  <c r="L28" i="28"/>
  <c r="M28" i="28"/>
  <c r="L29" i="28"/>
  <c r="M29" i="28"/>
  <c r="L30" i="28"/>
  <c r="M30" i="28"/>
  <c r="L31" i="28"/>
  <c r="M31" i="28"/>
  <c r="L32" i="28"/>
  <c r="M32" i="28"/>
  <c r="L33" i="28"/>
  <c r="M33" i="28"/>
  <c r="L34" i="28"/>
  <c r="M34" i="28"/>
  <c r="L35" i="28"/>
  <c r="M35" i="28"/>
  <c r="L36" i="28"/>
  <c r="M36" i="28"/>
  <c r="L37" i="28"/>
  <c r="M37" i="28"/>
  <c r="L38" i="28"/>
  <c r="M38" i="28"/>
  <c r="L39" i="28"/>
  <c r="M39" i="28"/>
  <c r="L40" i="28"/>
  <c r="M40" i="28"/>
  <c r="L41" i="28"/>
  <c r="M41" i="28"/>
  <c r="L42" i="28"/>
  <c r="M42" i="28"/>
  <c r="L43" i="28"/>
  <c r="M43" i="28"/>
  <c r="L44" i="28"/>
  <c r="M44" i="28"/>
  <c r="L45" i="28"/>
  <c r="M45" i="28"/>
  <c r="L46" i="28"/>
  <c r="M46" i="28"/>
  <c r="L47" i="28"/>
  <c r="M47" i="28"/>
  <c r="L48" i="28"/>
  <c r="M48" i="28"/>
  <c r="L49" i="28"/>
  <c r="M49" i="28"/>
  <c r="L50" i="28"/>
  <c r="M50" i="28"/>
  <c r="L51" i="28"/>
  <c r="M51" i="28"/>
  <c r="L52" i="28"/>
  <c r="M52" i="28"/>
  <c r="L53" i="28"/>
  <c r="M53" i="28"/>
  <c r="L54" i="28"/>
  <c r="M54" i="28"/>
  <c r="L55" i="28"/>
  <c r="M55" i="28"/>
  <c r="L56" i="28"/>
  <c r="M56" i="28"/>
  <c r="L57" i="28"/>
  <c r="M57" i="28"/>
  <c r="M2" i="28"/>
  <c r="L2" i="28"/>
  <c r="E46" i="27"/>
  <c r="E29" i="27"/>
  <c r="E25" i="27"/>
  <c r="E23" i="27"/>
  <c r="E17" i="27"/>
  <c r="E15" i="27"/>
  <c r="C68" i="27" l="1"/>
  <c r="C63" i="27"/>
  <c r="E59" i="27"/>
  <c r="C55" i="27"/>
  <c r="C51" i="27"/>
  <c r="C48" i="27"/>
  <c r="C40" i="27"/>
  <c r="E40" i="27" s="1"/>
  <c r="C35" i="27"/>
  <c r="E35" i="27" s="1"/>
  <c r="C31" i="27"/>
  <c r="E31" i="27" s="1"/>
  <c r="C11" i="27"/>
  <c r="E11" i="27" s="1"/>
  <c r="L59" i="26"/>
  <c r="M59" i="26"/>
  <c r="L60" i="26"/>
  <c r="M60" i="26"/>
  <c r="L61" i="26"/>
  <c r="M61" i="26"/>
  <c r="L62" i="26"/>
  <c r="M62" i="26"/>
  <c r="L63" i="26"/>
  <c r="M63" i="26"/>
  <c r="L64" i="26"/>
  <c r="M64" i="26"/>
  <c r="L65" i="26"/>
  <c r="M65" i="26"/>
  <c r="L66" i="26"/>
  <c r="M66" i="26"/>
  <c r="L67" i="26"/>
  <c r="M67" i="26"/>
  <c r="L68" i="26"/>
  <c r="M68" i="26"/>
  <c r="L69" i="26"/>
  <c r="M69" i="26"/>
  <c r="L70" i="26"/>
  <c r="M70" i="26"/>
  <c r="L71" i="26"/>
  <c r="M71" i="26"/>
  <c r="L72" i="26"/>
  <c r="M72" i="26"/>
  <c r="L73" i="26"/>
  <c r="M73" i="26"/>
  <c r="L74" i="26"/>
  <c r="M74" i="26"/>
  <c r="L75" i="26"/>
  <c r="M75" i="26"/>
  <c r="L76" i="26"/>
  <c r="M76" i="26"/>
  <c r="M58" i="26"/>
  <c r="L58" i="26"/>
  <c r="L3" i="26"/>
  <c r="M3" i="26"/>
  <c r="L4" i="26"/>
  <c r="M4" i="26"/>
  <c r="L5" i="26"/>
  <c r="M5" i="26"/>
  <c r="L6" i="26"/>
  <c r="M6" i="26"/>
  <c r="L7" i="26"/>
  <c r="M7" i="26"/>
  <c r="L8" i="26"/>
  <c r="M8" i="26"/>
  <c r="L9" i="26"/>
  <c r="M9" i="26"/>
  <c r="L10" i="26"/>
  <c r="M10" i="26"/>
  <c r="L11" i="26"/>
  <c r="M11" i="26"/>
  <c r="L12" i="26"/>
  <c r="M12" i="26"/>
  <c r="L13" i="26"/>
  <c r="M13" i="26"/>
  <c r="L14" i="26"/>
  <c r="M14" i="26"/>
  <c r="L15" i="26"/>
  <c r="M15" i="26"/>
  <c r="L16" i="26"/>
  <c r="M16" i="26"/>
  <c r="L17" i="26"/>
  <c r="M17" i="26"/>
  <c r="L18" i="26"/>
  <c r="M18" i="26"/>
  <c r="L19" i="26"/>
  <c r="M19" i="26"/>
  <c r="L20" i="26"/>
  <c r="M20" i="26"/>
  <c r="L21" i="26"/>
  <c r="M21" i="26"/>
  <c r="L22" i="26"/>
  <c r="M22" i="26"/>
  <c r="L23" i="26"/>
  <c r="M23" i="26"/>
  <c r="L24" i="26"/>
  <c r="M24" i="26"/>
  <c r="L25" i="26"/>
  <c r="M25" i="26"/>
  <c r="L26" i="26"/>
  <c r="M26" i="26"/>
  <c r="L27" i="26"/>
  <c r="M27" i="26"/>
  <c r="L28" i="26"/>
  <c r="M28" i="26"/>
  <c r="L29" i="26"/>
  <c r="M29" i="26"/>
  <c r="L30" i="26"/>
  <c r="M30" i="26"/>
  <c r="L31" i="26"/>
  <c r="M31" i="26"/>
  <c r="L32" i="26"/>
  <c r="M32" i="26"/>
  <c r="L33" i="26"/>
  <c r="M33" i="26"/>
  <c r="L34" i="26"/>
  <c r="M34" i="26"/>
  <c r="L35" i="26"/>
  <c r="M35" i="26"/>
  <c r="L36" i="26"/>
  <c r="M36" i="26"/>
  <c r="L37" i="26"/>
  <c r="M37" i="26"/>
  <c r="L38" i="26"/>
  <c r="M38" i="26"/>
  <c r="L39" i="26"/>
  <c r="M39" i="26"/>
  <c r="L40" i="26"/>
  <c r="M40" i="26"/>
  <c r="L41" i="26"/>
  <c r="M41" i="26"/>
  <c r="L42" i="26"/>
  <c r="M42" i="26"/>
  <c r="L43" i="26"/>
  <c r="M43" i="26"/>
  <c r="L44" i="26"/>
  <c r="M44" i="26"/>
  <c r="L45" i="26"/>
  <c r="M45" i="26"/>
  <c r="L46" i="26"/>
  <c r="M46" i="26"/>
  <c r="L47" i="26"/>
  <c r="M47" i="26"/>
  <c r="L48" i="26"/>
  <c r="M48" i="26"/>
  <c r="L49" i="26"/>
  <c r="M49" i="26"/>
  <c r="L50" i="26"/>
  <c r="M50" i="26"/>
  <c r="L51" i="26"/>
  <c r="M51" i="26"/>
  <c r="L52" i="26"/>
  <c r="M52" i="26"/>
  <c r="L53" i="26"/>
  <c r="M53" i="26"/>
  <c r="L54" i="26"/>
  <c r="M54" i="26"/>
  <c r="L55" i="26"/>
  <c r="M55" i="26"/>
  <c r="L56" i="26"/>
  <c r="M56" i="26"/>
  <c r="L57" i="26"/>
  <c r="M57" i="26"/>
  <c r="M2" i="26"/>
  <c r="L2" i="26"/>
  <c r="E47" i="25"/>
  <c r="I40" i="26"/>
  <c r="C69" i="25" l="1"/>
  <c r="C64" i="25"/>
  <c r="E60" i="25"/>
  <c r="C56" i="25"/>
  <c r="C52" i="25"/>
  <c r="C49" i="25"/>
  <c r="C41" i="25"/>
  <c r="C36" i="25"/>
  <c r="C31" i="25"/>
  <c r="C11" i="25"/>
  <c r="N58" i="24"/>
  <c r="N59" i="24"/>
  <c r="N60" i="24"/>
  <c r="N61" i="24"/>
  <c r="N62" i="24"/>
  <c r="N63" i="24"/>
  <c r="N64" i="24"/>
  <c r="N65" i="24"/>
  <c r="N66" i="24"/>
  <c r="N67" i="24"/>
  <c r="N68" i="24"/>
  <c r="N69" i="24"/>
  <c r="N70" i="24"/>
  <c r="N71" i="24"/>
  <c r="N72" i="24"/>
  <c r="N73" i="24"/>
  <c r="N74" i="24"/>
  <c r="N75" i="24"/>
  <c r="N76" i="24"/>
  <c r="N77" i="24"/>
  <c r="M59" i="24"/>
  <c r="M60" i="24"/>
  <c r="M61" i="24"/>
  <c r="M62" i="24"/>
  <c r="M63" i="24"/>
  <c r="M64" i="24"/>
  <c r="M65" i="24"/>
  <c r="M66" i="24"/>
  <c r="M67" i="24"/>
  <c r="M68" i="24"/>
  <c r="M69" i="24"/>
  <c r="M70" i="24"/>
  <c r="M71" i="24"/>
  <c r="M72" i="24"/>
  <c r="M73" i="24"/>
  <c r="M74" i="24"/>
  <c r="M75" i="24"/>
  <c r="M76" i="24"/>
  <c r="M77" i="24"/>
  <c r="M58" i="24"/>
  <c r="M3" i="24"/>
  <c r="N3" i="24"/>
  <c r="M4" i="24"/>
  <c r="N4" i="24"/>
  <c r="M5" i="24"/>
  <c r="N5" i="24"/>
  <c r="M6" i="24"/>
  <c r="N6" i="24"/>
  <c r="M7" i="24"/>
  <c r="N7" i="24"/>
  <c r="M8" i="24"/>
  <c r="N8" i="24"/>
  <c r="M9" i="24"/>
  <c r="N9" i="24"/>
  <c r="M10" i="24"/>
  <c r="N10" i="24"/>
  <c r="M11" i="24"/>
  <c r="N11" i="24"/>
  <c r="M12" i="24"/>
  <c r="N12" i="24"/>
  <c r="M13" i="24"/>
  <c r="N13" i="24"/>
  <c r="M14" i="24"/>
  <c r="N14" i="24"/>
  <c r="M15" i="24"/>
  <c r="N15" i="24"/>
  <c r="M16" i="24"/>
  <c r="N16" i="24"/>
  <c r="M17" i="24"/>
  <c r="N17" i="24"/>
  <c r="M18" i="24"/>
  <c r="N18" i="24"/>
  <c r="M19" i="24"/>
  <c r="N19" i="24"/>
  <c r="M20" i="24"/>
  <c r="N20" i="24"/>
  <c r="M21" i="24"/>
  <c r="N21" i="24"/>
  <c r="M22" i="24"/>
  <c r="N22" i="24"/>
  <c r="M23" i="24"/>
  <c r="N23" i="24"/>
  <c r="M24" i="24"/>
  <c r="N24" i="24"/>
  <c r="M25" i="24"/>
  <c r="N25" i="24"/>
  <c r="M26" i="24"/>
  <c r="N26" i="24"/>
  <c r="M27" i="24"/>
  <c r="N27" i="24"/>
  <c r="M28" i="24"/>
  <c r="N28" i="24"/>
  <c r="M29" i="24"/>
  <c r="N29" i="24"/>
  <c r="M30" i="24"/>
  <c r="N30" i="24"/>
  <c r="M31" i="24"/>
  <c r="N31" i="24"/>
  <c r="M32" i="24"/>
  <c r="N32" i="24"/>
  <c r="M33" i="24"/>
  <c r="N33" i="24"/>
  <c r="M34" i="24"/>
  <c r="N34" i="24"/>
  <c r="M35" i="24"/>
  <c r="N35" i="24"/>
  <c r="M36" i="24"/>
  <c r="N36" i="24"/>
  <c r="M37" i="24"/>
  <c r="N37" i="24"/>
  <c r="M38" i="24"/>
  <c r="N38" i="24"/>
  <c r="M39" i="24"/>
  <c r="N39" i="24"/>
  <c r="M40" i="24"/>
  <c r="N40" i="24"/>
  <c r="M41" i="24"/>
  <c r="N41" i="24"/>
  <c r="M42" i="24"/>
  <c r="N42" i="24"/>
  <c r="M43" i="24"/>
  <c r="N43" i="24"/>
  <c r="M44" i="24"/>
  <c r="N44" i="24"/>
  <c r="M45" i="24"/>
  <c r="N45" i="24"/>
  <c r="M46" i="24"/>
  <c r="N46" i="24"/>
  <c r="M47" i="24"/>
  <c r="N47" i="24"/>
  <c r="M48" i="24"/>
  <c r="N48" i="24"/>
  <c r="M49" i="24"/>
  <c r="N49" i="24"/>
  <c r="M50" i="24"/>
  <c r="N50" i="24"/>
  <c r="M51" i="24"/>
  <c r="N51" i="24"/>
  <c r="M52" i="24"/>
  <c r="N52" i="24"/>
  <c r="M53" i="24"/>
  <c r="N53" i="24"/>
  <c r="M54" i="24"/>
  <c r="N54" i="24"/>
  <c r="M55" i="24"/>
  <c r="N55" i="24"/>
  <c r="M56" i="24"/>
  <c r="N56" i="24"/>
  <c r="M57" i="24"/>
  <c r="N57" i="24"/>
  <c r="N2" i="24"/>
  <c r="M2" i="24"/>
  <c r="I40" i="24"/>
  <c r="E59" i="23" l="1"/>
  <c r="C11" i="23" l="1"/>
  <c r="C68" i="23"/>
  <c r="C63" i="23"/>
  <c r="C55" i="23"/>
  <c r="C51" i="23"/>
  <c r="C48" i="23"/>
  <c r="C41" i="23"/>
  <c r="C36" i="23"/>
  <c r="C31" i="23"/>
  <c r="I25" i="22"/>
  <c r="E56" i="21"/>
  <c r="C65" i="21" l="1"/>
  <c r="C60" i="21" l="1"/>
  <c r="C52" i="21"/>
  <c r="C48" i="21"/>
  <c r="C45" i="21"/>
  <c r="C39" i="21"/>
  <c r="C34" i="21"/>
  <c r="C29" i="21"/>
  <c r="C58" i="20" l="1"/>
  <c r="E54" i="20"/>
  <c r="C50" i="20"/>
  <c r="C46" i="20"/>
  <c r="C43" i="20"/>
  <c r="C35" i="20"/>
  <c r="C30" i="20"/>
  <c r="C25" i="20"/>
  <c r="M3" i="19" l="1"/>
  <c r="N3" i="19"/>
  <c r="O3" i="19"/>
  <c r="P3" i="19"/>
  <c r="M4" i="19"/>
  <c r="N4" i="19"/>
  <c r="O4" i="19"/>
  <c r="P4" i="19"/>
  <c r="M5" i="19"/>
  <c r="N5" i="19"/>
  <c r="O5" i="19"/>
  <c r="P5" i="19"/>
  <c r="M6" i="19"/>
  <c r="N6" i="19"/>
  <c r="O6" i="19"/>
  <c r="P6" i="19"/>
  <c r="M7" i="19"/>
  <c r="N7" i="19"/>
  <c r="O7" i="19"/>
  <c r="P7" i="19"/>
  <c r="M8" i="19"/>
  <c r="N8" i="19"/>
  <c r="O8" i="19"/>
  <c r="P8" i="19"/>
  <c r="M9" i="19"/>
  <c r="N9" i="19"/>
  <c r="O9" i="19"/>
  <c r="P9" i="19"/>
  <c r="M10" i="19"/>
  <c r="N10" i="19"/>
  <c r="O10" i="19"/>
  <c r="P10" i="19"/>
  <c r="M11" i="19"/>
  <c r="N11" i="19"/>
  <c r="O11" i="19"/>
  <c r="P11" i="19"/>
  <c r="M12" i="19"/>
  <c r="N12" i="19"/>
  <c r="O12" i="19"/>
  <c r="P12" i="19"/>
  <c r="M13" i="19"/>
  <c r="N13" i="19"/>
  <c r="O13" i="19"/>
  <c r="P13" i="19"/>
  <c r="M14" i="19"/>
  <c r="N14" i="19"/>
  <c r="O14" i="19"/>
  <c r="P14" i="19"/>
  <c r="M15" i="19"/>
  <c r="N15" i="19"/>
  <c r="O15" i="19"/>
  <c r="P15" i="19"/>
  <c r="M16" i="19"/>
  <c r="N16" i="19"/>
  <c r="O16" i="19"/>
  <c r="P16" i="19"/>
  <c r="M17" i="19"/>
  <c r="N17" i="19"/>
  <c r="O17" i="19"/>
  <c r="P17" i="19"/>
  <c r="M18" i="19"/>
  <c r="N18" i="19"/>
  <c r="O18" i="19"/>
  <c r="P18" i="19"/>
  <c r="M19" i="19"/>
  <c r="N19" i="19"/>
  <c r="O19" i="19"/>
  <c r="P19" i="19"/>
  <c r="M20" i="19"/>
  <c r="N20" i="19"/>
  <c r="O20" i="19"/>
  <c r="P20" i="19"/>
  <c r="M21" i="19"/>
  <c r="N21" i="19"/>
  <c r="O21" i="19"/>
  <c r="P21" i="19"/>
  <c r="M22" i="19"/>
  <c r="N22" i="19"/>
  <c r="O22" i="19"/>
  <c r="P22" i="19"/>
  <c r="M23" i="19"/>
  <c r="N23" i="19"/>
  <c r="O23" i="19"/>
  <c r="P23" i="19"/>
  <c r="M24" i="19"/>
  <c r="N24" i="19"/>
  <c r="O24" i="19"/>
  <c r="P24" i="19"/>
  <c r="M25" i="19"/>
  <c r="N25" i="19"/>
  <c r="O25" i="19"/>
  <c r="P25" i="19"/>
  <c r="M26" i="19"/>
  <c r="N26" i="19"/>
  <c r="O26" i="19"/>
  <c r="P26" i="19"/>
  <c r="M27" i="19"/>
  <c r="N27" i="19"/>
  <c r="O27" i="19"/>
  <c r="P27" i="19"/>
  <c r="M28" i="19"/>
  <c r="N28" i="19"/>
  <c r="O28" i="19"/>
  <c r="P28" i="19"/>
  <c r="M29" i="19"/>
  <c r="N29" i="19"/>
  <c r="O29" i="19"/>
  <c r="P29" i="19"/>
  <c r="M30" i="19"/>
  <c r="N30" i="19"/>
  <c r="O30" i="19"/>
  <c r="P30" i="19"/>
  <c r="M31" i="19"/>
  <c r="N31" i="19"/>
  <c r="O31" i="19"/>
  <c r="P31" i="19"/>
  <c r="M32" i="19"/>
  <c r="N32" i="19"/>
  <c r="O32" i="19"/>
  <c r="P32" i="19"/>
  <c r="M33" i="19"/>
  <c r="N33" i="19"/>
  <c r="O33" i="19"/>
  <c r="P33" i="19"/>
  <c r="M34" i="19"/>
  <c r="N34" i="19"/>
  <c r="O34" i="19"/>
  <c r="P34" i="19"/>
  <c r="M35" i="19"/>
  <c r="N35" i="19"/>
  <c r="O35" i="19"/>
  <c r="P35" i="19"/>
  <c r="M36" i="19"/>
  <c r="N36" i="19"/>
  <c r="O36" i="19"/>
  <c r="P36" i="19"/>
  <c r="M37" i="19"/>
  <c r="N37" i="19"/>
  <c r="O37" i="19"/>
  <c r="P37" i="19"/>
  <c r="M38" i="19"/>
  <c r="N38" i="19"/>
  <c r="O38" i="19"/>
  <c r="P38" i="19"/>
  <c r="M39" i="19"/>
  <c r="Q42" i="19" s="1"/>
  <c r="N39" i="19"/>
  <c r="O39" i="19"/>
  <c r="P39" i="19"/>
  <c r="M40" i="19"/>
  <c r="N40" i="19"/>
  <c r="O40" i="19"/>
  <c r="P40" i="19"/>
  <c r="M41" i="19"/>
  <c r="N41" i="19"/>
  <c r="O41" i="19"/>
  <c r="P41" i="19"/>
  <c r="M42" i="19"/>
  <c r="N42" i="19"/>
  <c r="O42" i="19"/>
  <c r="P42" i="19"/>
  <c r="M43" i="19"/>
  <c r="N43" i="19"/>
  <c r="O43" i="19"/>
  <c r="P43" i="19"/>
  <c r="M44" i="19"/>
  <c r="N44" i="19"/>
  <c r="O44" i="19"/>
  <c r="P44" i="19"/>
  <c r="M45" i="19"/>
  <c r="N45" i="19"/>
  <c r="O45" i="19"/>
  <c r="P45" i="19"/>
  <c r="M46" i="19"/>
  <c r="N46" i="19"/>
  <c r="O46" i="19"/>
  <c r="P46" i="19"/>
  <c r="M47" i="19"/>
  <c r="N47" i="19"/>
  <c r="O47" i="19"/>
  <c r="P47" i="19"/>
  <c r="M48" i="19"/>
  <c r="N48" i="19"/>
  <c r="O48" i="19"/>
  <c r="P48" i="19"/>
  <c r="M49" i="19"/>
  <c r="N49" i="19"/>
  <c r="O49" i="19"/>
  <c r="P49" i="19"/>
  <c r="M50" i="19"/>
  <c r="N50" i="19"/>
  <c r="O50" i="19"/>
  <c r="P50" i="19"/>
  <c r="M51" i="19"/>
  <c r="N51" i="19"/>
  <c r="O51" i="19"/>
  <c r="P51" i="19"/>
  <c r="M52" i="19"/>
  <c r="N52" i="19"/>
  <c r="O52" i="19"/>
  <c r="P52" i="19"/>
  <c r="M53" i="19"/>
  <c r="N53" i="19"/>
  <c r="O53" i="19"/>
  <c r="P53" i="19"/>
  <c r="M54" i="19"/>
  <c r="N54" i="19"/>
  <c r="O54" i="19"/>
  <c r="P54" i="19"/>
  <c r="M55" i="19"/>
  <c r="N55" i="19"/>
  <c r="O55" i="19"/>
  <c r="P55" i="19"/>
  <c r="M56" i="19"/>
  <c r="N56" i="19"/>
  <c r="O56" i="19"/>
  <c r="P56" i="19"/>
  <c r="M57" i="19"/>
  <c r="N57" i="19"/>
  <c r="O57" i="19"/>
  <c r="P57" i="19"/>
  <c r="M58" i="19"/>
  <c r="N58" i="19"/>
  <c r="O58" i="19"/>
  <c r="P58" i="19"/>
  <c r="M59" i="19"/>
  <c r="N59" i="19"/>
  <c r="O59" i="19"/>
  <c r="P59" i="19"/>
  <c r="M60" i="19"/>
  <c r="N60" i="19"/>
  <c r="O60" i="19"/>
  <c r="P60" i="19"/>
  <c r="M61" i="19"/>
  <c r="N61" i="19"/>
  <c r="O61" i="19"/>
  <c r="P61" i="19"/>
  <c r="M62" i="19"/>
  <c r="N62" i="19"/>
  <c r="O62" i="19"/>
  <c r="P62" i="19"/>
  <c r="M63" i="19"/>
  <c r="N63" i="19"/>
  <c r="O63" i="19"/>
  <c r="P63" i="19"/>
  <c r="M64" i="19"/>
  <c r="N64" i="19"/>
  <c r="O64" i="19"/>
  <c r="P64" i="19"/>
  <c r="M65" i="19"/>
  <c r="N65" i="19"/>
  <c r="O65" i="19"/>
  <c r="P65" i="19"/>
  <c r="M66" i="19"/>
  <c r="N66" i="19"/>
  <c r="O66" i="19"/>
  <c r="P66" i="19"/>
  <c r="M67" i="19"/>
  <c r="N67" i="19"/>
  <c r="O67" i="19"/>
  <c r="P67" i="19"/>
  <c r="M68" i="19"/>
  <c r="N68" i="19"/>
  <c r="O68" i="19"/>
  <c r="P68" i="19"/>
  <c r="M69" i="19"/>
  <c r="N69" i="19"/>
  <c r="O69" i="19"/>
  <c r="P69" i="19"/>
  <c r="M70" i="19"/>
  <c r="N70" i="19"/>
  <c r="O70" i="19"/>
  <c r="P70" i="19"/>
  <c r="M71" i="19"/>
  <c r="N71" i="19"/>
  <c r="O71" i="19"/>
  <c r="P71" i="19"/>
  <c r="M72" i="19"/>
  <c r="N72" i="19"/>
  <c r="O72" i="19"/>
  <c r="P72" i="19"/>
  <c r="M73" i="19"/>
  <c r="N73" i="19"/>
  <c r="O73" i="19"/>
  <c r="P73" i="19"/>
  <c r="M74" i="19"/>
  <c r="N74" i="19"/>
  <c r="O74" i="19"/>
  <c r="P74" i="19"/>
  <c r="M75" i="19"/>
  <c r="N75" i="19"/>
  <c r="O75" i="19"/>
  <c r="P75" i="19"/>
  <c r="M76" i="19"/>
  <c r="N76" i="19"/>
  <c r="O76" i="19"/>
  <c r="P76" i="19"/>
  <c r="N2" i="19"/>
  <c r="O2" i="19"/>
  <c r="P2" i="19"/>
  <c r="M2" i="19"/>
  <c r="C35" i="18" l="1"/>
  <c r="C58" i="18" l="1"/>
  <c r="E54" i="18"/>
  <c r="C50" i="18"/>
  <c r="C46" i="18"/>
  <c r="C43" i="18"/>
  <c r="C30" i="18"/>
  <c r="C25" i="18"/>
  <c r="N61" i="17" l="1"/>
  <c r="O61" i="17"/>
  <c r="N62" i="17"/>
  <c r="O62" i="17"/>
  <c r="N63" i="17"/>
  <c r="O63" i="17"/>
  <c r="N64" i="17"/>
  <c r="O64" i="17"/>
  <c r="N65" i="17"/>
  <c r="O65" i="17"/>
  <c r="N66" i="17"/>
  <c r="O66" i="17"/>
  <c r="N67" i="17"/>
  <c r="O67" i="17"/>
  <c r="N68" i="17"/>
  <c r="O68" i="17"/>
  <c r="N69" i="17"/>
  <c r="O69" i="17"/>
  <c r="N70" i="17"/>
  <c r="O70" i="17"/>
  <c r="N71" i="17"/>
  <c r="O71" i="17"/>
  <c r="N72" i="17"/>
  <c r="O72" i="17"/>
  <c r="N73" i="17"/>
  <c r="O73" i="17"/>
  <c r="N74" i="17"/>
  <c r="O74" i="17"/>
  <c r="N75" i="17"/>
  <c r="O75" i="17"/>
  <c r="N76" i="17"/>
  <c r="O76" i="17"/>
  <c r="N77" i="17"/>
  <c r="O77" i="17"/>
  <c r="N78" i="17"/>
  <c r="O78" i="17"/>
  <c r="N79" i="17"/>
  <c r="O79" i="17"/>
  <c r="N80" i="17"/>
  <c r="O80" i="17"/>
  <c r="O60" i="17"/>
  <c r="N60" i="17"/>
  <c r="N58" i="17" l="1"/>
  <c r="O59" i="17"/>
  <c r="N59" i="17"/>
  <c r="O58" i="17"/>
  <c r="O57" i="17"/>
  <c r="N57" i="17"/>
  <c r="O56" i="17"/>
  <c r="N56" i="17"/>
  <c r="O55" i="17"/>
  <c r="N55" i="17"/>
  <c r="O54" i="17"/>
  <c r="N54" i="17"/>
  <c r="O53" i="17"/>
  <c r="N53" i="17"/>
  <c r="O52" i="17"/>
  <c r="N52" i="17"/>
  <c r="O51" i="17"/>
  <c r="N51" i="17"/>
  <c r="O50" i="17"/>
  <c r="N50" i="17"/>
  <c r="O49" i="17"/>
  <c r="N49" i="17"/>
  <c r="O48" i="17"/>
  <c r="N48" i="17"/>
  <c r="O47" i="17"/>
  <c r="N47" i="17"/>
  <c r="O46" i="17"/>
  <c r="N46" i="17"/>
  <c r="O45" i="17"/>
  <c r="N45" i="17"/>
  <c r="O44" i="17"/>
  <c r="N44" i="17"/>
  <c r="O43" i="17"/>
  <c r="N43" i="17"/>
  <c r="O42" i="17"/>
  <c r="N42" i="17"/>
  <c r="O41" i="17"/>
  <c r="N41" i="17"/>
  <c r="O40" i="17"/>
  <c r="N40" i="17"/>
  <c r="O39" i="17"/>
  <c r="N39" i="17"/>
  <c r="O38" i="17"/>
  <c r="N38" i="17"/>
  <c r="O37" i="17"/>
  <c r="N37" i="17"/>
  <c r="O36" i="17"/>
  <c r="N36" i="17"/>
  <c r="O35" i="17"/>
  <c r="N35" i="17"/>
  <c r="O34" i="17"/>
  <c r="N34" i="17"/>
  <c r="O33" i="17"/>
  <c r="N33" i="17"/>
  <c r="O32" i="17"/>
  <c r="N32" i="17"/>
  <c r="O31" i="17"/>
  <c r="N31" i="17"/>
  <c r="O30" i="17"/>
  <c r="N30" i="17"/>
  <c r="O29" i="17"/>
  <c r="N29" i="17"/>
  <c r="O28" i="17"/>
  <c r="N28" i="17"/>
  <c r="O27" i="17"/>
  <c r="N27" i="17"/>
  <c r="O26" i="17"/>
  <c r="N26" i="17"/>
  <c r="O25" i="17"/>
  <c r="N25" i="17"/>
  <c r="O24" i="17"/>
  <c r="N24" i="17"/>
  <c r="O23" i="17"/>
  <c r="N23" i="17"/>
  <c r="O22" i="17"/>
  <c r="N22" i="17"/>
  <c r="O21" i="17"/>
  <c r="N21" i="17"/>
  <c r="O20" i="17"/>
  <c r="N20" i="17"/>
  <c r="O19" i="17"/>
  <c r="N19" i="17"/>
  <c r="O18" i="17"/>
  <c r="N18" i="17"/>
  <c r="O17" i="17"/>
  <c r="N17" i="17"/>
  <c r="O16" i="17"/>
  <c r="N16" i="17"/>
  <c r="O15" i="17"/>
  <c r="N15" i="17"/>
  <c r="O14" i="17"/>
  <c r="N14" i="17"/>
  <c r="O13" i="17"/>
  <c r="N13" i="17"/>
  <c r="O12" i="17"/>
  <c r="N12" i="17"/>
  <c r="O11" i="17"/>
  <c r="N11" i="17"/>
  <c r="O10" i="17"/>
  <c r="N10" i="17"/>
  <c r="O9" i="17"/>
  <c r="N9" i="17"/>
  <c r="O8" i="17"/>
  <c r="N8" i="17"/>
  <c r="O7" i="17"/>
  <c r="N7" i="17"/>
  <c r="O6" i="17"/>
  <c r="N6" i="17"/>
  <c r="O5" i="17"/>
  <c r="N5" i="17"/>
  <c r="O4" i="17"/>
  <c r="N4" i="17"/>
  <c r="O3" i="17"/>
  <c r="N3" i="17"/>
  <c r="O2" i="17"/>
  <c r="N2" i="17"/>
  <c r="P50" i="17" l="1"/>
  <c r="J52" i="17"/>
  <c r="J42" i="17"/>
  <c r="I38" i="17"/>
  <c r="J38" i="17" s="1"/>
  <c r="J10" i="17"/>
  <c r="J5" i="17"/>
  <c r="J4" i="17"/>
  <c r="C31" i="16"/>
  <c r="C60" i="16" l="1"/>
  <c r="E56" i="16"/>
  <c r="C52" i="16"/>
  <c r="C48" i="16"/>
  <c r="C42" i="16"/>
  <c r="C35" i="16"/>
  <c r="C30" i="16"/>
  <c r="C25" i="16"/>
  <c r="I10" i="15" l="1"/>
  <c r="J40" i="15" l="1"/>
  <c r="J4" i="15"/>
  <c r="C42" i="14" l="1"/>
  <c r="C60" i="14"/>
  <c r="E56" i="14" l="1"/>
  <c r="C52" i="14"/>
  <c r="C48" i="14"/>
  <c r="C35" i="14"/>
  <c r="C30" i="14"/>
  <c r="C25" i="14"/>
  <c r="J50" i="13" l="1"/>
  <c r="J40" i="13" l="1"/>
  <c r="J25" i="13"/>
  <c r="I21" i="13"/>
  <c r="J21" i="13" s="1"/>
  <c r="J14" i="13"/>
  <c r="J8" i="13"/>
  <c r="J4" i="13"/>
  <c r="C48" i="12"/>
  <c r="C36" i="12"/>
  <c r="C30" i="12" l="1"/>
  <c r="C25" i="12"/>
  <c r="C56" i="12" l="1"/>
  <c r="E52" i="12"/>
  <c r="C44" i="12"/>
  <c r="C47" i="10" l="1"/>
  <c r="C30" i="10"/>
  <c r="C25" i="10"/>
  <c r="C55" i="10" l="1"/>
  <c r="E51" i="10"/>
  <c r="C43" i="10"/>
  <c r="C35" i="10"/>
  <c r="J63" i="9" l="1"/>
  <c r="J62" i="9"/>
  <c r="J44" i="9"/>
  <c r="J40" i="9"/>
  <c r="I38" i="9"/>
  <c r="J38" i="9" s="1"/>
  <c r="J26" i="9"/>
  <c r="J22" i="9"/>
  <c r="J17" i="9"/>
  <c r="J10" i="9"/>
  <c r="J6" i="9"/>
  <c r="J5" i="9"/>
  <c r="C32" i="7"/>
  <c r="J6" i="8"/>
  <c r="J2" i="8"/>
  <c r="C54" i="7" l="1"/>
  <c r="C34" i="7"/>
  <c r="E50" i="7" l="1"/>
  <c r="C44" i="7"/>
  <c r="C25" i="7"/>
  <c r="D25" i="5" l="1"/>
  <c r="E47" i="5" l="1"/>
  <c r="I37" i="6"/>
  <c r="I31" i="6"/>
  <c r="J31" i="6" s="1"/>
  <c r="J40" i="6"/>
  <c r="J27" i="6"/>
  <c r="J21" i="6"/>
  <c r="J14" i="6"/>
  <c r="J9" i="6"/>
  <c r="J5" i="6"/>
  <c r="J4" i="6"/>
  <c r="C25" i="5"/>
  <c r="I32" i="6" s="1"/>
  <c r="J28" i="6"/>
  <c r="C42" i="5" l="1"/>
  <c r="C32" i="5"/>
  <c r="I38" i="6" s="1"/>
  <c r="F31" i="4"/>
  <c r="D83" i="4" l="1"/>
  <c r="D113" i="4" l="1"/>
  <c r="D110" i="4"/>
  <c r="A47" i="4" l="1"/>
  <c r="G13" i="4"/>
  <c r="F13" i="4"/>
  <c r="E13" i="4"/>
  <c r="D13" i="4"/>
  <c r="A47" i="3" l="1"/>
  <c r="G13" i="3"/>
  <c r="F13" i="3"/>
  <c r="E13" i="3"/>
  <c r="D13" i="3"/>
  <c r="A47" i="2" l="1"/>
  <c r="G13" i="2"/>
  <c r="F13" i="2"/>
  <c r="E13" i="2"/>
  <c r="D13" i="2"/>
  <c r="A47" i="1" l="1"/>
  <c r="G13" i="1"/>
  <c r="F13" i="1"/>
  <c r="E13" i="1"/>
  <c r="D13" i="1"/>
</calcChain>
</file>

<file path=xl/sharedStrings.xml><?xml version="1.0" encoding="utf-8"?>
<sst xmlns="http://schemas.openxmlformats.org/spreadsheetml/2006/main" count="5527" uniqueCount="826">
  <si>
    <t>TCF- Viet Nam - HN Branch</t>
  </si>
  <si>
    <t>FILE KIỂM TRA KẾ TOÁN HÀNG THÁNG</t>
  </si>
  <si>
    <t>Maker (PIC)</t>
  </si>
  <si>
    <t>Sen 1</t>
  </si>
  <si>
    <t>Sen 2</t>
  </si>
  <si>
    <t>Manager</t>
  </si>
  <si>
    <t>STT</t>
  </si>
  <si>
    <t>Tài khoản</t>
  </si>
  <si>
    <t>Thủ tục kiểm tra</t>
  </si>
  <si>
    <t>Kiểm tra xem có tình trạng: Một khách hàng mở nhiều mã đối tượng không?</t>
  </si>
  <si>
    <t>Hàng tồn kho</t>
  </si>
  <si>
    <t>Phương pháp tính giá xuất kho, xác định giá trị sản phẩm dở dang đã phù hợp, nhất quán trong năm tài chính chưa?</t>
  </si>
  <si>
    <t>Kiểm tra các chi phí ghi thẳng vào giá vốn, không qua các TK chi phí (nếu có).</t>
  </si>
  <si>
    <t>Kiểm tra tính cần thiết của việc trích lập dự phòng giảm giá Hàng tồn kho (do giá trị thuần có thể thực hiện được thấp hơn giá thị trường).</t>
  </si>
  <si>
    <t>211, 213, 214</t>
  </si>
  <si>
    <t>Kiểm tra khung thời gian khấu hao TSCD theo đúng khung thời gian quy định hiện hành theo quy định tại Phụ lục I của Thông tư Số 45/2013/TT-BTC ngày 25/4/2013 của Bộ tài chính hay không?</t>
  </si>
  <si>
    <t>Kiểm tra hồ sơ mua sắm TSCĐ, hồ sơ liên quan tới các chi phí để hình thành TSCĐ</t>
  </si>
  <si>
    <t>Kiểm tra hồ sơ liên quan tới xây dựng cơ bản, hồ sơ liên quan tới từng công trình, hạng mục công trình</t>
  </si>
  <si>
    <t>Kiểm tra các biên bản quyết toán, nghiệm thu, thanh lý công trình dự án</t>
  </si>
  <si>
    <t>Kiểm tra xem có tình trạng: Một nhà cung cấp mở nhiều mã đối tượng không?</t>
  </si>
  <si>
    <t>Tra cứu công nợ thuế online hoặc xin sổ công nợ thuế hàng quý hoặc 6 tháng/lần để thực hiện đối chiếu và clear công nợ thuế</t>
  </si>
  <si>
    <t>Đối chiếu số dư bảo hiểm với thông báo BHXH, clear nguyên nhân từng tháng</t>
  </si>
  <si>
    <t>Kiểm tra xem khách hàng đã góp đủ vốn so với giấy chứng nhận đầu tư, giấy đăng ký doanh nghiệp chưa</t>
  </si>
  <si>
    <t>Đối với các giao dịch góp vốn bằng ngoại tệ, xem xét tỷ giá ghi nhận vốn góp</t>
  </si>
  <si>
    <t>Kiểm tra bút toán kết chuyển từ 4212 sang 4211 đầu kỳ kế toán</t>
  </si>
  <si>
    <t>Kiểm tra xem đã hạch tóan thuế TNDN chưa</t>
  </si>
  <si>
    <t xml:space="preserve">Đối chiếu giá vốn hàng bán (từng tháng, từng mặt hàng) đã ghi nhận giữa sổ cái với báo cáo NXT thành phẩm, hàng hóa. </t>
  </si>
  <si>
    <t>Những khỏan gía vốn nào có thể bị loại ra khi quyết toán thuế?</t>
  </si>
  <si>
    <t>Các vấn đề khác</t>
  </si>
  <si>
    <t>Đọc lướt sổ cái để xác định các nghiệp vụ bất thường (về nội dung, giá trị, tài khoản đối ứng...)</t>
  </si>
  <si>
    <t>Kiểm tra phân loại và trình bày các khoản mục trên BCTC.</t>
  </si>
  <si>
    <t>Period</t>
  </si>
  <si>
    <t>Checking date</t>
  </si>
  <si>
    <t>Checking note</t>
  </si>
  <si>
    <t>334, 338</t>
  </si>
  <si>
    <t>So sánh số dư tiền mặt trên sổ với sổ quỹ của khách hàng cung cấp (hoặc biên bản kiểm kê quỹ - nếu có)</t>
  </si>
  <si>
    <t>Pivort để check xem có đối ứng bất thường nào không</t>
  </si>
  <si>
    <t>Check sổ quỹ TK 111 xem có bị âm từng thời điểm không</t>
  </si>
  <si>
    <t>Check xem có phát sinh giao dịch thanh toán nào từ 20M bằng tiền mặt không</t>
  </si>
  <si>
    <t xml:space="preserve">So sánh số dư TKNH trên sao kê, sổ phụ từng ngân hàng với số dư cuối kỳ trên sổ, báo cáo </t>
  </si>
  <si>
    <r>
      <t xml:space="preserve">Kiểm tra việc ghi nhận tỷ giá ngoại tệ trong kỳ </t>
    </r>
    <r>
      <rPr>
        <i/>
        <sz val="11"/>
        <rFont val="Times New Roman"/>
        <family val="1"/>
      </rPr>
      <t>(So sánh số dư giữa sổ và bảng CLTG về số dư ngoại tệ và VNĐ tương ứng)</t>
    </r>
  </si>
  <si>
    <r>
      <t xml:space="preserve">Kiểm tra bảng đánh giá lại CLTG chưa thực hiện cuối kỳ và việc ghi nhận trên sổ sách </t>
    </r>
    <r>
      <rPr>
        <i/>
        <sz val="11"/>
        <rFont val="Times New Roman"/>
        <family val="1"/>
      </rPr>
      <t>(Đối với tháng cuối của năm tài chính)</t>
    </r>
  </si>
  <si>
    <r>
      <t xml:space="preserve">Check xem các tài khoản ngân hàng đã thông báo với sở kế hoạch đầu tư chưa </t>
    </r>
    <r>
      <rPr>
        <i/>
        <sz val="11"/>
        <rFont val="Times New Roman"/>
        <family val="1"/>
      </rPr>
      <t>(trong trường hợp có phát sinh thêm TKNH mới)</t>
    </r>
  </si>
  <si>
    <r>
      <t xml:space="preserve">Đối với các khoản chuyển tiền thanh toán cho nhà cung cấp nước ngoài </t>
    </r>
    <r>
      <rPr>
        <i/>
        <sz val="11"/>
        <rFont val="Times New Roman"/>
        <family val="1"/>
      </rPr>
      <t>(Phần mềm, dịch vụ tư vấn, thanh toán lãi vay ngoại tệ, tiền lương, ăn nghỉ cho chuyên gia, mua bán hàng hóa theo hình thức Incoterms.......)</t>
    </r>
    <r>
      <rPr>
        <sz val="11"/>
        <rFont val="Times New Roman"/>
        <family val="1"/>
      </rPr>
      <t xml:space="preserve"> lưu ý check xem có phát sinh thuế Nhà thầu không? </t>
    </r>
  </si>
  <si>
    <t>Chủ yếu là các khoản tiền gửi tiết kiệm có kỳ hạn ngắn hạn (Kiểm tra hợp đồng để xem xét giá trị và thời hạn của khoản đầu tư)</t>
  </si>
  <si>
    <t xml:space="preserve">Đối chiếu số dư trên sổ với sao kê tiền gửi tiết kiệm và bảng theo dõi TGTK </t>
  </si>
  <si>
    <t>So sánh số dư 131 trên sổ với bảng tổng hợp công nợ 131 tương ứng từng loại ngoại tệ (VND, USD, JPY,...)</t>
  </si>
  <si>
    <t>Đối chiếu với bảng theo dõi của khách hàng (nếu có)</t>
  </si>
  <si>
    <t>Break down số dư 131 trên sổ</t>
  </si>
  <si>
    <r>
      <t xml:space="preserve">Xem xét bảng tổng hợp công nợ 131 </t>
    </r>
    <r>
      <rPr>
        <i/>
        <sz val="11"/>
        <rFont val="Times New Roman"/>
        <family val="1"/>
      </rPr>
      <t>(Đối với các đối tượng có số dư lớn, không biến động, nợ quá hạn hay không? -&gt; Cần trao đổi với khách hàng những biến động đó. Và đặc biệt đối với khoản công nợ quá hạn cần trích lập dự phòng)</t>
    </r>
    <r>
      <rPr>
        <sz val="11"/>
        <rFont val="Times New Roman"/>
        <family val="1"/>
      </rPr>
      <t xml:space="preserve"> </t>
    </r>
  </si>
  <si>
    <r>
      <t xml:space="preserve">Kiểm tra các nghiệp vụ bù trừ công nợ: </t>
    </r>
    <r>
      <rPr>
        <i/>
        <sz val="11"/>
        <rFont val="Times New Roman"/>
        <family val="1"/>
      </rPr>
      <t>Xem xét hợp đồng, biên bản thỏa thuận, biên bản đối chiếu và bù trừ công nợ giữa các bên (kiểm tra 100%)</t>
    </r>
  </si>
  <si>
    <r>
      <t xml:space="preserve">Đối với các KH là bên liên quan: </t>
    </r>
    <r>
      <rPr>
        <i/>
        <sz val="11"/>
        <rFont val="Times New Roman"/>
        <family val="1"/>
      </rPr>
      <t>Kiểm tra 100%</t>
    </r>
  </si>
  <si>
    <r>
      <t xml:space="preserve">Kiểm tra chi tiết các đối tượng công nợ ngoại tệ phát sinh trong kỳ </t>
    </r>
    <r>
      <rPr>
        <i/>
        <sz val="11"/>
        <rFont val="Times New Roman"/>
        <family val="1"/>
      </rPr>
      <t>(Kiểm tra 100%)</t>
    </r>
  </si>
  <si>
    <r>
      <t xml:space="preserve">Có số dư bên có tài khoản 131 không? </t>
    </r>
    <r>
      <rPr>
        <i/>
        <sz val="11"/>
        <rFont val="Times New Roman"/>
        <family val="1"/>
      </rPr>
      <t>Nếu có, kiểm tra xem có bỏ sót doanh thu chưa ghi nhận không? Có hạch toán nhầm mã đối tượng không?</t>
    </r>
  </si>
  <si>
    <t xml:space="preserve">So sánh số dư trên sổ với bảng kê VAT và các tờ khai thuế GTGT hàng tháng (quý) </t>
  </si>
  <si>
    <t>- VAT chưa kê khai: check invoice detail</t>
  </si>
  <si>
    <t>Break down số dư 138 trên sổ</t>
  </si>
  <si>
    <t>So sánh số dư 138 trên sổ với bảng tổng hợp công nợ 138</t>
  </si>
  <si>
    <r>
      <t xml:space="preserve">Khách hàng có đẩy đủ phiếu chi, phiếu thu, sổ quỹ có dấu và ký đầy đủ chưa? 
</t>
    </r>
    <r>
      <rPr>
        <i/>
        <sz val="11"/>
        <rFont val="Times New Roman"/>
        <family val="1"/>
      </rPr>
      <t>(Nếu chưa có, lưu ý note vào note report)</t>
    </r>
  </si>
  <si>
    <r>
      <t xml:space="preserve">KH có đầy đủ sao kê, sổ phụ ngân hàng, chứng từ giao dịch có dấu và chữ ký của ngân hàng chưa? 
</t>
    </r>
    <r>
      <rPr>
        <i/>
        <sz val="11"/>
        <rFont val="Times New Roman"/>
        <family val="1"/>
      </rPr>
      <t>(Nếu chưa có, lưu ý note vào note report)</t>
    </r>
  </si>
  <si>
    <r>
      <t xml:space="preserve">- Lãi Tiền gửi tiết kiệm: 
</t>
    </r>
    <r>
      <rPr>
        <i/>
        <sz val="11"/>
        <rFont val="Times New Roman"/>
        <family val="1"/>
      </rPr>
      <t>+ Kiểm tra việc tính lãi TGTK đã chính xác chưa? 
+ So sánh SD trên sổ và bảng tính lãi TGTK</t>
    </r>
  </si>
  <si>
    <t>So sánh số dư 141 trên sổ với bảng tổng hợp công nợ 141</t>
  </si>
  <si>
    <t>Break down số dư 141 trên sổ</t>
  </si>
  <si>
    <t xml:space="preserve">Check hồ sơ tạm ứng có đầy đủ không? Việc hoàn ứng có đúng thời hạn không? </t>
  </si>
  <si>
    <r>
      <t xml:space="preserve">Kiểm tra tính hợp lý, hợp lệ, hợp pháp của hóa đơn hàng tháng trước khi hạch toán vào TK 133 và kê khai VAT
</t>
    </r>
    <r>
      <rPr>
        <b/>
        <i/>
        <u/>
        <sz val="11"/>
        <rFont val="Times New Roman"/>
        <family val="1"/>
      </rPr>
      <t>1) Hợp lý:</t>
    </r>
    <r>
      <rPr>
        <i/>
        <sz val="11"/>
        <rFont val="Times New Roman"/>
        <family val="1"/>
      </rPr>
      <t xml:space="preserve">
Nội dung của khoản chi phải phù hợp và phục vụ hoạt động sản xuất kinh doanh của đơn vị.
</t>
    </r>
    <r>
      <rPr>
        <b/>
        <i/>
        <u/>
        <sz val="11"/>
        <rFont val="Times New Roman"/>
        <family val="1"/>
      </rPr>
      <t>2) Hợp lệ:</t>
    </r>
    <r>
      <rPr>
        <i/>
        <sz val="11"/>
        <rFont val="Times New Roman"/>
        <family val="1"/>
      </rPr>
      <t xml:space="preserve">
Hình thức của hóa đơn tuân thủ đúng quy định về việc xuất hóa đơn:
+ Hóa đơn thể hiện đầy đủ các thông tin cần thiết (thông tin người bán, người mua, thông tin mặt hàng, giá trị thuế suất....).
+ Đặc biệt phải check thông tin người mua (thông tin công ty) so khớp với thông tin trên IRC, ERC
</t>
    </r>
    <r>
      <rPr>
        <b/>
        <i/>
        <u/>
        <sz val="11"/>
        <rFont val="Times New Roman"/>
        <family val="1"/>
      </rPr>
      <t>3) Hóa đơn hợp pháp:</t>
    </r>
    <r>
      <rPr>
        <i/>
        <sz val="11"/>
        <rFont val="Times New Roman"/>
        <family val="1"/>
      </rPr>
      <t xml:space="preserve">
Không sử dụng hóa đơn giả, hóa đơn chưa được thông báo phát hành, hóa đơn của NCC bỏ trốn, hóa đơn xuất ra không đúng ngành nghề đã đăng ký của người bán
- Check hóa đơn DN bỏ trốn: 
+ check trên trang: tracuuthongtinnguoinopthue &amp; tracuuhoadon 
+ Nếu cẩn trọng, có thể in màn hình tra cứu để kẹp cùng các hóa đơn có giá trị lớn, từ 20M trở lên</t>
    </r>
  </si>
  <si>
    <t>Kiểm tra các số dư bất thường trên báo cáo nhập xuất tồn (số âm, số dư lớn,...)</t>
  </si>
  <si>
    <t>Đối chiếu số liệu trên bảng tính giá thành với số lượng thành phẩm trên bảng tổng hợp NXT trong kỳ.</t>
  </si>
  <si>
    <r>
      <t>So sánh số dư trên sổ với số dư trên bảng nhập xuất tồn trên phần mềm</t>
    </r>
    <r>
      <rPr>
        <i/>
        <sz val="11"/>
        <rFont val="Times New Roman"/>
        <family val="1"/>
      </rPr>
      <t xml:space="preserve"> (và bảng nhập xuất tồn của khách hàng (nếu có))</t>
    </r>
  </si>
  <si>
    <t>Kiểm tra 100% với các giao dịch mua/bán/nhập khẩu HTK với bên liên quan</t>
  </si>
  <si>
    <r>
      <t xml:space="preserve">Khách hàng có đẩy đủ phiếu nhập, phiếu xuất, bảng tổng hợp nhập xuất tồn có dấu và ký đầy đủ chưa? 
</t>
    </r>
    <r>
      <rPr>
        <i/>
        <sz val="11"/>
        <rFont val="Times New Roman"/>
        <family val="1"/>
      </rPr>
      <t>(Nếu chưa có, lưu ý note vào note report)</t>
    </r>
  </si>
  <si>
    <t>Đối chiếu số dư 154 trên sổ với bảng tính GTSP</t>
  </si>
  <si>
    <t>Trường hợp công ty có lập dự phòng, hủy hay bán phế liệu: Có lưu hồ sơ đầy đủ không?</t>
  </si>
  <si>
    <t>So sánh số dư giữa sổ kế toán và bảng phân bổ</t>
  </si>
  <si>
    <r>
      <t xml:space="preserve">Kiểm tra tính chính xác của bảng phân bổ 242: 
</t>
    </r>
    <r>
      <rPr>
        <i/>
        <sz val="11"/>
        <rFont val="Times New Roman"/>
        <family val="1"/>
      </rPr>
      <t xml:space="preserve">- SD đầu kỳ khớp với số dư CK trước chưa? 
- Thời gian phân bổ hợp lý chưa?
- Tài khoản phân bổ chi phí cho từng bộ phận hợp lý chưa?
- Công thức trên bảng phân bổ chính xác chưa?
- Kiểm tra tính hợp lý và nhất quán của việc phân loại khoản mục CPTT ngắn hạn, dài hạn và thời gian phân bổ </t>
    </r>
  </si>
  <si>
    <t>Kiểm tra chi tiết chứng từ phát sinh tăng 242 để xem xét thời gian phân bổ hợp lý, tài khoản phân bổ chi phí cho từng bộ phận (Confirm với KH các thông tin này)</t>
  </si>
  <si>
    <t>So sánh số dư giữa sổ kế toán và bảng khấu hao TSCĐ</t>
  </si>
  <si>
    <t>Check chi tiết chứng từ phát sinh tăng TSCĐ để kiểm tra điều kiện ghi nhận TSCĐ đã hợp lý theo quy định hiện hành chưa, xem xét thời gian khấu hao hợp lý, tài khoản chi phí khấu hao cho từng bộ phận (Confirm với KH các thông tin này)</t>
  </si>
  <si>
    <r>
      <t xml:space="preserve">Check hồ sơ thanh lý tài sản cố định đã đầy đủ chưa?, hạch toán sổ sách phù hợp chưa? Và việc trình bày trên BCTC đã hợp lý chưa? </t>
    </r>
    <r>
      <rPr>
        <i/>
        <sz val="11"/>
        <rFont val="Times New Roman"/>
        <family val="1"/>
      </rPr>
      <t>(Lãi, lỗ thanh lý TSCĐ sẽ offset khi trình bày trên BCTC)</t>
    </r>
  </si>
  <si>
    <r>
      <t xml:space="preserve">Kiểm tra tính chính xác của bảng khấu hao TSCĐ: 
</t>
    </r>
    <r>
      <rPr>
        <i/>
        <sz val="11"/>
        <rFont val="Times New Roman"/>
        <family val="1"/>
      </rPr>
      <t>- SD đầu kỳ khớp với số dư CK trước chưa? 
- Thời gian khấu hao hợp lý chưa?
- Tài khoản chi phí khấu hao cho từng bộ phận hợp lý chưa?
- Công thức trên bảng khấu hao chính xác chưa?
- Kiểm tra tính hợp lý và nhất quán của việc phân loại TSCĐ và thời gian khấu hao</t>
    </r>
  </si>
  <si>
    <t>Đối với các TSCĐ tăng do nhập khẩu: Kiểm tra, đánh giá sự phù hợp về thời điểm ghi nhận và tỷ giá sử dụng khi ghi nhận TSCĐ</t>
  </si>
  <si>
    <t>So sánh số dư 331 trên sổ với bảng tổng hợp công nợ 331 tương ứng từng loại ngoại tệ (VND, USD, JPY,...)</t>
  </si>
  <si>
    <t>Break down số dư 331 trên sổ</t>
  </si>
  <si>
    <r>
      <t xml:space="preserve">Với dư nợ bên TK 331: 
</t>
    </r>
    <r>
      <rPr>
        <i/>
        <sz val="11"/>
        <rFont val="Times New Roman"/>
        <family val="1"/>
      </rPr>
      <t>- Các khoản ứng trước cho Nhà cung cấp có phù hợp với Điều khoản ứng trước trên Hợp đồng không? Kiểm tra xuống hợp đồng, nghiệm thu, bàn giao xem liệu có bỏ sót hóa đơn, chưa ghi nhận chi phí không
- Hỏi lại khách hàng xem đã đầy đủ hóa đơn chưa, để ghi nhận vào sổ sách hoặc trích trước chi phí đúng kỳ
- Kiểm tra xem có hạch toán nhầm đối tượng không</t>
    </r>
  </si>
  <si>
    <t xml:space="preserve">Kiểm tra các khoản thanh toán bằng tiền mặt trên 20 triệu đ </t>
  </si>
  <si>
    <r>
      <t xml:space="preserve">Kiểm tra chi tiết các đối tượng công nợ ngoại tệ phát sinh trong kỳ </t>
    </r>
    <r>
      <rPr>
        <i/>
        <sz val="11"/>
        <rFont val="Times New Roman"/>
        <family val="1"/>
      </rPr>
      <t>(Kiểm tra 100%)
Xác định thuế Nhà thầu phát sinh (nếu có).</t>
    </r>
  </si>
  <si>
    <t>Break down số dư từng sắc thuế trên sổ</t>
  </si>
  <si>
    <r>
      <t xml:space="preserve">VAT:
</t>
    </r>
    <r>
      <rPr>
        <i/>
        <sz val="11"/>
        <rFont val="Times New Roman"/>
        <family val="1"/>
      </rPr>
      <t>So sánh số dư trên sổ với bảng kê VAT và các tờ khai thuế GTGT hàng tháng (quý) 
Báo KH số phát sinh phải nộp hàng tháng/quý (Nếu có)</t>
    </r>
  </si>
  <si>
    <r>
      <t xml:space="preserve">PIT:
- </t>
    </r>
    <r>
      <rPr>
        <i/>
        <sz val="11"/>
        <rFont val="Times New Roman"/>
        <family val="1"/>
      </rPr>
      <t>So sánh số dư trên sổ với bảng lương và tờ khai PIT
- Đối với lương NET, đã hạch toán PIT vào chi phí trong kỳ chưa</t>
    </r>
  </si>
  <si>
    <t>Đã hạch toán chi phí lệ phí môn bài, thuế nhà thầu, các thuế, phí lệ phí khác chưa</t>
  </si>
  <si>
    <r>
      <t>Xem xét trích trước các khoản chi phí của năm tài chính hiện hành:
-</t>
    </r>
    <r>
      <rPr>
        <i/>
        <sz val="11"/>
        <rFont val="Times New Roman"/>
        <family val="1"/>
      </rPr>
      <t xml:space="preserve"> Các nghĩa vụ nợ phải trả song chưa có đầy đủ hóa đơn, chứng từ (phí tư vấn, phí kiểm toán, điện, nước, điện thoại, thuê văn phòng, máy in,...)
- Chi phí lãi vay phát sinh trong năm tài chính</t>
    </r>
  </si>
  <si>
    <t>Ghi giảm 335 khi có hóa đơn thực tế hoặc khi thanh toán lãi vay</t>
  </si>
  <si>
    <t>- Kiểm tra hóa đơn, hợp đồng về thời hạn của khoản phải thu có tính chất nhiều kỳ
- So sánh số dư trên sổ với bảng tính DT chưa thực hiện</t>
  </si>
  <si>
    <r>
      <t xml:space="preserve">CIT:
</t>
    </r>
    <r>
      <rPr>
        <i/>
        <sz val="11"/>
        <rFont val="Times New Roman"/>
        <family val="1"/>
      </rPr>
      <t>- Check chi phí loại và bảng tính CIT tạm tính quý và quyết toán năm</t>
    </r>
    <r>
      <rPr>
        <sz val="11"/>
        <rFont val="Times New Roman"/>
        <family val="1"/>
      </rPr>
      <t xml:space="preserve">
</t>
    </r>
    <r>
      <rPr>
        <i/>
        <sz val="11"/>
        <rFont val="Times New Roman"/>
        <family val="1"/>
      </rPr>
      <t xml:space="preserve">- CIT tạm nộp có khớp sổ không? 
- Số thuế CIT cuối năm có khớp giữa số dư trên sổ và tờ khai quyết toán CIT chưa? 
Nếu trong quý khách hàng có lãi phải ước tính CIT và báo khách hàng số tiền thuế tạm tính phải nộp và nêu quy định về số tiền tạm nộp này. </t>
    </r>
  </si>
  <si>
    <t>So sánh số phát sinh trên sổ và bảng tính thuế TNDN tạm tính và quyết toán thuế TNDN cuối năm</t>
  </si>
  <si>
    <r>
      <t xml:space="preserve">Kiểm tra lại các khoản thu nhập khác ngoài hoạt động sản xuất kinh doanh đã được ghi nhận đúng bản chất vào tài khoản này chưa, ví dụ:
</t>
    </r>
    <r>
      <rPr>
        <i/>
        <sz val="11"/>
        <rFont val="Times New Roman"/>
        <family val="1"/>
      </rPr>
      <t>- Thu nhập từ nhượng bán, thanh lý TSCD;
- Thu tiền được phạt do khách hàng vi phạm hợp đồng;
- Thu các khoản nợ khó đòi đã xử lý xóa sổ;
- Thu các khoản nợ phải trả không xác định được chủ;
- Các khoản thu nhập khác ngoài các khoản nêu trên.</t>
    </r>
  </si>
  <si>
    <r>
      <t xml:space="preserve"> Kiểm tra những khoản chi phí phát sinh do các sự kiện hay các nghiệp vụ riêng biệt với hoạt động thông thường của các doanh nghiệp, ví dụ:
</t>
    </r>
    <r>
      <rPr>
        <i/>
        <sz val="11"/>
        <rFont val="Times New Roman"/>
        <family val="1"/>
      </rPr>
      <t>- Nghiệp vụ thanh lý, nhượng bán TSCĐ 
- Tiền phạt phải trả do vi phạm hợp đồng kinh tế, phạt hành chính; 
- Các khoản chi phí khác....</t>
    </r>
  </si>
  <si>
    <t>Kiểm tra tính hợp lý và nhất quán của việc hạch toán vào chi phí quản lý hay chi phí bán hàng, hạch toán vào các tiểu khoản chi phí 642, 641</t>
  </si>
  <si>
    <r>
      <t xml:space="preserve">Kiểm tra việc đặt mã chi phí khi hạch toán trên phần mềm phục vụ cho việc quyết toán CIT:
- </t>
    </r>
    <r>
      <rPr>
        <i/>
        <sz val="11"/>
        <rFont val="Times New Roman"/>
        <family val="1"/>
      </rPr>
      <t xml:space="preserve">Mã LOAICP khi hạch toán với các chi phí không hợp lý, hợp lệ 
- Mã LOAIPL khi hạch toán với các chi phí không hợp lý, hợp lệ và đồng thời là khoản phúc lợi cho NLĐ
- Mã PHUCLOI khi hạch toán các khoản phúc lợi cho NLĐ </t>
    </r>
  </si>
  <si>
    <t>Kiểm tra sự biến động chi phí qua từng tháng</t>
  </si>
  <si>
    <t>Hạch toán chi phí lãi vay đã khớp bảng tính lãi vay chưa</t>
  </si>
  <si>
    <t>Hạch toán chênh lệch tỷ giá đã khớp bảng CLTG đã thực hiện và chưa thực hiện cuối kỳ chưa</t>
  </si>
  <si>
    <t>Hạch toán lãi tiền gửi đã khớp sao kê bank chưa</t>
  </si>
  <si>
    <t>Kiểm tra bảng tính GTSP</t>
  </si>
  <si>
    <t xml:space="preserve">Kiểm tra cách tính giá xuất kho của các mã HTK xuất bán trong kỳ </t>
  </si>
  <si>
    <t>So sánh số phát sinh trên sổ với bảng tính GTSP</t>
  </si>
  <si>
    <t>Đối chiếu doanh thu hạch toán với doanh thu theo bảng kê VAT và tờ khai VAT. Giải thích chênh lệch (nếu có)</t>
  </si>
  <si>
    <t>Kiểm tra sự liên tục của hóa đơn để đảm bảo doanh thu bán hàng và cung cấp dịch vụ đã được ghi nhận đầy đủ.</t>
  </si>
  <si>
    <r>
      <t xml:space="preserve">Check bộ hồ sơ doanh thu của KH
</t>
    </r>
    <r>
      <rPr>
        <i/>
        <sz val="11"/>
        <rFont val="Times New Roman"/>
        <family val="1"/>
      </rPr>
      <t>Nếu chưa đầy đủ, mention trên note report</t>
    </r>
  </si>
  <si>
    <t>Kiểm tra 100% với các khoản doanh thu ngoại tệ phát sinh trong kỳ (kiểm tra việc ghi nhận và tỷ giá áp dụng)</t>
  </si>
  <si>
    <t>Kiểm tra 100% đối với các giao dịch với bên liên quan</t>
  </si>
  <si>
    <t>Đối với giao dịch bán hàng vào khu chế xuất hoặc xuất khẩu cần kiểm tra xem có tờ khai xuất khẩu hay không?</t>
  </si>
  <si>
    <t>Lưu ý check các khoản giảm trừ doanh thu về hồ sơ và tính hợp lý khi ghi nhận</t>
  </si>
  <si>
    <t>Số dư TK 421 có khớp thuyết minh lợi nhuận chưa phân phối trên báo cáo kiểm toán không?</t>
  </si>
  <si>
    <t>Check xem đã hạch toán đúng bản chất tài khoản chưa? (Chỉ hạch toán CLTG chưa thực hiện cuối kỳ)</t>
  </si>
  <si>
    <t>SD tài khoản 431 đã bằng 0 chưa?</t>
  </si>
  <si>
    <t>Hồ sơ góp vốn, chứng từ góp vốn có đầy đủ không
Nếu không đầy đủ, mention trên note report</t>
  </si>
  <si>
    <t>Số dư 334 đã khớp giữa sổ với bảng lương chưa?
Break down số dư 334 trên sổ</t>
  </si>
  <si>
    <t>Số dư bảo hiểm đã khớp giữa sổ với bảng lương chưa?
Break down số dư 338 trên sổ</t>
  </si>
  <si>
    <t>Kiểm tra cách phân loại chi phí lương, bảo hiểm cho từng bộ phận: sản xuất, quản lý chung, bán hàng, quản lý doanh nghiệp</t>
  </si>
  <si>
    <t>Đối với các khoản lương có gốc ngoại tệ: Kiểm tra tỷ giá ghi nhận</t>
  </si>
  <si>
    <t>Break down số dư 341</t>
  </si>
  <si>
    <t>Kiểm tra số dư 341 trên sổ với bảng tính lãi vay</t>
  </si>
  <si>
    <t>Kiểm tra bảng tính lãi vay</t>
  </si>
  <si>
    <t>Đối với các khoản vay bên liên quan: Kiểm tra việc ghi sổ và lãi suất áp dụng phù hợp với lãi suất tương đương trên thị trường không</t>
  </si>
  <si>
    <t>Đối với các khoản vay có gốc ngoại tệ: Kiểm tra việc áp dụng tỷ giá quy đổi, xác định và hạch toán chênh lệch tỷ giá  đối với các nghiệp vụ phát sinh trong kỳ và số dư cuối kỳ.</t>
  </si>
  <si>
    <t xml:space="preserve">Đối với các khoản vay cá nhân: Kiểm tra lãi suất vay có vượt trần lãi suất quy định của các văn bản về thuế (150% lãi suất cơ bản của NHNN), việc tính thuế TNCN phải nộp, hình thức thanh toán lãi vay, mối liên hệ giữa đơn vị và cá nhân cho vay,…. </t>
  </si>
  <si>
    <t>Đối với các khoản vay nước ngoài: Kiểm tra việc đăng ký với ngân hàng nhà nước của các khoản vay dài hạn và trung hạn và các nghĩa vụ thuế nhà thầu đối với chi phí lãi vay.</t>
  </si>
  <si>
    <t>Vu Hoang My</t>
  </si>
  <si>
    <t>Nguyen Thi Nu</t>
  </si>
  <si>
    <t>ok</t>
  </si>
  <si>
    <t>không</t>
  </si>
  <si>
    <t>không ps</t>
  </si>
  <si>
    <t>Nguyen Cong Son</t>
  </si>
  <si>
    <t>Kiểm tra tính hợp lý khi ghi nhận cầm cố, ký quỹ, ký cược (có đầy đủ hợp đồng, chứng từ thanh toán không)</t>
  </si>
  <si>
    <t>Kiểm tra việc phân loại ngắn hạn - dài hạn</t>
  </si>
  <si>
    <t>Khách hàng: Công ty TNHH Uesugi Việt Nam</t>
  </si>
  <si>
    <t>Khớp phát sinh và số dư</t>
  </si>
  <si>
    <t>không phát sinh</t>
  </si>
  <si>
    <t>Đầy đủ sao kê và chứng từ giao dịch</t>
  </si>
  <si>
    <t>Khớp số dư</t>
  </si>
  <si>
    <t>không có đối ứng bất thường</t>
  </si>
  <si>
    <t>không có</t>
  </si>
  <si>
    <t>công nợ được thanh toán đều hàng tháng, ko có nợ đọng</t>
  </si>
  <si>
    <t>không có số dư bên Có</t>
  </si>
  <si>
    <t>Tỷ giá ghi nhận đúng</t>
  </si>
  <si>
    <t>Các hóa đơn hạch toán đều hợp lệ, hợp pháp</t>
  </si>
  <si>
    <t>ok, khớp với bảng tính lãi TGTK</t>
  </si>
  <si>
    <t>phân bổ hợp lý, khớp với bảng tính phân bổ</t>
  </si>
  <si>
    <t>khớp</t>
  </si>
  <si>
    <t>phù hợp</t>
  </si>
  <si>
    <t>số dư hiện tại là đặt cọc dài hạn tiền thuê văn phòng từ T10/2017</t>
  </si>
  <si>
    <t>không có dư nợ 331</t>
  </si>
  <si>
    <t>Chưa khớp do:
- Tiền thưởng 30/4 được thanh toán vào 29/4
- BHYT T5 của Hoàng Công Cường trích vào lương T4 chưa được hạch toán (đã yêu cầu bổ sung)</t>
  </si>
  <si>
    <t>Đã kiểm tra, ghi nhận đúng nguyên tệ và tỷ giá</t>
  </si>
  <si>
    <t>không có đối ứng bt</t>
  </si>
  <si>
    <t>Số dư 334 đã khớp bảng lương</t>
  </si>
  <si>
    <t>Số dư 449,647,302 là công nợ phải thu Uesugi JP theo HĐ 38 (2,206,100) JPY</t>
  </si>
  <si>
    <t>- Hóa đơn ngày 28/6 của Công ty TNHH Dịch vụ Nhà hàng Tuấn Kiệt: 2,124,100 đ: mục hàng hóa/dịch vụ viết không đúng quy định (Dịch vụ ăn uống), kèm bảng kê</t>
  </si>
  <si>
    <t>Số dư: 44,390,204 là khoản trích trước lãi tiền gửi tk từ 17/9/2020 đến 30/6/2021</t>
  </si>
  <si>
    <t>Không ps</t>
  </si>
  <si>
    <t>25.504: Phí dịch vụ viễn thông T5 - VNPT</t>
  </si>
  <si>
    <t>7.141.200: Tiền điện và gửi xe T6 - CTCP Xây lắp và Vật tư Xây dựng 8</t>
  </si>
  <si>
    <t>13.932.600: Phí dịch vụ tư vấn T5 - TCF</t>
  </si>
  <si>
    <t>Tổng: 21.109.304</t>
  </si>
  <si>
    <t>không phát sinh bất thường</t>
  </si>
  <si>
    <t>3335: Thuế TNCN tháng 3,4,5,6 chưa thanh toán: 7,708,300</t>
  </si>
  <si>
    <t>+ 301,050: BHYT T7 trích vào lương T6 của nhân viên nghỉ việc Nguyễn Khắc Chiến</t>
  </si>
  <si>
    <t>+ 4,316,270: Mr.Long thanh toán trước chi phí T6 cho Cty</t>
  </si>
  <si>
    <t>- Chi phí loại và bảng tính CIT Q2 ok
- Uesugi chưa tạm nộp CIT Q1,2 do gia hạn nộp thuế</t>
  </si>
  <si>
    <t>3334: Thuế TNDN ước tính 
- Q1.2021: 60,063,382
- Q2.2021: 106,411,640
=&gt;Tổng: 166,475,022</t>
  </si>
  <si>
    <t>- PIT khớp số tờ khai
- Sửa lại hàm tính chỉ tiêu "Tổng TNCT của cá nhân bị khấu trừ thuế" do hàm chưa kéo hết ô</t>
  </si>
  <si>
    <t>BH</t>
  </si>
  <si>
    <t>Số dư 334 chưa khớp bảng lương:</t>
  </si>
  <si>
    <t>Mr. Long ứng trước lương T7</t>
  </si>
  <si>
    <t>(Số chênh lệch so với thực nhận bảng lương)</t>
  </si>
  <si>
    <t>Hỏi lại a Long xem T8 có khấu trừ khoản này khi TT lương T7 ko</t>
  </si>
  <si>
    <t>Sửa lại bút toán BHYT khấu trừ lương nhân viên</t>
  </si>
  <si>
    <t>Khấu trừ thừa BHYT T7 (do có khoản BHYT của Nguyễn Khắc Chiến đã trích trước vào 3388 trong T6)</t>
  </si>
  <si>
    <t>Break down số dư 338 trên sổ</t>
  </si>
  <si>
    <t>Mr.Long trả trước chi phí T7</t>
  </si>
  <si>
    <t>Quỹ phòng chống Covid T7</t>
  </si>
  <si>
    <t>Khoản trích BHYT vào lương T6 của Nguyễn Khắc Chiến chưa được hoàn trích</t>
  </si>
  <si>
    <t>Ok</t>
  </si>
  <si>
    <t>Chưa hạch toán KPCĐ</t>
  </si>
  <si>
    <t>TCF: phí dịch vụ T6 và Q2</t>
  </si>
  <si>
    <t>Tiền điện và gửi xe T7 (chưa hạch toán VAT)</t>
  </si>
  <si>
    <t>HĐ 000376 (Tiền điện và gửi xe T7) của Cty CP Xây lắp và vật tư xây dựng 8: chưa hạch toán VAT</t>
  </si>
  <si>
    <t>Phải thu Uesugi JP theo HĐ 39 (2,430,200 JPY)</t>
  </si>
  <si>
    <t>Sao kê của TK 11211 cần xin lại do không khớp số dư</t>
  </si>
  <si>
    <t>Chưa khớp số dư 11211</t>
  </si>
  <si>
    <t>TCF</t>
  </si>
  <si>
    <t>1. Manager in charge</t>
  </si>
  <si>
    <t>2. Senior in charge</t>
  </si>
  <si>
    <t>3. Prepared by</t>
  </si>
  <si>
    <t>The following is a complete list of queries to be answered, confirmations and Certificates to be received and any other outstanding matters to be dealt with before the financial statements are provided to Client.</t>
  </si>
  <si>
    <t>4. Date prepared</t>
  </si>
  <si>
    <t>5. Period</t>
  </si>
  <si>
    <t>TK</t>
  </si>
  <si>
    <t>Nội dung</t>
  </si>
  <si>
    <t>Note</t>
  </si>
  <si>
    <t>11211</t>
  </si>
  <si>
    <t>Sale tháng 8</t>
  </si>
  <si>
    <t>Số dư tk 244</t>
  </si>
  <si>
    <t>Số dư TK 331-Có</t>
  </si>
  <si>
    <t>Hết số dư</t>
  </si>
  <si>
    <t>Số dư thuế TNCN</t>
  </si>
  <si>
    <t>Kê vào Q3</t>
  </si>
  <si>
    <t>Khớp số dư bảng lương T8</t>
  </si>
  <si>
    <t>OK</t>
  </si>
  <si>
    <t>635;515</t>
  </si>
  <si>
    <t>Client: Uesugi Viet Nam</t>
  </si>
  <si>
    <t>Không phát sinh</t>
  </si>
  <si>
    <t>Tiền VND tại ngân hàng VCB - Vốn</t>
  </si>
  <si>
    <t>Tiền VND tại ngân hàng VCB (6835548)</t>
  </si>
  <si>
    <t>Khớp sao kê</t>
  </si>
  <si>
    <t>Gửi tiết kiệm kỳ hạn 2 năm</t>
  </si>
  <si>
    <t>Khớp sao kê, tất toán ngày 16/9/21</t>
  </si>
  <si>
    <t>Bảng kê VAT ok</t>
  </si>
  <si>
    <t>Xóa 1 bút toán hóa đơn của TCF do hạch toán trùng (VAT 1,266,600) =&gt; Số dư đúng là 902,469,148</t>
  </si>
  <si>
    <t>213, 214</t>
  </si>
  <si>
    <t>Thiếu khoản trích trước lãi tiền gửi tiết kiệm T8</t>
  </si>
  <si>
    <t>Khoản trích trước lãi tiền gửi tk từ 17/9/2020 đến 31/7/2021</t>
  </si>
  <si>
    <t>Số dư đúng: 53,979,726</t>
  </si>
  <si>
    <t>Công ty CP Chiến Thắng</t>
  </si>
  <si>
    <t>Hạch toán trùng hóa đơn dịch vụ T7 (số đúng: 13,932,600)</t>
  </si>
  <si>
    <t>VNPT</t>
  </si>
  <si>
    <t>Phí viễn thông T7</t>
  </si>
  <si>
    <t>Công ty Cổ phần Xây lắp và Vật tư Xây dựng 8</t>
  </si>
  <si>
    <t>Tiền điện T8</t>
  </si>
  <si>
    <t>CIT ước tính Q2</t>
  </si>
  <si>
    <t>3334: Thuế TNDN ước tính 
- Q2.2021: 106,411,640
=&gt;Tổng: 106,411,640</t>
  </si>
  <si>
    <t>PIT tháng 6</t>
  </si>
  <si>
    <t>PIT tháng 7</t>
  </si>
  <si>
    <t>PIT tháng 8</t>
  </si>
  <si>
    <t>KPCĐ T8</t>
  </si>
  <si>
    <t>Trích KPCĐ nhưng chưa nộp</t>
  </si>
  <si>
    <t>Trong tháng ko ps khoản chi hộ của Mr.Long</t>
  </si>
  <si>
    <t>Bổ sung trích trước lãi tiền gửi tiết kiệm T8 của tài khoản 0715000681559</t>
  </si>
  <si>
    <t>Tên tài khoản</t>
  </si>
  <si>
    <t>Nợ đầu kỳ</t>
  </si>
  <si>
    <t>Có đầu kỳ</t>
  </si>
  <si>
    <t>Ps nợ</t>
  </si>
  <si>
    <t>Ps có</t>
  </si>
  <si>
    <t>Nợ cuối kỳ</t>
  </si>
  <si>
    <t>Có cuối kỳ</t>
  </si>
  <si>
    <t>112</t>
  </si>
  <si>
    <t>Tiền gửi ngân hàng</t>
  </si>
  <si>
    <t>1121</t>
  </si>
  <si>
    <t>Tiền VND gửi ngân hàng</t>
  </si>
  <si>
    <t>11212</t>
  </si>
  <si>
    <t>113</t>
  </si>
  <si>
    <t>Tiền đang chuyển</t>
  </si>
  <si>
    <t>1131</t>
  </si>
  <si>
    <t>Tiền đang chuyển VND</t>
  </si>
  <si>
    <t>128</t>
  </si>
  <si>
    <t>Đầu tư ngắn hạn khác</t>
  </si>
  <si>
    <t>1281</t>
  </si>
  <si>
    <t>Tiền gửi có kỳ hạn</t>
  </si>
  <si>
    <t>131</t>
  </si>
  <si>
    <t>Phải thu khách hàng</t>
  </si>
  <si>
    <t>1311</t>
  </si>
  <si>
    <t>Phải thu ngắn hạn khách hàng</t>
  </si>
  <si>
    <t>13111</t>
  </si>
  <si>
    <t>Phải thu ngắn hạn khách hàng: hoạt động SXKD</t>
  </si>
  <si>
    <t>131113</t>
  </si>
  <si>
    <t>Phải thu ngắn hạn khách hàng: hoạt động SXKD (JPY)</t>
  </si>
  <si>
    <t>133</t>
  </si>
  <si>
    <t>Thuế GTGT được khấu trừ</t>
  </si>
  <si>
    <t>1331</t>
  </si>
  <si>
    <t>Thuế GTGT được khấu trừ của hàng hoá, dịch vụ</t>
  </si>
  <si>
    <t>13311</t>
  </si>
  <si>
    <t>138</t>
  </si>
  <si>
    <t>Phải thu khác</t>
  </si>
  <si>
    <t>1388</t>
  </si>
  <si>
    <t>13881</t>
  </si>
  <si>
    <t>Phải thu ngắn hạn khác</t>
  </si>
  <si>
    <t>138811</t>
  </si>
  <si>
    <t>Phải thu ngắn hạn khác: HĐ SXKD</t>
  </si>
  <si>
    <t>1388118</t>
  </si>
  <si>
    <t>Phải thu ngắn hạn HĐSXKD khác</t>
  </si>
  <si>
    <t>154</t>
  </si>
  <si>
    <t>Chi phí SXKD dở dang</t>
  </si>
  <si>
    <t>213</t>
  </si>
  <si>
    <t>TSCĐ vô hình</t>
  </si>
  <si>
    <t>2135</t>
  </si>
  <si>
    <t>Phần mềm máy tính</t>
  </si>
  <si>
    <t>214</t>
  </si>
  <si>
    <t>Hao mòn tài sản cố định</t>
  </si>
  <si>
    <t>2143</t>
  </si>
  <si>
    <t>Hao mòn TSCĐ vô hình</t>
  </si>
  <si>
    <t>21438</t>
  </si>
  <si>
    <t>Khấu hao TSCĐ vô hình khác</t>
  </si>
  <si>
    <t>242</t>
  </si>
  <si>
    <t>Chi phí trả trước</t>
  </si>
  <si>
    <t>2422</t>
  </si>
  <si>
    <t>Chi phí trả trước ngắn hạn</t>
  </si>
  <si>
    <t>2423</t>
  </si>
  <si>
    <t>Chi phí trả trước dài hạn</t>
  </si>
  <si>
    <t>244</t>
  </si>
  <si>
    <t>Ký quỹ, ký cược dài hạn</t>
  </si>
  <si>
    <t>331</t>
  </si>
  <si>
    <t>Phải trả cho người bán</t>
  </si>
  <si>
    <t>3311</t>
  </si>
  <si>
    <t>Phải trả ngắn hạn người bán</t>
  </si>
  <si>
    <t>33111</t>
  </si>
  <si>
    <t>Phải trả cho người bán: hoạt động SXKD (VND)</t>
  </si>
  <si>
    <t>331111</t>
  </si>
  <si>
    <t>Phải trả ngắn hạn người bán: HĐ SXKD (VND)</t>
  </si>
  <si>
    <t>333</t>
  </si>
  <si>
    <t>Thuế và các khoản phải nộp Nhà nước</t>
  </si>
  <si>
    <t>3334</t>
  </si>
  <si>
    <t>Thuế thu nhập doanh nghiệp</t>
  </si>
  <si>
    <t>3335</t>
  </si>
  <si>
    <t>Thuế thu nhập cá nhân</t>
  </si>
  <si>
    <t>334</t>
  </si>
  <si>
    <t>Phải trả người lao động</t>
  </si>
  <si>
    <t>3341</t>
  </si>
  <si>
    <t>Phải trả công nhân viên</t>
  </si>
  <si>
    <t>335</t>
  </si>
  <si>
    <t>Chi phí phải trả</t>
  </si>
  <si>
    <t>3358</t>
  </si>
  <si>
    <t>Chi phí phải trả khác</t>
  </si>
  <si>
    <t>338</t>
  </si>
  <si>
    <t>Phải trả, phải nộp khác</t>
  </si>
  <si>
    <t>3382</t>
  </si>
  <si>
    <t>Kinh phí công đoàn</t>
  </si>
  <si>
    <t>3383</t>
  </si>
  <si>
    <t>Bảo hiểm xã hội</t>
  </si>
  <si>
    <t>3384</t>
  </si>
  <si>
    <t>Bảo hiểm y tế</t>
  </si>
  <si>
    <t>3388</t>
  </si>
  <si>
    <t>33881</t>
  </si>
  <si>
    <t>Phải trả, phải nộp ngắn hạn khác</t>
  </si>
  <si>
    <t>338811</t>
  </si>
  <si>
    <t>Phải trả, phải nộp khác: HĐ SXKD</t>
  </si>
  <si>
    <t>3388113</t>
  </si>
  <si>
    <t>Phải trả phải nộp cán bộ nhân viên</t>
  </si>
  <si>
    <t>3389</t>
  </si>
  <si>
    <t>Bảo hiểm thất nghiệp</t>
  </si>
  <si>
    <t>411</t>
  </si>
  <si>
    <t>Nguồn vốn kinh doanh</t>
  </si>
  <si>
    <t>4111</t>
  </si>
  <si>
    <t>Vốn đầu tư của chủ sở hữu</t>
  </si>
  <si>
    <t>41111</t>
  </si>
  <si>
    <t>Vốn góp của Nhà nước</t>
  </si>
  <si>
    <t>421</t>
  </si>
  <si>
    <t>Lợi nhuận chưa phân phối</t>
  </si>
  <si>
    <t>4211</t>
  </si>
  <si>
    <t>Lợi nhuận chưa phân phối năm trước</t>
  </si>
  <si>
    <t>4212</t>
  </si>
  <si>
    <t>Lợi nhuận chưa phân phối năm nay</t>
  </si>
  <si>
    <t>511</t>
  </si>
  <si>
    <t>Doanh thu bán hàng và cung cấp dịch vụ</t>
  </si>
  <si>
    <t>5113</t>
  </si>
  <si>
    <t>Doanh thu cung cấp dịch vụ</t>
  </si>
  <si>
    <t>51132</t>
  </si>
  <si>
    <t>Doanh thu cung cấp dịch vụ: Xuất khẩu</t>
  </si>
  <si>
    <t>515</t>
  </si>
  <si>
    <t>Doanh thu hoạt động tài chính</t>
  </si>
  <si>
    <t>5151</t>
  </si>
  <si>
    <t>Lãi tiền cho vay, tiền gởi</t>
  </si>
  <si>
    <t>622</t>
  </si>
  <si>
    <t>Chi phí nhân công trực tiếp</t>
  </si>
  <si>
    <t>627</t>
  </si>
  <si>
    <t>Chi phí sản xuất chung</t>
  </si>
  <si>
    <t>6273</t>
  </si>
  <si>
    <t>Chi phí dụng cụ sản xuất</t>
  </si>
  <si>
    <t>6274</t>
  </si>
  <si>
    <t>Chi phí khấu hao TSCĐ</t>
  </si>
  <si>
    <t>6277</t>
  </si>
  <si>
    <t>Chi phí dịch vụ mua ngoài</t>
  </si>
  <si>
    <t>632</t>
  </si>
  <si>
    <t>Giá vốn hàng bán</t>
  </si>
  <si>
    <t>6323</t>
  </si>
  <si>
    <t>Giá vốn hàng bán: dịch vụ</t>
  </si>
  <si>
    <t>635</t>
  </si>
  <si>
    <t>Chi phí tài chính</t>
  </si>
  <si>
    <t>6351</t>
  </si>
  <si>
    <t>Chênh lệch lỗ tỷ giá phát sinh trong kỳ</t>
  </si>
  <si>
    <t>642</t>
  </si>
  <si>
    <t>Chi phí quản lý doanh nghiệp</t>
  </si>
  <si>
    <t>6421</t>
  </si>
  <si>
    <t>Chi phí nhân viên quản lý</t>
  </si>
  <si>
    <t>6423</t>
  </si>
  <si>
    <t>Chi phí đồ dùng văn phòng</t>
  </si>
  <si>
    <t>6427</t>
  </si>
  <si>
    <t>6428</t>
  </si>
  <si>
    <t>Chi phí bằng tiền khác</t>
  </si>
  <si>
    <t>911</t>
  </si>
  <si>
    <t>Xác định kết quả kinh doanh</t>
  </si>
  <si>
    <t>Tổng cộng:</t>
  </si>
  <si>
    <t>5.024.512.900</t>
  </si>
  <si>
    <t>2.494.183.871</t>
  </si>
  <si>
    <t>5.195.014.265</t>
  </si>
  <si>
    <t>Số dư ct</t>
  </si>
  <si>
    <t>Chênh</t>
  </si>
  <si>
    <t>Bỏ 1 bút toán phí tư vấn T7 dó hạch toán trùng</t>
  </si>
  <si>
    <t>Bổ sung trích trước lãi tk T8</t>
  </si>
  <si>
    <t>Tỷ giá ok</t>
  </si>
  <si>
    <t>3335: Thuế TNCN tháng 6,7 chưa thanh toán: 3,136,178</t>
  </si>
  <si>
    <t>Lưu ý hàng tháng em phải check hết thông tin hóa đơn đầu vào theo ERC hoặc thông tin công ty trên hệ thống thuế nhé -&gt; sau đó mới hạch toán và kê khai thuế</t>
  </si>
  <si>
    <t>Hóa đơn của Công ty Chiến Thắng và VNPT đang thiếu chữ "Đường"</t>
  </si>
  <si>
    <t>Check hóa đơn hợp lý, hợp lệ, hợp pháp</t>
  </si>
  <si>
    <t>Bổ sung note report "Để báo NCC điều chỉnh hóa đơn cho chính xác nhé -&gt; đảm bảo cp đ trừ cho mục đích tính thuế CIT và khấu trừ VAT"</t>
  </si>
  <si>
    <t>Bảng kê VAT</t>
  </si>
  <si>
    <t xml:space="preserve">- Sheet "Input Q3 2021": Em đặt thêm công thức ở cột M từ 13 tới 17; 
ô K16, em điền số thuế tròn số như hóa đơn 
- Bổ sung thêm sheet tờ khai quý 3 "01GTGT_Q3 2021" </t>
  </si>
  <si>
    <t>Sheet Phân bổ tiền điện của bảng phụ kế toán
- chỗ bôi vàng, 7 -&gt; 8, đây thể hiện tháng phát sinh chi phí nhé
- dòng chi phí cho tháng 6, bị thiếu mất 1 dòng phân bổ chi phí của 6427 và format của tháng 6-7 đang k giống các tháng trước
-&gt; Em chỉnh lại nhé</t>
  </si>
  <si>
    <t>Chỉnh file "Bảng phụ kế toán"</t>
  </si>
  <si>
    <t>Khớp bảng khấu hao</t>
  </si>
  <si>
    <t>- Làm thêm sheet bảng phân bổ revise cho tháng 6-7 -&gt; Hạch toán phần điều chỉnh của tháng 6+7 (Tách các bút toán riêng cho phần điều chỉnh của từng tháng)
- Chỉnh lại công thức bảng phân bổ tháng 8 -&gt; Hạch toán lại sồ mới</t>
  </si>
  <si>
    <r>
      <t xml:space="preserve">Bảng phân bổ sai công thức tháng 7-8-9
</t>
    </r>
    <r>
      <rPr>
        <i/>
        <sz val="10"/>
        <color rgb="FFFF0000"/>
        <rFont val="Times New Roman"/>
        <family val="1"/>
      </rPr>
      <t>- Mua ổ cứng GN WD My Passport 2.5' 4TB USB3.2-WDBPKJ0040BBK-WESN màu đen 
- Tiền thuê văn phòng từ 14.05.2021 đến 13.11.2021</t>
    </r>
  </si>
  <si>
    <t>Khớp thông báo BHXH</t>
  </si>
  <si>
    <t xml:space="preserve"> Lưu ý check kỹ công thức của các bảng tính nhé, đó là dữ liệu gốc để lên FS</t>
  </si>
  <si>
    <t xml:space="preserve"> Lưu ý chủ động làm, check các công thức, kok base theo tháng cũ để tránh rủi ro lặp lại lỗi sai mà không phát hiện ra,</t>
  </si>
  <si>
    <t>Nhập số liệu bảng tính T7
Bổ sung note report điều kiện về chứng từ để đảm bảo cp được trừ khi tính CIT và đủ điều kiện khấu trừ VAT</t>
  </si>
  <si>
    <t xml:space="preserve">Khi lên report, em note comment vào ô số liệu có biến động mạnh trong tháng 8
Ví dụ:
- Code "rent office": bổ sung cp thuê vp thiếu T6 &amp; 7
- Code "tiền điện": giảm do wfh
- ....
 </t>
  </si>
  <si>
    <t>Sửa và bổ sung 2 khoản chi ngày 8/9 và 14/9</t>
  </si>
  <si>
    <t>Sửa và bổ sung 2 khoản chi ngày 8/9 và 14/9 để khớp sao kê</t>
  </si>
  <si>
    <t>Bảng phân bổ không khớp data</t>
  </si>
  <si>
    <t>- Phân bổ lại phí internet và dịch vụ viễn thông cho bộ phận quản lý/sản xuất theo tỷ lệ 15/65
- Kéo lại hàm tổng
- Sửa lại bảng cho khớp số đầu kỳ, ps, cuối kỳ</t>
  </si>
  <si>
    <t>Công ty cổ phần phát triển và đầu tư chiến thắng</t>
  </si>
  <si>
    <t>Công ty TNHH TOKYO CONSULTING</t>
  </si>
  <si>
    <t>Trung tâm kinh doanh VNPT-Hà Nội-Chi nhánh tổng công ty Dịch vụ viễn thông</t>
  </si>
  <si>
    <t>CÔNG TY TNHH THƯƠNG MẠI VÀ DỊCH VỤ THĂNG LONG VIỆT NAM</t>
  </si>
  <si>
    <t>&lt;=Số dư đúng</t>
  </si>
  <si>
    <t>PIT tháng 9</t>
  </si>
  <si>
    <t>Bổ sung</t>
  </si>
  <si>
    <t>Không khớp số bảng lương</t>
  </si>
  <si>
    <t>Lệch do chưa hạch toán PIT</t>
  </si>
  <si>
    <t>KPCĐ T9</t>
  </si>
  <si>
    <t>Chưa hạch toán =&gt;Bổ sung</t>
  </si>
  <si>
    <t>Mr. Long chi trước</t>
  </si>
  <si>
    <t>Chưa hạch toán khấu hao T9</t>
  </si>
  <si>
    <t>&lt;= số dư đúng</t>
  </si>
  <si>
    <t>Sửa lại khoản thanh toán ngày 14/9 do sai số tiền</t>
  </si>
  <si>
    <t>Bổ sung khoản thanh toán ngày 8/9</t>
  </si>
  <si>
    <t>Sửa lại hóa đơn ngày 23/9 do sai số tiền</t>
  </si>
  <si>
    <t>Phát sinh</t>
  </si>
  <si>
    <t>CLTG</t>
  </si>
  <si>
    <t>Lãi tiền gửi:</t>
  </si>
  <si>
    <t>Sửa lại bảng tính lãi tiền gửi tiết kiệm cho khớp sao kê</t>
  </si>
  <si>
    <t>- dòng chi phí cho tháng 6, bị thiếu mất 1 dòng phân bổ chi phí của 6427
- Chỉ lại format cột G</t>
  </si>
  <si>
    <t>Khác</t>
  </si>
  <si>
    <t>Số dư đúng:</t>
  </si>
  <si>
    <t>Sửa lại tiền thuế HĐ 209 ngày 23/9</t>
  </si>
  <si>
    <t xml:space="preserve">- KHÔNG CÓ SỐ LIỆU T9
- Bổ sung thêm sheet tờ khai quý 3 "01GTGT_Q3 2021" </t>
  </si>
  <si>
    <t>Trích trước lãi tiết kiệm từ 17/9 đến 30/09</t>
  </si>
  <si>
    <t>Stt</t>
  </si>
  <si>
    <t>Mã khách</t>
  </si>
  <si>
    <t>Tên khách hàng</t>
  </si>
  <si>
    <t>Phát sinh nợ</t>
  </si>
  <si>
    <t>Phát sinh có</t>
  </si>
  <si>
    <t>Check</t>
  </si>
  <si>
    <t>CHIENTHANG</t>
  </si>
  <si>
    <t>Hạch toán nhầm số tiền thanh toán</t>
  </si>
  <si>
    <t>MAYTINH</t>
  </si>
  <si>
    <t>Công ty Cổ phần Máy tính Hà Nội</t>
  </si>
  <si>
    <t>NCC001</t>
  </si>
  <si>
    <t>NCC015</t>
  </si>
  <si>
    <t>Công ty cổ phần viễn thông FPT</t>
  </si>
  <si>
    <t>NCC016</t>
  </si>
  <si>
    <t>Đã TT 2,508,000</t>
  </si>
  <si>
    <t>NCC039</t>
  </si>
  <si>
    <t>NCC060</t>
  </si>
  <si>
    <t>Hạch toán sai số tiền hóa đơn</t>
  </si>
  <si>
    <t>0</t>
  </si>
  <si>
    <t>27.321.100</t>
  </si>
  <si>
    <t>46.567.700</t>
  </si>
  <si>
    <t>64.959.600</t>
  </si>
  <si>
    <t>45.713.000</t>
  </si>
  <si>
    <t>Số dư CIT</t>
  </si>
  <si>
    <t>Chưa có ước tính CIT Q3</t>
  </si>
  <si>
    <t>&lt;= Số dư đúng</t>
  </si>
  <si>
    <t>Bổ sung trích KHTSCĐ</t>
  </si>
  <si>
    <t>Số liệu bảng phân bổ không khớp tất cả các chỉ tiêu</t>
  </si>
  <si>
    <t>Phân bổ lại phí internet và dịch vụ viên thông cho bộ phận văn phòng và sản xuất theo tỷ lệ 15/65</t>
  </si>
  <si>
    <t>Bổ sung PIT T9</t>
  </si>
  <si>
    <t>Bổ sung KPCĐ T9</t>
  </si>
  <si>
    <t>Sửa lại bảng tính lãi tiền gửi tiết kiệm để khớp sao kê</t>
  </si>
  <si>
    <t>5152</t>
  </si>
  <si>
    <t>Chênh lệch lãi tỷ giá phát sinh trong kỳ</t>
  </si>
  <si>
    <t>5.166.343.054</t>
  </si>
  <si>
    <t>1.270.312.365</t>
  </si>
  <si>
    <t>5.492.633.587</t>
  </si>
  <si>
    <t>Số dư theo CT</t>
  </si>
  <si>
    <t>Lệch</t>
  </si>
  <si>
    <t>Bổ sung ước tính CIT Q3</t>
  </si>
  <si>
    <t>Sửa lại số HĐ trùng của Grab trên bảng kê đầu vào</t>
  </si>
  <si>
    <t>Số dư:</t>
  </si>
  <si>
    <t>Bảng kê đầu vào</t>
  </si>
  <si>
    <t>Khớp tờ khai</t>
  </si>
  <si>
    <t>Trích trước lãi tiết kiệm từ 17/9 đến 31/10</t>
  </si>
  <si>
    <t>Số dư TK 331-Nợ</t>
  </si>
  <si>
    <t>Thanh toán thừa, sẽ bù trừ vào các tháng tiếp theo</t>
  </si>
  <si>
    <t>Kê vào Q4</t>
  </si>
  <si>
    <t>PIT tháng 10</t>
  </si>
  <si>
    <t>Lệch 20tr so với bảng lương do Mr.Long có ứng trước lương</t>
  </si>
  <si>
    <t>KPCĐ T10</t>
  </si>
  <si>
    <t>T9</t>
  </si>
  <si>
    <t>T10</t>
  </si>
  <si>
    <t>Sale tháng 10</t>
  </si>
  <si>
    <t>Bổ sung note về hóa đơn dịch vụ ăn uống không đúng quy định</t>
  </si>
  <si>
    <t>Lãi tiền gửi thanh toán</t>
  </si>
  <si>
    <t>Lãi tiền gửi tiết kiệm</t>
  </si>
  <si>
    <t>Nợ đầu năm</t>
  </si>
  <si>
    <t>Có đầu năm</t>
  </si>
  <si>
    <t>Luỹ kế nợ đầu kỳ</t>
  </si>
  <si>
    <t>Luỹ kế có đầu kỳ</t>
  </si>
  <si>
    <t>Luỹ kế nợ cuối kỳ</t>
  </si>
  <si>
    <t>Luỹ kế có cuối kỳ</t>
  </si>
  <si>
    <t>Tk sổ cái</t>
  </si>
  <si>
    <t>Bậc tk</t>
  </si>
  <si>
    <t>Tk c.nợ</t>
  </si>
  <si>
    <t>5.244.124.767</t>
  </si>
  <si>
    <t>2.785.759.343</t>
  </si>
  <si>
    <t>5.227.510.380</t>
  </si>
  <si>
    <t>4.418.853.344</t>
  </si>
  <si>
    <t>27.829.371.473</t>
  </si>
  <si>
    <t>30.615.130.816</t>
  </si>
  <si>
    <t>Số dư theo chứng từ</t>
  </si>
  <si>
    <t>Đánh lại số chết tiền thuế trên bảng kê VAT để tránh sai số</t>
  </si>
  <si>
    <t>Trích trước lãi tiết kiệm từ 17/9 đến 30/11</t>
  </si>
  <si>
    <t>Sửa lại bảng ước tính, hạch toán lại để về số này</t>
  </si>
  <si>
    <t>Công ty TNHH Kỹ nghệ Phúc Anh</t>
  </si>
  <si>
    <t>Bổ sung bút toán trích khấu hao</t>
  </si>
  <si>
    <t>PIT T11</t>
  </si>
  <si>
    <t>PIT T10</t>
  </si>
  <si>
    <t>PIT T9</t>
  </si>
  <si>
    <t>KPCĐ T11</t>
  </si>
  <si>
    <t>Bổ sung khoản chi mừng cưới 1.000.000</t>
  </si>
  <si>
    <t>T11</t>
  </si>
  <si>
    <t>Sửa ước tính lãi tiền gửi tk T11</t>
  </si>
  <si>
    <t>Sửa số tiền VAT ở bảng kê đầu vào thành số chết</t>
  </si>
  <si>
    <t>Ước tính lại lãi tiền gửi TK T11</t>
  </si>
  <si>
    <t>Bổ sung trích khấu hao TSCĐ</t>
  </si>
  <si>
    <t>Phân bổ toàn bộ Autocad vào 627, phân bổ lại tiền thuê văn phòng theo ngày</t>
  </si>
  <si>
    <t>Ok, Mr.Long ứng lương</t>
  </si>
  <si>
    <t>6.428.253.263</t>
  </si>
  <si>
    <t>3.603.455.272</t>
  </si>
  <si>
    <t>Bổ sung khoản mừng cưới Mr.Tuấn</t>
  </si>
  <si>
    <t>Sale tháng 11</t>
  </si>
  <si>
    <t>PIT T12</t>
  </si>
  <si>
    <t>Kê vào Q1.2022</t>
  </si>
  <si>
    <t>KPCĐ T12</t>
  </si>
  <si>
    <t>T12</t>
  </si>
  <si>
    <t>Sale tháng 12</t>
  </si>
  <si>
    <t>Trích trước lãi tiền gửi tiết kiệm</t>
  </si>
  <si>
    <t>Chênh lệch tỷ giá</t>
  </si>
  <si>
    <t>Phí viễn thông T12</t>
  </si>
  <si>
    <t>Chi phí của TCF</t>
  </si>
  <si>
    <t>Phí kiểm toán BCTC 2021</t>
  </si>
  <si>
    <t>Phí thuê trang in và máy in T12</t>
  </si>
  <si>
    <t>Phí dịch vụ nhập liệu T12</t>
  </si>
  <si>
    <t>Tách riêng từng loại phí</t>
  </si>
  <si>
    <t>Sửa lại sang tỷ giá mua tại ngày 24/12 (195.91)</t>
  </si>
  <si>
    <t>Tính lại tỷ giá của sale T12</t>
  </si>
  <si>
    <t>Sửa lại dữ liệu rồi update lại bảng tính CIT</t>
  </si>
  <si>
    <t>Lệch do Mr.Long ứng trước lương</t>
  </si>
  <si>
    <t>413</t>
  </si>
  <si>
    <t>Đánh giá lại tỷ giá rồi kết chuyển sang 515/635</t>
  </si>
  <si>
    <t>4131</t>
  </si>
  <si>
    <t>Chênh lệch tỷ giá hối đoái đánh giá lại cuối năm tài chính</t>
  </si>
  <si>
    <t>6422</t>
  </si>
  <si>
    <t>Chi phí vật liệu quản lý</t>
  </si>
  <si>
    <t>821</t>
  </si>
  <si>
    <t>Chi phí thuế thu nhập doanh nghiệp</t>
  </si>
  <si>
    <t>8211</t>
  </si>
  <si>
    <t>Chi phí thuế TNDN hiện hành</t>
  </si>
  <si>
    <t>3.612.139.677</t>
  </si>
  <si>
    <t>3.080.435.746</t>
  </si>
  <si>
    <t>3.684.405.715</t>
  </si>
  <si>
    <t>Số dư đúng:</t>
  </si>
  <si>
    <t>Bổ sung bút toán PIT theo bảng lương T1</t>
  </si>
  <si>
    <t>PIT T1</t>
  </si>
  <si>
    <t>Số dư đúng:</t>
  </si>
  <si>
    <t>Đã nhận hóa đơn</t>
  </si>
  <si>
    <t>Đã nhận hóa đơn T`12 và Q4</t>
  </si>
  <si>
    <t>KPCĐ T1</t>
  </si>
  <si>
    <t>T1</t>
  </si>
  <si>
    <t>Báo KH lập hóa đơn điều chỉnh về đúng tỷ giá 192.19</t>
  </si>
  <si>
    <t>Trích trước lãi tiết kiệm từ 17/9 đến 31/1</t>
  </si>
  <si>
    <t>Bỏ 2 bút toán phí ngân hàng bị trùng</t>
  </si>
  <si>
    <t>Phí tư vấn T12.2021 và Q4.2021</t>
  </si>
  <si>
    <t>Tiền điện và gửi xe T1</t>
  </si>
  <si>
    <t>Sửa lại lãi suất từ 17/9/21 về lãi suất đúng</t>
  </si>
  <si>
    <t>Số dư</t>
  </si>
  <si>
    <t>Số dư:</t>
  </si>
  <si>
    <t>Lập hóa đơn điều chỉnh tỷ giá của sale T1</t>
  </si>
  <si>
    <t>Bổ sung bút toán PIT T1</t>
  </si>
  <si>
    <t>3339</t>
  </si>
  <si>
    <t>Phí, lệ phí, các khoản phải nộp khác</t>
  </si>
  <si>
    <t>33392</t>
  </si>
  <si>
    <t>Các khoản phí, lệ phí</t>
  </si>
  <si>
    <t>Bổ sung bút toán chi phí quỹ phòng chống covid trích từ BH T1</t>
  </si>
  <si>
    <t>6425</t>
  </si>
  <si>
    <t>Thuế, phí và lệ phí</t>
  </si>
  <si>
    <t>3.678.032.326</t>
  </si>
  <si>
    <t>4.055.182.629</t>
  </si>
  <si>
    <t>3.511.310.643</t>
  </si>
  <si>
    <t>Số dư đúng</t>
  </si>
  <si>
    <t>Lệch</t>
  </si>
  <si>
    <t>Notes</t>
  </si>
  <si>
    <t>Trích trước lãi tiết kiệm từ 17/9 đến 28/02</t>
  </si>
  <si>
    <t>Nhập số liệu T1</t>
  </si>
  <si>
    <t>Phí tư vấn T1</t>
  </si>
  <si>
    <t>Tiền điện và gửi xe T2</t>
  </si>
  <si>
    <t>PIT T2</t>
  </si>
  <si>
    <t>Sửa lại bảng lương, tính lại PIT</t>
  </si>
  <si>
    <t>Bổ sung bút toán điều chỉnh PIT T11,1,2 do giảm NPT của Bùi Văn Quý</t>
  </si>
  <si>
    <t>Sửa lại bảng lương, bổ sung bút toán điều chỉnh PIT T11,1,2 do giảm NPT của Bùi Văn Quý</t>
  </si>
  <si>
    <t>KPCĐ T2</t>
  </si>
  <si>
    <t>T1+2</t>
  </si>
  <si>
    <t>2.087.758.709</t>
  </si>
  <si>
    <t>3.682.874.945</t>
  </si>
  <si>
    <t>Note vào report và mail về việc thu thập hóa đơn đầu vào đúng thuế suất để tránh rủi ro bị loại VAT</t>
  </si>
  <si>
    <t>Tổng PS</t>
  </si>
  <si>
    <t>Tạm thời chưa kết chuyển giá vốn (do chưa ghi nhận doanh thu)</t>
  </si>
  <si>
    <t>KPCĐ T4</t>
  </si>
  <si>
    <t>Lệch 27tr so với bảng lương do cty đã thanh toán thưởng từ ngày 29/4</t>
  </si>
  <si>
    <t>PIT T3</t>
  </si>
  <si>
    <t>PIT T4</t>
  </si>
  <si>
    <t>Kê vào Q2.2022</t>
  </si>
  <si>
    <t>Sửa lại phân bổ để hết số dư lẻ</t>
  </si>
  <si>
    <t>T4</t>
  </si>
  <si>
    <t>Phí tư vấn T3</t>
  </si>
  <si>
    <t>Tiền điện và gửi xe T4</t>
  </si>
  <si>
    <t>Trích trước lãi tiết kiệm từ 17/9 đến 30/4</t>
  </si>
  <si>
    <t>Sale tháng 4</t>
  </si>
  <si>
    <t>Tạm thời chưa kết chuyển Giá vốn</t>
  </si>
  <si>
    <t>3.567.602.599</t>
  </si>
  <si>
    <t>1.304.674.375</t>
  </si>
  <si>
    <t>3.537.087.014</t>
  </si>
  <si>
    <t>Sửa lại bảng phân bổ để hết số dư lẻ</t>
  </si>
  <si>
    <t>Lệch 20tr so với bảng lương do Mr.Long ứng trước lương T5</t>
  </si>
  <si>
    <t>PIT T5</t>
  </si>
  <si>
    <t>Phí tư vấn T4</t>
  </si>
  <si>
    <t>Tiền điện và gửi xe T5</t>
  </si>
  <si>
    <t>Công ty cổ phần công nghệ thẻ Nacencomm</t>
  </si>
  <si>
    <t>Gia hạn EBH 3 năm</t>
  </si>
  <si>
    <t>KPCĐ T5</t>
  </si>
  <si>
    <t>T5</t>
  </si>
  <si>
    <t>Sale tháng 4,5</t>
  </si>
  <si>
    <t>Bổ sung kết chuyển chi phí dở dang T4</t>
  </si>
  <si>
    <t>HĐ 005 ngày 31/5</t>
  </si>
  <si>
    <t>Phân bổ EBH bắt đầu từ T5, phân bổ tiền thuê nhà theo ngày</t>
  </si>
  <si>
    <t>Tiền VND tại ngân hàng VCB - Vốn (0011004102632)</t>
  </si>
  <si>
    <t>Tiền VND tại ngân hàng VCB (11004101995)</t>
  </si>
  <si>
    <t>3.539.867.214</t>
  </si>
  <si>
    <t>2.662.000.712</t>
  </si>
  <si>
    <t>3.546.118.374</t>
  </si>
  <si>
    <t>Kết chuyển số dư T4</t>
  </si>
  <si>
    <t>Sửa lại phân bổ EBH và tiền thuê nhà</t>
  </si>
  <si>
    <t>Mr.Long ứng trước lương T5</t>
  </si>
  <si>
    <t>T6</t>
  </si>
  <si>
    <t>KPCĐ T6</t>
  </si>
  <si>
    <t>Số dư trên bảng lương</t>
  </si>
  <si>
    <t>Lệch 20tr so với sổ kế toán do Mr.Long ứng trước lương T6</t>
  </si>
  <si>
    <t>Phí tư vấn T5</t>
  </si>
  <si>
    <t>Tiền điện và gửi xe T6</t>
  </si>
  <si>
    <t>Chi nhánh Hà Nội - Công ty Cổ phần Dịch vụ Thương mại Tổng hợp Wincommerce</t>
  </si>
  <si>
    <t>Hóa đơn điều chỉnh giảm xuất T7 nên treo tạm công nợ</t>
  </si>
  <si>
    <t>Trích trước lãi tiết kiệm từ 17/9 đến 30/06</t>
  </si>
  <si>
    <t>HĐ 006 ngày 30/6</t>
  </si>
  <si>
    <t>PIT T6</t>
  </si>
  <si>
    <t>Kê vào Q3.2022</t>
  </si>
  <si>
    <t>Sale tháng 6</t>
  </si>
  <si>
    <t>Phân bổ tiền thuê nhà theo ngày trong tháng phân bổ đầu tiên, còn các tháng tiếp theo thì phân bổ theo tháng</t>
  </si>
  <si>
    <t>2.083.741.226</t>
  </si>
  <si>
    <t>3.573.484.459</t>
  </si>
  <si>
    <t>Phí tư vấn T6 và Q2</t>
  </si>
  <si>
    <t>Tiền điện và gửi xe T7</t>
  </si>
  <si>
    <t>Lệch 20tr so với sổ kế toán do Mr.Long ứng trước lương T7</t>
  </si>
  <si>
    <t>PIT T7</t>
  </si>
  <si>
    <t>T7</t>
  </si>
  <si>
    <t>Sale tháng 7</t>
  </si>
  <si>
    <t>KPCĐ T7</t>
  </si>
  <si>
    <t>Trích trước lãi tiết kiệm từ 17/9/21 đến 31/7/22</t>
  </si>
  <si>
    <t>Tách VAT của hóa đơn điều chỉnh Vincomerce</t>
  </si>
  <si>
    <t>2.279.872.424</t>
  </si>
  <si>
    <t>3.551.653.916</t>
  </si>
  <si>
    <t>HĐ 007</t>
  </si>
  <si>
    <t>2.236.261.177</t>
  </si>
  <si>
    <t>3.436.841.298</t>
  </si>
  <si>
    <t>HĐ 008</t>
  </si>
  <si>
    <t>Trích trước lãi tiết kiệm từ 17/9/21 đến 31/8/22</t>
  </si>
  <si>
    <t>Sửa lại lãi suất tiền gửi tiết kiệm về 4.6%</t>
  </si>
  <si>
    <t>Phí tư vấn T7</t>
  </si>
  <si>
    <t>Tiền điện và gửi xe T8</t>
  </si>
  <si>
    <t>PIT T8</t>
  </si>
  <si>
    <t>Đã thanh toán hết lương và thưởng trong tháng</t>
  </si>
  <si>
    <t>T8</t>
  </si>
  <si>
    <t>Sửa lại lãi suất tiết kiệm T8</t>
  </si>
  <si>
    <t>HĐ 009</t>
  </si>
  <si>
    <t>Trích trước lãi tiết kiệm</t>
  </si>
  <si>
    <t>Bổ sung trích trước từ 17/9 đến 30/9</t>
  </si>
  <si>
    <t>Kê vào Q4.2022</t>
  </si>
  <si>
    <t>Khớp</t>
  </si>
  <si>
    <t>Sale tháng 9</t>
  </si>
  <si>
    <t>Bổ sung trích trước lãi từ 17/9 đến 30/9</t>
  </si>
  <si>
    <t>2.066.489.637</t>
  </si>
  <si>
    <t>3.599.654.999</t>
  </si>
  <si>
    <t>Phí tư vấn T8</t>
  </si>
  <si>
    <t>Tiền điện và gửi xe T9</t>
  </si>
  <si>
    <t>HĐ 010</t>
  </si>
  <si>
    <t>Lệch 4tr do Mr.Khải ứng trước lương</t>
  </si>
  <si>
    <t>Phí tư vấn T9 và Q3</t>
  </si>
  <si>
    <t>Tiền điện và gửi xe T10</t>
  </si>
  <si>
    <t>Công ty Luật TNHH Việt An</t>
  </si>
  <si>
    <t>Trích trước từ 17/9 đến 31/10</t>
  </si>
  <si>
    <t>Xin hợp đồng để xác định xem là ứng trước hay đặt cọc</t>
  </si>
  <si>
    <t>2.145.159.816</t>
  </si>
  <si>
    <t>3.624.157.500</t>
  </si>
  <si>
    <t>Ko ps</t>
  </si>
  <si>
    <t>Lệch 20 tr do Mr.Long ứng trước lương</t>
  </si>
  <si>
    <t>Gửi tiết kiệm kỳ hạn 1 tháng</t>
  </si>
  <si>
    <t>HĐ 011</t>
  </si>
  <si>
    <t>Trích trước từ 21/11 đến 30/11</t>
  </si>
  <si>
    <t>Dụng cụ giá trị nhỏ thì đưa thẳng vào chi phí</t>
  </si>
  <si>
    <t>Chú ý các khoản phí dịch vụ để sang T12 trích trước</t>
  </si>
  <si>
    <t>Do rút trước tiền tiết kiệm nên bị tính lãi theo khoản vô thời hạn</t>
  </si>
  <si>
    <t>4.998.146.830</t>
  </si>
  <si>
    <t>3.622.675.032</t>
  </si>
  <si>
    <t>Tiền điện và gửi xe T11</t>
  </si>
  <si>
    <t>Phí tư vấn T10</t>
  </si>
  <si>
    <t>Gửi tiết kiệm kỳ hạn 1 tháng, lãi nhập gốc tự động gia hạn</t>
  </si>
  <si>
    <t>HĐ 012, đã đánh giá lại tỷ giá</t>
  </si>
  <si>
    <t>Bổ sung trích trước cho giai đoạn 21/12-31/12</t>
  </si>
  <si>
    <t>Kê vào Q1.2023</t>
  </si>
  <si>
    <t>Lỗ nên không ps CIT</t>
  </si>
  <si>
    <t>Phí tư vấn T11</t>
  </si>
  <si>
    <t>Tiền điện và gửi xe T12</t>
  </si>
  <si>
    <t>Sửa lại diễn giải khoản lobby</t>
  </si>
  <si>
    <t>6353</t>
  </si>
  <si>
    <t>Lỗ chênh lệch tỷ giá do đánh giá lại</t>
  </si>
  <si>
    <t>3.061.513.235</t>
  </si>
  <si>
    <t>3.731.358.802</t>
  </si>
  <si>
    <t>Công ty TNHH kiểm toán châu Á</t>
  </si>
  <si>
    <t>Viễn thông T12</t>
  </si>
  <si>
    <t>Kiểm toán 2022</t>
  </si>
  <si>
    <t>Thuê máy in từ 11/12 - 31/12</t>
  </si>
  <si>
    <t>Tư vấn T12</t>
  </si>
  <si>
    <t>Tư vấn Q4</t>
  </si>
  <si>
    <t>Quyết toán CIT</t>
  </si>
  <si>
    <t>Lỗ do đánh giá lại TK131</t>
  </si>
  <si>
    <t>Lưu ý loại chi phí năm nay</t>
  </si>
  <si>
    <t>(JPY 1.331.700)</t>
  </si>
  <si>
    <t>Gửi tiết kiệm kỳ hạn 1 tháng, lãi 6%/năm nhập gốc tự động gia hạn</t>
  </si>
  <si>
    <t>HĐ 003</t>
  </si>
  <si>
    <t>Sửa lại theo số này</t>
  </si>
  <si>
    <t>Phí tư vấn T2 và quyết toán 2022</t>
  </si>
  <si>
    <t>Kê vào Q2.2023</t>
  </si>
  <si>
    <t>PIT được hoàn sau quyết toán 2022</t>
  </si>
  <si>
    <t>Đã hoàn trích hết</t>
  </si>
  <si>
    <t>KPCĐ T3</t>
  </si>
  <si>
    <t>Sửa lại số trích trước lãi tiết kiệm T3</t>
  </si>
  <si>
    <t>711</t>
  </si>
  <si>
    <t>Thu nhập khác</t>
  </si>
  <si>
    <t>7111</t>
  </si>
  <si>
    <t>Thu nhập khác: được thưởng, bồi thường</t>
  </si>
  <si>
    <t>3.070.882.092</t>
  </si>
  <si>
    <t>5.035.314.169</t>
  </si>
  <si>
    <t>3.066.908.919</t>
  </si>
  <si>
    <t>Tiền điện và gửi xe T3</t>
  </si>
  <si>
    <t>Thanh toán thừa từ kỳ trước, bù trừ dần vào các kỳ sau</t>
  </si>
  <si>
    <t>Hỏi lại khách hàng về tiến độ hợp đồng tư vấn luật này</t>
  </si>
  <si>
    <t>UNHIDE ĐỂ TÍCH NOTE CHO THÁNG SAU</t>
  </si>
  <si>
    <t>FILE CHECK MONTHLY ACCOUNTING</t>
  </si>
  <si>
    <t>Client</t>
  </si>
  <si>
    <t>PIC</t>
  </si>
  <si>
    <t>My san</t>
  </si>
  <si>
    <t>Nu san</t>
  </si>
  <si>
    <t>First checking date</t>
  </si>
  <si>
    <t>NO. 
STT</t>
  </si>
  <si>
    <t>Account
Tài khoản</t>
  </si>
  <si>
    <t>Jan</t>
  </si>
  <si>
    <t>Feb</t>
  </si>
  <si>
    <t>Mar</t>
  </si>
  <si>
    <t>Apr</t>
  </si>
  <si>
    <t>May</t>
  </si>
  <si>
    <t>Jun</t>
  </si>
  <si>
    <t>Jul</t>
  </si>
  <si>
    <t>Aug</t>
  </si>
  <si>
    <t>Sep</t>
  </si>
  <si>
    <t>Oct</t>
  </si>
  <si>
    <t>Nov</t>
  </si>
  <si>
    <t>Dec</t>
  </si>
  <si>
    <t>Overall</t>
  </si>
  <si>
    <t>1st</t>
  </si>
  <si>
    <t>2nd</t>
  </si>
  <si>
    <t>3rd</t>
  </si>
  <si>
    <t>Average</t>
  </si>
  <si>
    <t>Tổng hợp /Overall</t>
  </si>
  <si>
    <t>111  - Cash on hand</t>
  </si>
  <si>
    <t>112 - Cash at bank</t>
  </si>
  <si>
    <t>128 - Other investments</t>
  </si>
  <si>
    <t>131 - Accounts receivable</t>
  </si>
  <si>
    <t>133 - Deducted VAT</t>
  </si>
  <si>
    <t>138 - Other receivables</t>
  </si>
  <si>
    <t>141 - Advances</t>
  </si>
  <si>
    <t>15* - Inventories</t>
  </si>
  <si>
    <t>242 - Prepaid expense</t>
  </si>
  <si>
    <t>21* - Fixed assets</t>
  </si>
  <si>
    <t>241 - Construction in progress</t>
  </si>
  <si>
    <t>331 - Accounts payable</t>
  </si>
  <si>
    <t>333 - Payables to government</t>
  </si>
  <si>
    <t>341 - Loans</t>
  </si>
  <si>
    <t>334, 338 - Salaries and related accounts</t>
  </si>
  <si>
    <t>335 - Accruals</t>
  </si>
  <si>
    <t>3387 - Unearned revenue</t>
  </si>
  <si>
    <t>3388 - Other payables</t>
  </si>
  <si>
    <t>411 - Contributed capital</t>
  </si>
  <si>
    <t>421 - Retained earning</t>
  </si>
  <si>
    <t>511 - Sales Revenue</t>
  </si>
  <si>
    <t>515 - Financial revenues</t>
  </si>
  <si>
    <t>632 - CoGS</t>
  </si>
  <si>
    <t>635 - Financial expenses</t>
  </si>
  <si>
    <t>641-642</t>
  </si>
  <si>
    <t>711 - Other incomes</t>
  </si>
  <si>
    <t>811 - Other expenses</t>
  </si>
  <si>
    <t>821 - CIT expense</t>
  </si>
  <si>
    <r>
      <t xml:space="preserve">Các vấn đề khác
</t>
    </r>
    <r>
      <rPr>
        <b/>
        <i/>
        <sz val="10"/>
        <rFont val="Times New Roman"/>
        <family val="1"/>
      </rPr>
      <t>Other issues</t>
    </r>
  </si>
  <si>
    <t>Uesugi</t>
  </si>
  <si>
    <t>Phuong san</t>
  </si>
  <si>
    <t>Phuong</t>
  </si>
  <si>
    <t>Hien san</t>
  </si>
  <si>
    <t>Tháng 03/2023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</si>
</sst>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0_);_(* \(#,##0\);_(* &quot;-&quot;_);_(@_)"/>
    <numFmt numFmtId="43" formatCode="_(* #,##0.00_);_(* \(#,##0.00\);_(* &quot;-&quot;??_);_(@_)"/>
    <numFmt numFmtId="164" formatCode="_-* #,##0.00_-;\-* #,##0.00_-;_-* &quot;-&quot;??_-;_-@_-"/>
    <numFmt numFmtId="165" formatCode="_(* #,##0_);_(* \(#,##0\);_(* &quot;-&quot;??_);_(@_)"/>
    <numFmt numFmtId="166" formatCode="_-* #,##0_-;\-* #,##0_-;_-* &quot;-&quot;??_-;_-@_-"/>
    <numFmt numFmtId="167" formatCode="_ [$¥-850]* #,##0_ ;_ [$¥-850]* \-#,##0_ ;_ [$¥-850]* &quot;-&quot;_ ;_ @_ "/>
    <numFmt numFmtId="168" formatCode="#,##0;\-#,##0"/>
    <numFmt numFmtId="169" formatCode="#,##0.00;\-#,##0.00"/>
    <numFmt numFmtId="170" formatCode="0.0000"/>
  </numFmts>
  <fonts count="50" x14ac:knownFonts="1">
    <font>
      <sz val="11"/>
      <color theme="1"/>
      <name val="Arial"/>
      <family val="2"/>
      <scheme val="minor"/>
    </font>
    <font>
      <sz val="11"/>
      <color theme="1"/>
      <name val="Arial"/>
      <family val="2"/>
      <scheme val="minor"/>
    </font>
    <font>
      <b/>
      <sz val="11"/>
      <color theme="1"/>
      <name val="Times New Roman"/>
      <family val="1"/>
    </font>
    <font>
      <b/>
      <sz val="11"/>
      <name val="Times New Roman"/>
      <family val="1"/>
    </font>
    <font>
      <sz val="11"/>
      <name val="Times New Roman"/>
      <family val="1"/>
    </font>
    <font>
      <b/>
      <i/>
      <sz val="11"/>
      <name val="Times New Roman"/>
      <family val="1"/>
    </font>
    <font>
      <sz val="11"/>
      <color theme="1"/>
      <name val="Times New Roman"/>
      <family val="1"/>
    </font>
    <font>
      <i/>
      <sz val="11"/>
      <name val="Times New Roman"/>
      <family val="1"/>
    </font>
    <font>
      <i/>
      <sz val="11"/>
      <color theme="1"/>
      <name val="Times New Roman"/>
      <family val="1"/>
    </font>
    <font>
      <b/>
      <sz val="14"/>
      <color theme="1"/>
      <name val="Times New Roman"/>
      <family val="1"/>
    </font>
    <font>
      <b/>
      <i/>
      <sz val="11"/>
      <color theme="1"/>
      <name val="Times New Roman"/>
      <family val="1"/>
    </font>
    <font>
      <b/>
      <i/>
      <u/>
      <sz val="11"/>
      <name val="Times New Roman"/>
      <family val="1"/>
    </font>
    <font>
      <sz val="10"/>
      <name val="Arial"/>
      <family val="2"/>
    </font>
    <font>
      <b/>
      <sz val="10"/>
      <color indexed="8"/>
      <name val="Times New Roman"/>
      <family val="1"/>
    </font>
    <font>
      <sz val="10"/>
      <color indexed="8"/>
      <name val="Times New Roman"/>
      <family val="1"/>
    </font>
    <font>
      <b/>
      <sz val="10"/>
      <color indexed="30"/>
      <name val="Times New Roman"/>
      <family val="1"/>
    </font>
    <font>
      <sz val="10"/>
      <name val="Times New Roman"/>
      <family val="1"/>
    </font>
    <font>
      <i/>
      <sz val="10"/>
      <color indexed="8"/>
      <name val="Times New Roman"/>
      <family val="1"/>
    </font>
    <font>
      <b/>
      <sz val="10"/>
      <color rgb="FFFF0000"/>
      <name val="Times New Roman"/>
      <family val="1"/>
    </font>
    <font>
      <sz val="10"/>
      <color rgb="FFFF0000"/>
      <name val="Times New Roman"/>
      <family val="1"/>
    </font>
    <font>
      <i/>
      <sz val="10"/>
      <color rgb="FFFF0000"/>
      <name val="Times New Roman"/>
      <family val="1"/>
    </font>
    <font>
      <b/>
      <i/>
      <sz val="10"/>
      <color indexed="8"/>
      <name val="Times New Roman"/>
      <family val="1"/>
    </font>
    <font>
      <sz val="11"/>
      <color rgb="FFFF0000"/>
      <name val="Times New Roman"/>
      <family val="1"/>
    </font>
    <font>
      <b/>
      <sz val="11"/>
      <color rgb="FFFF0000"/>
      <name val="Times New Roman"/>
      <family val="1"/>
    </font>
    <font>
      <b/>
      <sz val="11"/>
      <color theme="1"/>
      <name val="Arial"/>
      <family val="2"/>
      <scheme val="minor"/>
    </font>
    <font>
      <b/>
      <sz val="10"/>
      <name val="Times New Roman"/>
      <family val="1"/>
    </font>
    <font>
      <i/>
      <sz val="10"/>
      <name val="Times New Roman"/>
      <family val="1"/>
    </font>
    <font>
      <b/>
      <sz val="10"/>
      <name val="Arial"/>
      <family val="2"/>
    </font>
    <font>
      <b/>
      <i/>
      <sz val="10"/>
      <color rgb="FFFF0000"/>
      <name val="Times New Roman"/>
      <family val="1"/>
    </font>
    <font>
      <b/>
      <sz val="9"/>
      <name val="Arial"/>
      <family val="2"/>
    </font>
    <font>
      <b/>
      <sz val="8"/>
      <color rgb="FFFF0000"/>
      <name val="Arial"/>
      <family val="2"/>
    </font>
    <font>
      <b/>
      <sz val="9"/>
      <color rgb="FFFF0000"/>
      <name val="Arial"/>
      <family val="2"/>
    </font>
    <font>
      <sz val="9"/>
      <name val="Arial"/>
      <family val="2"/>
    </font>
    <font>
      <sz val="8"/>
      <color rgb="FFFF0000"/>
      <name val="Arial"/>
      <family val="2"/>
    </font>
    <font>
      <sz val="9"/>
      <color rgb="FFFF0000"/>
      <name val="Arial"/>
      <family val="2"/>
    </font>
    <font>
      <b/>
      <sz val="8"/>
      <color theme="1"/>
      <name val="Arial"/>
      <family val="2"/>
    </font>
    <font>
      <b/>
      <sz val="9"/>
      <color theme="1"/>
      <name val="Arial"/>
      <family val="2"/>
    </font>
    <font>
      <sz val="10"/>
      <color theme="1"/>
      <name val="Times New Roman"/>
      <family val="1"/>
    </font>
    <font>
      <b/>
      <i/>
      <sz val="10"/>
      <name val="Times New Roman"/>
      <family val="1"/>
    </font>
    <font>
      <b/>
      <sz val="10"/>
      <name val="Arial"/>
      <family val="2"/>
    </font>
    <font>
      <b/>
      <sz val="10"/>
      <name val="Arial"/>
      <family val="2"/>
    </font>
    <font>
      <b/>
      <sz val="10"/>
      <color theme="1"/>
      <name val="Times New Roman"/>
      <family val="1"/>
    </font>
    <font>
      <sz val="10"/>
      <color theme="1"/>
      <name val="Arial"/>
      <family val="2"/>
      <scheme val="minor"/>
    </font>
    <font>
      <sz val="10"/>
      <color rgb="FFFF0000"/>
      <name val="Arial"/>
      <family val="2"/>
      <scheme val="minor"/>
    </font>
    <font>
      <b/>
      <sz val="10"/>
      <color theme="0"/>
      <name val="Arial"/>
      <family val="2"/>
      <scheme val="minor"/>
    </font>
    <font>
      <b/>
      <u/>
      <sz val="10"/>
      <color rgb="FFFF0000"/>
      <name val="Times New Roman"/>
      <family val="1"/>
    </font>
    <font>
      <b/>
      <i/>
      <sz val="10"/>
      <color theme="1"/>
      <name val="Times New Roman"/>
      <family val="1"/>
    </font>
    <font>
      <b/>
      <i/>
      <sz val="14"/>
      <color theme="1"/>
      <name val="Times New Roman"/>
      <family val="1"/>
    </font>
    <font>
      <i/>
      <sz val="10"/>
      <color theme="1"/>
      <name val="Times New Roman"/>
      <family val="1"/>
    </font>
    <font>
      <i/>
      <sz val="10"/>
      <color rgb="FF0070C0"/>
      <name val="Arial"/>
      <family val="2"/>
      <scheme val="minor"/>
    </font>
  </fonts>
  <fills count="21">
    <fill>
      <patternFill patternType="none"/>
    </fill>
    <fill>
      <patternFill patternType="gray125"/>
    </fill>
    <fill>
      <patternFill patternType="solid">
        <fgColor theme="4" tint="0.59999389629810485"/>
        <bgColor indexed="64"/>
      </patternFill>
    </fill>
    <fill>
      <patternFill patternType="solid">
        <fgColor theme="0" tint="-0.499984740745262"/>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9"/>
      </patternFill>
    </fill>
    <fill>
      <patternFill patternType="solid">
        <fgColor rgb="FF00B0F0"/>
        <bgColor indexed="9"/>
      </patternFill>
    </fill>
    <fill>
      <patternFill patternType="solid">
        <fgColor theme="9" tint="0.79998168889431442"/>
        <bgColor indexed="64"/>
      </patternFill>
    </fill>
    <fill>
      <patternFill patternType="solid">
        <fgColor theme="5" tint="0.79998168889431442"/>
        <bgColor indexed="64"/>
      </patternFill>
    </fill>
    <fill>
      <patternFill patternType="solid">
        <fgColor rgb="FFC00000"/>
        <bgColor indexed="9"/>
      </patternFill>
    </fill>
    <fill>
      <patternFill patternType="solid">
        <fgColor rgb="FFFFFF00"/>
        <bgColor indexed="64"/>
      </patternFill>
    </fill>
    <fill>
      <patternFill patternType="solid">
        <fgColor rgb="FF00B050"/>
        <bgColor indexed="64"/>
      </patternFill>
    </fill>
    <fill>
      <patternFill patternType="solid">
        <fgColor theme="8" tint="0.59999389629810485"/>
        <bgColor indexed="9"/>
      </patternFill>
    </fill>
    <fill>
      <patternFill patternType="solid">
        <fgColor rgb="FFFF0000"/>
        <bgColor indexed="9"/>
      </patternFill>
    </fill>
    <fill>
      <patternFill patternType="solid">
        <fgColor theme="8" tint="0.79998168889431442"/>
        <bgColor indexed="64"/>
      </patternFill>
    </fill>
    <fill>
      <patternFill patternType="solid">
        <fgColor theme="8" tint="0.79998168889431442"/>
        <bgColor indexed="9"/>
      </patternFill>
    </fill>
    <fill>
      <patternFill patternType="solid">
        <fgColor theme="9" tint="-0.249977111117893"/>
        <bgColor indexed="9"/>
      </patternFill>
    </fill>
    <fill>
      <patternFill patternType="solid">
        <fgColor theme="8" tint="0.59999389629810485"/>
        <bgColor indexed="64"/>
      </patternFill>
    </fill>
    <fill>
      <patternFill patternType="solid">
        <fgColor theme="8" tint="0.39997558519241921"/>
        <bgColor indexed="9"/>
      </patternFill>
    </fill>
    <fill>
      <patternFill patternType="solid">
        <fgColor theme="1" tint="0.499984740745262"/>
        <bgColor indexed="64"/>
      </patternFill>
    </fill>
  </fills>
  <borders count="8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double">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hair">
        <color indexed="64"/>
      </top>
      <bottom style="hair">
        <color indexed="64"/>
      </bottom>
      <diagonal/>
    </border>
    <border>
      <left style="thin">
        <color indexed="64"/>
      </left>
      <right style="double">
        <color indexed="64"/>
      </right>
      <top style="thin">
        <color indexed="64"/>
      </top>
      <bottom style="hair">
        <color indexed="64"/>
      </bottom>
      <diagonal/>
    </border>
    <border>
      <left style="thin">
        <color indexed="64"/>
      </left>
      <right style="double">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style="double">
        <color indexed="64"/>
      </right>
      <top style="hair">
        <color indexed="64"/>
      </top>
      <bottom style="double">
        <color indexed="64"/>
      </bottom>
      <diagonal/>
    </border>
    <border>
      <left style="medium">
        <color rgb="FFFF0000"/>
      </left>
      <right style="thin">
        <color auto="1"/>
      </right>
      <top style="medium">
        <color rgb="FFFF0000"/>
      </top>
      <bottom style="thin">
        <color auto="1"/>
      </bottom>
      <diagonal/>
    </border>
    <border>
      <left style="thin">
        <color auto="1"/>
      </left>
      <right style="thin">
        <color auto="1"/>
      </right>
      <top style="medium">
        <color rgb="FFFF0000"/>
      </top>
      <bottom style="thin">
        <color auto="1"/>
      </bottom>
      <diagonal/>
    </border>
    <border>
      <left style="thin">
        <color auto="1"/>
      </left>
      <right style="medium">
        <color rgb="FFFF0000"/>
      </right>
      <top style="medium">
        <color rgb="FFFF0000"/>
      </top>
      <bottom style="thin">
        <color auto="1"/>
      </bottom>
      <diagonal/>
    </border>
    <border>
      <left style="medium">
        <color rgb="FFFF0000"/>
      </left>
      <right style="thin">
        <color auto="1"/>
      </right>
      <top style="thin">
        <color auto="1"/>
      </top>
      <bottom style="thin">
        <color auto="1"/>
      </bottom>
      <diagonal/>
    </border>
    <border>
      <left style="thin">
        <color auto="1"/>
      </left>
      <right style="medium">
        <color rgb="FFFF0000"/>
      </right>
      <top style="thin">
        <color auto="1"/>
      </top>
      <bottom style="thin">
        <color auto="1"/>
      </bottom>
      <diagonal/>
    </border>
    <border>
      <left style="medium">
        <color rgb="FFFF0000"/>
      </left>
      <right style="thin">
        <color auto="1"/>
      </right>
      <top style="thin">
        <color auto="1"/>
      </top>
      <bottom style="medium">
        <color rgb="FFFF0000"/>
      </bottom>
      <diagonal/>
    </border>
    <border>
      <left style="thin">
        <color auto="1"/>
      </left>
      <right style="thin">
        <color auto="1"/>
      </right>
      <top style="thin">
        <color auto="1"/>
      </top>
      <bottom style="medium">
        <color rgb="FFFF0000"/>
      </bottom>
      <diagonal/>
    </border>
    <border>
      <left style="thin">
        <color auto="1"/>
      </left>
      <right style="medium">
        <color rgb="FFFF0000"/>
      </right>
      <top style="thin">
        <color auto="1"/>
      </top>
      <bottom style="medium">
        <color rgb="FFFF0000"/>
      </bottom>
      <diagonal/>
    </border>
    <border>
      <left style="thick">
        <color rgb="FFFF0000"/>
      </left>
      <right style="thin">
        <color theme="1"/>
      </right>
      <top style="thick">
        <color rgb="FFFF0000"/>
      </top>
      <bottom style="dashed">
        <color theme="1"/>
      </bottom>
      <diagonal/>
    </border>
    <border>
      <left style="thin">
        <color theme="1"/>
      </left>
      <right style="thin">
        <color theme="1"/>
      </right>
      <top style="thick">
        <color rgb="FFFF0000"/>
      </top>
      <bottom style="dashed">
        <color theme="1"/>
      </bottom>
      <diagonal/>
    </border>
    <border>
      <left style="thin">
        <color theme="1"/>
      </left>
      <right style="thick">
        <color rgb="FFFF0000"/>
      </right>
      <top style="thick">
        <color rgb="FFFF0000"/>
      </top>
      <bottom style="dashed">
        <color theme="1"/>
      </bottom>
      <diagonal/>
    </border>
    <border>
      <left style="thick">
        <color rgb="FFFF0000"/>
      </left>
      <right style="thin">
        <color theme="1"/>
      </right>
      <top style="dashed">
        <color theme="1"/>
      </top>
      <bottom style="dashed">
        <color theme="1"/>
      </bottom>
      <diagonal/>
    </border>
    <border>
      <left style="thin">
        <color theme="1"/>
      </left>
      <right style="thin">
        <color theme="1"/>
      </right>
      <top style="dashed">
        <color theme="1"/>
      </top>
      <bottom style="dashed">
        <color theme="1"/>
      </bottom>
      <diagonal/>
    </border>
    <border>
      <left style="thin">
        <color theme="1"/>
      </left>
      <right style="thick">
        <color rgb="FFFF0000"/>
      </right>
      <top style="dashed">
        <color theme="1"/>
      </top>
      <bottom style="dashed">
        <color theme="1"/>
      </bottom>
      <diagonal/>
    </border>
    <border>
      <left style="thick">
        <color rgb="FFFF0000"/>
      </left>
      <right style="thin">
        <color theme="1"/>
      </right>
      <top style="dashed">
        <color theme="1"/>
      </top>
      <bottom style="thick">
        <color rgb="FFFF0000"/>
      </bottom>
      <diagonal/>
    </border>
    <border>
      <left style="thin">
        <color theme="1"/>
      </left>
      <right style="thin">
        <color theme="1"/>
      </right>
      <top style="dashed">
        <color theme="1"/>
      </top>
      <bottom style="thick">
        <color rgb="FFFF0000"/>
      </bottom>
      <diagonal/>
    </border>
    <border>
      <left style="thin">
        <color theme="1"/>
      </left>
      <right style="thick">
        <color rgb="FFFF0000"/>
      </right>
      <top style="dashed">
        <color theme="1"/>
      </top>
      <bottom style="thick">
        <color rgb="FFFF0000"/>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rgb="FFFF0000"/>
      </left>
      <right style="thin">
        <color auto="1"/>
      </right>
      <top style="medium">
        <color rgb="FFFF0000"/>
      </top>
      <bottom style="dotted">
        <color auto="1"/>
      </bottom>
      <diagonal/>
    </border>
    <border>
      <left style="thin">
        <color auto="1"/>
      </left>
      <right style="thin">
        <color auto="1"/>
      </right>
      <top style="medium">
        <color rgb="FFFF0000"/>
      </top>
      <bottom style="dotted">
        <color auto="1"/>
      </bottom>
      <diagonal/>
    </border>
    <border>
      <left style="thin">
        <color auto="1"/>
      </left>
      <right style="medium">
        <color rgb="FFFF0000"/>
      </right>
      <top style="medium">
        <color rgb="FFFF0000"/>
      </top>
      <bottom style="dotted">
        <color auto="1"/>
      </bottom>
      <diagonal/>
    </border>
    <border>
      <left style="medium">
        <color rgb="FFFF0000"/>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rgb="FFFF0000"/>
      </right>
      <top style="dotted">
        <color auto="1"/>
      </top>
      <bottom style="dotted">
        <color auto="1"/>
      </bottom>
      <diagonal/>
    </border>
    <border>
      <left style="medium">
        <color rgb="FFFF0000"/>
      </left>
      <right style="thin">
        <color auto="1"/>
      </right>
      <top style="dotted">
        <color auto="1"/>
      </top>
      <bottom style="medium">
        <color rgb="FFFF0000"/>
      </bottom>
      <diagonal/>
    </border>
    <border>
      <left style="thin">
        <color auto="1"/>
      </left>
      <right style="thin">
        <color auto="1"/>
      </right>
      <top style="dotted">
        <color auto="1"/>
      </top>
      <bottom style="medium">
        <color rgb="FFFF0000"/>
      </bottom>
      <diagonal/>
    </border>
    <border>
      <left style="thin">
        <color auto="1"/>
      </left>
      <right style="medium">
        <color rgb="FFFF0000"/>
      </right>
      <top style="dotted">
        <color auto="1"/>
      </top>
      <bottom style="medium">
        <color rgb="FFFF0000"/>
      </bottom>
      <diagonal/>
    </border>
    <border>
      <left style="thin">
        <color auto="1"/>
      </left>
      <right style="thin">
        <color auto="1"/>
      </right>
      <top style="hair">
        <color auto="1"/>
      </top>
      <bottom style="thin">
        <color auto="1"/>
      </bottom>
      <diagonal/>
    </border>
    <border>
      <left style="medium">
        <color rgb="FFFF0000"/>
      </left>
      <right style="thin">
        <color theme="1"/>
      </right>
      <top style="medium">
        <color rgb="FFFF0000"/>
      </top>
      <bottom style="hair">
        <color theme="1"/>
      </bottom>
      <diagonal/>
    </border>
    <border>
      <left style="thin">
        <color theme="1"/>
      </left>
      <right style="thin">
        <color theme="1"/>
      </right>
      <top style="medium">
        <color rgb="FFFF0000"/>
      </top>
      <bottom style="hair">
        <color theme="1"/>
      </bottom>
      <diagonal/>
    </border>
    <border>
      <left style="thin">
        <color theme="1"/>
      </left>
      <right style="medium">
        <color rgb="FFFF0000"/>
      </right>
      <top style="medium">
        <color rgb="FFFF0000"/>
      </top>
      <bottom style="hair">
        <color theme="1"/>
      </bottom>
      <diagonal/>
    </border>
    <border>
      <left style="medium">
        <color rgb="FFFF0000"/>
      </left>
      <right style="thin">
        <color theme="1"/>
      </right>
      <top style="hair">
        <color theme="1"/>
      </top>
      <bottom style="hair">
        <color theme="1"/>
      </bottom>
      <diagonal/>
    </border>
    <border>
      <left style="thin">
        <color theme="1"/>
      </left>
      <right style="thin">
        <color theme="1"/>
      </right>
      <top style="hair">
        <color theme="1"/>
      </top>
      <bottom style="hair">
        <color theme="1"/>
      </bottom>
      <diagonal/>
    </border>
    <border>
      <left style="thin">
        <color theme="1"/>
      </left>
      <right style="medium">
        <color rgb="FFFF0000"/>
      </right>
      <top style="hair">
        <color theme="1"/>
      </top>
      <bottom style="hair">
        <color theme="1"/>
      </bottom>
      <diagonal/>
    </border>
    <border>
      <left style="medium">
        <color rgb="FFFF0000"/>
      </left>
      <right style="thin">
        <color theme="1"/>
      </right>
      <top style="hair">
        <color theme="1"/>
      </top>
      <bottom style="medium">
        <color rgb="FFFF0000"/>
      </bottom>
      <diagonal/>
    </border>
    <border>
      <left style="thin">
        <color theme="1"/>
      </left>
      <right style="thin">
        <color theme="1"/>
      </right>
      <top style="hair">
        <color theme="1"/>
      </top>
      <bottom style="medium">
        <color rgb="FFFF0000"/>
      </bottom>
      <diagonal/>
    </border>
    <border>
      <left style="thin">
        <color theme="1"/>
      </left>
      <right style="medium">
        <color rgb="FFFF0000"/>
      </right>
      <top style="hair">
        <color theme="1"/>
      </top>
      <bottom style="medium">
        <color rgb="FFFF0000"/>
      </bottom>
      <diagonal/>
    </border>
    <border>
      <left style="thin">
        <color auto="1"/>
      </left>
      <right style="thin">
        <color auto="1"/>
      </right>
      <top style="thin">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thin">
        <color auto="1"/>
      </right>
      <top style="dashed">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auto="1"/>
      </left>
      <right style="thin">
        <color auto="1"/>
      </right>
      <top style="thin">
        <color auto="1"/>
      </top>
      <bottom style="thin">
        <color auto="1"/>
      </bottom>
      <diagonal/>
    </border>
    <border>
      <left style="thin">
        <color indexed="64"/>
      </left>
      <right style="medium">
        <color indexed="64"/>
      </right>
      <top/>
      <bottom style="thin">
        <color indexed="64"/>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5">
    <xf numFmtId="0" fontId="0" fillId="0" borderId="0"/>
    <xf numFmtId="0" fontId="1" fillId="0" borderId="0"/>
    <xf numFmtId="43" fontId="1" fillId="0" borderId="0" applyFont="0" applyFill="0" applyBorder="0" applyAlignment="0" applyProtection="0"/>
    <xf numFmtId="164" fontId="12" fillId="0" borderId="0" applyFont="0" applyFill="0" applyBorder="0" applyAlignment="0" applyProtection="0"/>
    <xf numFmtId="9" fontId="1" fillId="0" borderId="0" applyFont="0" applyFill="0" applyBorder="0" applyAlignment="0" applyProtection="0"/>
  </cellStyleXfs>
  <cellXfs count="680">
    <xf numFmtId="0" fontId="0" fillId="0" borderId="0" xfId="0"/>
    <xf numFmtId="0" fontId="3" fillId="0" borderId="0" xfId="1" applyFont="1" applyAlignment="1">
      <alignment vertical="center"/>
    </xf>
    <xf numFmtId="0" fontId="4" fillId="0" borderId="0" xfId="1" applyFont="1" applyAlignment="1">
      <alignment vertical="center"/>
    </xf>
    <xf numFmtId="38" fontId="4" fillId="0" borderId="0" xfId="1" applyNumberFormat="1" applyFont="1" applyAlignment="1">
      <alignment horizontal="center" vertical="center"/>
    </xf>
    <xf numFmtId="0" fontId="3" fillId="0" borderId="0" xfId="1" applyFont="1" applyAlignment="1">
      <alignment horizontal="left" vertical="center"/>
    </xf>
    <xf numFmtId="38" fontId="3" fillId="0" borderId="0" xfId="1" applyNumberFormat="1" applyFont="1" applyAlignment="1">
      <alignment horizontal="center" vertical="center"/>
    </xf>
    <xf numFmtId="38" fontId="3" fillId="0" borderId="0" xfId="1" applyNumberFormat="1" applyFont="1" applyAlignment="1">
      <alignment horizontal="left" vertical="center"/>
    </xf>
    <xf numFmtId="14" fontId="3" fillId="0" borderId="0" xfId="1" applyNumberFormat="1" applyFont="1" applyAlignment="1">
      <alignment horizontal="center" vertical="center"/>
    </xf>
    <xf numFmtId="14" fontId="3" fillId="0" borderId="0" xfId="1" applyNumberFormat="1" applyFont="1" applyAlignment="1">
      <alignment horizontal="left" vertical="center"/>
    </xf>
    <xf numFmtId="0" fontId="3" fillId="2" borderId="1" xfId="0" applyFont="1" applyFill="1" applyBorder="1" applyAlignment="1">
      <alignment horizontal="center" vertical="center" wrapText="1"/>
    </xf>
    <xf numFmtId="38" fontId="3" fillId="2" borderId="1" xfId="0" applyNumberFormat="1" applyFont="1" applyFill="1" applyBorder="1" applyAlignment="1">
      <alignment horizontal="center" vertical="center" wrapText="1"/>
    </xf>
    <xf numFmtId="0" fontId="5" fillId="0" borderId="1" xfId="1" applyFont="1" applyBorder="1" applyAlignment="1">
      <alignment horizontal="center" vertical="center"/>
    </xf>
    <xf numFmtId="0" fontId="5" fillId="0" borderId="1" xfId="1" applyFont="1" applyBorder="1" applyAlignment="1">
      <alignment horizontal="center" vertical="center" wrapText="1"/>
    </xf>
    <xf numFmtId="0" fontId="5" fillId="0" borderId="1" xfId="0" applyFont="1" applyBorder="1" applyAlignment="1">
      <alignment horizontal="center" vertical="center" wrapText="1"/>
    </xf>
    <xf numFmtId="38" fontId="5" fillId="0" borderId="1" xfId="0" applyNumberFormat="1" applyFont="1" applyBorder="1" applyAlignment="1">
      <alignment horizontal="center" vertical="center" wrapText="1"/>
    </xf>
    <xf numFmtId="0" fontId="4" fillId="0" borderId="1" xfId="1" applyFont="1" applyBorder="1" applyAlignment="1">
      <alignment horizontal="left" vertical="center" wrapText="1"/>
    </xf>
    <xf numFmtId="38" fontId="4" fillId="0" borderId="1" xfId="1" applyNumberFormat="1" applyFont="1" applyBorder="1" applyAlignment="1">
      <alignment horizontal="left" vertical="center" wrapText="1"/>
    </xf>
    <xf numFmtId="0" fontId="4" fillId="0" borderId="1" xfId="1" quotePrefix="1" applyFont="1" applyBorder="1" applyAlignment="1">
      <alignment horizontal="left" vertical="center" wrapText="1"/>
    </xf>
    <xf numFmtId="38" fontId="7" fillId="0" borderId="1" xfId="2" quotePrefix="1" applyNumberFormat="1" applyFont="1" applyFill="1" applyBorder="1" applyAlignment="1">
      <alignment horizontal="left" vertical="center" wrapText="1"/>
    </xf>
    <xf numFmtId="38" fontId="4" fillId="0" borderId="1" xfId="2" quotePrefix="1" applyNumberFormat="1" applyFont="1" applyFill="1" applyBorder="1" applyAlignment="1">
      <alignment horizontal="left" vertical="center" wrapText="1"/>
    </xf>
    <xf numFmtId="0" fontId="4" fillId="0" borderId="1" xfId="0" applyFont="1" applyBorder="1" applyAlignment="1">
      <alignment vertical="center" wrapText="1"/>
    </xf>
    <xf numFmtId="0" fontId="2" fillId="0" borderId="0" xfId="0" applyFont="1" applyAlignment="1">
      <alignment vertical="center"/>
    </xf>
    <xf numFmtId="0" fontId="0" fillId="0" borderId="0" xfId="0" applyAlignment="1">
      <alignment vertical="center"/>
    </xf>
    <xf numFmtId="0" fontId="4" fillId="0" borderId="0" xfId="0" applyFont="1" applyAlignment="1">
      <alignment vertical="center"/>
    </xf>
    <xf numFmtId="0" fontId="6" fillId="0" borderId="1" xfId="0" applyFont="1" applyBorder="1" applyAlignment="1">
      <alignment vertical="center"/>
    </xf>
    <xf numFmtId="0" fontId="6" fillId="0" borderId="0" xfId="0" applyFont="1" applyAlignment="1">
      <alignment vertical="center"/>
    </xf>
    <xf numFmtId="3" fontId="4" fillId="0" borderId="1" xfId="0" applyNumberFormat="1" applyFont="1" applyBorder="1" applyAlignment="1">
      <alignment vertical="center" wrapText="1"/>
    </xf>
    <xf numFmtId="0" fontId="8" fillId="0" borderId="1" xfId="0" applyFont="1" applyBorder="1" applyAlignment="1">
      <alignment vertical="center"/>
    </xf>
    <xf numFmtId="0" fontId="8" fillId="0" borderId="0" xfId="0" applyFont="1" applyAlignment="1">
      <alignment vertical="center"/>
    </xf>
    <xf numFmtId="0" fontId="0" fillId="0" borderId="1" xfId="0" applyBorder="1" applyAlignment="1">
      <alignment vertical="center"/>
    </xf>
    <xf numFmtId="0" fontId="5" fillId="0" borderId="1" xfId="1" applyFont="1" applyBorder="1" applyAlignment="1">
      <alignment horizontal="left" vertical="center" wrapText="1"/>
    </xf>
    <xf numFmtId="0" fontId="5" fillId="0" borderId="1" xfId="1" applyFont="1" applyBorder="1" applyAlignment="1">
      <alignment horizontal="left" vertical="center"/>
    </xf>
    <xf numFmtId="38" fontId="5" fillId="0" borderId="1" xfId="1" applyNumberFormat="1" applyFont="1" applyBorder="1" applyAlignment="1">
      <alignment horizontal="left" vertical="center" wrapText="1"/>
    </xf>
    <xf numFmtId="38" fontId="5" fillId="0" borderId="1" xfId="1" applyNumberFormat="1" applyFont="1" applyBorder="1" applyAlignment="1">
      <alignment horizontal="center" vertical="center"/>
    </xf>
    <xf numFmtId="0" fontId="8" fillId="0" borderId="1" xfId="0" applyFont="1" applyBorder="1" applyAlignment="1">
      <alignment vertical="center" wrapText="1"/>
    </xf>
    <xf numFmtId="0" fontId="3" fillId="0" borderId="1" xfId="1" quotePrefix="1" applyFont="1" applyBorder="1" applyAlignment="1">
      <alignment horizontal="center" vertical="center" wrapText="1"/>
    </xf>
    <xf numFmtId="38" fontId="7" fillId="0" borderId="1" xfId="0" applyNumberFormat="1" applyFont="1" applyBorder="1" applyAlignment="1">
      <alignment horizontal="left" vertical="center" wrapText="1"/>
    </xf>
    <xf numFmtId="0" fontId="3" fillId="3" borderId="1" xfId="1" applyFont="1" applyFill="1" applyBorder="1" applyAlignment="1">
      <alignment horizontal="center" vertical="center" wrapText="1"/>
    </xf>
    <xf numFmtId="0" fontId="4" fillId="3" borderId="1" xfId="1" applyFont="1" applyFill="1" applyBorder="1" applyAlignment="1">
      <alignment horizontal="left" vertical="center" wrapText="1"/>
    </xf>
    <xf numFmtId="0" fontId="3"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0" fillId="3" borderId="0" xfId="0" applyFill="1" applyAlignment="1">
      <alignment vertical="center"/>
    </xf>
    <xf numFmtId="38" fontId="4" fillId="3" borderId="1" xfId="1" applyNumberFormat="1" applyFont="1" applyFill="1" applyBorder="1" applyAlignment="1">
      <alignment horizontal="left" vertical="center" wrapText="1"/>
    </xf>
    <xf numFmtId="0" fontId="6" fillId="3" borderId="1" xfId="0" applyFont="1" applyFill="1" applyBorder="1" applyAlignment="1">
      <alignment vertical="center"/>
    </xf>
    <xf numFmtId="0" fontId="6" fillId="3" borderId="0" xfId="0" applyFont="1" applyFill="1" applyAlignment="1">
      <alignment vertical="center"/>
    </xf>
    <xf numFmtId="0" fontId="4" fillId="3" borderId="1" xfId="1" quotePrefix="1" applyFont="1" applyFill="1" applyBorder="1" applyAlignment="1">
      <alignment horizontal="left" vertical="center" wrapText="1"/>
    </xf>
    <xf numFmtId="0" fontId="3" fillId="3" borderId="2" xfId="1" quotePrefix="1" applyFont="1" applyFill="1" applyBorder="1" applyAlignment="1">
      <alignment horizontal="center" vertical="center" wrapText="1"/>
    </xf>
    <xf numFmtId="0" fontId="3" fillId="3" borderId="2" xfId="1" applyFont="1" applyFill="1" applyBorder="1" applyAlignment="1">
      <alignment horizontal="center" vertical="center" wrapText="1"/>
    </xf>
    <xf numFmtId="0" fontId="0" fillId="0" borderId="0" xfId="0" applyAlignment="1">
      <alignment vertical="center" wrapText="1"/>
    </xf>
    <xf numFmtId="38" fontId="4" fillId="0" borderId="0" xfId="1" applyNumberFormat="1" applyFont="1" applyAlignment="1">
      <alignment horizontal="center" vertical="center" wrapText="1"/>
    </xf>
    <xf numFmtId="0" fontId="6" fillId="3" borderId="1" xfId="0" applyFont="1" applyFill="1" applyBorder="1" applyAlignment="1">
      <alignment horizontal="left" vertical="center" wrapText="1"/>
    </xf>
    <xf numFmtId="0" fontId="6" fillId="0" borderId="1" xfId="0" applyFont="1" applyBorder="1" applyAlignment="1">
      <alignment horizontal="left" vertical="center" wrapText="1"/>
    </xf>
    <xf numFmtId="0" fontId="8" fillId="0" borderId="1" xfId="0" applyFont="1" applyBorder="1" applyAlignment="1">
      <alignment horizontal="left" vertical="center" wrapText="1"/>
    </xf>
    <xf numFmtId="0" fontId="0" fillId="0" borderId="1" xfId="0" applyBorder="1" applyAlignment="1">
      <alignment horizontal="left" vertical="center" wrapText="1"/>
    </xf>
    <xf numFmtId="0" fontId="8" fillId="3" borderId="1" xfId="0" applyFont="1" applyFill="1" applyBorder="1" applyAlignment="1">
      <alignment horizontal="left" vertical="center" wrapText="1"/>
    </xf>
    <xf numFmtId="0" fontId="8" fillId="3" borderId="1" xfId="0" applyFont="1" applyFill="1" applyBorder="1" applyAlignment="1">
      <alignment vertical="center"/>
    </xf>
    <xf numFmtId="0" fontId="8" fillId="3" borderId="0" xfId="0" applyFont="1" applyFill="1" applyAlignment="1">
      <alignment vertical="center"/>
    </xf>
    <xf numFmtId="38" fontId="7" fillId="3" borderId="1" xfId="2" quotePrefix="1" applyNumberFormat="1" applyFont="1" applyFill="1" applyBorder="1" applyAlignment="1">
      <alignment horizontal="left" vertical="center" wrapText="1"/>
    </xf>
    <xf numFmtId="0" fontId="3" fillId="3" borderId="1" xfId="1" quotePrefix="1" applyFont="1" applyFill="1" applyBorder="1" applyAlignment="1">
      <alignment horizontal="center" vertical="center" wrapText="1"/>
    </xf>
    <xf numFmtId="38" fontId="4" fillId="3" borderId="1" xfId="2" quotePrefix="1" applyNumberFormat="1" applyFont="1" applyFill="1" applyBorder="1" applyAlignment="1">
      <alignment horizontal="left" vertical="center" wrapText="1"/>
    </xf>
    <xf numFmtId="0" fontId="4" fillId="3" borderId="1" xfId="0" quotePrefix="1" applyFont="1" applyFill="1" applyBorder="1" applyAlignment="1">
      <alignment vertical="center" wrapText="1"/>
    </xf>
    <xf numFmtId="0" fontId="6" fillId="3" borderId="1" xfId="0" applyFont="1" applyFill="1" applyBorder="1" applyAlignment="1">
      <alignment vertical="center" wrapText="1"/>
    </xf>
    <xf numFmtId="0" fontId="7" fillId="3" borderId="1" xfId="1" applyFont="1" applyFill="1" applyBorder="1" applyAlignment="1">
      <alignment horizontal="left" vertical="center" wrapText="1"/>
    </xf>
    <xf numFmtId="0" fontId="7" fillId="3" borderId="1" xfId="1" quotePrefix="1" applyFont="1" applyFill="1" applyBorder="1" applyAlignment="1">
      <alignment horizontal="left" vertical="center" wrapText="1"/>
    </xf>
    <xf numFmtId="0" fontId="7" fillId="3" borderId="1" xfId="0" applyFont="1" applyFill="1" applyBorder="1" applyAlignment="1">
      <alignment vertical="center" wrapText="1"/>
    </xf>
    <xf numFmtId="165" fontId="4" fillId="3" borderId="1" xfId="0" applyNumberFormat="1" applyFont="1" applyFill="1" applyBorder="1" applyAlignment="1">
      <alignment vertical="center" wrapText="1"/>
    </xf>
    <xf numFmtId="0" fontId="6" fillId="3" borderId="0" xfId="0" applyFont="1" applyFill="1" applyAlignment="1">
      <alignment vertical="center" wrapText="1"/>
    </xf>
    <xf numFmtId="38" fontId="7" fillId="0" borderId="1" xfId="0" applyNumberFormat="1" applyFont="1" applyBorder="1" applyAlignment="1">
      <alignment horizontal="center" vertical="center" wrapText="1"/>
    </xf>
    <xf numFmtId="0" fontId="0" fillId="0" borderId="0" xfId="0" applyAlignment="1">
      <alignment horizontal="center" vertical="center"/>
    </xf>
    <xf numFmtId="17" fontId="8" fillId="0" borderId="1" xfId="0" applyNumberFormat="1" applyFont="1" applyBorder="1" applyAlignment="1">
      <alignment vertical="center"/>
    </xf>
    <xf numFmtId="14" fontId="8" fillId="0" borderId="1" xfId="0" applyNumberFormat="1" applyFont="1" applyBorder="1" applyAlignment="1">
      <alignment vertical="center"/>
    </xf>
    <xf numFmtId="0" fontId="6" fillId="0" borderId="1" xfId="0" quotePrefix="1" applyFont="1" applyBorder="1" applyAlignment="1">
      <alignment horizontal="left" vertical="center" wrapText="1"/>
    </xf>
    <xf numFmtId="0" fontId="2" fillId="0" borderId="1" xfId="0" applyFont="1" applyBorder="1" applyAlignment="1">
      <alignment horizontal="left" vertical="center" wrapText="1"/>
    </xf>
    <xf numFmtId="165" fontId="4" fillId="0" borderId="1" xfId="0" applyNumberFormat="1" applyFont="1" applyBorder="1" applyAlignment="1">
      <alignment vertical="center" wrapText="1"/>
    </xf>
    <xf numFmtId="0" fontId="3" fillId="0" borderId="1" xfId="1" applyFont="1" applyBorder="1" applyAlignment="1">
      <alignment vertical="center" wrapText="1"/>
    </xf>
    <xf numFmtId="0" fontId="3" fillId="0" borderId="1" xfId="1" applyFont="1" applyBorder="1" applyAlignment="1">
      <alignment horizontal="left" vertical="center" wrapText="1"/>
    </xf>
    <xf numFmtId="38" fontId="3" fillId="0" borderId="1" xfId="2" quotePrefix="1" applyNumberFormat="1" applyFont="1" applyFill="1" applyBorder="1" applyAlignment="1">
      <alignment horizontal="left" vertical="center" wrapText="1"/>
    </xf>
    <xf numFmtId="0" fontId="2" fillId="0" borderId="1" xfId="0" applyFont="1" applyBorder="1" applyAlignment="1">
      <alignment vertical="center"/>
    </xf>
    <xf numFmtId="0" fontId="2" fillId="0" borderId="1" xfId="0" quotePrefix="1" applyFont="1" applyBorder="1" applyAlignment="1">
      <alignment horizontal="left" vertical="center" wrapText="1"/>
    </xf>
    <xf numFmtId="38" fontId="7" fillId="0" borderId="2" xfId="2" quotePrefix="1" applyNumberFormat="1" applyFont="1" applyFill="1" applyBorder="1" applyAlignment="1">
      <alignment horizontal="left" vertical="center" wrapText="1"/>
    </xf>
    <xf numFmtId="38" fontId="7" fillId="4" borderId="2" xfId="2" quotePrefix="1" applyNumberFormat="1" applyFont="1" applyFill="1" applyBorder="1" applyAlignment="1">
      <alignment horizontal="left" vertical="center" wrapText="1"/>
    </xf>
    <xf numFmtId="0" fontId="8" fillId="0" borderId="1" xfId="0" quotePrefix="1" applyFont="1" applyBorder="1" applyAlignment="1">
      <alignment horizontal="left" vertical="center" wrapText="1"/>
    </xf>
    <xf numFmtId="0" fontId="7" fillId="0" borderId="2" xfId="1" applyFont="1" applyBorder="1" applyAlignment="1">
      <alignment horizontal="left" vertical="center" wrapText="1"/>
    </xf>
    <xf numFmtId="0" fontId="7" fillId="0" borderId="1" xfId="1" applyFont="1" applyBorder="1" applyAlignment="1">
      <alignment horizontal="left" vertical="center" wrapText="1"/>
    </xf>
    <xf numFmtId="38" fontId="7" fillId="4" borderId="1" xfId="2" quotePrefix="1" applyNumberFormat="1" applyFont="1" applyFill="1" applyBorder="1" applyAlignment="1">
      <alignment horizontal="left" vertical="center" wrapText="1"/>
    </xf>
    <xf numFmtId="38" fontId="4" fillId="4" borderId="1" xfId="2" quotePrefix="1" applyNumberFormat="1" applyFont="1" applyFill="1" applyBorder="1" applyAlignment="1">
      <alignment horizontal="left" vertical="center" wrapText="1"/>
    </xf>
    <xf numFmtId="38" fontId="3" fillId="0" borderId="1" xfId="2" quotePrefix="1" applyNumberFormat="1" applyFont="1" applyFill="1" applyBorder="1" applyAlignment="1">
      <alignment vertical="center" wrapText="1"/>
    </xf>
    <xf numFmtId="38" fontId="4" fillId="0" borderId="1" xfId="2" quotePrefix="1" applyNumberFormat="1" applyFont="1" applyFill="1" applyBorder="1" applyAlignment="1">
      <alignment vertical="center" wrapText="1"/>
    </xf>
    <xf numFmtId="0" fontId="6" fillId="4" borderId="1" xfId="0" quotePrefix="1" applyFont="1" applyFill="1" applyBorder="1" applyAlignment="1">
      <alignment horizontal="left" vertical="center" wrapText="1"/>
    </xf>
    <xf numFmtId="0" fontId="6" fillId="4" borderId="1" xfId="0" applyFont="1" applyFill="1" applyBorder="1" applyAlignment="1">
      <alignment horizontal="left" vertical="center" wrapText="1"/>
    </xf>
    <xf numFmtId="0" fontId="13" fillId="0" borderId="0" xfId="1" applyFont="1" applyAlignment="1">
      <alignment vertical="center"/>
    </xf>
    <xf numFmtId="0" fontId="15" fillId="0" borderId="0" xfId="1" applyFont="1" applyAlignment="1">
      <alignment vertical="center"/>
    </xf>
    <xf numFmtId="0" fontId="14" fillId="0" borderId="0" xfId="1" applyFont="1" applyAlignment="1">
      <alignment vertical="center"/>
    </xf>
    <xf numFmtId="0" fontId="14" fillId="0" borderId="1" xfId="1" applyFont="1" applyBorder="1" applyAlignment="1">
      <alignment vertical="center" wrapText="1"/>
    </xf>
    <xf numFmtId="0" fontId="16" fillId="0" borderId="1" xfId="1" applyFont="1" applyBorder="1" applyAlignment="1">
      <alignment horizontal="left" vertical="center" wrapText="1"/>
    </xf>
    <xf numFmtId="0" fontId="14" fillId="0" borderId="1" xfId="1" applyFont="1" applyBorder="1" applyAlignment="1">
      <alignment horizontal="left" vertical="center" wrapText="1"/>
    </xf>
    <xf numFmtId="14" fontId="14" fillId="0" borderId="1" xfId="1" applyNumberFormat="1" applyFont="1" applyBorder="1" applyAlignment="1">
      <alignment horizontal="left" vertical="center" wrapText="1"/>
    </xf>
    <xf numFmtId="17" fontId="14" fillId="0" borderId="1" xfId="1" applyNumberFormat="1" applyFont="1" applyBorder="1" applyAlignment="1">
      <alignment horizontal="left" vertical="center" wrapText="1"/>
    </xf>
    <xf numFmtId="0" fontId="14" fillId="0" borderId="0" xfId="1" applyFont="1" applyAlignment="1">
      <alignment vertical="center" wrapText="1"/>
    </xf>
    <xf numFmtId="0" fontId="13" fillId="0" borderId="0" xfId="1" applyFont="1" applyAlignment="1">
      <alignment vertical="center" wrapText="1"/>
    </xf>
    <xf numFmtId="0" fontId="14" fillId="0" borderId="5" xfId="1" applyFont="1" applyBorder="1" applyAlignment="1">
      <alignment vertical="center"/>
    </xf>
    <xf numFmtId="0" fontId="14" fillId="0" borderId="6" xfId="1" applyFont="1" applyBorder="1" applyAlignment="1">
      <alignment horizontal="center" vertical="center"/>
    </xf>
    <xf numFmtId="0" fontId="13" fillId="0" borderId="10" xfId="1" quotePrefix="1" applyFont="1" applyBorder="1" applyAlignment="1">
      <alignment horizontal="center" vertical="center"/>
    </xf>
    <xf numFmtId="0" fontId="14" fillId="0" borderId="10" xfId="1" applyFont="1" applyBorder="1" applyAlignment="1">
      <alignment horizontal="center" vertical="center"/>
    </xf>
    <xf numFmtId="0" fontId="14" fillId="0" borderId="10" xfId="1" applyFont="1" applyBorder="1" applyAlignment="1">
      <alignment vertical="center" wrapText="1"/>
    </xf>
    <xf numFmtId="0" fontId="13" fillId="0" borderId="10" xfId="1" applyFont="1" applyBorder="1" applyAlignment="1">
      <alignment horizontal="center" vertical="center"/>
    </xf>
    <xf numFmtId="0" fontId="17" fillId="0" borderId="10" xfId="1" applyFont="1" applyBorder="1" applyAlignment="1">
      <alignment horizontal="center" vertical="center"/>
    </xf>
    <xf numFmtId="0" fontId="13" fillId="0" borderId="15" xfId="0" quotePrefix="1" applyFont="1" applyBorder="1" applyAlignment="1">
      <alignment vertical="center" wrapText="1"/>
    </xf>
    <xf numFmtId="0" fontId="13" fillId="0" borderId="10" xfId="0" applyFont="1" applyBorder="1" applyAlignment="1">
      <alignment vertical="center" wrapText="1"/>
    </xf>
    <xf numFmtId="166" fontId="16" fillId="0" borderId="0" xfId="2" applyNumberFormat="1" applyFont="1" applyFill="1" applyAlignment="1">
      <alignment vertical="center" wrapText="1"/>
    </xf>
    <xf numFmtId="0" fontId="6" fillId="0" borderId="0" xfId="0" applyFont="1"/>
    <xf numFmtId="41" fontId="6" fillId="0" borderId="0" xfId="0" applyNumberFormat="1" applyFont="1"/>
    <xf numFmtId="41" fontId="22" fillId="0" borderId="0" xfId="0" applyNumberFormat="1" applyFont="1"/>
    <xf numFmtId="37" fontId="6" fillId="0" borderId="0" xfId="0" applyNumberFormat="1" applyFont="1"/>
    <xf numFmtId="0" fontId="3" fillId="6" borderId="0" xfId="0" applyFont="1" applyFill="1"/>
    <xf numFmtId="41" fontId="3" fillId="6" borderId="0" xfId="0" applyNumberFormat="1" applyFont="1" applyFill="1"/>
    <xf numFmtId="41" fontId="3" fillId="7" borderId="0" xfId="0" applyNumberFormat="1" applyFont="1" applyFill="1"/>
    <xf numFmtId="41" fontId="23" fillId="7" borderId="0" xfId="0" applyNumberFormat="1" applyFont="1" applyFill="1"/>
    <xf numFmtId="0" fontId="3" fillId="0" borderId="0" xfId="0" applyFont="1"/>
    <xf numFmtId="41" fontId="3" fillId="0" borderId="0" xfId="0" applyNumberFormat="1" applyFont="1"/>
    <xf numFmtId="41" fontId="23" fillId="0" borderId="0" xfId="0" applyNumberFormat="1" applyFont="1"/>
    <xf numFmtId="37" fontId="3" fillId="0" borderId="0" xfId="0" applyNumberFormat="1" applyFont="1"/>
    <xf numFmtId="0" fontId="14" fillId="0" borderId="5" xfId="1" applyFont="1" applyBorder="1" applyAlignment="1">
      <alignment vertical="center" wrapText="1"/>
    </xf>
    <xf numFmtId="0" fontId="14" fillId="0" borderId="7" xfId="1" applyFont="1" applyBorder="1" applyAlignment="1">
      <alignment horizontal="center" vertical="center" wrapText="1"/>
    </xf>
    <xf numFmtId="0" fontId="13" fillId="0" borderId="11" xfId="1" quotePrefix="1" applyFont="1" applyBorder="1" applyAlignment="1">
      <alignment vertical="center" wrapText="1"/>
    </xf>
    <xf numFmtId="0" fontId="13" fillId="0" borderId="14" xfId="0" quotePrefix="1" applyFont="1" applyBorder="1" applyAlignment="1">
      <alignment vertical="center" wrapText="1"/>
    </xf>
    <xf numFmtId="0" fontId="14" fillId="0" borderId="14" xfId="1" quotePrefix="1" applyFont="1" applyBorder="1" applyAlignment="1">
      <alignment vertical="center" wrapText="1"/>
    </xf>
    <xf numFmtId="166" fontId="14" fillId="0" borderId="15" xfId="3" applyNumberFormat="1" applyFont="1" applyBorder="1" applyAlignment="1">
      <alignment vertical="center" wrapText="1"/>
    </xf>
    <xf numFmtId="166" fontId="14" fillId="0" borderId="10" xfId="3" applyNumberFormat="1" applyFont="1" applyBorder="1" applyAlignment="1">
      <alignment vertical="center" wrapText="1"/>
    </xf>
    <xf numFmtId="0" fontId="13" fillId="0" borderId="14" xfId="1" applyFont="1" applyBorder="1" applyAlignment="1">
      <alignment vertical="center" wrapText="1"/>
    </xf>
    <xf numFmtId="166" fontId="13" fillId="0" borderId="15" xfId="3" applyNumberFormat="1" applyFont="1" applyBorder="1" applyAlignment="1">
      <alignment vertical="center" wrapText="1"/>
    </xf>
    <xf numFmtId="0" fontId="17" fillId="0" borderId="14" xfId="1" applyFont="1" applyBorder="1" applyAlignment="1">
      <alignment vertical="center" wrapText="1"/>
    </xf>
    <xf numFmtId="164" fontId="17" fillId="0" borderId="15" xfId="3" applyFont="1" applyBorder="1" applyAlignment="1">
      <alignment vertical="center" wrapText="1"/>
    </xf>
    <xf numFmtId="41" fontId="17" fillId="0" borderId="10" xfId="1" applyNumberFormat="1" applyFont="1" applyBorder="1" applyAlignment="1">
      <alignment vertical="center" wrapText="1"/>
    </xf>
    <xf numFmtId="0" fontId="18" fillId="5" borderId="14" xfId="1" applyFont="1" applyFill="1" applyBorder="1" applyAlignment="1">
      <alignment vertical="center" wrapText="1"/>
    </xf>
    <xf numFmtId="166" fontId="13" fillId="5" borderId="15" xfId="3" applyNumberFormat="1" applyFont="1" applyFill="1" applyBorder="1" applyAlignment="1">
      <alignment vertical="center" wrapText="1"/>
    </xf>
    <xf numFmtId="0" fontId="13" fillId="5" borderId="10" xfId="1" applyFont="1" applyFill="1" applyBorder="1" applyAlignment="1">
      <alignment vertical="center" wrapText="1"/>
    </xf>
    <xf numFmtId="0" fontId="19" fillId="8" borderId="14" xfId="1" applyFont="1" applyFill="1" applyBorder="1" applyAlignment="1">
      <alignment vertical="center" wrapText="1"/>
    </xf>
    <xf numFmtId="166" fontId="19" fillId="8" borderId="15" xfId="3" applyNumberFormat="1" applyFont="1" applyFill="1" applyBorder="1" applyAlignment="1">
      <alignment vertical="center" wrapText="1"/>
    </xf>
    <xf numFmtId="0" fontId="13" fillId="0" borderId="10" xfId="1" applyFont="1" applyBorder="1" applyAlignment="1">
      <alignment vertical="center" wrapText="1"/>
    </xf>
    <xf numFmtId="166" fontId="13" fillId="0" borderId="15" xfId="1" applyNumberFormat="1" applyFont="1" applyBorder="1" applyAlignment="1">
      <alignment vertical="center" wrapText="1"/>
    </xf>
    <xf numFmtId="0" fontId="13" fillId="0" borderId="16" xfId="1" applyFont="1" applyBorder="1" applyAlignment="1">
      <alignment vertical="center" wrapText="1"/>
    </xf>
    <xf numFmtId="166" fontId="17" fillId="0" borderId="15" xfId="3" applyNumberFormat="1" applyFont="1" applyBorder="1" applyAlignment="1">
      <alignment vertical="center" wrapText="1"/>
    </xf>
    <xf numFmtId="0" fontId="17" fillId="0" borderId="16" xfId="1" applyFont="1" applyBorder="1" applyAlignment="1">
      <alignment vertical="center" wrapText="1"/>
    </xf>
    <xf numFmtId="0" fontId="17" fillId="5" borderId="14" xfId="1" applyFont="1" applyFill="1" applyBorder="1" applyAlignment="1">
      <alignment vertical="center" wrapText="1"/>
    </xf>
    <xf numFmtId="166" fontId="17" fillId="5" borderId="15" xfId="3" applyNumberFormat="1" applyFont="1" applyFill="1" applyBorder="1" applyAlignment="1">
      <alignment vertical="center" wrapText="1"/>
    </xf>
    <xf numFmtId="0" fontId="17" fillId="5" borderId="16" xfId="1" applyFont="1" applyFill="1" applyBorder="1" applyAlignment="1">
      <alignment vertical="center" wrapText="1"/>
    </xf>
    <xf numFmtId="0" fontId="14" fillId="0" borderId="14" xfId="1" applyFont="1" applyBorder="1" applyAlignment="1">
      <alignment vertical="center" wrapText="1"/>
    </xf>
    <xf numFmtId="0" fontId="20" fillId="0" borderId="16" xfId="0" applyFont="1" applyBorder="1" applyAlignment="1">
      <alignment vertical="center" wrapText="1"/>
    </xf>
    <xf numFmtId="166" fontId="21" fillId="0" borderId="15" xfId="3" applyNumberFormat="1" applyFont="1" applyBorder="1" applyAlignment="1">
      <alignment vertical="center" wrapText="1"/>
    </xf>
    <xf numFmtId="0" fontId="21" fillId="0" borderId="16" xfId="1" applyFont="1" applyBorder="1" applyAlignment="1">
      <alignment vertical="center" wrapText="1"/>
    </xf>
    <xf numFmtId="0" fontId="17" fillId="0" borderId="16" xfId="1" applyFont="1" applyBorder="1" applyAlignment="1">
      <alignment horizontal="center" vertical="center" wrapText="1"/>
    </xf>
    <xf numFmtId="166" fontId="13" fillId="0" borderId="15" xfId="1" applyNumberFormat="1" applyFont="1" applyBorder="1" applyAlignment="1">
      <alignment horizontal="center" vertical="center" wrapText="1"/>
    </xf>
    <xf numFmtId="0" fontId="13" fillId="0" borderId="16" xfId="1" applyFont="1" applyBorder="1" applyAlignment="1">
      <alignment horizontal="center" vertical="center" wrapText="1"/>
    </xf>
    <xf numFmtId="166" fontId="17" fillId="0" borderId="15" xfId="3" applyNumberFormat="1" applyFont="1" applyBorder="1" applyAlignment="1">
      <alignment horizontal="center" vertical="center" wrapText="1"/>
    </xf>
    <xf numFmtId="0" fontId="19" fillId="0" borderId="15" xfId="1" applyFont="1" applyBorder="1" applyAlignment="1">
      <alignment vertical="center"/>
    </xf>
    <xf numFmtId="0" fontId="19" fillId="0" borderId="16" xfId="1" applyFont="1" applyBorder="1" applyAlignment="1">
      <alignment vertical="center" wrapText="1"/>
    </xf>
    <xf numFmtId="0" fontId="13" fillId="5" borderId="16" xfId="1" applyFont="1" applyFill="1" applyBorder="1" applyAlignment="1">
      <alignment vertical="center" wrapText="1"/>
    </xf>
    <xf numFmtId="167" fontId="13" fillId="0" borderId="15" xfId="1" applyNumberFormat="1" applyFont="1" applyBorder="1" applyAlignment="1">
      <alignment vertical="center" wrapText="1"/>
    </xf>
    <xf numFmtId="166" fontId="14" fillId="0" borderId="16" xfId="3" applyNumberFormat="1" applyFont="1" applyBorder="1" applyAlignment="1">
      <alignment vertical="center" wrapText="1"/>
    </xf>
    <xf numFmtId="0" fontId="14" fillId="5" borderId="14" xfId="1" applyFont="1" applyFill="1" applyBorder="1" applyAlignment="1">
      <alignment vertical="center" wrapText="1"/>
    </xf>
    <xf numFmtId="164" fontId="14" fillId="5" borderId="15" xfId="3" applyFont="1" applyFill="1" applyBorder="1" applyAlignment="1">
      <alignment vertical="center" wrapText="1"/>
    </xf>
    <xf numFmtId="166" fontId="14" fillId="5" borderId="16" xfId="3" applyNumberFormat="1" applyFont="1" applyFill="1" applyBorder="1" applyAlignment="1">
      <alignment vertical="center" wrapText="1"/>
    </xf>
    <xf numFmtId="164" fontId="14" fillId="0" borderId="15" xfId="3" applyFont="1" applyBorder="1" applyAlignment="1">
      <alignment vertical="center" wrapText="1"/>
    </xf>
    <xf numFmtId="166" fontId="18" fillId="8" borderId="16" xfId="1" applyNumberFormat="1" applyFont="1" applyFill="1" applyBorder="1" applyAlignment="1">
      <alignment vertical="center" wrapText="1"/>
    </xf>
    <xf numFmtId="0" fontId="18" fillId="8" borderId="14" xfId="1" applyFont="1" applyFill="1" applyBorder="1" applyAlignment="1">
      <alignment vertical="center" wrapText="1"/>
    </xf>
    <xf numFmtId="166" fontId="13" fillId="9" borderId="15" xfId="3" applyNumberFormat="1" applyFont="1" applyFill="1" applyBorder="1" applyAlignment="1">
      <alignment vertical="center" wrapText="1"/>
    </xf>
    <xf numFmtId="0" fontId="20" fillId="8" borderId="16" xfId="1" applyFont="1" applyFill="1" applyBorder="1" applyAlignment="1">
      <alignment vertical="center" wrapText="1"/>
    </xf>
    <xf numFmtId="0" fontId="25" fillId="5" borderId="14" xfId="1" applyFont="1" applyFill="1" applyBorder="1" applyAlignment="1">
      <alignment vertical="center" wrapText="1"/>
    </xf>
    <xf numFmtId="0" fontId="14" fillId="5" borderId="14" xfId="1" quotePrefix="1" applyFont="1" applyFill="1" applyBorder="1" applyAlignment="1">
      <alignment vertical="center" wrapText="1"/>
    </xf>
    <xf numFmtId="0" fontId="13" fillId="5" borderId="14" xfId="1" applyFont="1" applyFill="1" applyBorder="1" applyAlignment="1">
      <alignment vertical="center" wrapText="1"/>
    </xf>
    <xf numFmtId="0" fontId="16" fillId="5" borderId="14" xfId="1" applyFont="1" applyFill="1" applyBorder="1" applyAlignment="1">
      <alignment vertical="center" wrapText="1"/>
    </xf>
    <xf numFmtId="0" fontId="14" fillId="0" borderId="17" xfId="1" applyFont="1" applyBorder="1" applyAlignment="1">
      <alignment horizontal="center" vertical="center"/>
    </xf>
    <xf numFmtId="0" fontId="13" fillId="0" borderId="19" xfId="1" quotePrefix="1" applyFont="1" applyBorder="1" applyAlignment="1">
      <alignment horizontal="center" vertical="center"/>
    </xf>
    <xf numFmtId="0" fontId="13" fillId="0" borderId="19" xfId="1" applyFont="1" applyBorder="1" applyAlignment="1">
      <alignment horizontal="center" vertical="center"/>
    </xf>
    <xf numFmtId="0" fontId="13" fillId="0" borderId="21" xfId="0" applyFont="1" applyBorder="1" applyAlignment="1">
      <alignment vertical="center" wrapText="1"/>
    </xf>
    <xf numFmtId="0" fontId="14" fillId="0" borderId="19" xfId="1" applyFont="1" applyBorder="1" applyAlignment="1">
      <alignment horizontal="center" vertical="center"/>
    </xf>
    <xf numFmtId="166" fontId="14" fillId="0" borderId="14" xfId="3" applyNumberFormat="1" applyFont="1" applyBorder="1" applyAlignment="1">
      <alignment vertical="center" wrapText="1"/>
    </xf>
    <xf numFmtId="0" fontId="14" fillId="0" borderId="21" xfId="1" applyFont="1" applyBorder="1" applyAlignment="1">
      <alignment vertical="center" wrapText="1"/>
    </xf>
    <xf numFmtId="166" fontId="14" fillId="5" borderId="14" xfId="3" applyNumberFormat="1" applyFont="1" applyFill="1" applyBorder="1" applyAlignment="1">
      <alignment vertical="center" wrapText="1"/>
    </xf>
    <xf numFmtId="166" fontId="14" fillId="5" borderId="21" xfId="3" applyNumberFormat="1" applyFont="1" applyFill="1" applyBorder="1" applyAlignment="1">
      <alignment vertical="center" wrapText="1"/>
    </xf>
    <xf numFmtId="166" fontId="13" fillId="0" borderId="14" xfId="3" applyNumberFormat="1" applyFont="1" applyBorder="1" applyAlignment="1">
      <alignment vertical="center" wrapText="1"/>
    </xf>
    <xf numFmtId="166" fontId="13" fillId="0" borderId="21" xfId="3" applyNumberFormat="1" applyFont="1" applyFill="1" applyBorder="1" applyAlignment="1">
      <alignment vertical="center" wrapText="1"/>
    </xf>
    <xf numFmtId="0" fontId="17" fillId="0" borderId="19" xfId="1" applyFont="1" applyBorder="1" applyAlignment="1">
      <alignment horizontal="center" vertical="center"/>
    </xf>
    <xf numFmtId="164" fontId="17" fillId="0" borderId="14" xfId="3" applyFont="1" applyBorder="1" applyAlignment="1">
      <alignment vertical="center" wrapText="1"/>
    </xf>
    <xf numFmtId="41" fontId="17" fillId="0" borderId="21" xfId="1" applyNumberFormat="1" applyFont="1" applyBorder="1" applyAlignment="1">
      <alignment vertical="center" wrapText="1"/>
    </xf>
    <xf numFmtId="166" fontId="13" fillId="5" borderId="14" xfId="3" applyNumberFormat="1" applyFont="1" applyFill="1" applyBorder="1" applyAlignment="1">
      <alignment vertical="center" wrapText="1"/>
    </xf>
    <xf numFmtId="0" fontId="13" fillId="5" borderId="21" xfId="1" applyFont="1" applyFill="1" applyBorder="1" applyAlignment="1">
      <alignment vertical="center" wrapText="1"/>
    </xf>
    <xf numFmtId="166" fontId="19" fillId="0" borderId="14" xfId="3" applyNumberFormat="1" applyFont="1" applyFill="1" applyBorder="1" applyAlignment="1">
      <alignment vertical="center" wrapText="1"/>
    </xf>
    <xf numFmtId="0" fontId="25" fillId="0" borderId="19" xfId="1" applyFont="1" applyBorder="1" applyAlignment="1">
      <alignment horizontal="center" vertical="center"/>
    </xf>
    <xf numFmtId="166" fontId="16" fillId="5" borderId="14" xfId="3" quotePrefix="1" applyNumberFormat="1" applyFont="1" applyFill="1" applyBorder="1" applyAlignment="1">
      <alignment vertical="center" wrapText="1"/>
    </xf>
    <xf numFmtId="166" fontId="25" fillId="5" borderId="21" xfId="3" quotePrefix="1" applyNumberFormat="1" applyFont="1" applyFill="1" applyBorder="1" applyAlignment="1">
      <alignment vertical="center" wrapText="1"/>
    </xf>
    <xf numFmtId="0" fontId="13" fillId="0" borderId="21" xfId="1" applyFont="1" applyBorder="1" applyAlignment="1">
      <alignment vertical="center" wrapText="1"/>
    </xf>
    <xf numFmtId="166" fontId="13" fillId="0" borderId="14" xfId="1" applyNumberFormat="1" applyFont="1" applyBorder="1" applyAlignment="1">
      <alignment vertical="center" wrapText="1"/>
    </xf>
    <xf numFmtId="166" fontId="18" fillId="0" borderId="21" xfId="1" applyNumberFormat="1" applyFont="1" applyBorder="1" applyAlignment="1">
      <alignment vertical="center" wrapText="1"/>
    </xf>
    <xf numFmtId="166" fontId="17" fillId="5" borderId="14" xfId="3" applyNumberFormat="1" applyFont="1" applyFill="1" applyBorder="1" applyAlignment="1">
      <alignment vertical="center" wrapText="1"/>
    </xf>
    <xf numFmtId="0" fontId="26" fillId="5" borderId="21" xfId="1" applyFont="1" applyFill="1" applyBorder="1" applyAlignment="1">
      <alignment vertical="center" wrapText="1"/>
    </xf>
    <xf numFmtId="166" fontId="17" fillId="0" borderId="14" xfId="3" applyNumberFormat="1" applyFont="1" applyFill="1" applyBorder="1" applyAlignment="1">
      <alignment vertical="center" wrapText="1"/>
    </xf>
    <xf numFmtId="0" fontId="17" fillId="0" borderId="21" xfId="1" applyFont="1" applyBorder="1" applyAlignment="1">
      <alignment vertical="center" wrapText="1"/>
    </xf>
    <xf numFmtId="0" fontId="17" fillId="5" borderId="21" xfId="1" applyFont="1" applyFill="1" applyBorder="1" applyAlignment="1">
      <alignment vertical="center" wrapText="1"/>
    </xf>
    <xf numFmtId="166" fontId="17" fillId="0" borderId="14" xfId="3" applyNumberFormat="1" applyFont="1" applyBorder="1" applyAlignment="1">
      <alignment vertical="center" wrapText="1"/>
    </xf>
    <xf numFmtId="166" fontId="16" fillId="0" borderId="4" xfId="2" applyNumberFormat="1" applyFont="1" applyFill="1" applyBorder="1" applyAlignment="1">
      <alignment vertical="center" wrapText="1"/>
    </xf>
    <xf numFmtId="0" fontId="20" fillId="0" borderId="21" xfId="0" applyFont="1" applyBorder="1" applyAlignment="1">
      <alignment vertical="center" wrapText="1"/>
    </xf>
    <xf numFmtId="166" fontId="21" fillId="0" borderId="14" xfId="3" applyNumberFormat="1" applyFont="1" applyBorder="1" applyAlignment="1">
      <alignment vertical="center" wrapText="1"/>
    </xf>
    <xf numFmtId="0" fontId="21" fillId="0" borderId="21" xfId="1" applyFont="1" applyBorder="1" applyAlignment="1">
      <alignment vertical="center" wrapText="1"/>
    </xf>
    <xf numFmtId="0" fontId="14" fillId="5" borderId="21" xfId="1" applyFont="1" applyFill="1" applyBorder="1" applyAlignment="1">
      <alignment vertical="center" wrapText="1"/>
    </xf>
    <xf numFmtId="166" fontId="21" fillId="5" borderId="14" xfId="3" applyNumberFormat="1" applyFont="1" applyFill="1" applyBorder="1" applyAlignment="1">
      <alignment vertical="center" wrapText="1"/>
    </xf>
    <xf numFmtId="0" fontId="21" fillId="5" borderId="21" xfId="1" applyFont="1" applyFill="1" applyBorder="1" applyAlignment="1">
      <alignment vertical="center" wrapText="1"/>
    </xf>
    <xf numFmtId="0" fontId="17" fillId="0" borderId="21" xfId="1" applyFont="1" applyBorder="1" applyAlignment="1">
      <alignment horizontal="center" vertical="center" wrapText="1"/>
    </xf>
    <xf numFmtId="166" fontId="13" fillId="0" borderId="14" xfId="1" applyNumberFormat="1" applyFont="1" applyBorder="1" applyAlignment="1">
      <alignment horizontal="center" vertical="center" wrapText="1"/>
    </xf>
    <xf numFmtId="166" fontId="17" fillId="5" borderId="14" xfId="3" applyNumberFormat="1" applyFont="1" applyFill="1" applyBorder="1" applyAlignment="1">
      <alignment horizontal="center" vertical="center" wrapText="1"/>
    </xf>
    <xf numFmtId="0" fontId="17" fillId="5" borderId="21" xfId="1" applyFont="1" applyFill="1" applyBorder="1" applyAlignment="1">
      <alignment horizontal="left" vertical="center" wrapText="1"/>
    </xf>
    <xf numFmtId="0" fontId="19" fillId="0" borderId="14" xfId="1" applyFont="1" applyBorder="1" applyAlignment="1">
      <alignment vertical="center"/>
    </xf>
    <xf numFmtId="0" fontId="19" fillId="0" borderId="21" xfId="1" applyFont="1" applyBorder="1" applyAlignment="1">
      <alignment vertical="center" wrapText="1"/>
    </xf>
    <xf numFmtId="167" fontId="13" fillId="0" borderId="14" xfId="1" applyNumberFormat="1" applyFont="1" applyBorder="1" applyAlignment="1">
      <alignment vertical="center" wrapText="1"/>
    </xf>
    <xf numFmtId="166" fontId="21" fillId="0" borderId="21" xfId="3" applyNumberFormat="1" applyFont="1" applyBorder="1" applyAlignment="1">
      <alignment vertical="center" wrapText="1"/>
    </xf>
    <xf numFmtId="166" fontId="14" fillId="0" borderId="21" xfId="3" applyNumberFormat="1" applyFont="1" applyBorder="1" applyAlignment="1">
      <alignment vertical="center" wrapText="1"/>
    </xf>
    <xf numFmtId="166" fontId="14" fillId="0" borderId="14" xfId="3" applyNumberFormat="1" applyFont="1" applyFill="1" applyBorder="1" applyAlignment="1">
      <alignment vertical="center" wrapText="1"/>
    </xf>
    <xf numFmtId="166" fontId="14" fillId="0" borderId="21" xfId="3" applyNumberFormat="1" applyFont="1" applyFill="1" applyBorder="1" applyAlignment="1">
      <alignment vertical="center" wrapText="1"/>
    </xf>
    <xf numFmtId="0" fontId="14" fillId="0" borderId="22" xfId="1" applyFont="1" applyBorder="1" applyAlignment="1">
      <alignment horizontal="center" vertical="center"/>
    </xf>
    <xf numFmtId="0" fontId="14" fillId="0" borderId="23" xfId="1" applyFont="1" applyBorder="1" applyAlignment="1">
      <alignment vertical="center" wrapText="1"/>
    </xf>
    <xf numFmtId="166" fontId="16" fillId="5" borderId="21" xfId="3" applyNumberFormat="1" applyFont="1" applyFill="1" applyBorder="1" applyAlignment="1">
      <alignment vertical="center" wrapText="1"/>
    </xf>
    <xf numFmtId="0" fontId="12" fillId="0" borderId="0" xfId="0" applyFont="1"/>
    <xf numFmtId="0" fontId="0" fillId="0" borderId="0" xfId="0" applyAlignment="1">
      <alignment horizontal="center"/>
    </xf>
    <xf numFmtId="168" fontId="0" fillId="0" borderId="0" xfId="0" applyNumberFormat="1"/>
    <xf numFmtId="168" fontId="12" fillId="4" borderId="0" xfId="0" applyNumberFormat="1" applyFont="1" applyFill="1"/>
    <xf numFmtId="168" fontId="0" fillId="4" borderId="0" xfId="0" applyNumberFormat="1" applyFill="1"/>
    <xf numFmtId="0" fontId="27" fillId="0" borderId="0" xfId="0" applyFont="1"/>
    <xf numFmtId="168" fontId="27" fillId="0" borderId="0" xfId="0" applyNumberFormat="1" applyFont="1"/>
    <xf numFmtId="0" fontId="24" fillId="0" borderId="0" xfId="0" applyFont="1"/>
    <xf numFmtId="0" fontId="24" fillId="10" borderId="0" xfId="0" applyFont="1" applyFill="1"/>
    <xf numFmtId="166" fontId="13" fillId="5" borderId="14" xfId="1" applyNumberFormat="1" applyFont="1" applyFill="1" applyBorder="1" applyAlignment="1">
      <alignment vertical="center" wrapText="1"/>
    </xf>
    <xf numFmtId="0" fontId="13" fillId="0" borderId="21" xfId="1" applyFont="1" applyBorder="1" applyAlignment="1">
      <alignment horizontal="left" vertical="center" wrapText="1"/>
    </xf>
    <xf numFmtId="0" fontId="27" fillId="0" borderId="28" xfId="0" applyFont="1" applyBorder="1"/>
    <xf numFmtId="0" fontId="27" fillId="0" borderId="1" xfId="0" applyFont="1" applyBorder="1"/>
    <xf numFmtId="168" fontId="27" fillId="0" borderId="1" xfId="0" applyNumberFormat="1" applyFont="1" applyBorder="1"/>
    <xf numFmtId="168" fontId="27" fillId="0" borderId="29" xfId="0" applyNumberFormat="1" applyFont="1" applyBorder="1"/>
    <xf numFmtId="41" fontId="27" fillId="0" borderId="0" xfId="0" applyNumberFormat="1" applyFont="1"/>
    <xf numFmtId="0" fontId="0" fillId="0" borderId="28" xfId="0" applyBorder="1"/>
    <xf numFmtId="0" fontId="0" fillId="0" borderId="1" xfId="0" applyBorder="1"/>
    <xf numFmtId="168" fontId="0" fillId="0" borderId="1" xfId="0" applyNumberFormat="1" applyBorder="1"/>
    <xf numFmtId="168" fontId="0" fillId="0" borderId="29" xfId="0" applyNumberFormat="1" applyBorder="1"/>
    <xf numFmtId="41" fontId="0" fillId="0" borderId="0" xfId="0" applyNumberFormat="1"/>
    <xf numFmtId="0" fontId="0" fillId="11" borderId="28" xfId="0" applyFill="1" applyBorder="1"/>
    <xf numFmtId="0" fontId="0" fillId="11" borderId="1" xfId="0" applyFill="1" applyBorder="1"/>
    <xf numFmtId="168" fontId="0" fillId="11" borderId="1" xfId="0" applyNumberFormat="1" applyFill="1" applyBorder="1"/>
    <xf numFmtId="168" fontId="0" fillId="11" borderId="29" xfId="0" applyNumberFormat="1" applyFill="1" applyBorder="1"/>
    <xf numFmtId="41" fontId="0" fillId="11" borderId="0" xfId="0" applyNumberFormat="1" applyFill="1"/>
    <xf numFmtId="168" fontId="0" fillId="11" borderId="0" xfId="0" applyNumberFormat="1" applyFill="1"/>
    <xf numFmtId="168" fontId="0" fillId="4" borderId="1" xfId="0" applyNumberFormat="1" applyFill="1" applyBorder="1"/>
    <xf numFmtId="168" fontId="12" fillId="0" borderId="0" xfId="0" applyNumberFormat="1" applyFont="1"/>
    <xf numFmtId="0" fontId="27" fillId="4" borderId="28" xfId="0" applyFont="1" applyFill="1" applyBorder="1"/>
    <xf numFmtId="0" fontId="27" fillId="4" borderId="1" xfId="0" applyFont="1" applyFill="1" applyBorder="1"/>
    <xf numFmtId="168" fontId="27" fillId="4" borderId="1" xfId="0" applyNumberFormat="1" applyFont="1" applyFill="1" applyBorder="1"/>
    <xf numFmtId="168" fontId="27" fillId="4" borderId="29" xfId="0" applyNumberFormat="1" applyFont="1" applyFill="1" applyBorder="1"/>
    <xf numFmtId="41" fontId="27" fillId="4" borderId="0" xfId="0" applyNumberFormat="1" applyFont="1" applyFill="1"/>
    <xf numFmtId="168" fontId="27" fillId="4" borderId="0" xfId="0" applyNumberFormat="1" applyFont="1" applyFill="1"/>
    <xf numFmtId="0" fontId="0" fillId="4" borderId="28" xfId="0" applyFill="1" applyBorder="1"/>
    <xf numFmtId="0" fontId="0" fillId="4" borderId="1" xfId="0" applyFill="1" applyBorder="1"/>
    <xf numFmtId="168" fontId="0" fillId="4" borderId="29" xfId="0" applyNumberFormat="1" applyFill="1" applyBorder="1"/>
    <xf numFmtId="41" fontId="0" fillId="4" borderId="0" xfId="0" applyNumberFormat="1" applyFill="1"/>
    <xf numFmtId="0" fontId="0" fillId="0" borderId="30" xfId="0" applyBorder="1"/>
    <xf numFmtId="0" fontId="0" fillId="0" borderId="31" xfId="0" applyBorder="1"/>
    <xf numFmtId="168" fontId="0" fillId="0" borderId="31" xfId="0" applyNumberFormat="1" applyBorder="1"/>
    <xf numFmtId="168" fontId="0" fillId="0" borderId="32" xfId="0" applyNumberFormat="1" applyBorder="1"/>
    <xf numFmtId="0" fontId="27" fillId="0" borderId="25" xfId="0" applyFont="1" applyBorder="1"/>
    <xf numFmtId="0" fontId="27" fillId="0" borderId="26" xfId="0" applyFont="1" applyBorder="1"/>
    <xf numFmtId="0" fontId="27" fillId="0" borderId="27" xfId="0" applyFont="1" applyBorder="1"/>
    <xf numFmtId="41" fontId="27" fillId="12" borderId="0" xfId="0" applyNumberFormat="1" applyFont="1" applyFill="1"/>
    <xf numFmtId="0" fontId="27" fillId="12" borderId="0" xfId="0" applyFont="1" applyFill="1"/>
    <xf numFmtId="0" fontId="19" fillId="0" borderId="14" xfId="1" applyFont="1" applyBorder="1" applyAlignment="1">
      <alignment vertical="center" wrapText="1"/>
    </xf>
    <xf numFmtId="0" fontId="16" fillId="0" borderId="14" xfId="1" applyFont="1" applyBorder="1" applyAlignment="1">
      <alignment vertical="center" wrapText="1"/>
    </xf>
    <xf numFmtId="166" fontId="16" fillId="0" borderId="14" xfId="3" quotePrefix="1" applyNumberFormat="1" applyFont="1" applyFill="1" applyBorder="1" applyAlignment="1">
      <alignment vertical="center" wrapText="1"/>
    </xf>
    <xf numFmtId="0" fontId="25" fillId="0" borderId="14" xfId="1" applyFont="1" applyBorder="1" applyAlignment="1">
      <alignment vertical="center" wrapText="1"/>
    </xf>
    <xf numFmtId="166" fontId="13" fillId="0" borderId="14" xfId="3" applyNumberFormat="1" applyFont="1" applyFill="1" applyBorder="1" applyAlignment="1">
      <alignment vertical="center" wrapText="1"/>
    </xf>
    <xf numFmtId="0" fontId="26" fillId="0" borderId="14" xfId="1" applyFont="1" applyBorder="1" applyAlignment="1">
      <alignment vertical="center" wrapText="1"/>
    </xf>
    <xf numFmtId="166" fontId="25" fillId="0" borderId="21" xfId="3" quotePrefix="1" applyNumberFormat="1" applyFont="1" applyFill="1" applyBorder="1" applyAlignment="1">
      <alignment vertical="center" wrapText="1"/>
    </xf>
    <xf numFmtId="0" fontId="26" fillId="0" borderId="21" xfId="1" applyFont="1" applyBorder="1" applyAlignment="1">
      <alignment vertical="center" wrapText="1"/>
    </xf>
    <xf numFmtId="0" fontId="28" fillId="0" borderId="21" xfId="1" applyFont="1" applyBorder="1" applyAlignment="1">
      <alignment vertical="center" wrapText="1"/>
    </xf>
    <xf numFmtId="166" fontId="21" fillId="0" borderId="14" xfId="3" applyNumberFormat="1" applyFont="1" applyFill="1" applyBorder="1" applyAlignment="1">
      <alignment vertical="center" wrapText="1"/>
    </xf>
    <xf numFmtId="166" fontId="17" fillId="0" borderId="14" xfId="3" applyNumberFormat="1" applyFont="1" applyFill="1" applyBorder="1" applyAlignment="1">
      <alignment horizontal="center" vertical="center" wrapText="1"/>
    </xf>
    <xf numFmtId="0" fontId="17" fillId="0" borderId="21" xfId="1" applyFont="1" applyBorder="1" applyAlignment="1">
      <alignment horizontal="left" vertical="center" wrapText="1"/>
    </xf>
    <xf numFmtId="166" fontId="17" fillId="0" borderId="14" xfId="1" applyNumberFormat="1" applyFont="1" applyBorder="1" applyAlignment="1">
      <alignment vertical="center" wrapText="1"/>
    </xf>
    <xf numFmtId="0" fontId="29" fillId="0" borderId="36" xfId="0" applyFont="1" applyBorder="1"/>
    <xf numFmtId="0" fontId="29" fillId="0" borderId="37" xfId="0" applyFont="1" applyBorder="1"/>
    <xf numFmtId="168" fontId="29" fillId="0" borderId="37" xfId="0" applyNumberFormat="1" applyFont="1" applyBorder="1"/>
    <xf numFmtId="168" fontId="29" fillId="0" borderId="38" xfId="0" applyNumberFormat="1" applyFont="1" applyBorder="1"/>
    <xf numFmtId="168" fontId="30" fillId="0" borderId="0" xfId="0" applyNumberFormat="1" applyFont="1"/>
    <xf numFmtId="168" fontId="31" fillId="0" borderId="0" xfId="0" applyNumberFormat="1" applyFont="1"/>
    <xf numFmtId="168" fontId="29" fillId="0" borderId="0" xfId="0" applyNumberFormat="1" applyFont="1"/>
    <xf numFmtId="0" fontId="32" fillId="0" borderId="36" xfId="0" applyFont="1" applyBorder="1"/>
    <xf numFmtId="0" fontId="32" fillId="0" borderId="37" xfId="0" applyFont="1" applyBorder="1"/>
    <xf numFmtId="168" fontId="32" fillId="0" borderId="37" xfId="0" applyNumberFormat="1" applyFont="1" applyBorder="1"/>
    <xf numFmtId="168" fontId="32" fillId="0" borderId="38" xfId="0" applyNumberFormat="1" applyFont="1" applyBorder="1"/>
    <xf numFmtId="168" fontId="33" fillId="0" borderId="0" xfId="0" applyNumberFormat="1" applyFont="1"/>
    <xf numFmtId="168" fontId="34" fillId="0" borderId="0" xfId="0" applyNumberFormat="1" applyFont="1"/>
    <xf numFmtId="168" fontId="32" fillId="0" borderId="0" xfId="0" applyNumberFormat="1" applyFont="1"/>
    <xf numFmtId="0" fontId="29" fillId="0" borderId="39" xfId="0" applyFont="1" applyBorder="1"/>
    <xf numFmtId="0" fontId="29" fillId="0" borderId="40" xfId="0" applyFont="1" applyBorder="1"/>
    <xf numFmtId="168" fontId="29" fillId="0" borderId="40" xfId="0" applyNumberFormat="1" applyFont="1" applyBorder="1"/>
    <xf numFmtId="168" fontId="29" fillId="0" borderId="41" xfId="0" applyNumberFormat="1" applyFont="1" applyBorder="1"/>
    <xf numFmtId="0" fontId="32" fillId="0" borderId="0" xfId="0" applyFont="1"/>
    <xf numFmtId="0" fontId="29" fillId="0" borderId="0" xfId="0" applyFont="1"/>
    <xf numFmtId="0" fontId="29" fillId="6" borderId="33" xfId="0" applyFont="1" applyFill="1" applyBorder="1" applyAlignment="1">
      <alignment horizontal="center" vertical="center" wrapText="1"/>
    </xf>
    <xf numFmtId="0" fontId="29" fillId="6" borderId="34" xfId="0" applyFont="1" applyFill="1" applyBorder="1" applyAlignment="1">
      <alignment horizontal="center" vertical="center" wrapText="1"/>
    </xf>
    <xf numFmtId="0" fontId="29" fillId="6" borderId="35" xfId="0" applyFont="1" applyFill="1" applyBorder="1" applyAlignment="1">
      <alignment horizontal="center" vertical="center" wrapText="1"/>
    </xf>
    <xf numFmtId="0" fontId="29" fillId="13" borderId="0" xfId="0" applyFont="1" applyFill="1" applyAlignment="1">
      <alignment horizontal="center" vertical="center" wrapText="1"/>
    </xf>
    <xf numFmtId="0" fontId="0" fillId="0" borderId="0" xfId="0" applyAlignment="1">
      <alignment horizontal="center" vertical="center" wrapText="1"/>
    </xf>
    <xf numFmtId="0" fontId="35" fillId="13" borderId="0" xfId="0" applyFont="1" applyFill="1" applyAlignment="1">
      <alignment horizontal="center" vertical="center" wrapText="1"/>
    </xf>
    <xf numFmtId="0" fontId="36" fillId="13" borderId="0" xfId="0" applyFont="1" applyFill="1" applyAlignment="1">
      <alignment horizontal="center" vertical="center" wrapText="1"/>
    </xf>
    <xf numFmtId="0" fontId="36" fillId="14" borderId="0" xfId="0" applyFont="1" applyFill="1" applyAlignment="1">
      <alignment horizontal="center" vertical="center" wrapText="1"/>
    </xf>
    <xf numFmtId="0" fontId="27" fillId="6" borderId="42" xfId="0" applyFont="1" applyFill="1" applyBorder="1" applyAlignment="1">
      <alignment horizontal="center" vertical="center"/>
    </xf>
    <xf numFmtId="0" fontId="27" fillId="6" borderId="43" xfId="0" applyFont="1" applyFill="1" applyBorder="1" applyAlignment="1">
      <alignment horizontal="center" vertical="center"/>
    </xf>
    <xf numFmtId="0" fontId="27" fillId="6" borderId="44" xfId="0" applyFont="1" applyFill="1" applyBorder="1" applyAlignment="1">
      <alignment horizontal="center" vertical="center"/>
    </xf>
    <xf numFmtId="0" fontId="27" fillId="11" borderId="45" xfId="0" applyFont="1" applyFill="1" applyBorder="1"/>
    <xf numFmtId="0" fontId="27" fillId="11" borderId="14" xfId="0" applyFont="1" applyFill="1" applyBorder="1"/>
    <xf numFmtId="168" fontId="27" fillId="11" borderId="14" xfId="0" applyNumberFormat="1" applyFont="1" applyFill="1" applyBorder="1"/>
    <xf numFmtId="168" fontId="27" fillId="11" borderId="46" xfId="0" applyNumberFormat="1" applyFont="1" applyFill="1" applyBorder="1"/>
    <xf numFmtId="168" fontId="27" fillId="11" borderId="0" xfId="0" applyNumberFormat="1" applyFont="1" applyFill="1"/>
    <xf numFmtId="0" fontId="0" fillId="11" borderId="45" xfId="0" applyFill="1" applyBorder="1"/>
    <xf numFmtId="0" fontId="0" fillId="11" borderId="14" xfId="0" applyFill="1" applyBorder="1"/>
    <xf numFmtId="168" fontId="0" fillId="11" borderId="14" xfId="0" applyNumberFormat="1" applyFill="1" applyBorder="1"/>
    <xf numFmtId="168" fontId="0" fillId="11" borderId="46" xfId="0" applyNumberFormat="1" applyFill="1" applyBorder="1"/>
    <xf numFmtId="0" fontId="27" fillId="0" borderId="45" xfId="0" applyFont="1" applyBorder="1"/>
    <xf numFmtId="0" fontId="27" fillId="0" borderId="14" xfId="0" applyFont="1" applyBorder="1"/>
    <xf numFmtId="168" fontId="27" fillId="0" borderId="14" xfId="0" applyNumberFormat="1" applyFont="1" applyBorder="1"/>
    <xf numFmtId="168" fontId="27" fillId="0" borderId="46" xfId="0" applyNumberFormat="1" applyFont="1" applyBorder="1"/>
    <xf numFmtId="0" fontId="0" fillId="0" borderId="45" xfId="0" applyBorder="1"/>
    <xf numFmtId="0" fontId="0" fillId="0" borderId="14" xfId="0" applyBorder="1"/>
    <xf numFmtId="168" fontId="0" fillId="0" borderId="14" xfId="0" applyNumberFormat="1" applyBorder="1"/>
    <xf numFmtId="168" fontId="0" fillId="0" borderId="46" xfId="0" applyNumberFormat="1" applyBorder="1"/>
    <xf numFmtId="0" fontId="27" fillId="0" borderId="47" xfId="0" applyFont="1" applyBorder="1"/>
    <xf numFmtId="0" fontId="27" fillId="0" borderId="48" xfId="0" applyFont="1" applyBorder="1"/>
    <xf numFmtId="168" fontId="27" fillId="0" borderId="48" xfId="0" applyNumberFormat="1" applyFont="1" applyBorder="1"/>
    <xf numFmtId="168" fontId="27" fillId="0" borderId="49" xfId="0" applyNumberFormat="1" applyFont="1" applyBorder="1"/>
    <xf numFmtId="0" fontId="27" fillId="7" borderId="0" xfId="0" applyFont="1" applyFill="1" applyAlignment="1">
      <alignment horizontal="center" vertical="center"/>
    </xf>
    <xf numFmtId="166" fontId="21" fillId="5" borderId="21" xfId="3" applyNumberFormat="1" applyFont="1" applyFill="1" applyBorder="1" applyAlignment="1">
      <alignment vertical="center" wrapText="1"/>
    </xf>
    <xf numFmtId="0" fontId="29" fillId="0" borderId="53" xfId="0" applyFont="1" applyBorder="1"/>
    <xf numFmtId="0" fontId="29" fillId="0" borderId="54" xfId="0" applyFont="1" applyBorder="1"/>
    <xf numFmtId="168" fontId="29" fillId="0" borderId="54" xfId="0" applyNumberFormat="1" applyFont="1" applyBorder="1"/>
    <xf numFmtId="168" fontId="29" fillId="0" borderId="55" xfId="0" applyNumberFormat="1" applyFont="1" applyBorder="1"/>
    <xf numFmtId="41" fontId="29" fillId="0" borderId="0" xfId="0" applyNumberFormat="1" applyFont="1"/>
    <xf numFmtId="0" fontId="32" fillId="0" borderId="53" xfId="0" applyFont="1" applyBorder="1"/>
    <xf numFmtId="0" fontId="32" fillId="0" borderId="54" xfId="0" applyFont="1" applyBorder="1"/>
    <xf numFmtId="168" fontId="32" fillId="0" borderId="54" xfId="0" applyNumberFormat="1" applyFont="1" applyBorder="1"/>
    <xf numFmtId="168" fontId="32" fillId="0" borderId="55" xfId="0" applyNumberFormat="1" applyFont="1" applyBorder="1"/>
    <xf numFmtId="41" fontId="32" fillId="0" borderId="0" xfId="0" applyNumberFormat="1" applyFont="1"/>
    <xf numFmtId="169" fontId="29" fillId="0" borderId="0" xfId="0" applyNumberFormat="1" applyFont="1"/>
    <xf numFmtId="168" fontId="29" fillId="4" borderId="0" xfId="0" applyNumberFormat="1" applyFont="1" applyFill="1"/>
    <xf numFmtId="168" fontId="32" fillId="4" borderId="0" xfId="0" applyNumberFormat="1" applyFont="1" applyFill="1"/>
    <xf numFmtId="168" fontId="32" fillId="15" borderId="0" xfId="0" applyNumberFormat="1" applyFont="1" applyFill="1"/>
    <xf numFmtId="0" fontId="29" fillId="0" borderId="56" xfId="0" applyFont="1" applyBorder="1"/>
    <xf numFmtId="0" fontId="29" fillId="0" borderId="57" xfId="0" applyFont="1" applyBorder="1"/>
    <xf numFmtId="168" fontId="29" fillId="0" borderId="57" xfId="0" applyNumberFormat="1" applyFont="1" applyBorder="1"/>
    <xf numFmtId="168" fontId="29" fillId="0" borderId="58" xfId="0" applyNumberFormat="1" applyFont="1" applyBorder="1"/>
    <xf numFmtId="0" fontId="29" fillId="16" borderId="50" xfId="0" applyFont="1" applyFill="1" applyBorder="1" applyAlignment="1">
      <alignment horizontal="center" vertical="center"/>
    </xf>
    <xf numFmtId="0" fontId="29" fillId="16" borderId="51" xfId="0" applyFont="1" applyFill="1" applyBorder="1" applyAlignment="1">
      <alignment horizontal="center" vertical="center"/>
    </xf>
    <xf numFmtId="0" fontId="29" fillId="16" borderId="52" xfId="0" applyFont="1" applyFill="1" applyBorder="1" applyAlignment="1">
      <alignment horizontal="center" vertical="center"/>
    </xf>
    <xf numFmtId="0" fontId="29" fillId="17" borderId="0" xfId="0" applyFont="1" applyFill="1" applyAlignment="1">
      <alignment horizontal="center" vertical="center"/>
    </xf>
    <xf numFmtId="41" fontId="29" fillId="17" borderId="0" xfId="0" applyNumberFormat="1" applyFont="1" applyFill="1" applyAlignment="1">
      <alignment horizontal="center" vertical="center"/>
    </xf>
    <xf numFmtId="168" fontId="12" fillId="11" borderId="0" xfId="0" applyNumberFormat="1" applyFont="1" applyFill="1"/>
    <xf numFmtId="0" fontId="27" fillId="0" borderId="59" xfId="0" applyFont="1" applyBorder="1"/>
    <xf numFmtId="168" fontId="27" fillId="0" borderId="59" xfId="0" applyNumberFormat="1" applyFont="1" applyBorder="1"/>
    <xf numFmtId="0" fontId="27" fillId="0" borderId="11" xfId="0" applyFont="1" applyBorder="1"/>
    <xf numFmtId="0" fontId="27" fillId="5" borderId="0" xfId="0" applyFont="1" applyFill="1"/>
    <xf numFmtId="166" fontId="21" fillId="0" borderId="21" xfId="3" applyNumberFormat="1" applyFont="1" applyFill="1" applyBorder="1" applyAlignment="1">
      <alignment vertical="center" wrapText="1"/>
    </xf>
    <xf numFmtId="0" fontId="27" fillId="11" borderId="63" xfId="0" applyFont="1" applyFill="1" applyBorder="1"/>
    <xf numFmtId="0" fontId="27" fillId="11" borderId="64" xfId="0" applyFont="1" applyFill="1" applyBorder="1"/>
    <xf numFmtId="168" fontId="27" fillId="11" borderId="64" xfId="0" applyNumberFormat="1" applyFont="1" applyFill="1" applyBorder="1"/>
    <xf numFmtId="168" fontId="27" fillId="11" borderId="65" xfId="0" applyNumberFormat="1" applyFont="1" applyFill="1" applyBorder="1"/>
    <xf numFmtId="0" fontId="0" fillId="11" borderId="63" xfId="0" applyFill="1" applyBorder="1"/>
    <xf numFmtId="0" fontId="0" fillId="11" borderId="64" xfId="0" applyFill="1" applyBorder="1"/>
    <xf numFmtId="168" fontId="0" fillId="11" borderId="64" xfId="0" applyNumberFormat="1" applyFill="1" applyBorder="1"/>
    <xf numFmtId="168" fontId="0" fillId="11" borderId="65" xfId="0" applyNumberFormat="1" applyFill="1" applyBorder="1"/>
    <xf numFmtId="0" fontId="27" fillId="0" borderId="63" xfId="0" applyFont="1" applyBorder="1"/>
    <xf numFmtId="0" fontId="27" fillId="0" borderId="64" xfId="0" applyFont="1" applyBorder="1"/>
    <xf numFmtId="168" fontId="27" fillId="0" borderId="64" xfId="0" applyNumberFormat="1" applyFont="1" applyBorder="1"/>
    <xf numFmtId="168" fontId="27" fillId="0" borderId="65" xfId="0" applyNumberFormat="1" applyFont="1" applyBorder="1"/>
    <xf numFmtId="0" fontId="0" fillId="0" borderId="63" xfId="0" applyBorder="1"/>
    <xf numFmtId="0" fontId="0" fillId="0" borderId="64" xfId="0" applyBorder="1"/>
    <xf numFmtId="168" fontId="0" fillId="0" borderId="64" xfId="0" applyNumberFormat="1" applyBorder="1"/>
    <xf numFmtId="168" fontId="0" fillId="0" borderId="65" xfId="0" applyNumberFormat="1" applyBorder="1"/>
    <xf numFmtId="0" fontId="27" fillId="0" borderId="66" xfId="0" applyFont="1" applyBorder="1"/>
    <xf numFmtId="0" fontId="27" fillId="0" borderId="67" xfId="0" applyFont="1" applyBorder="1"/>
    <xf numFmtId="168" fontId="27" fillId="0" borderId="67" xfId="0" applyNumberFormat="1" applyFont="1" applyBorder="1"/>
    <xf numFmtId="168" fontId="27" fillId="0" borderId="68" xfId="0" applyNumberFormat="1" applyFont="1" applyBorder="1"/>
    <xf numFmtId="0" fontId="27" fillId="0" borderId="60" xfId="0" applyFont="1" applyBorder="1"/>
    <xf numFmtId="0" fontId="27" fillId="0" borderId="61" xfId="0" applyFont="1" applyBorder="1"/>
    <xf numFmtId="0" fontId="27" fillId="0" borderId="62" xfId="0" applyFont="1" applyBorder="1"/>
    <xf numFmtId="0" fontId="6" fillId="11" borderId="0" xfId="0" applyFont="1" applyFill="1" applyAlignment="1">
      <alignment vertical="center"/>
    </xf>
    <xf numFmtId="41" fontId="16" fillId="0" borderId="4" xfId="2" applyNumberFormat="1" applyFont="1" applyFill="1" applyBorder="1" applyAlignment="1">
      <alignment vertical="center" wrapText="1"/>
    </xf>
    <xf numFmtId="0" fontId="27" fillId="18" borderId="0" xfId="0" applyFont="1" applyFill="1" applyAlignment="1">
      <alignment horizontal="center" vertical="center"/>
    </xf>
    <xf numFmtId="0" fontId="27" fillId="4" borderId="0" xfId="0" applyFont="1" applyFill="1"/>
    <xf numFmtId="0" fontId="25" fillId="0" borderId="0" xfId="1" applyFont="1" applyAlignment="1">
      <alignment vertical="center"/>
    </xf>
    <xf numFmtId="0" fontId="16" fillId="0" borderId="0" xfId="1" applyFont="1" applyAlignment="1">
      <alignment vertical="center"/>
    </xf>
    <xf numFmtId="0" fontId="16" fillId="0" borderId="0" xfId="1" applyFont="1" applyAlignment="1">
      <alignment vertical="center" wrapText="1"/>
    </xf>
    <xf numFmtId="0" fontId="16" fillId="0" borderId="1" xfId="1" applyFont="1" applyBorder="1" applyAlignment="1">
      <alignment vertical="center" wrapText="1"/>
    </xf>
    <xf numFmtId="14" fontId="16" fillId="0" borderId="1" xfId="1" applyNumberFormat="1" applyFont="1" applyBorder="1" applyAlignment="1">
      <alignment horizontal="left" vertical="center" wrapText="1"/>
    </xf>
    <xf numFmtId="17" fontId="16" fillId="0" borderId="1" xfId="1" applyNumberFormat="1" applyFont="1" applyBorder="1" applyAlignment="1">
      <alignment horizontal="left" vertical="center" wrapText="1"/>
    </xf>
    <xf numFmtId="0" fontId="25" fillId="0" borderId="0" xfId="1" applyFont="1" applyAlignment="1">
      <alignment vertical="center" wrapText="1"/>
    </xf>
    <xf numFmtId="0" fontId="16" fillId="0" borderId="5" xfId="1" applyFont="1" applyBorder="1" applyAlignment="1">
      <alignment vertical="center"/>
    </xf>
    <xf numFmtId="0" fontId="16" fillId="0" borderId="5" xfId="1" applyFont="1" applyBorder="1" applyAlignment="1">
      <alignment vertical="center" wrapText="1"/>
    </xf>
    <xf numFmtId="0" fontId="25" fillId="0" borderId="17" xfId="1" applyFont="1" applyBorder="1" applyAlignment="1">
      <alignment horizontal="center" vertical="center"/>
    </xf>
    <xf numFmtId="0" fontId="25" fillId="0" borderId="7" xfId="1" applyFont="1" applyBorder="1" applyAlignment="1">
      <alignment horizontal="center" vertical="center" wrapText="1"/>
    </xf>
    <xf numFmtId="0" fontId="25" fillId="0" borderId="19" xfId="1" quotePrefix="1" applyFont="1" applyBorder="1" applyAlignment="1">
      <alignment horizontal="center" vertical="center"/>
    </xf>
    <xf numFmtId="0" fontId="25" fillId="0" borderId="11" xfId="1" quotePrefix="1" applyFont="1" applyBorder="1" applyAlignment="1">
      <alignment vertical="center" wrapText="1"/>
    </xf>
    <xf numFmtId="0" fontId="25" fillId="0" borderId="14" xfId="0" quotePrefix="1" applyFont="1" applyBorder="1" applyAlignment="1">
      <alignment vertical="center" wrapText="1"/>
    </xf>
    <xf numFmtId="0" fontId="25" fillId="0" borderId="21" xfId="0" applyFont="1" applyBorder="1" applyAlignment="1">
      <alignment vertical="center" wrapText="1"/>
    </xf>
    <xf numFmtId="0" fontId="16" fillId="0" borderId="19" xfId="1" applyFont="1" applyBorder="1" applyAlignment="1">
      <alignment horizontal="center" vertical="center"/>
    </xf>
    <xf numFmtId="0" fontId="16" fillId="0" borderId="14" xfId="1" quotePrefix="1" applyFont="1" applyBorder="1" applyAlignment="1">
      <alignment vertical="center" wrapText="1"/>
    </xf>
    <xf numFmtId="41" fontId="16" fillId="0" borderId="14" xfId="3" applyNumberFormat="1" applyFont="1" applyBorder="1" applyAlignment="1">
      <alignment vertical="center" wrapText="1"/>
    </xf>
    <xf numFmtId="0" fontId="16" fillId="0" borderId="21" xfId="1" applyFont="1" applyBorder="1" applyAlignment="1">
      <alignment vertical="center" wrapText="1"/>
    </xf>
    <xf numFmtId="166" fontId="25" fillId="0" borderId="14" xfId="3" applyNumberFormat="1" applyFont="1" applyBorder="1" applyAlignment="1">
      <alignment vertical="center" wrapText="1"/>
    </xf>
    <xf numFmtId="166" fontId="25" fillId="0" borderId="21" xfId="3" applyNumberFormat="1" applyFont="1" applyFill="1" applyBorder="1" applyAlignment="1">
      <alignment vertical="center" wrapText="1"/>
    </xf>
    <xf numFmtId="0" fontId="26" fillId="0" borderId="19" xfId="1" applyFont="1" applyBorder="1" applyAlignment="1">
      <alignment horizontal="center" vertical="center"/>
    </xf>
    <xf numFmtId="164" fontId="26" fillId="0" borderId="14" xfId="3" applyFont="1" applyBorder="1" applyAlignment="1">
      <alignment vertical="center" wrapText="1"/>
    </xf>
    <xf numFmtId="41" fontId="26" fillId="0" borderId="21" xfId="1" applyNumberFormat="1" applyFont="1" applyBorder="1" applyAlignment="1">
      <alignment vertical="center" wrapText="1"/>
    </xf>
    <xf numFmtId="166" fontId="25" fillId="0" borderId="14" xfId="3" applyNumberFormat="1" applyFont="1" applyFill="1" applyBorder="1" applyAlignment="1">
      <alignment vertical="center" wrapText="1"/>
    </xf>
    <xf numFmtId="0" fontId="25" fillId="0" borderId="21" xfId="1" applyFont="1" applyBorder="1" applyAlignment="1">
      <alignment vertical="center" wrapText="1"/>
    </xf>
    <xf numFmtId="166" fontId="26" fillId="0" borderId="14" xfId="3" applyNumberFormat="1" applyFont="1" applyFill="1" applyBorder="1" applyAlignment="1">
      <alignment vertical="center" wrapText="1"/>
    </xf>
    <xf numFmtId="166" fontId="16" fillId="0" borderId="14" xfId="3" applyNumberFormat="1" applyFont="1" applyFill="1" applyBorder="1" applyAlignment="1">
      <alignment vertical="center" wrapText="1"/>
    </xf>
    <xf numFmtId="166" fontId="16" fillId="0" borderId="21" xfId="3" applyNumberFormat="1" applyFont="1" applyFill="1" applyBorder="1" applyAlignment="1">
      <alignment vertical="center" wrapText="1"/>
    </xf>
    <xf numFmtId="0" fontId="25" fillId="5" borderId="21" xfId="1" applyFont="1" applyFill="1" applyBorder="1" applyAlignment="1">
      <alignment vertical="center" wrapText="1"/>
    </xf>
    <xf numFmtId="166" fontId="25" fillId="0" borderId="14" xfId="1" applyNumberFormat="1" applyFont="1" applyBorder="1" applyAlignment="1">
      <alignment vertical="center" wrapText="1"/>
    </xf>
    <xf numFmtId="166" fontId="25" fillId="0" borderId="21" xfId="1" applyNumberFormat="1" applyFont="1" applyBorder="1" applyAlignment="1">
      <alignment vertical="center" wrapText="1"/>
    </xf>
    <xf numFmtId="41" fontId="25" fillId="0" borderId="14" xfId="1" applyNumberFormat="1" applyFont="1" applyBorder="1" applyAlignment="1">
      <alignment vertical="center" wrapText="1"/>
    </xf>
    <xf numFmtId="0" fontId="38" fillId="0" borderId="21" xfId="1" applyFont="1" applyBorder="1" applyAlignment="1">
      <alignment vertical="center" wrapText="1"/>
    </xf>
    <xf numFmtId="41" fontId="26" fillId="0" borderId="14" xfId="3" applyNumberFormat="1" applyFont="1" applyFill="1" applyBorder="1" applyAlignment="1">
      <alignment vertical="center" wrapText="1"/>
    </xf>
    <xf numFmtId="41" fontId="26" fillId="0" borderId="14" xfId="3" applyNumberFormat="1" applyFont="1" applyBorder="1" applyAlignment="1">
      <alignment vertical="center" wrapText="1"/>
    </xf>
    <xf numFmtId="0" fontId="26" fillId="0" borderId="21" xfId="0" applyFont="1" applyBorder="1" applyAlignment="1">
      <alignment vertical="center" wrapText="1"/>
    </xf>
    <xf numFmtId="41" fontId="38" fillId="0" borderId="14" xfId="3" applyNumberFormat="1" applyFont="1" applyBorder="1" applyAlignment="1">
      <alignment vertical="center" wrapText="1"/>
    </xf>
    <xf numFmtId="41" fontId="38" fillId="0" borderId="14" xfId="3" applyNumberFormat="1" applyFont="1" applyFill="1" applyBorder="1" applyAlignment="1">
      <alignment vertical="center" wrapText="1"/>
    </xf>
    <xf numFmtId="0" fontId="38" fillId="5" borderId="21" xfId="1" applyFont="1" applyFill="1" applyBorder="1" applyAlignment="1">
      <alignment vertical="center" wrapText="1"/>
    </xf>
    <xf numFmtId="41" fontId="26" fillId="0" borderId="14" xfId="3" applyNumberFormat="1" applyFont="1" applyFill="1" applyBorder="1" applyAlignment="1">
      <alignment horizontal="center" vertical="center" wrapText="1"/>
    </xf>
    <xf numFmtId="0" fontId="26" fillId="0" borderId="21" xfId="1" applyFont="1" applyBorder="1" applyAlignment="1">
      <alignment horizontal="left" vertical="center" wrapText="1"/>
    </xf>
    <xf numFmtId="41" fontId="25" fillId="0" borderId="14" xfId="1" applyNumberFormat="1" applyFont="1" applyBorder="1" applyAlignment="1">
      <alignment horizontal="center" vertical="center" wrapText="1"/>
    </xf>
    <xf numFmtId="0" fontId="25" fillId="0" borderId="21" xfId="1" applyFont="1" applyBorder="1" applyAlignment="1">
      <alignment horizontal="left" vertical="center" wrapText="1"/>
    </xf>
    <xf numFmtId="41" fontId="16" fillId="0" borderId="14" xfId="1" applyNumberFormat="1" applyFont="1" applyBorder="1" applyAlignment="1">
      <alignment vertical="center" wrapText="1"/>
    </xf>
    <xf numFmtId="41" fontId="16" fillId="0" borderId="14" xfId="1" applyNumberFormat="1" applyFont="1" applyBorder="1" applyAlignment="1">
      <alignment vertical="center"/>
    </xf>
    <xf numFmtId="41" fontId="26" fillId="0" borderId="14" xfId="1" applyNumberFormat="1" applyFont="1" applyBorder="1" applyAlignment="1">
      <alignment vertical="center" wrapText="1"/>
    </xf>
    <xf numFmtId="166" fontId="26" fillId="0" borderId="14" xfId="1" applyNumberFormat="1" applyFont="1" applyBorder="1" applyAlignment="1">
      <alignment vertical="center" wrapText="1"/>
    </xf>
    <xf numFmtId="167" fontId="25" fillId="0" borderId="14" xfId="1" applyNumberFormat="1" applyFont="1" applyBorder="1" applyAlignment="1">
      <alignment vertical="center" wrapText="1"/>
    </xf>
    <xf numFmtId="166" fontId="38" fillId="0" borderId="21" xfId="3" applyNumberFormat="1" applyFont="1" applyFill="1" applyBorder="1" applyAlignment="1">
      <alignment vertical="center" wrapText="1"/>
    </xf>
    <xf numFmtId="166" fontId="16" fillId="0" borderId="14" xfId="3" applyNumberFormat="1" applyFont="1" applyBorder="1" applyAlignment="1">
      <alignment vertical="center" wrapText="1"/>
    </xf>
    <xf numFmtId="166" fontId="16" fillId="0" borderId="21" xfId="3" applyNumberFormat="1" applyFont="1" applyBorder="1" applyAlignment="1">
      <alignment vertical="center" wrapText="1"/>
    </xf>
    <xf numFmtId="166" fontId="16" fillId="0" borderId="14" xfId="1" applyNumberFormat="1" applyFont="1" applyBorder="1" applyAlignment="1">
      <alignment vertical="center" wrapText="1"/>
    </xf>
    <xf numFmtId="0" fontId="16" fillId="0" borderId="22" xfId="1" applyFont="1" applyBorder="1" applyAlignment="1">
      <alignment horizontal="center" vertical="center"/>
    </xf>
    <xf numFmtId="0" fontId="16" fillId="0" borderId="23" xfId="1" applyFont="1" applyBorder="1" applyAlignment="1">
      <alignment vertical="center" wrapText="1"/>
    </xf>
    <xf numFmtId="41" fontId="25" fillId="0" borderId="14" xfId="0" quotePrefix="1" applyNumberFormat="1" applyFont="1" applyBorder="1" applyAlignment="1">
      <alignment vertical="center" wrapText="1"/>
    </xf>
    <xf numFmtId="0" fontId="16" fillId="0" borderId="17" xfId="1" applyFont="1" applyBorder="1" applyAlignment="1">
      <alignment horizontal="center" vertical="center"/>
    </xf>
    <xf numFmtId="0" fontId="16" fillId="0" borderId="7" xfId="1" applyFont="1" applyBorder="1" applyAlignment="1">
      <alignment horizontal="center" vertical="center" wrapText="1"/>
    </xf>
    <xf numFmtId="166" fontId="26" fillId="0" borderId="14" xfId="3" applyNumberFormat="1" applyFont="1" applyBorder="1" applyAlignment="1">
      <alignment vertical="center" wrapText="1"/>
    </xf>
    <xf numFmtId="166" fontId="38" fillId="0" borderId="14" xfId="3" applyNumberFormat="1" applyFont="1" applyBorder="1" applyAlignment="1">
      <alignment vertical="center" wrapText="1"/>
    </xf>
    <xf numFmtId="0" fontId="16" fillId="5" borderId="21" xfId="1" applyFont="1" applyFill="1" applyBorder="1" applyAlignment="1">
      <alignment vertical="center" wrapText="1"/>
    </xf>
    <xf numFmtId="166" fontId="38" fillId="0" borderId="14" xfId="3" applyNumberFormat="1" applyFont="1" applyFill="1" applyBorder="1" applyAlignment="1">
      <alignment vertical="center" wrapText="1"/>
    </xf>
    <xf numFmtId="0" fontId="26" fillId="11" borderId="19" xfId="1" applyFont="1" applyFill="1" applyBorder="1" applyAlignment="1">
      <alignment horizontal="center" vertical="center"/>
    </xf>
    <xf numFmtId="0" fontId="26" fillId="11" borderId="14" xfId="1" applyFont="1" applyFill="1" applyBorder="1" applyAlignment="1">
      <alignment vertical="center" wrapText="1"/>
    </xf>
    <xf numFmtId="166" fontId="26" fillId="11" borderId="14" xfId="3" applyNumberFormat="1" applyFont="1" applyFill="1" applyBorder="1" applyAlignment="1">
      <alignment horizontal="center" vertical="center" wrapText="1"/>
    </xf>
    <xf numFmtId="0" fontId="26" fillId="11" borderId="21" xfId="1" applyFont="1" applyFill="1" applyBorder="1" applyAlignment="1">
      <alignment horizontal="left" vertical="center" wrapText="1"/>
    </xf>
    <xf numFmtId="166" fontId="25" fillId="0" borderId="14" xfId="1" applyNumberFormat="1" applyFont="1" applyBorder="1" applyAlignment="1">
      <alignment horizontal="center" vertical="center" wrapText="1"/>
    </xf>
    <xf numFmtId="166" fontId="26" fillId="0" borderId="14" xfId="3" applyNumberFormat="1" applyFont="1" applyFill="1" applyBorder="1" applyAlignment="1">
      <alignment horizontal="center" vertical="center" wrapText="1"/>
    </xf>
    <xf numFmtId="0" fontId="16" fillId="0" borderId="14" xfId="1" applyFont="1" applyBorder="1" applyAlignment="1">
      <alignment vertical="center"/>
    </xf>
    <xf numFmtId="41" fontId="6" fillId="0" borderId="0" xfId="0" applyNumberFormat="1" applyFont="1" applyAlignment="1">
      <alignment vertical="center"/>
    </xf>
    <xf numFmtId="0" fontId="27" fillId="11" borderId="28" xfId="0" applyFont="1" applyFill="1" applyBorder="1"/>
    <xf numFmtId="0" fontId="27" fillId="11" borderId="1" xfId="0" applyFont="1" applyFill="1" applyBorder="1"/>
    <xf numFmtId="168" fontId="27" fillId="11" borderId="1" xfId="0" applyNumberFormat="1" applyFont="1" applyFill="1" applyBorder="1"/>
    <xf numFmtId="168" fontId="27" fillId="11" borderId="29" xfId="0" applyNumberFormat="1" applyFont="1" applyFill="1" applyBorder="1"/>
    <xf numFmtId="0" fontId="27" fillId="0" borderId="30" xfId="0" applyFont="1" applyBorder="1"/>
    <xf numFmtId="0" fontId="27" fillId="0" borderId="31" xfId="0" applyFont="1" applyBorder="1"/>
    <xf numFmtId="168" fontId="27" fillId="0" borderId="31" xfId="0" applyNumberFormat="1" applyFont="1" applyBorder="1"/>
    <xf numFmtId="168" fontId="27" fillId="0" borderId="32" xfId="0" applyNumberFormat="1" applyFont="1" applyBorder="1"/>
    <xf numFmtId="0" fontId="27" fillId="7" borderId="25" xfId="0" applyFont="1" applyFill="1" applyBorder="1"/>
    <xf numFmtId="0" fontId="27" fillId="7" borderId="26" xfId="0" applyFont="1" applyFill="1" applyBorder="1"/>
    <xf numFmtId="0" fontId="27" fillId="7" borderId="27" xfId="0" applyFont="1" applyFill="1" applyBorder="1"/>
    <xf numFmtId="0" fontId="27" fillId="7" borderId="0" xfId="0" applyFont="1" applyFill="1"/>
    <xf numFmtId="0" fontId="27" fillId="7" borderId="42" xfId="0" applyFont="1" applyFill="1" applyBorder="1" applyAlignment="1">
      <alignment horizontal="center" vertical="center"/>
    </xf>
    <xf numFmtId="0" fontId="27" fillId="7" borderId="43" xfId="0" applyFont="1" applyFill="1" applyBorder="1" applyAlignment="1">
      <alignment horizontal="center" vertical="center"/>
    </xf>
    <xf numFmtId="0" fontId="27" fillId="7" borderId="44" xfId="0" applyFont="1" applyFill="1" applyBorder="1" applyAlignment="1">
      <alignment horizontal="center" vertical="center"/>
    </xf>
    <xf numFmtId="0" fontId="25" fillId="11" borderId="21" xfId="1" applyFont="1" applyFill="1" applyBorder="1" applyAlignment="1">
      <alignment vertical="center" wrapText="1"/>
    </xf>
    <xf numFmtId="0" fontId="27" fillId="0" borderId="25" xfId="0" applyFont="1" applyBorder="1" applyAlignment="1">
      <alignment horizontal="center" vertical="center"/>
    </xf>
    <xf numFmtId="0" fontId="27" fillId="0" borderId="26" xfId="0" applyFont="1" applyBorder="1" applyAlignment="1">
      <alignment horizontal="center" vertical="center"/>
    </xf>
    <xf numFmtId="0" fontId="27" fillId="0" borderId="27" xfId="0" applyFont="1" applyBorder="1" applyAlignment="1">
      <alignment horizontal="center" vertical="center"/>
    </xf>
    <xf numFmtId="41" fontId="2" fillId="0" borderId="0" xfId="0" applyNumberFormat="1" applyFont="1" applyAlignment="1">
      <alignment vertical="center"/>
    </xf>
    <xf numFmtId="166" fontId="6" fillId="0" borderId="0" xfId="0" applyNumberFormat="1" applyFont="1" applyAlignment="1">
      <alignment vertical="center"/>
    </xf>
    <xf numFmtId="166" fontId="4" fillId="0" borderId="0" xfId="0" applyNumberFormat="1" applyFont="1" applyAlignment="1">
      <alignment vertical="center"/>
    </xf>
    <xf numFmtId="170" fontId="6" fillId="0" borderId="0" xfId="0" applyNumberFormat="1" applyFont="1" applyAlignment="1">
      <alignment vertical="center"/>
    </xf>
    <xf numFmtId="41" fontId="27" fillId="0" borderId="0" xfId="0" applyNumberFormat="1" applyFont="1" applyAlignment="1">
      <alignment horizontal="center" vertical="center"/>
    </xf>
    <xf numFmtId="0" fontId="39" fillId="0" borderId="0" xfId="0" applyFont="1"/>
    <xf numFmtId="168" fontId="39" fillId="0" borderId="0" xfId="0" applyNumberFormat="1" applyFont="1"/>
    <xf numFmtId="0" fontId="27" fillId="13" borderId="42" xfId="0" applyFont="1" applyFill="1" applyBorder="1" applyAlignment="1">
      <alignment horizontal="center" vertical="center"/>
    </xf>
    <xf numFmtId="0" fontId="27" fillId="13" borderId="43" xfId="0" applyFont="1" applyFill="1" applyBorder="1" applyAlignment="1">
      <alignment horizontal="center" vertical="center"/>
    </xf>
    <xf numFmtId="0" fontId="27" fillId="13" borderId="44" xfId="0" applyFont="1" applyFill="1" applyBorder="1" applyAlignment="1">
      <alignment horizontal="center" vertical="center"/>
    </xf>
    <xf numFmtId="0" fontId="27" fillId="13" borderId="0" xfId="0" applyFont="1" applyFill="1" applyAlignment="1">
      <alignment horizontal="center" vertical="center"/>
    </xf>
    <xf numFmtId="166" fontId="16" fillId="11" borderId="21" xfId="3" applyNumberFormat="1" applyFont="1" applyFill="1" applyBorder="1" applyAlignment="1">
      <alignment vertical="center" wrapText="1"/>
    </xf>
    <xf numFmtId="0" fontId="27" fillId="4" borderId="45" xfId="0" applyFont="1" applyFill="1" applyBorder="1"/>
    <xf numFmtId="0" fontId="27" fillId="4" borderId="14" xfId="0" applyFont="1" applyFill="1" applyBorder="1"/>
    <xf numFmtId="168" fontId="27" fillId="4" borderId="14" xfId="0" applyNumberFormat="1" applyFont="1" applyFill="1" applyBorder="1"/>
    <xf numFmtId="168" fontId="27" fillId="4" borderId="46" xfId="0" applyNumberFormat="1" applyFont="1" applyFill="1" applyBorder="1"/>
    <xf numFmtId="0" fontId="27" fillId="7" borderId="42" xfId="0" applyFont="1" applyFill="1" applyBorder="1"/>
    <xf numFmtId="0" fontId="27" fillId="7" borderId="43" xfId="0" applyFont="1" applyFill="1" applyBorder="1"/>
    <xf numFmtId="0" fontId="27" fillId="7" borderId="44" xfId="0" applyFont="1" applyFill="1" applyBorder="1"/>
    <xf numFmtId="0" fontId="0" fillId="11" borderId="0" xfId="0" applyFill="1"/>
    <xf numFmtId="0" fontId="26" fillId="11" borderId="21" xfId="1" applyFont="1" applyFill="1" applyBorder="1" applyAlignment="1">
      <alignment vertical="center" wrapText="1"/>
    </xf>
    <xf numFmtId="0" fontId="27" fillId="6" borderId="11" xfId="0" applyFont="1" applyFill="1" applyBorder="1" applyAlignment="1">
      <alignment horizontal="center"/>
    </xf>
    <xf numFmtId="0" fontId="16" fillId="11" borderId="21" xfId="1" applyFont="1" applyFill="1" applyBorder="1" applyAlignment="1">
      <alignment vertical="center" wrapText="1"/>
    </xf>
    <xf numFmtId="41" fontId="16" fillId="0" borderId="14" xfId="3" applyNumberFormat="1" applyFont="1" applyFill="1" applyBorder="1" applyAlignment="1">
      <alignment vertical="center" wrapText="1"/>
    </xf>
    <xf numFmtId="0" fontId="27" fillId="19" borderId="1" xfId="0" applyFont="1" applyFill="1" applyBorder="1" applyAlignment="1">
      <alignment horizontal="center" vertical="center"/>
    </xf>
    <xf numFmtId="0" fontId="27" fillId="19" borderId="0" xfId="0" applyFont="1" applyFill="1" applyAlignment="1">
      <alignment horizontal="center" vertical="center"/>
    </xf>
    <xf numFmtId="0" fontId="27" fillId="0" borderId="70" xfId="0" applyFont="1" applyBorder="1"/>
    <xf numFmtId="168" fontId="27" fillId="0" borderId="70" xfId="0" applyNumberFormat="1" applyFont="1" applyBorder="1"/>
    <xf numFmtId="0" fontId="0" fillId="0" borderId="70" xfId="0" applyBorder="1"/>
    <xf numFmtId="168" fontId="0" fillId="0" borderId="70" xfId="0" applyNumberFormat="1" applyBorder="1"/>
    <xf numFmtId="168" fontId="0" fillId="11" borderId="70" xfId="0" applyNumberFormat="1" applyFill="1" applyBorder="1"/>
    <xf numFmtId="168" fontId="27" fillId="11" borderId="70" xfId="0" applyNumberFormat="1" applyFont="1" applyFill="1" applyBorder="1"/>
    <xf numFmtId="0" fontId="27" fillId="0" borderId="71" xfId="0" applyFont="1" applyBorder="1"/>
    <xf numFmtId="168" fontId="27" fillId="0" borderId="71" xfId="0" applyNumberFormat="1" applyFont="1" applyBorder="1"/>
    <xf numFmtId="0" fontId="27" fillId="7" borderId="69" xfId="0" applyFont="1" applyFill="1" applyBorder="1" applyAlignment="1">
      <alignment horizontal="center" vertical="center"/>
    </xf>
    <xf numFmtId="0" fontId="40" fillId="0" borderId="0" xfId="0" applyFont="1"/>
    <xf numFmtId="168" fontId="40" fillId="0" borderId="0" xfId="0" applyNumberFormat="1" applyFont="1"/>
    <xf numFmtId="0" fontId="27" fillId="16" borderId="1" xfId="0" applyFont="1" applyFill="1" applyBorder="1" applyAlignment="1">
      <alignment horizontal="center" vertical="center"/>
    </xf>
    <xf numFmtId="0" fontId="41" fillId="0" borderId="0" xfId="0" applyFont="1" applyAlignment="1">
      <alignment vertical="center"/>
    </xf>
    <xf numFmtId="0" fontId="25" fillId="0" borderId="0" xfId="1" applyFont="1" applyAlignment="1">
      <alignment horizontal="left" vertical="center"/>
    </xf>
    <xf numFmtId="38" fontId="16" fillId="0" borderId="0" xfId="1" applyNumberFormat="1" applyFont="1" applyAlignment="1">
      <alignment horizontal="center" vertical="center"/>
    </xf>
    <xf numFmtId="0" fontId="42" fillId="0" borderId="0" xfId="0" applyFont="1" applyAlignment="1">
      <alignment vertical="center"/>
    </xf>
    <xf numFmtId="0" fontId="43" fillId="0" borderId="0" xfId="0" applyFont="1" applyAlignment="1">
      <alignment vertical="center"/>
    </xf>
    <xf numFmtId="0" fontId="44" fillId="0" borderId="0" xfId="0" applyFont="1" applyAlignment="1">
      <alignment vertical="center"/>
    </xf>
    <xf numFmtId="0" fontId="9" fillId="0" borderId="0" xfId="0" applyFont="1" applyAlignment="1">
      <alignment vertical="center"/>
    </xf>
    <xf numFmtId="0" fontId="25" fillId="0" borderId="0" xfId="1" applyFont="1" applyAlignment="1">
      <alignment horizontal="left" vertical="center" wrapText="1"/>
    </xf>
    <xf numFmtId="0" fontId="45" fillId="0" borderId="0" xfId="1" applyFont="1" applyAlignment="1">
      <alignment horizontal="left" vertical="center"/>
    </xf>
    <xf numFmtId="0" fontId="46" fillId="0" borderId="0" xfId="0" applyFont="1" applyAlignment="1">
      <alignment vertical="center"/>
    </xf>
    <xf numFmtId="38" fontId="38" fillId="0" borderId="0" xfId="1" applyNumberFormat="1" applyFont="1" applyAlignment="1">
      <alignment horizontal="left" vertical="center" wrapText="1"/>
    </xf>
    <xf numFmtId="38" fontId="38" fillId="0" borderId="0" xfId="1" applyNumberFormat="1" applyFont="1" applyAlignment="1">
      <alignment horizontal="left" vertical="center"/>
    </xf>
    <xf numFmtId="0" fontId="47" fillId="0" borderId="0" xfId="0" applyFont="1" applyAlignment="1">
      <alignment vertical="center"/>
    </xf>
    <xf numFmtId="0" fontId="25" fillId="0" borderId="0" xfId="0" applyFont="1" applyAlignment="1">
      <alignment horizontal="left" vertical="center"/>
    </xf>
    <xf numFmtId="0" fontId="28" fillId="0" borderId="0" xfId="0" applyFont="1" applyAlignment="1">
      <alignment vertical="center"/>
    </xf>
    <xf numFmtId="0" fontId="48" fillId="0" borderId="0" xfId="0" applyFont="1" applyAlignment="1">
      <alignment vertical="center" wrapText="1"/>
    </xf>
    <xf numFmtId="0" fontId="46" fillId="0" borderId="0" xfId="0" applyFont="1" applyAlignment="1">
      <alignment horizontal="left" vertical="center"/>
    </xf>
    <xf numFmtId="14" fontId="25" fillId="0" borderId="0" xfId="1" applyNumberFormat="1" applyFont="1" applyAlignment="1">
      <alignment horizontal="left" vertical="center"/>
    </xf>
    <xf numFmtId="16" fontId="49" fillId="0" borderId="0" xfId="0" applyNumberFormat="1" applyFont="1" applyAlignment="1">
      <alignment vertical="center"/>
    </xf>
    <xf numFmtId="0" fontId="25" fillId="2" borderId="73" xfId="1" applyFont="1" applyFill="1" applyBorder="1" applyAlignment="1">
      <alignment horizontal="left" vertical="center" wrapText="1"/>
    </xf>
    <xf numFmtId="0" fontId="25" fillId="2" borderId="1" xfId="0" applyFont="1" applyFill="1" applyBorder="1" applyAlignment="1">
      <alignment horizontal="center" vertical="center" wrapText="1"/>
    </xf>
    <xf numFmtId="38" fontId="25" fillId="2" borderId="1" xfId="0" applyNumberFormat="1" applyFont="1" applyFill="1" applyBorder="1" applyAlignment="1">
      <alignment horizontal="center" vertical="center" wrapText="1"/>
    </xf>
    <xf numFmtId="0" fontId="25" fillId="8" borderId="78" xfId="1" quotePrefix="1" applyFont="1" applyFill="1" applyBorder="1" applyAlignment="1">
      <alignment horizontal="center" vertical="center" wrapText="1"/>
    </xf>
    <xf numFmtId="0" fontId="25" fillId="8" borderId="1" xfId="1" applyFont="1" applyFill="1" applyBorder="1" applyAlignment="1">
      <alignment horizontal="center" vertical="center" wrapText="1"/>
    </xf>
    <xf numFmtId="38" fontId="25" fillId="8" borderId="1" xfId="2" quotePrefix="1" applyNumberFormat="1" applyFont="1" applyFill="1" applyBorder="1" applyAlignment="1">
      <alignment horizontal="left" vertical="center" wrapText="1"/>
    </xf>
    <xf numFmtId="9" fontId="16" fillId="8" borderId="1" xfId="4" quotePrefix="1" applyFont="1" applyFill="1" applyBorder="1" applyAlignment="1">
      <alignment horizontal="center" vertical="center" wrapText="1"/>
    </xf>
    <xf numFmtId="9" fontId="37" fillId="8" borderId="1" xfId="4" applyFont="1" applyFill="1" applyBorder="1" applyAlignment="1">
      <alignment horizontal="center" vertical="center"/>
    </xf>
    <xf numFmtId="9" fontId="25" fillId="8" borderId="1" xfId="4" applyFont="1" applyFill="1" applyBorder="1" applyAlignment="1">
      <alignment horizontal="center" vertical="center" wrapText="1"/>
    </xf>
    <xf numFmtId="9" fontId="18" fillId="8" borderId="80" xfId="4" applyFont="1" applyFill="1" applyBorder="1" applyAlignment="1">
      <alignment horizontal="center" vertical="center" wrapText="1"/>
    </xf>
    <xf numFmtId="0" fontId="37" fillId="0" borderId="0" xfId="0" applyFont="1" applyAlignment="1">
      <alignment vertical="center"/>
    </xf>
    <xf numFmtId="0" fontId="25" fillId="0" borderId="78" xfId="1" applyFont="1" applyBorder="1" applyAlignment="1">
      <alignment horizontal="center" vertical="center"/>
    </xf>
    <xf numFmtId="0" fontId="25" fillId="0" borderId="1" xfId="1" applyFont="1" applyBorder="1" applyAlignment="1">
      <alignment horizontal="left" vertical="center" wrapText="1"/>
    </xf>
    <xf numFmtId="0" fontId="25" fillId="0" borderId="1" xfId="0" applyFont="1" applyBorder="1" applyAlignment="1">
      <alignment horizontal="left" vertical="center" wrapText="1"/>
    </xf>
    <xf numFmtId="9" fontId="25" fillId="0" borderId="1" xfId="4" applyFont="1" applyBorder="1" applyAlignment="1">
      <alignment horizontal="center" vertical="center" wrapText="1"/>
    </xf>
    <xf numFmtId="9" fontId="25" fillId="15" borderId="1" xfId="4" applyFont="1" applyFill="1" applyBorder="1" applyAlignment="1">
      <alignment horizontal="center" vertical="center" wrapText="1"/>
    </xf>
    <xf numFmtId="9" fontId="16" fillId="0" borderId="1" xfId="4" applyFont="1" applyBorder="1" applyAlignment="1">
      <alignment horizontal="center" vertical="center" wrapText="1"/>
    </xf>
    <xf numFmtId="9" fontId="18" fillId="15" borderId="80" xfId="4" applyFont="1" applyFill="1" applyBorder="1" applyAlignment="1">
      <alignment horizontal="center" vertical="center" wrapText="1"/>
    </xf>
    <xf numFmtId="0" fontId="25" fillId="0" borderId="78" xfId="1" quotePrefix="1" applyFont="1" applyBorder="1" applyAlignment="1">
      <alignment horizontal="center" vertical="center" wrapText="1"/>
    </xf>
    <xf numFmtId="38" fontId="25" fillId="0" borderId="1" xfId="1" applyNumberFormat="1" applyFont="1" applyBorder="1" applyAlignment="1">
      <alignment horizontal="left" vertical="center" wrapText="1"/>
    </xf>
    <xf numFmtId="9" fontId="37" fillId="0" borderId="1" xfId="4" applyFont="1" applyBorder="1" applyAlignment="1">
      <alignment horizontal="center" vertical="center"/>
    </xf>
    <xf numFmtId="0" fontId="25" fillId="0" borderId="78" xfId="1" quotePrefix="1" applyFont="1" applyBorder="1" applyAlignment="1">
      <alignment horizontal="center" vertical="center"/>
    </xf>
    <xf numFmtId="9" fontId="48" fillId="0" borderId="1" xfId="4" applyFont="1" applyBorder="1" applyAlignment="1">
      <alignment horizontal="center" vertical="center"/>
    </xf>
    <xf numFmtId="0" fontId="48" fillId="0" borderId="0" xfId="0" applyFont="1" applyAlignment="1">
      <alignment vertical="center"/>
    </xf>
    <xf numFmtId="38" fontId="25" fillId="0" borderId="1" xfId="2" quotePrefix="1" applyNumberFormat="1" applyFont="1" applyFill="1" applyBorder="1" applyAlignment="1">
      <alignment horizontal="left" vertical="center" wrapText="1"/>
    </xf>
    <xf numFmtId="9" fontId="16" fillId="0" borderId="1" xfId="4" quotePrefix="1" applyFont="1" applyFill="1" applyBorder="1" applyAlignment="1">
      <alignment horizontal="center" vertical="center" wrapText="1"/>
    </xf>
    <xf numFmtId="9" fontId="16" fillId="20" borderId="1" xfId="4" quotePrefix="1" applyFont="1" applyFill="1" applyBorder="1" applyAlignment="1">
      <alignment horizontal="center" vertical="center" wrapText="1"/>
    </xf>
    <xf numFmtId="9" fontId="37" fillId="20" borderId="1" xfId="4" applyFont="1" applyFill="1" applyBorder="1" applyAlignment="1">
      <alignment horizontal="center" vertical="center"/>
    </xf>
    <xf numFmtId="9" fontId="25" fillId="20" borderId="1" xfId="4" applyFont="1" applyFill="1" applyBorder="1" applyAlignment="1">
      <alignment horizontal="center" vertical="center" wrapText="1"/>
    </xf>
    <xf numFmtId="0" fontId="38" fillId="0" borderId="1" xfId="1" applyFont="1" applyBorder="1" applyAlignment="1">
      <alignment horizontal="left" vertical="center" wrapText="1"/>
    </xf>
    <xf numFmtId="3" fontId="25" fillId="0" borderId="1" xfId="1" applyNumberFormat="1" applyFont="1" applyBorder="1" applyAlignment="1">
      <alignment horizontal="left" vertical="center" wrapText="1"/>
    </xf>
    <xf numFmtId="38" fontId="38" fillId="0" borderId="1" xfId="2" quotePrefix="1" applyNumberFormat="1" applyFont="1" applyFill="1" applyBorder="1" applyAlignment="1">
      <alignment horizontal="left" vertical="center" wrapText="1"/>
    </xf>
    <xf numFmtId="9" fontId="26" fillId="0" borderId="1" xfId="4" quotePrefix="1" applyFont="1" applyFill="1" applyBorder="1" applyAlignment="1">
      <alignment horizontal="center" vertical="center" wrapText="1"/>
    </xf>
    <xf numFmtId="0" fontId="25" fillId="0" borderId="81" xfId="1" quotePrefix="1" applyFont="1" applyBorder="1" applyAlignment="1">
      <alignment horizontal="center" vertical="center" wrapText="1"/>
    </xf>
    <xf numFmtId="0" fontId="25" fillId="0" borderId="82" xfId="1" applyFont="1" applyBorder="1" applyAlignment="1">
      <alignment horizontal="left" vertical="center" wrapText="1"/>
    </xf>
    <xf numFmtId="38" fontId="25" fillId="0" borderId="82" xfId="2" quotePrefix="1" applyNumberFormat="1" applyFont="1" applyFill="1" applyBorder="1" applyAlignment="1">
      <alignment horizontal="left" vertical="center" wrapText="1"/>
    </xf>
    <xf numFmtId="9" fontId="16" fillId="0" borderId="82" xfId="4" quotePrefix="1" applyFont="1" applyFill="1" applyBorder="1" applyAlignment="1">
      <alignment horizontal="center" vertical="center" wrapText="1"/>
    </xf>
    <xf numFmtId="9" fontId="37" fillId="0" borderId="82" xfId="4" applyFont="1" applyBorder="1" applyAlignment="1">
      <alignment horizontal="center" vertical="center"/>
    </xf>
    <xf numFmtId="9" fontId="25" fillId="15" borderId="82" xfId="4" applyFont="1" applyFill="1" applyBorder="1" applyAlignment="1">
      <alignment horizontal="center" vertical="center" wrapText="1"/>
    </xf>
    <xf numFmtId="9" fontId="18" fillId="15" borderId="83" xfId="4" applyFont="1" applyFill="1" applyBorder="1" applyAlignment="1">
      <alignment horizontal="center" vertical="center" wrapText="1"/>
    </xf>
    <xf numFmtId="0" fontId="25" fillId="11" borderId="19" xfId="1" applyFont="1" applyFill="1" applyBorder="1" applyAlignment="1">
      <alignment horizontal="center" vertical="center"/>
    </xf>
    <xf numFmtId="0" fontId="25" fillId="11" borderId="14" xfId="1" applyFont="1" applyFill="1" applyBorder="1" applyAlignment="1">
      <alignment vertical="center" wrapText="1"/>
    </xf>
    <xf numFmtId="41" fontId="25" fillId="11" borderId="14" xfId="1" applyNumberFormat="1" applyFont="1" applyFill="1" applyBorder="1" applyAlignment="1">
      <alignment vertical="center" wrapText="1"/>
    </xf>
    <xf numFmtId="41" fontId="6" fillId="11" borderId="0" xfId="0" applyNumberFormat="1" applyFont="1" applyFill="1" applyAlignment="1">
      <alignment vertical="center"/>
    </xf>
    <xf numFmtId="43" fontId="6" fillId="0" borderId="0" xfId="0" applyNumberFormat="1" applyFont="1" applyAlignment="1">
      <alignment vertical="center"/>
    </xf>
    <xf numFmtId="0" fontId="25" fillId="2" borderId="73" xfId="0" applyFont="1" applyFill="1" applyBorder="1" applyAlignment="1">
      <alignment horizontal="center" vertical="center" wrapText="1"/>
    </xf>
    <xf numFmtId="0" fontId="25" fillId="2" borderId="74" xfId="0" applyFont="1" applyFill="1" applyBorder="1" applyAlignment="1">
      <alignment horizontal="center" vertical="center" wrapText="1"/>
    </xf>
    <xf numFmtId="0" fontId="25" fillId="2" borderId="75" xfId="0" applyFont="1" applyFill="1" applyBorder="1" applyAlignment="1">
      <alignment horizontal="center" vertical="center" wrapText="1"/>
    </xf>
    <xf numFmtId="0" fontId="25" fillId="2" borderId="76" xfId="0" applyFont="1" applyFill="1" applyBorder="1" applyAlignment="1">
      <alignment horizontal="center" vertical="center" wrapText="1"/>
    </xf>
    <xf numFmtId="38" fontId="18" fillId="2" borderId="77" xfId="0" applyNumberFormat="1" applyFont="1" applyFill="1" applyBorder="1" applyAlignment="1">
      <alignment horizontal="center" vertical="center" wrapText="1"/>
    </xf>
    <xf numFmtId="38" fontId="18" fillId="2" borderId="79" xfId="0" applyNumberFormat="1" applyFont="1" applyFill="1" applyBorder="1" applyAlignment="1">
      <alignment horizontal="center" vertical="center" wrapText="1"/>
    </xf>
    <xf numFmtId="0" fontId="25" fillId="2" borderId="72" xfId="1" applyFont="1" applyFill="1" applyBorder="1" applyAlignment="1">
      <alignment horizontal="center" vertical="center" wrapText="1"/>
    </xf>
    <xf numFmtId="0" fontId="25" fillId="2" borderId="78" xfId="1" applyFont="1" applyFill="1" applyBorder="1" applyAlignment="1">
      <alignment horizontal="center" vertical="center" wrapText="1"/>
    </xf>
    <xf numFmtId="0" fontId="25" fillId="2" borderId="73" xfId="1" applyFont="1" applyFill="1" applyBorder="1" applyAlignment="1">
      <alignment horizontal="center" vertical="center" wrapText="1"/>
    </xf>
    <xf numFmtId="0" fontId="25" fillId="2" borderId="1" xfId="1" applyFont="1" applyFill="1" applyBorder="1" applyAlignment="1">
      <alignment horizontal="center" vertical="center" wrapText="1"/>
    </xf>
    <xf numFmtId="0" fontId="16" fillId="0" borderId="14" xfId="1" applyFont="1" applyBorder="1" applyAlignment="1">
      <alignment horizontal="left" vertical="center" wrapText="1"/>
    </xf>
    <xf numFmtId="0" fontId="16" fillId="0" borderId="21" xfId="1" applyFont="1" applyBorder="1" applyAlignment="1">
      <alignment horizontal="left" vertical="center" wrapText="1"/>
    </xf>
    <xf numFmtId="0" fontId="16" fillId="8" borderId="23" xfId="1" applyFont="1" applyFill="1" applyBorder="1" applyAlignment="1">
      <alignment horizontal="left" vertical="center" wrapText="1"/>
    </xf>
    <xf numFmtId="0" fontId="16" fillId="8" borderId="24" xfId="1" applyFont="1" applyFill="1" applyBorder="1" applyAlignment="1">
      <alignment horizontal="left" vertical="center" wrapText="1"/>
    </xf>
    <xf numFmtId="0" fontId="26" fillId="0" borderId="0" xfId="1" applyFont="1" applyAlignment="1">
      <alignment horizontal="left" vertical="center" wrapText="1"/>
    </xf>
    <xf numFmtId="0" fontId="25" fillId="0" borderId="7" xfId="1" applyFont="1" applyBorder="1" applyAlignment="1">
      <alignment horizontal="center" vertical="center" wrapText="1"/>
    </xf>
    <xf numFmtId="0" fontId="25" fillId="0" borderId="18" xfId="1" applyFont="1" applyBorder="1" applyAlignment="1">
      <alignment horizontal="center" vertical="center" wrapText="1"/>
    </xf>
    <xf numFmtId="0" fontId="25" fillId="0" borderId="11" xfId="1" quotePrefix="1" applyFont="1" applyBorder="1" applyAlignment="1">
      <alignment horizontal="left" vertical="center" wrapText="1"/>
    </xf>
    <xf numFmtId="0" fontId="25" fillId="0" borderId="20" xfId="1" applyFont="1" applyBorder="1" applyAlignment="1">
      <alignment horizontal="left" vertical="center" wrapText="1"/>
    </xf>
    <xf numFmtId="166" fontId="16" fillId="0" borderId="14" xfId="3" applyNumberFormat="1" applyFont="1" applyFill="1" applyBorder="1" applyAlignment="1">
      <alignment horizontal="left" vertical="center" wrapText="1"/>
    </xf>
    <xf numFmtId="166" fontId="16" fillId="0" borderId="21" xfId="3" applyNumberFormat="1" applyFont="1" applyFill="1" applyBorder="1" applyAlignment="1">
      <alignment horizontal="left" vertical="center" wrapText="1"/>
    </xf>
    <xf numFmtId="0" fontId="16" fillId="0" borderId="14" xfId="1" quotePrefix="1" applyFont="1" applyBorder="1" applyAlignment="1">
      <alignment horizontal="left" vertical="center" wrapText="1"/>
    </xf>
    <xf numFmtId="0" fontId="16" fillId="0" borderId="14" xfId="1" applyFont="1" applyBorder="1" applyAlignment="1">
      <alignment horizontal="center" vertical="center" wrapText="1"/>
    </xf>
    <xf numFmtId="0" fontId="16" fillId="0" borderId="21" xfId="1" applyFont="1" applyBorder="1" applyAlignment="1">
      <alignment horizontal="center" vertical="center" wrapText="1"/>
    </xf>
    <xf numFmtId="0" fontId="16" fillId="5" borderId="14" xfId="1" quotePrefix="1" applyFont="1" applyFill="1" applyBorder="1" applyAlignment="1">
      <alignment horizontal="left" vertical="center" wrapText="1"/>
    </xf>
    <xf numFmtId="0" fontId="16" fillId="5" borderId="21" xfId="1" applyFont="1" applyFill="1" applyBorder="1" applyAlignment="1">
      <alignment horizontal="left" vertical="center" wrapText="1"/>
    </xf>
    <xf numFmtId="0" fontId="16" fillId="0" borderId="7" xfId="1" applyFont="1" applyBorder="1" applyAlignment="1">
      <alignment horizontal="center" vertical="center" wrapText="1"/>
    </xf>
    <xf numFmtId="0" fontId="16" fillId="0" borderId="18" xfId="1" applyFont="1" applyBorder="1" applyAlignment="1">
      <alignment horizontal="center" vertical="center" wrapText="1"/>
    </xf>
    <xf numFmtId="166" fontId="16" fillId="5" borderId="14" xfId="3" applyNumberFormat="1" applyFont="1" applyFill="1" applyBorder="1" applyAlignment="1">
      <alignment horizontal="left" vertical="center" wrapText="1"/>
    </xf>
    <xf numFmtId="166" fontId="16" fillId="5" borderId="21" xfId="3" applyNumberFormat="1" applyFont="1" applyFill="1" applyBorder="1" applyAlignment="1">
      <alignment horizontal="left" vertical="center" wrapText="1"/>
    </xf>
    <xf numFmtId="0" fontId="14" fillId="0" borderId="14" xfId="1" applyFont="1" applyBorder="1" applyAlignment="1">
      <alignment horizontal="center" vertical="center" wrapText="1"/>
    </xf>
    <xf numFmtId="0" fontId="14" fillId="0" borderId="21" xfId="1" applyFont="1" applyBorder="1" applyAlignment="1">
      <alignment horizontal="center" vertical="center" wrapText="1"/>
    </xf>
    <xf numFmtId="0" fontId="14" fillId="0" borderId="14" xfId="1" applyFont="1" applyBorder="1" applyAlignment="1">
      <alignment horizontal="left" vertical="center" wrapText="1"/>
    </xf>
    <xf numFmtId="0" fontId="14" fillId="0" borderId="21" xfId="1" applyFont="1" applyBorder="1" applyAlignment="1">
      <alignment horizontal="left" vertical="center" wrapText="1"/>
    </xf>
    <xf numFmtId="0" fontId="19" fillId="8" borderId="23" xfId="1" applyFont="1" applyFill="1" applyBorder="1" applyAlignment="1">
      <alignment horizontal="left" vertical="center" wrapText="1"/>
    </xf>
    <xf numFmtId="0" fontId="19" fillId="8" borderId="24" xfId="1" applyFont="1" applyFill="1" applyBorder="1" applyAlignment="1">
      <alignment horizontal="left" vertical="center" wrapText="1"/>
    </xf>
    <xf numFmtId="0" fontId="17" fillId="0" borderId="0" xfId="1" applyFont="1" applyAlignment="1">
      <alignment horizontal="left" vertical="center" wrapText="1"/>
    </xf>
    <xf numFmtId="0" fontId="14" fillId="0" borderId="7" xfId="1" applyFont="1" applyBorder="1" applyAlignment="1">
      <alignment horizontal="center" vertical="center" wrapText="1"/>
    </xf>
    <xf numFmtId="0" fontId="14" fillId="0" borderId="18" xfId="1" applyFont="1" applyBorder="1" applyAlignment="1">
      <alignment horizontal="center" vertical="center" wrapText="1"/>
    </xf>
    <xf numFmtId="0" fontId="13" fillId="0" borderId="11" xfId="1" quotePrefix="1" applyFont="1" applyBorder="1" applyAlignment="1">
      <alignment horizontal="left" vertical="center" wrapText="1"/>
    </xf>
    <xf numFmtId="0" fontId="13" fillId="0" borderId="20" xfId="1" applyFont="1" applyBorder="1" applyAlignment="1">
      <alignment horizontal="left" vertical="center" wrapText="1"/>
    </xf>
    <xf numFmtId="166" fontId="37" fillId="5" borderId="14" xfId="3" applyNumberFormat="1" applyFont="1" applyFill="1" applyBorder="1" applyAlignment="1">
      <alignment horizontal="left" vertical="center" wrapText="1"/>
    </xf>
    <xf numFmtId="166" fontId="37" fillId="5" borderId="21" xfId="3" applyNumberFormat="1" applyFont="1" applyFill="1" applyBorder="1" applyAlignment="1">
      <alignment horizontal="left" vertical="center" wrapText="1"/>
    </xf>
    <xf numFmtId="166" fontId="19" fillId="0" borderId="14" xfId="3" applyNumberFormat="1" applyFont="1" applyFill="1" applyBorder="1" applyAlignment="1">
      <alignment horizontal="left" vertical="center" wrapText="1"/>
    </xf>
    <xf numFmtId="166" fontId="19" fillId="0" borderId="21" xfId="3" applyNumberFormat="1" applyFont="1" applyFill="1" applyBorder="1" applyAlignment="1">
      <alignment horizontal="left" vertical="center" wrapText="1"/>
    </xf>
    <xf numFmtId="0" fontId="13" fillId="0" borderId="14" xfId="1" applyFont="1" applyBorder="1" applyAlignment="1">
      <alignment horizontal="center" vertical="center" wrapText="1"/>
    </xf>
    <xf numFmtId="0" fontId="13" fillId="0" borderId="21" xfId="1" applyFont="1" applyBorder="1" applyAlignment="1">
      <alignment horizontal="center" vertical="center" wrapText="1"/>
    </xf>
    <xf numFmtId="166" fontId="19" fillId="8" borderId="14" xfId="3" applyNumberFormat="1" applyFont="1" applyFill="1" applyBorder="1" applyAlignment="1">
      <alignment horizontal="left" vertical="center" wrapText="1"/>
    </xf>
    <xf numFmtId="166" fontId="19" fillId="8" borderId="21" xfId="3" applyNumberFormat="1" applyFont="1" applyFill="1" applyBorder="1" applyAlignment="1">
      <alignment horizontal="left" vertical="center" wrapText="1"/>
    </xf>
    <xf numFmtId="166" fontId="19" fillId="8" borderId="15" xfId="3" quotePrefix="1" applyNumberFormat="1" applyFont="1" applyFill="1" applyBorder="1" applyAlignment="1">
      <alignment horizontal="left" vertical="center" wrapText="1"/>
    </xf>
    <xf numFmtId="166" fontId="19" fillId="8" borderId="10" xfId="3" applyNumberFormat="1" applyFont="1" applyFill="1" applyBorder="1" applyAlignment="1">
      <alignment horizontal="left" vertical="center" wrapText="1"/>
    </xf>
    <xf numFmtId="0" fontId="14" fillId="0" borderId="8" xfId="1" applyFont="1" applyBorder="1" applyAlignment="1">
      <alignment horizontal="center" vertical="center" wrapText="1"/>
    </xf>
    <xf numFmtId="0" fontId="14" fillId="0" borderId="9" xfId="1" applyFont="1" applyBorder="1" applyAlignment="1">
      <alignment horizontal="center" vertical="center" wrapText="1"/>
    </xf>
    <xf numFmtId="0" fontId="13" fillId="0" borderId="12" xfId="1" quotePrefix="1" applyFont="1" applyBorder="1" applyAlignment="1">
      <alignment horizontal="left" vertical="center" wrapText="1"/>
    </xf>
    <xf numFmtId="0" fontId="13" fillId="0" borderId="13" xfId="1" applyFont="1" applyBorder="1" applyAlignment="1">
      <alignment horizontal="left" vertical="center" wrapText="1"/>
    </xf>
    <xf numFmtId="166" fontId="19" fillId="8" borderId="15" xfId="3" applyNumberFormat="1" applyFont="1" applyFill="1" applyBorder="1" applyAlignment="1">
      <alignment horizontal="left" vertical="center" wrapText="1"/>
    </xf>
    <xf numFmtId="0" fontId="19" fillId="8" borderId="15" xfId="1" applyFont="1" applyFill="1" applyBorder="1" applyAlignment="1">
      <alignment horizontal="left" vertical="center" wrapText="1"/>
    </xf>
    <xf numFmtId="0" fontId="19" fillId="8" borderId="16" xfId="1" applyFont="1" applyFill="1" applyBorder="1" applyAlignment="1">
      <alignment horizontal="left" vertical="center" wrapText="1"/>
    </xf>
    <xf numFmtId="0" fontId="13" fillId="0" borderId="15" xfId="1" applyFont="1" applyBorder="1" applyAlignment="1">
      <alignment horizontal="center" vertical="center" wrapText="1"/>
    </xf>
    <xf numFmtId="0" fontId="13" fillId="0" borderId="16" xfId="1" applyFont="1" applyBorder="1" applyAlignment="1">
      <alignment horizontal="center" vertical="center" wrapText="1"/>
    </xf>
    <xf numFmtId="0" fontId="14" fillId="0" borderId="15" xfId="1" applyFont="1" applyBorder="1" applyAlignment="1">
      <alignment horizontal="center" vertical="center" wrapText="1"/>
    </xf>
    <xf numFmtId="0" fontId="14" fillId="0" borderId="16" xfId="1" applyFont="1" applyBorder="1" applyAlignment="1">
      <alignment horizontal="center" vertical="center" wrapText="1"/>
    </xf>
    <xf numFmtId="0" fontId="14" fillId="0" borderId="15" xfId="1" applyFont="1" applyBorder="1" applyAlignment="1">
      <alignment horizontal="left" vertical="center" wrapText="1"/>
    </xf>
    <xf numFmtId="0" fontId="14" fillId="0" borderId="16" xfId="1" applyFont="1" applyBorder="1" applyAlignment="1">
      <alignment horizontal="left" vertical="center" wrapText="1"/>
    </xf>
    <xf numFmtId="0" fontId="3" fillId="0" borderId="1" xfId="1" quotePrefix="1" applyFont="1" applyBorder="1" applyAlignment="1">
      <alignment horizontal="center" vertical="center" wrapText="1"/>
    </xf>
    <xf numFmtId="0" fontId="3" fillId="0" borderId="1" xfId="1" applyFont="1" applyBorder="1" applyAlignment="1">
      <alignment horizontal="center" vertical="center" wrapText="1"/>
    </xf>
    <xf numFmtId="0" fontId="3" fillId="0" borderId="2" xfId="1" applyFont="1" applyBorder="1" applyAlignment="1">
      <alignment horizontal="center" vertical="center" wrapText="1"/>
    </xf>
    <xf numFmtId="0" fontId="3" fillId="0" borderId="4" xfId="1" applyFont="1" applyBorder="1" applyAlignment="1">
      <alignment horizontal="center" vertical="center" wrapText="1"/>
    </xf>
    <xf numFmtId="0" fontId="3" fillId="0" borderId="3" xfId="1" applyFont="1" applyBorder="1" applyAlignment="1">
      <alignment horizontal="center" vertical="center" wrapText="1"/>
    </xf>
    <xf numFmtId="0" fontId="3" fillId="3" borderId="1" xfId="1" quotePrefix="1" applyFont="1" applyFill="1" applyBorder="1" applyAlignment="1">
      <alignment horizontal="center" vertical="center" wrapText="1"/>
    </xf>
    <xf numFmtId="0" fontId="3" fillId="3" borderId="1" xfId="1" applyFont="1" applyFill="1" applyBorder="1" applyAlignment="1">
      <alignment horizontal="center" vertical="center" wrapText="1"/>
    </xf>
    <xf numFmtId="0" fontId="3" fillId="0" borderId="2" xfId="1" quotePrefix="1" applyFont="1" applyBorder="1" applyAlignment="1">
      <alignment horizontal="center" vertical="center" wrapText="1"/>
    </xf>
    <xf numFmtId="0" fontId="3" fillId="0" borderId="4" xfId="1" quotePrefix="1" applyFont="1" applyBorder="1" applyAlignment="1">
      <alignment horizontal="center" vertical="center" wrapText="1"/>
    </xf>
    <xf numFmtId="3" fontId="3" fillId="0" borderId="1" xfId="1" applyNumberFormat="1" applyFont="1" applyBorder="1" applyAlignment="1">
      <alignment horizontal="center" vertical="center" wrapText="1"/>
    </xf>
    <xf numFmtId="0" fontId="3" fillId="3" borderId="2" xfId="1" quotePrefix="1" applyFont="1" applyFill="1" applyBorder="1" applyAlignment="1">
      <alignment horizontal="center" vertical="center" wrapText="1"/>
    </xf>
    <xf numFmtId="0" fontId="3" fillId="3" borderId="4" xfId="1" quotePrefix="1" applyFont="1" applyFill="1" applyBorder="1" applyAlignment="1">
      <alignment horizontal="center" vertical="center" wrapText="1"/>
    </xf>
    <xf numFmtId="0" fontId="3" fillId="3" borderId="2"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3" fillId="0" borderId="3" xfId="1" quotePrefix="1" applyFont="1" applyBorder="1" applyAlignment="1">
      <alignment horizontal="center" vertical="center" wrapText="1"/>
    </xf>
    <xf numFmtId="0" fontId="3" fillId="3" borderId="3" xfId="1" quotePrefix="1" applyFont="1" applyFill="1" applyBorder="1" applyAlignment="1">
      <alignment horizontal="center" vertical="center" wrapText="1"/>
    </xf>
    <xf numFmtId="0" fontId="3" fillId="3" borderId="3" xfId="1" applyFont="1" applyFill="1" applyBorder="1" applyAlignment="1">
      <alignment horizontal="center" vertical="center" wrapText="1"/>
    </xf>
    <xf numFmtId="0" fontId="4" fillId="0" borderId="2" xfId="1" applyFont="1" applyBorder="1" applyAlignment="1">
      <alignment horizontal="left" vertical="center" wrapText="1"/>
    </xf>
    <xf numFmtId="0" fontId="4" fillId="0" borderId="4" xfId="1" applyFont="1" applyBorder="1" applyAlignment="1">
      <alignment horizontal="left" vertical="center" wrapText="1"/>
    </xf>
    <xf numFmtId="0" fontId="4" fillId="0" borderId="3" xfId="1" applyFont="1" applyBorder="1" applyAlignment="1">
      <alignment horizontal="left" vertical="center" wrapText="1"/>
    </xf>
    <xf numFmtId="38" fontId="4" fillId="0" borderId="2" xfId="2" quotePrefix="1" applyNumberFormat="1" applyFont="1" applyFill="1" applyBorder="1" applyAlignment="1">
      <alignment horizontal="center" vertical="center" wrapText="1"/>
    </xf>
    <xf numFmtId="38" fontId="4" fillId="0" borderId="3" xfId="2" quotePrefix="1" applyNumberFormat="1" applyFont="1" applyFill="1" applyBorder="1" applyAlignment="1">
      <alignment horizontal="center" vertical="center" wrapText="1"/>
    </xf>
    <xf numFmtId="0" fontId="3" fillId="0" borderId="1" xfId="1" quotePrefix="1" applyFont="1" applyBorder="1" applyAlignment="1">
      <alignment horizontal="center" vertical="center"/>
    </xf>
    <xf numFmtId="0" fontId="3" fillId="3" borderId="1" xfId="1" applyFont="1" applyFill="1" applyBorder="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3" fillId="2" borderId="1" xfId="1" applyFont="1" applyFill="1" applyBorder="1" applyAlignment="1">
      <alignment horizontal="center" vertical="center"/>
    </xf>
    <xf numFmtId="0" fontId="3" fillId="2" borderId="1" xfId="1" applyFont="1" applyFill="1" applyBorder="1" applyAlignment="1">
      <alignment horizontal="center" vertical="center" wrapText="1"/>
    </xf>
    <xf numFmtId="0" fontId="3" fillId="2" borderId="1" xfId="0" applyFont="1" applyFill="1" applyBorder="1" applyAlignment="1">
      <alignment horizontal="center" vertical="center" wrapText="1"/>
    </xf>
    <xf numFmtId="38" fontId="4" fillId="0" borderId="2" xfId="2" quotePrefix="1" applyNumberFormat="1" applyFont="1" applyFill="1" applyBorder="1" applyAlignment="1">
      <alignment horizontal="left" vertical="center" wrapText="1"/>
    </xf>
    <xf numFmtId="38" fontId="4" fillId="0" borderId="4" xfId="2" quotePrefix="1" applyNumberFormat="1" applyFont="1" applyFill="1" applyBorder="1" applyAlignment="1">
      <alignment horizontal="left" vertical="center" wrapText="1"/>
    </xf>
    <xf numFmtId="38" fontId="4" fillId="0" borderId="3" xfId="2" quotePrefix="1" applyNumberFormat="1" applyFont="1" applyFill="1" applyBorder="1" applyAlignment="1">
      <alignment horizontal="left" vertical="center" wrapText="1"/>
    </xf>
  </cellXfs>
  <cellStyles count="5">
    <cellStyle name="Comma 2" xfId="2" xr:uid="{00000000-0005-0000-0000-000000000000}"/>
    <cellStyle name="Comma 3" xfId="3" xr:uid="{00000000-0005-0000-0000-000001000000}"/>
    <cellStyle name="Normal" xfId="0" builtinId="0"/>
    <cellStyle name="Normal 2" xfId="1" xr:uid="{00000000-0005-0000-0000-000003000000}"/>
    <cellStyle name="Percent" xfId="4" builtinId="5"/>
  </cellStyles>
  <dxfs count="6">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39"/>
  <sheetViews>
    <sheetView topLeftCell="A10" workbookViewId="0">
      <selection activeCell="T6" sqref="T6"/>
    </sheetView>
  </sheetViews>
  <sheetFormatPr defaultColWidth="9.09765625" defaultRowHeight="13.2" x14ac:dyDescent="0.25"/>
  <cols>
    <col min="1" max="1" width="4.296875" style="520" customWidth="1"/>
    <col min="2" max="2" width="25.296875" style="523" customWidth="1"/>
    <col min="3" max="3" width="7.8984375" style="533" customWidth="1"/>
    <col min="4" max="4" width="7.796875" style="523" hidden="1" customWidth="1"/>
    <col min="5" max="6" width="5.69921875" style="523" hidden="1" customWidth="1"/>
    <col min="7" max="7" width="10.19921875" style="523" hidden="1" customWidth="1"/>
    <col min="8" max="10" width="5.69921875" style="523" hidden="1" customWidth="1"/>
    <col min="11" max="11" width="9.09765625" style="523" hidden="1" customWidth="1"/>
    <col min="12" max="14" width="5.69921875" style="523" customWidth="1"/>
    <col min="15" max="15" width="9.3984375" style="523" customWidth="1"/>
    <col min="16" max="16" width="5.69921875" style="523" customWidth="1"/>
    <col min="17" max="17" width="7.3984375" style="523" customWidth="1"/>
    <col min="18" max="18" width="5.69921875" style="523" customWidth="1"/>
    <col min="19" max="19" width="9" style="523" customWidth="1"/>
    <col min="20" max="22" width="5.69921875" style="523" customWidth="1"/>
    <col min="23" max="23" width="9.09765625" style="523"/>
    <col min="24" max="26" width="5.69921875" style="523" hidden="1" customWidth="1"/>
    <col min="27" max="27" width="10.19921875" style="523" hidden="1" customWidth="1"/>
    <col min="28" max="30" width="5.69921875" style="523" hidden="1" customWidth="1"/>
    <col min="31" max="31" width="9.19921875" style="523" hidden="1" customWidth="1"/>
    <col min="32" max="34" width="5.69921875" style="523" hidden="1" customWidth="1"/>
    <col min="35" max="35" width="9.19921875" style="523" hidden="1" customWidth="1"/>
    <col min="36" max="38" width="5.69921875" style="523" hidden="1" customWidth="1"/>
    <col min="39" max="39" width="8.3984375" style="523" hidden="1" customWidth="1"/>
    <col min="40" max="42" width="5.69921875" style="523" hidden="1" customWidth="1"/>
    <col min="43" max="43" width="7.296875" style="523" hidden="1" customWidth="1"/>
    <col min="44" max="46" width="5.69921875" style="523" hidden="1" customWidth="1"/>
    <col min="47" max="47" width="8.296875" style="523" hidden="1" customWidth="1"/>
    <col min="48" max="50" width="5.69921875" style="523" hidden="1" customWidth="1"/>
    <col min="51" max="51" width="8.59765625" style="523" hidden="1" customWidth="1"/>
    <col min="52" max="52" width="9.59765625" style="524" customWidth="1"/>
    <col min="53" max="256" width="9.09765625" style="523"/>
    <col min="257" max="257" width="4.296875" style="523" customWidth="1"/>
    <col min="258" max="258" width="20.3984375" style="523" customWidth="1"/>
    <col min="259" max="259" width="7.296875" style="523" customWidth="1"/>
    <col min="260" max="267" width="0" style="523" hidden="1" customWidth="1"/>
    <col min="268" max="270" width="5.69921875" style="523" customWidth="1"/>
    <col min="271" max="271" width="9.3984375" style="523" customWidth="1"/>
    <col min="272" max="272" width="5.69921875" style="523" customWidth="1"/>
    <col min="273" max="273" width="7.3984375" style="523" customWidth="1"/>
    <col min="274" max="274" width="5.69921875" style="523" customWidth="1"/>
    <col min="275" max="275" width="9" style="523" customWidth="1"/>
    <col min="276" max="278" width="5.69921875" style="523" customWidth="1"/>
    <col min="279" max="279" width="9.09765625" style="523"/>
    <col min="280" max="307" width="0" style="523" hidden="1" customWidth="1"/>
    <col min="308" max="308" width="9.59765625" style="523" customWidth="1"/>
    <col min="309" max="512" width="9.09765625" style="523"/>
    <col min="513" max="513" width="4.296875" style="523" customWidth="1"/>
    <col min="514" max="514" width="20.3984375" style="523" customWidth="1"/>
    <col min="515" max="515" width="7.296875" style="523" customWidth="1"/>
    <col min="516" max="523" width="0" style="523" hidden="1" customWidth="1"/>
    <col min="524" max="526" width="5.69921875" style="523" customWidth="1"/>
    <col min="527" max="527" width="9.3984375" style="523" customWidth="1"/>
    <col min="528" max="528" width="5.69921875" style="523" customWidth="1"/>
    <col min="529" max="529" width="7.3984375" style="523" customWidth="1"/>
    <col min="530" max="530" width="5.69921875" style="523" customWidth="1"/>
    <col min="531" max="531" width="9" style="523" customWidth="1"/>
    <col min="532" max="534" width="5.69921875" style="523" customWidth="1"/>
    <col min="535" max="535" width="9.09765625" style="523"/>
    <col min="536" max="563" width="0" style="523" hidden="1" customWidth="1"/>
    <col min="564" max="564" width="9.59765625" style="523" customWidth="1"/>
    <col min="565" max="768" width="9.09765625" style="523"/>
    <col min="769" max="769" width="4.296875" style="523" customWidth="1"/>
    <col min="770" max="770" width="20.3984375" style="523" customWidth="1"/>
    <col min="771" max="771" width="7.296875" style="523" customWidth="1"/>
    <col min="772" max="779" width="0" style="523" hidden="1" customWidth="1"/>
    <col min="780" max="782" width="5.69921875" style="523" customWidth="1"/>
    <col min="783" max="783" width="9.3984375" style="523" customWidth="1"/>
    <col min="784" max="784" width="5.69921875" style="523" customWidth="1"/>
    <col min="785" max="785" width="7.3984375" style="523" customWidth="1"/>
    <col min="786" max="786" width="5.69921875" style="523" customWidth="1"/>
    <col min="787" max="787" width="9" style="523" customWidth="1"/>
    <col min="788" max="790" width="5.69921875" style="523" customWidth="1"/>
    <col min="791" max="791" width="9.09765625" style="523"/>
    <col min="792" max="819" width="0" style="523" hidden="1" customWidth="1"/>
    <col min="820" max="820" width="9.59765625" style="523" customWidth="1"/>
    <col min="821" max="1024" width="9.09765625" style="523"/>
    <col min="1025" max="1025" width="4.296875" style="523" customWidth="1"/>
    <col min="1026" max="1026" width="20.3984375" style="523" customWidth="1"/>
    <col min="1027" max="1027" width="7.296875" style="523" customWidth="1"/>
    <col min="1028" max="1035" width="0" style="523" hidden="1" customWidth="1"/>
    <col min="1036" max="1038" width="5.69921875" style="523" customWidth="1"/>
    <col min="1039" max="1039" width="9.3984375" style="523" customWidth="1"/>
    <col min="1040" max="1040" width="5.69921875" style="523" customWidth="1"/>
    <col min="1041" max="1041" width="7.3984375" style="523" customWidth="1"/>
    <col min="1042" max="1042" width="5.69921875" style="523" customWidth="1"/>
    <col min="1043" max="1043" width="9" style="523" customWidth="1"/>
    <col min="1044" max="1046" width="5.69921875" style="523" customWidth="1"/>
    <col min="1047" max="1047" width="9.09765625" style="523"/>
    <col min="1048" max="1075" width="0" style="523" hidden="1" customWidth="1"/>
    <col min="1076" max="1076" width="9.59765625" style="523" customWidth="1"/>
    <col min="1077" max="1280" width="9.09765625" style="523"/>
    <col min="1281" max="1281" width="4.296875" style="523" customWidth="1"/>
    <col min="1282" max="1282" width="20.3984375" style="523" customWidth="1"/>
    <col min="1283" max="1283" width="7.296875" style="523" customWidth="1"/>
    <col min="1284" max="1291" width="0" style="523" hidden="1" customWidth="1"/>
    <col min="1292" max="1294" width="5.69921875" style="523" customWidth="1"/>
    <col min="1295" max="1295" width="9.3984375" style="523" customWidth="1"/>
    <col min="1296" max="1296" width="5.69921875" style="523" customWidth="1"/>
    <col min="1297" max="1297" width="7.3984375" style="523" customWidth="1"/>
    <col min="1298" max="1298" width="5.69921875" style="523" customWidth="1"/>
    <col min="1299" max="1299" width="9" style="523" customWidth="1"/>
    <col min="1300" max="1302" width="5.69921875" style="523" customWidth="1"/>
    <col min="1303" max="1303" width="9.09765625" style="523"/>
    <col min="1304" max="1331" width="0" style="523" hidden="1" customWidth="1"/>
    <col min="1332" max="1332" width="9.59765625" style="523" customWidth="1"/>
    <col min="1333" max="1536" width="9.09765625" style="523"/>
    <col min="1537" max="1537" width="4.296875" style="523" customWidth="1"/>
    <col min="1538" max="1538" width="20.3984375" style="523" customWidth="1"/>
    <col min="1539" max="1539" width="7.296875" style="523" customWidth="1"/>
    <col min="1540" max="1547" width="0" style="523" hidden="1" customWidth="1"/>
    <col min="1548" max="1550" width="5.69921875" style="523" customWidth="1"/>
    <col min="1551" max="1551" width="9.3984375" style="523" customWidth="1"/>
    <col min="1552" max="1552" width="5.69921875" style="523" customWidth="1"/>
    <col min="1553" max="1553" width="7.3984375" style="523" customWidth="1"/>
    <col min="1554" max="1554" width="5.69921875" style="523" customWidth="1"/>
    <col min="1555" max="1555" width="9" style="523" customWidth="1"/>
    <col min="1556" max="1558" width="5.69921875" style="523" customWidth="1"/>
    <col min="1559" max="1559" width="9.09765625" style="523"/>
    <col min="1560" max="1587" width="0" style="523" hidden="1" customWidth="1"/>
    <col min="1588" max="1588" width="9.59765625" style="523" customWidth="1"/>
    <col min="1589" max="1792" width="9.09765625" style="523"/>
    <col min="1793" max="1793" width="4.296875" style="523" customWidth="1"/>
    <col min="1794" max="1794" width="20.3984375" style="523" customWidth="1"/>
    <col min="1795" max="1795" width="7.296875" style="523" customWidth="1"/>
    <col min="1796" max="1803" width="0" style="523" hidden="1" customWidth="1"/>
    <col min="1804" max="1806" width="5.69921875" style="523" customWidth="1"/>
    <col min="1807" max="1807" width="9.3984375" style="523" customWidth="1"/>
    <col min="1808" max="1808" width="5.69921875" style="523" customWidth="1"/>
    <col min="1809" max="1809" width="7.3984375" style="523" customWidth="1"/>
    <col min="1810" max="1810" width="5.69921875" style="523" customWidth="1"/>
    <col min="1811" max="1811" width="9" style="523" customWidth="1"/>
    <col min="1812" max="1814" width="5.69921875" style="523" customWidth="1"/>
    <col min="1815" max="1815" width="9.09765625" style="523"/>
    <col min="1816" max="1843" width="0" style="523" hidden="1" customWidth="1"/>
    <col min="1844" max="1844" width="9.59765625" style="523" customWidth="1"/>
    <col min="1845" max="2048" width="9.09765625" style="523"/>
    <col min="2049" max="2049" width="4.296875" style="523" customWidth="1"/>
    <col min="2050" max="2050" width="20.3984375" style="523" customWidth="1"/>
    <col min="2051" max="2051" width="7.296875" style="523" customWidth="1"/>
    <col min="2052" max="2059" width="0" style="523" hidden="1" customWidth="1"/>
    <col min="2060" max="2062" width="5.69921875" style="523" customWidth="1"/>
    <col min="2063" max="2063" width="9.3984375" style="523" customWidth="1"/>
    <col min="2064" max="2064" width="5.69921875" style="523" customWidth="1"/>
    <col min="2065" max="2065" width="7.3984375" style="523" customWidth="1"/>
    <col min="2066" max="2066" width="5.69921875" style="523" customWidth="1"/>
    <col min="2067" max="2067" width="9" style="523" customWidth="1"/>
    <col min="2068" max="2070" width="5.69921875" style="523" customWidth="1"/>
    <col min="2071" max="2071" width="9.09765625" style="523"/>
    <col min="2072" max="2099" width="0" style="523" hidden="1" customWidth="1"/>
    <col min="2100" max="2100" width="9.59765625" style="523" customWidth="1"/>
    <col min="2101" max="2304" width="9.09765625" style="523"/>
    <col min="2305" max="2305" width="4.296875" style="523" customWidth="1"/>
    <col min="2306" max="2306" width="20.3984375" style="523" customWidth="1"/>
    <col min="2307" max="2307" width="7.296875" style="523" customWidth="1"/>
    <col min="2308" max="2315" width="0" style="523" hidden="1" customWidth="1"/>
    <col min="2316" max="2318" width="5.69921875" style="523" customWidth="1"/>
    <col min="2319" max="2319" width="9.3984375" style="523" customWidth="1"/>
    <col min="2320" max="2320" width="5.69921875" style="523" customWidth="1"/>
    <col min="2321" max="2321" width="7.3984375" style="523" customWidth="1"/>
    <col min="2322" max="2322" width="5.69921875" style="523" customWidth="1"/>
    <col min="2323" max="2323" width="9" style="523" customWidth="1"/>
    <col min="2324" max="2326" width="5.69921875" style="523" customWidth="1"/>
    <col min="2327" max="2327" width="9.09765625" style="523"/>
    <col min="2328" max="2355" width="0" style="523" hidden="1" customWidth="1"/>
    <col min="2356" max="2356" width="9.59765625" style="523" customWidth="1"/>
    <col min="2357" max="2560" width="9.09765625" style="523"/>
    <col min="2561" max="2561" width="4.296875" style="523" customWidth="1"/>
    <col min="2562" max="2562" width="20.3984375" style="523" customWidth="1"/>
    <col min="2563" max="2563" width="7.296875" style="523" customWidth="1"/>
    <col min="2564" max="2571" width="0" style="523" hidden="1" customWidth="1"/>
    <col min="2572" max="2574" width="5.69921875" style="523" customWidth="1"/>
    <col min="2575" max="2575" width="9.3984375" style="523" customWidth="1"/>
    <col min="2576" max="2576" width="5.69921875" style="523" customWidth="1"/>
    <col min="2577" max="2577" width="7.3984375" style="523" customWidth="1"/>
    <col min="2578" max="2578" width="5.69921875" style="523" customWidth="1"/>
    <col min="2579" max="2579" width="9" style="523" customWidth="1"/>
    <col min="2580" max="2582" width="5.69921875" style="523" customWidth="1"/>
    <col min="2583" max="2583" width="9.09765625" style="523"/>
    <col min="2584" max="2611" width="0" style="523" hidden="1" customWidth="1"/>
    <col min="2612" max="2612" width="9.59765625" style="523" customWidth="1"/>
    <col min="2613" max="2816" width="9.09765625" style="523"/>
    <col min="2817" max="2817" width="4.296875" style="523" customWidth="1"/>
    <col min="2818" max="2818" width="20.3984375" style="523" customWidth="1"/>
    <col min="2819" max="2819" width="7.296875" style="523" customWidth="1"/>
    <col min="2820" max="2827" width="0" style="523" hidden="1" customWidth="1"/>
    <col min="2828" max="2830" width="5.69921875" style="523" customWidth="1"/>
    <col min="2831" max="2831" width="9.3984375" style="523" customWidth="1"/>
    <col min="2832" max="2832" width="5.69921875" style="523" customWidth="1"/>
    <col min="2833" max="2833" width="7.3984375" style="523" customWidth="1"/>
    <col min="2834" max="2834" width="5.69921875" style="523" customWidth="1"/>
    <col min="2835" max="2835" width="9" style="523" customWidth="1"/>
    <col min="2836" max="2838" width="5.69921875" style="523" customWidth="1"/>
    <col min="2839" max="2839" width="9.09765625" style="523"/>
    <col min="2840" max="2867" width="0" style="523" hidden="1" customWidth="1"/>
    <col min="2868" max="2868" width="9.59765625" style="523" customWidth="1"/>
    <col min="2869" max="3072" width="9.09765625" style="523"/>
    <col min="3073" max="3073" width="4.296875" style="523" customWidth="1"/>
    <col min="3074" max="3074" width="20.3984375" style="523" customWidth="1"/>
    <col min="3075" max="3075" width="7.296875" style="523" customWidth="1"/>
    <col min="3076" max="3083" width="0" style="523" hidden="1" customWidth="1"/>
    <col min="3084" max="3086" width="5.69921875" style="523" customWidth="1"/>
    <col min="3087" max="3087" width="9.3984375" style="523" customWidth="1"/>
    <col min="3088" max="3088" width="5.69921875" style="523" customWidth="1"/>
    <col min="3089" max="3089" width="7.3984375" style="523" customWidth="1"/>
    <col min="3090" max="3090" width="5.69921875" style="523" customWidth="1"/>
    <col min="3091" max="3091" width="9" style="523" customWidth="1"/>
    <col min="3092" max="3094" width="5.69921875" style="523" customWidth="1"/>
    <col min="3095" max="3095" width="9.09765625" style="523"/>
    <col min="3096" max="3123" width="0" style="523" hidden="1" customWidth="1"/>
    <col min="3124" max="3124" width="9.59765625" style="523" customWidth="1"/>
    <col min="3125" max="3328" width="9.09765625" style="523"/>
    <col min="3329" max="3329" width="4.296875" style="523" customWidth="1"/>
    <col min="3330" max="3330" width="20.3984375" style="523" customWidth="1"/>
    <col min="3331" max="3331" width="7.296875" style="523" customWidth="1"/>
    <col min="3332" max="3339" width="0" style="523" hidden="1" customWidth="1"/>
    <col min="3340" max="3342" width="5.69921875" style="523" customWidth="1"/>
    <col min="3343" max="3343" width="9.3984375" style="523" customWidth="1"/>
    <col min="3344" max="3344" width="5.69921875" style="523" customWidth="1"/>
    <col min="3345" max="3345" width="7.3984375" style="523" customWidth="1"/>
    <col min="3346" max="3346" width="5.69921875" style="523" customWidth="1"/>
    <col min="3347" max="3347" width="9" style="523" customWidth="1"/>
    <col min="3348" max="3350" width="5.69921875" style="523" customWidth="1"/>
    <col min="3351" max="3351" width="9.09765625" style="523"/>
    <col min="3352" max="3379" width="0" style="523" hidden="1" customWidth="1"/>
    <col min="3380" max="3380" width="9.59765625" style="523" customWidth="1"/>
    <col min="3381" max="3584" width="9.09765625" style="523"/>
    <col min="3585" max="3585" width="4.296875" style="523" customWidth="1"/>
    <col min="3586" max="3586" width="20.3984375" style="523" customWidth="1"/>
    <col min="3587" max="3587" width="7.296875" style="523" customWidth="1"/>
    <col min="3588" max="3595" width="0" style="523" hidden="1" customWidth="1"/>
    <col min="3596" max="3598" width="5.69921875" style="523" customWidth="1"/>
    <col min="3599" max="3599" width="9.3984375" style="523" customWidth="1"/>
    <col min="3600" max="3600" width="5.69921875" style="523" customWidth="1"/>
    <col min="3601" max="3601" width="7.3984375" style="523" customWidth="1"/>
    <col min="3602" max="3602" width="5.69921875" style="523" customWidth="1"/>
    <col min="3603" max="3603" width="9" style="523" customWidth="1"/>
    <col min="3604" max="3606" width="5.69921875" style="523" customWidth="1"/>
    <col min="3607" max="3607" width="9.09765625" style="523"/>
    <col min="3608" max="3635" width="0" style="523" hidden="1" customWidth="1"/>
    <col min="3636" max="3636" width="9.59765625" style="523" customWidth="1"/>
    <col min="3637" max="3840" width="9.09765625" style="523"/>
    <col min="3841" max="3841" width="4.296875" style="523" customWidth="1"/>
    <col min="3842" max="3842" width="20.3984375" style="523" customWidth="1"/>
    <col min="3843" max="3843" width="7.296875" style="523" customWidth="1"/>
    <col min="3844" max="3851" width="0" style="523" hidden="1" customWidth="1"/>
    <col min="3852" max="3854" width="5.69921875" style="523" customWidth="1"/>
    <col min="3855" max="3855" width="9.3984375" style="523" customWidth="1"/>
    <col min="3856" max="3856" width="5.69921875" style="523" customWidth="1"/>
    <col min="3857" max="3857" width="7.3984375" style="523" customWidth="1"/>
    <col min="3858" max="3858" width="5.69921875" style="523" customWidth="1"/>
    <col min="3859" max="3859" width="9" style="523" customWidth="1"/>
    <col min="3860" max="3862" width="5.69921875" style="523" customWidth="1"/>
    <col min="3863" max="3863" width="9.09765625" style="523"/>
    <col min="3864" max="3891" width="0" style="523" hidden="1" customWidth="1"/>
    <col min="3892" max="3892" width="9.59765625" style="523" customWidth="1"/>
    <col min="3893" max="4096" width="9.09765625" style="523"/>
    <col min="4097" max="4097" width="4.296875" style="523" customWidth="1"/>
    <col min="4098" max="4098" width="20.3984375" style="523" customWidth="1"/>
    <col min="4099" max="4099" width="7.296875" style="523" customWidth="1"/>
    <col min="4100" max="4107" width="0" style="523" hidden="1" customWidth="1"/>
    <col min="4108" max="4110" width="5.69921875" style="523" customWidth="1"/>
    <col min="4111" max="4111" width="9.3984375" style="523" customWidth="1"/>
    <col min="4112" max="4112" width="5.69921875" style="523" customWidth="1"/>
    <col min="4113" max="4113" width="7.3984375" style="523" customWidth="1"/>
    <col min="4114" max="4114" width="5.69921875" style="523" customWidth="1"/>
    <col min="4115" max="4115" width="9" style="523" customWidth="1"/>
    <col min="4116" max="4118" width="5.69921875" style="523" customWidth="1"/>
    <col min="4119" max="4119" width="9.09765625" style="523"/>
    <col min="4120" max="4147" width="0" style="523" hidden="1" customWidth="1"/>
    <col min="4148" max="4148" width="9.59765625" style="523" customWidth="1"/>
    <col min="4149" max="4352" width="9.09765625" style="523"/>
    <col min="4353" max="4353" width="4.296875" style="523" customWidth="1"/>
    <col min="4354" max="4354" width="20.3984375" style="523" customWidth="1"/>
    <col min="4355" max="4355" width="7.296875" style="523" customWidth="1"/>
    <col min="4356" max="4363" width="0" style="523" hidden="1" customWidth="1"/>
    <col min="4364" max="4366" width="5.69921875" style="523" customWidth="1"/>
    <col min="4367" max="4367" width="9.3984375" style="523" customWidth="1"/>
    <col min="4368" max="4368" width="5.69921875" style="523" customWidth="1"/>
    <col min="4369" max="4369" width="7.3984375" style="523" customWidth="1"/>
    <col min="4370" max="4370" width="5.69921875" style="523" customWidth="1"/>
    <col min="4371" max="4371" width="9" style="523" customWidth="1"/>
    <col min="4372" max="4374" width="5.69921875" style="523" customWidth="1"/>
    <col min="4375" max="4375" width="9.09765625" style="523"/>
    <col min="4376" max="4403" width="0" style="523" hidden="1" customWidth="1"/>
    <col min="4404" max="4404" width="9.59765625" style="523" customWidth="1"/>
    <col min="4405" max="4608" width="9.09765625" style="523"/>
    <col min="4609" max="4609" width="4.296875" style="523" customWidth="1"/>
    <col min="4610" max="4610" width="20.3984375" style="523" customWidth="1"/>
    <col min="4611" max="4611" width="7.296875" style="523" customWidth="1"/>
    <col min="4612" max="4619" width="0" style="523" hidden="1" customWidth="1"/>
    <col min="4620" max="4622" width="5.69921875" style="523" customWidth="1"/>
    <col min="4623" max="4623" width="9.3984375" style="523" customWidth="1"/>
    <col min="4624" max="4624" width="5.69921875" style="523" customWidth="1"/>
    <col min="4625" max="4625" width="7.3984375" style="523" customWidth="1"/>
    <col min="4626" max="4626" width="5.69921875" style="523" customWidth="1"/>
    <col min="4627" max="4627" width="9" style="523" customWidth="1"/>
    <col min="4628" max="4630" width="5.69921875" style="523" customWidth="1"/>
    <col min="4631" max="4631" width="9.09765625" style="523"/>
    <col min="4632" max="4659" width="0" style="523" hidden="1" customWidth="1"/>
    <col min="4660" max="4660" width="9.59765625" style="523" customWidth="1"/>
    <col min="4661" max="4864" width="9.09765625" style="523"/>
    <col min="4865" max="4865" width="4.296875" style="523" customWidth="1"/>
    <col min="4866" max="4866" width="20.3984375" style="523" customWidth="1"/>
    <col min="4867" max="4867" width="7.296875" style="523" customWidth="1"/>
    <col min="4868" max="4875" width="0" style="523" hidden="1" customWidth="1"/>
    <col min="4876" max="4878" width="5.69921875" style="523" customWidth="1"/>
    <col min="4879" max="4879" width="9.3984375" style="523" customWidth="1"/>
    <col min="4880" max="4880" width="5.69921875" style="523" customWidth="1"/>
    <col min="4881" max="4881" width="7.3984375" style="523" customWidth="1"/>
    <col min="4882" max="4882" width="5.69921875" style="523" customWidth="1"/>
    <col min="4883" max="4883" width="9" style="523" customWidth="1"/>
    <col min="4884" max="4886" width="5.69921875" style="523" customWidth="1"/>
    <col min="4887" max="4887" width="9.09765625" style="523"/>
    <col min="4888" max="4915" width="0" style="523" hidden="1" customWidth="1"/>
    <col min="4916" max="4916" width="9.59765625" style="523" customWidth="1"/>
    <col min="4917" max="5120" width="9.09765625" style="523"/>
    <col min="5121" max="5121" width="4.296875" style="523" customWidth="1"/>
    <col min="5122" max="5122" width="20.3984375" style="523" customWidth="1"/>
    <col min="5123" max="5123" width="7.296875" style="523" customWidth="1"/>
    <col min="5124" max="5131" width="0" style="523" hidden="1" customWidth="1"/>
    <col min="5132" max="5134" width="5.69921875" style="523" customWidth="1"/>
    <col min="5135" max="5135" width="9.3984375" style="523" customWidth="1"/>
    <col min="5136" max="5136" width="5.69921875" style="523" customWidth="1"/>
    <col min="5137" max="5137" width="7.3984375" style="523" customWidth="1"/>
    <col min="5138" max="5138" width="5.69921875" style="523" customWidth="1"/>
    <col min="5139" max="5139" width="9" style="523" customWidth="1"/>
    <col min="5140" max="5142" width="5.69921875" style="523" customWidth="1"/>
    <col min="5143" max="5143" width="9.09765625" style="523"/>
    <col min="5144" max="5171" width="0" style="523" hidden="1" customWidth="1"/>
    <col min="5172" max="5172" width="9.59765625" style="523" customWidth="1"/>
    <col min="5173" max="5376" width="9.09765625" style="523"/>
    <col min="5377" max="5377" width="4.296875" style="523" customWidth="1"/>
    <col min="5378" max="5378" width="20.3984375" style="523" customWidth="1"/>
    <col min="5379" max="5379" width="7.296875" style="523" customWidth="1"/>
    <col min="5380" max="5387" width="0" style="523" hidden="1" customWidth="1"/>
    <col min="5388" max="5390" width="5.69921875" style="523" customWidth="1"/>
    <col min="5391" max="5391" width="9.3984375" style="523" customWidth="1"/>
    <col min="5392" max="5392" width="5.69921875" style="523" customWidth="1"/>
    <col min="5393" max="5393" width="7.3984375" style="523" customWidth="1"/>
    <col min="5394" max="5394" width="5.69921875" style="523" customWidth="1"/>
    <col min="5395" max="5395" width="9" style="523" customWidth="1"/>
    <col min="5396" max="5398" width="5.69921875" style="523" customWidth="1"/>
    <col min="5399" max="5399" width="9.09765625" style="523"/>
    <col min="5400" max="5427" width="0" style="523" hidden="1" customWidth="1"/>
    <col min="5428" max="5428" width="9.59765625" style="523" customWidth="1"/>
    <col min="5429" max="5632" width="9.09765625" style="523"/>
    <col min="5633" max="5633" width="4.296875" style="523" customWidth="1"/>
    <col min="5634" max="5634" width="20.3984375" style="523" customWidth="1"/>
    <col min="5635" max="5635" width="7.296875" style="523" customWidth="1"/>
    <col min="5636" max="5643" width="0" style="523" hidden="1" customWidth="1"/>
    <col min="5644" max="5646" width="5.69921875" style="523" customWidth="1"/>
    <col min="5647" max="5647" width="9.3984375" style="523" customWidth="1"/>
    <col min="5648" max="5648" width="5.69921875" style="523" customWidth="1"/>
    <col min="5649" max="5649" width="7.3984375" style="523" customWidth="1"/>
    <col min="5650" max="5650" width="5.69921875" style="523" customWidth="1"/>
    <col min="5651" max="5651" width="9" style="523" customWidth="1"/>
    <col min="5652" max="5654" width="5.69921875" style="523" customWidth="1"/>
    <col min="5655" max="5655" width="9.09765625" style="523"/>
    <col min="5656" max="5683" width="0" style="523" hidden="1" customWidth="1"/>
    <col min="5684" max="5684" width="9.59765625" style="523" customWidth="1"/>
    <col min="5685" max="5888" width="9.09765625" style="523"/>
    <col min="5889" max="5889" width="4.296875" style="523" customWidth="1"/>
    <col min="5890" max="5890" width="20.3984375" style="523" customWidth="1"/>
    <col min="5891" max="5891" width="7.296875" style="523" customWidth="1"/>
    <col min="5892" max="5899" width="0" style="523" hidden="1" customWidth="1"/>
    <col min="5900" max="5902" width="5.69921875" style="523" customWidth="1"/>
    <col min="5903" max="5903" width="9.3984375" style="523" customWidth="1"/>
    <col min="5904" max="5904" width="5.69921875" style="523" customWidth="1"/>
    <col min="5905" max="5905" width="7.3984375" style="523" customWidth="1"/>
    <col min="5906" max="5906" width="5.69921875" style="523" customWidth="1"/>
    <col min="5907" max="5907" width="9" style="523" customWidth="1"/>
    <col min="5908" max="5910" width="5.69921875" style="523" customWidth="1"/>
    <col min="5911" max="5911" width="9.09765625" style="523"/>
    <col min="5912" max="5939" width="0" style="523" hidden="1" customWidth="1"/>
    <col min="5940" max="5940" width="9.59765625" style="523" customWidth="1"/>
    <col min="5941" max="6144" width="9.09765625" style="523"/>
    <col min="6145" max="6145" width="4.296875" style="523" customWidth="1"/>
    <col min="6146" max="6146" width="20.3984375" style="523" customWidth="1"/>
    <col min="6147" max="6147" width="7.296875" style="523" customWidth="1"/>
    <col min="6148" max="6155" width="0" style="523" hidden="1" customWidth="1"/>
    <col min="6156" max="6158" width="5.69921875" style="523" customWidth="1"/>
    <col min="6159" max="6159" width="9.3984375" style="523" customWidth="1"/>
    <col min="6160" max="6160" width="5.69921875" style="523" customWidth="1"/>
    <col min="6161" max="6161" width="7.3984375" style="523" customWidth="1"/>
    <col min="6162" max="6162" width="5.69921875" style="523" customWidth="1"/>
    <col min="6163" max="6163" width="9" style="523" customWidth="1"/>
    <col min="6164" max="6166" width="5.69921875" style="523" customWidth="1"/>
    <col min="6167" max="6167" width="9.09765625" style="523"/>
    <col min="6168" max="6195" width="0" style="523" hidden="1" customWidth="1"/>
    <col min="6196" max="6196" width="9.59765625" style="523" customWidth="1"/>
    <col min="6197" max="6400" width="9.09765625" style="523"/>
    <col min="6401" max="6401" width="4.296875" style="523" customWidth="1"/>
    <col min="6402" max="6402" width="20.3984375" style="523" customWidth="1"/>
    <col min="6403" max="6403" width="7.296875" style="523" customWidth="1"/>
    <col min="6404" max="6411" width="0" style="523" hidden="1" customWidth="1"/>
    <col min="6412" max="6414" width="5.69921875" style="523" customWidth="1"/>
    <col min="6415" max="6415" width="9.3984375" style="523" customWidth="1"/>
    <col min="6416" max="6416" width="5.69921875" style="523" customWidth="1"/>
    <col min="6417" max="6417" width="7.3984375" style="523" customWidth="1"/>
    <col min="6418" max="6418" width="5.69921875" style="523" customWidth="1"/>
    <col min="6419" max="6419" width="9" style="523" customWidth="1"/>
    <col min="6420" max="6422" width="5.69921875" style="523" customWidth="1"/>
    <col min="6423" max="6423" width="9.09765625" style="523"/>
    <col min="6424" max="6451" width="0" style="523" hidden="1" customWidth="1"/>
    <col min="6452" max="6452" width="9.59765625" style="523" customWidth="1"/>
    <col min="6453" max="6656" width="9.09765625" style="523"/>
    <col min="6657" max="6657" width="4.296875" style="523" customWidth="1"/>
    <col min="6658" max="6658" width="20.3984375" style="523" customWidth="1"/>
    <col min="6659" max="6659" width="7.296875" style="523" customWidth="1"/>
    <col min="6660" max="6667" width="0" style="523" hidden="1" customWidth="1"/>
    <col min="6668" max="6670" width="5.69921875" style="523" customWidth="1"/>
    <col min="6671" max="6671" width="9.3984375" style="523" customWidth="1"/>
    <col min="6672" max="6672" width="5.69921875" style="523" customWidth="1"/>
    <col min="6673" max="6673" width="7.3984375" style="523" customWidth="1"/>
    <col min="6674" max="6674" width="5.69921875" style="523" customWidth="1"/>
    <col min="6675" max="6675" width="9" style="523" customWidth="1"/>
    <col min="6676" max="6678" width="5.69921875" style="523" customWidth="1"/>
    <col min="6679" max="6679" width="9.09765625" style="523"/>
    <col min="6680" max="6707" width="0" style="523" hidden="1" customWidth="1"/>
    <col min="6708" max="6708" width="9.59765625" style="523" customWidth="1"/>
    <col min="6709" max="6912" width="9.09765625" style="523"/>
    <col min="6913" max="6913" width="4.296875" style="523" customWidth="1"/>
    <col min="6914" max="6914" width="20.3984375" style="523" customWidth="1"/>
    <col min="6915" max="6915" width="7.296875" style="523" customWidth="1"/>
    <col min="6916" max="6923" width="0" style="523" hidden="1" customWidth="1"/>
    <col min="6924" max="6926" width="5.69921875" style="523" customWidth="1"/>
    <col min="6927" max="6927" width="9.3984375" style="523" customWidth="1"/>
    <col min="6928" max="6928" width="5.69921875" style="523" customWidth="1"/>
    <col min="6929" max="6929" width="7.3984375" style="523" customWidth="1"/>
    <col min="6930" max="6930" width="5.69921875" style="523" customWidth="1"/>
    <col min="6931" max="6931" width="9" style="523" customWidth="1"/>
    <col min="6932" max="6934" width="5.69921875" style="523" customWidth="1"/>
    <col min="6935" max="6935" width="9.09765625" style="523"/>
    <col min="6936" max="6963" width="0" style="523" hidden="1" customWidth="1"/>
    <col min="6964" max="6964" width="9.59765625" style="523" customWidth="1"/>
    <col min="6965" max="7168" width="9.09765625" style="523"/>
    <col min="7169" max="7169" width="4.296875" style="523" customWidth="1"/>
    <col min="7170" max="7170" width="20.3984375" style="523" customWidth="1"/>
    <col min="7171" max="7171" width="7.296875" style="523" customWidth="1"/>
    <col min="7172" max="7179" width="0" style="523" hidden="1" customWidth="1"/>
    <col min="7180" max="7182" width="5.69921875" style="523" customWidth="1"/>
    <col min="7183" max="7183" width="9.3984375" style="523" customWidth="1"/>
    <col min="7184" max="7184" width="5.69921875" style="523" customWidth="1"/>
    <col min="7185" max="7185" width="7.3984375" style="523" customWidth="1"/>
    <col min="7186" max="7186" width="5.69921875" style="523" customWidth="1"/>
    <col min="7187" max="7187" width="9" style="523" customWidth="1"/>
    <col min="7188" max="7190" width="5.69921875" style="523" customWidth="1"/>
    <col min="7191" max="7191" width="9.09765625" style="523"/>
    <col min="7192" max="7219" width="0" style="523" hidden="1" customWidth="1"/>
    <col min="7220" max="7220" width="9.59765625" style="523" customWidth="1"/>
    <col min="7221" max="7424" width="9.09765625" style="523"/>
    <col min="7425" max="7425" width="4.296875" style="523" customWidth="1"/>
    <col min="7426" max="7426" width="20.3984375" style="523" customWidth="1"/>
    <col min="7427" max="7427" width="7.296875" style="523" customWidth="1"/>
    <col min="7428" max="7435" width="0" style="523" hidden="1" customWidth="1"/>
    <col min="7436" max="7438" width="5.69921875" style="523" customWidth="1"/>
    <col min="7439" max="7439" width="9.3984375" style="523" customWidth="1"/>
    <col min="7440" max="7440" width="5.69921875" style="523" customWidth="1"/>
    <col min="7441" max="7441" width="7.3984375" style="523" customWidth="1"/>
    <col min="7442" max="7442" width="5.69921875" style="523" customWidth="1"/>
    <col min="7443" max="7443" width="9" style="523" customWidth="1"/>
    <col min="7444" max="7446" width="5.69921875" style="523" customWidth="1"/>
    <col min="7447" max="7447" width="9.09765625" style="523"/>
    <col min="7448" max="7475" width="0" style="523" hidden="1" customWidth="1"/>
    <col min="7476" max="7476" width="9.59765625" style="523" customWidth="1"/>
    <col min="7477" max="7680" width="9.09765625" style="523"/>
    <col min="7681" max="7681" width="4.296875" style="523" customWidth="1"/>
    <col min="7682" max="7682" width="20.3984375" style="523" customWidth="1"/>
    <col min="7683" max="7683" width="7.296875" style="523" customWidth="1"/>
    <col min="7684" max="7691" width="0" style="523" hidden="1" customWidth="1"/>
    <col min="7692" max="7694" width="5.69921875" style="523" customWidth="1"/>
    <col min="7695" max="7695" width="9.3984375" style="523" customWidth="1"/>
    <col min="7696" max="7696" width="5.69921875" style="523" customWidth="1"/>
    <col min="7697" max="7697" width="7.3984375" style="523" customWidth="1"/>
    <col min="7698" max="7698" width="5.69921875" style="523" customWidth="1"/>
    <col min="7699" max="7699" width="9" style="523" customWidth="1"/>
    <col min="7700" max="7702" width="5.69921875" style="523" customWidth="1"/>
    <col min="7703" max="7703" width="9.09765625" style="523"/>
    <col min="7704" max="7731" width="0" style="523" hidden="1" customWidth="1"/>
    <col min="7732" max="7732" width="9.59765625" style="523" customWidth="1"/>
    <col min="7733" max="7936" width="9.09765625" style="523"/>
    <col min="7937" max="7937" width="4.296875" style="523" customWidth="1"/>
    <col min="7938" max="7938" width="20.3984375" style="523" customWidth="1"/>
    <col min="7939" max="7939" width="7.296875" style="523" customWidth="1"/>
    <col min="7940" max="7947" width="0" style="523" hidden="1" customWidth="1"/>
    <col min="7948" max="7950" width="5.69921875" style="523" customWidth="1"/>
    <col min="7951" max="7951" width="9.3984375" style="523" customWidth="1"/>
    <col min="7952" max="7952" width="5.69921875" style="523" customWidth="1"/>
    <col min="7953" max="7953" width="7.3984375" style="523" customWidth="1"/>
    <col min="7954" max="7954" width="5.69921875" style="523" customWidth="1"/>
    <col min="7955" max="7955" width="9" style="523" customWidth="1"/>
    <col min="7956" max="7958" width="5.69921875" style="523" customWidth="1"/>
    <col min="7959" max="7959" width="9.09765625" style="523"/>
    <col min="7960" max="7987" width="0" style="523" hidden="1" customWidth="1"/>
    <col min="7988" max="7988" width="9.59765625" style="523" customWidth="1"/>
    <col min="7989" max="8192" width="9.09765625" style="523"/>
    <col min="8193" max="8193" width="4.296875" style="523" customWidth="1"/>
    <col min="8194" max="8194" width="20.3984375" style="523" customWidth="1"/>
    <col min="8195" max="8195" width="7.296875" style="523" customWidth="1"/>
    <col min="8196" max="8203" width="0" style="523" hidden="1" customWidth="1"/>
    <col min="8204" max="8206" width="5.69921875" style="523" customWidth="1"/>
    <col min="8207" max="8207" width="9.3984375" style="523" customWidth="1"/>
    <col min="8208" max="8208" width="5.69921875" style="523" customWidth="1"/>
    <col min="8209" max="8209" width="7.3984375" style="523" customWidth="1"/>
    <col min="8210" max="8210" width="5.69921875" style="523" customWidth="1"/>
    <col min="8211" max="8211" width="9" style="523" customWidth="1"/>
    <col min="8212" max="8214" width="5.69921875" style="523" customWidth="1"/>
    <col min="8215" max="8215" width="9.09765625" style="523"/>
    <col min="8216" max="8243" width="0" style="523" hidden="1" customWidth="1"/>
    <col min="8244" max="8244" width="9.59765625" style="523" customWidth="1"/>
    <col min="8245" max="8448" width="9.09765625" style="523"/>
    <col min="8449" max="8449" width="4.296875" style="523" customWidth="1"/>
    <col min="8450" max="8450" width="20.3984375" style="523" customWidth="1"/>
    <col min="8451" max="8451" width="7.296875" style="523" customWidth="1"/>
    <col min="8452" max="8459" width="0" style="523" hidden="1" customWidth="1"/>
    <col min="8460" max="8462" width="5.69921875" style="523" customWidth="1"/>
    <col min="8463" max="8463" width="9.3984375" style="523" customWidth="1"/>
    <col min="8464" max="8464" width="5.69921875" style="523" customWidth="1"/>
    <col min="8465" max="8465" width="7.3984375" style="523" customWidth="1"/>
    <col min="8466" max="8466" width="5.69921875" style="523" customWidth="1"/>
    <col min="8467" max="8467" width="9" style="523" customWidth="1"/>
    <col min="8468" max="8470" width="5.69921875" style="523" customWidth="1"/>
    <col min="8471" max="8471" width="9.09765625" style="523"/>
    <col min="8472" max="8499" width="0" style="523" hidden="1" customWidth="1"/>
    <col min="8500" max="8500" width="9.59765625" style="523" customWidth="1"/>
    <col min="8501" max="8704" width="9.09765625" style="523"/>
    <col min="8705" max="8705" width="4.296875" style="523" customWidth="1"/>
    <col min="8706" max="8706" width="20.3984375" style="523" customWidth="1"/>
    <col min="8707" max="8707" width="7.296875" style="523" customWidth="1"/>
    <col min="8708" max="8715" width="0" style="523" hidden="1" customWidth="1"/>
    <col min="8716" max="8718" width="5.69921875" style="523" customWidth="1"/>
    <col min="8719" max="8719" width="9.3984375" style="523" customWidth="1"/>
    <col min="8720" max="8720" width="5.69921875" style="523" customWidth="1"/>
    <col min="8721" max="8721" width="7.3984375" style="523" customWidth="1"/>
    <col min="8722" max="8722" width="5.69921875" style="523" customWidth="1"/>
    <col min="8723" max="8723" width="9" style="523" customWidth="1"/>
    <col min="8724" max="8726" width="5.69921875" style="523" customWidth="1"/>
    <col min="8727" max="8727" width="9.09765625" style="523"/>
    <col min="8728" max="8755" width="0" style="523" hidden="1" customWidth="1"/>
    <col min="8756" max="8756" width="9.59765625" style="523" customWidth="1"/>
    <col min="8757" max="8960" width="9.09765625" style="523"/>
    <col min="8961" max="8961" width="4.296875" style="523" customWidth="1"/>
    <col min="8962" max="8962" width="20.3984375" style="523" customWidth="1"/>
    <col min="8963" max="8963" width="7.296875" style="523" customWidth="1"/>
    <col min="8964" max="8971" width="0" style="523" hidden="1" customWidth="1"/>
    <col min="8972" max="8974" width="5.69921875" style="523" customWidth="1"/>
    <col min="8975" max="8975" width="9.3984375" style="523" customWidth="1"/>
    <col min="8976" max="8976" width="5.69921875" style="523" customWidth="1"/>
    <col min="8977" max="8977" width="7.3984375" style="523" customWidth="1"/>
    <col min="8978" max="8978" width="5.69921875" style="523" customWidth="1"/>
    <col min="8979" max="8979" width="9" style="523" customWidth="1"/>
    <col min="8980" max="8982" width="5.69921875" style="523" customWidth="1"/>
    <col min="8983" max="8983" width="9.09765625" style="523"/>
    <col min="8984" max="9011" width="0" style="523" hidden="1" customWidth="1"/>
    <col min="9012" max="9012" width="9.59765625" style="523" customWidth="1"/>
    <col min="9013" max="9216" width="9.09765625" style="523"/>
    <col min="9217" max="9217" width="4.296875" style="523" customWidth="1"/>
    <col min="9218" max="9218" width="20.3984375" style="523" customWidth="1"/>
    <col min="9219" max="9219" width="7.296875" style="523" customWidth="1"/>
    <col min="9220" max="9227" width="0" style="523" hidden="1" customWidth="1"/>
    <col min="9228" max="9230" width="5.69921875" style="523" customWidth="1"/>
    <col min="9231" max="9231" width="9.3984375" style="523" customWidth="1"/>
    <col min="9232" max="9232" width="5.69921875" style="523" customWidth="1"/>
    <col min="9233" max="9233" width="7.3984375" style="523" customWidth="1"/>
    <col min="9234" max="9234" width="5.69921875" style="523" customWidth="1"/>
    <col min="9235" max="9235" width="9" style="523" customWidth="1"/>
    <col min="9236" max="9238" width="5.69921875" style="523" customWidth="1"/>
    <col min="9239" max="9239" width="9.09765625" style="523"/>
    <col min="9240" max="9267" width="0" style="523" hidden="1" customWidth="1"/>
    <col min="9268" max="9268" width="9.59765625" style="523" customWidth="1"/>
    <col min="9269" max="9472" width="9.09765625" style="523"/>
    <col min="9473" max="9473" width="4.296875" style="523" customWidth="1"/>
    <col min="9474" max="9474" width="20.3984375" style="523" customWidth="1"/>
    <col min="9475" max="9475" width="7.296875" style="523" customWidth="1"/>
    <col min="9476" max="9483" width="0" style="523" hidden="1" customWidth="1"/>
    <col min="9484" max="9486" width="5.69921875" style="523" customWidth="1"/>
    <col min="9487" max="9487" width="9.3984375" style="523" customWidth="1"/>
    <col min="9488" max="9488" width="5.69921875" style="523" customWidth="1"/>
    <col min="9489" max="9489" width="7.3984375" style="523" customWidth="1"/>
    <col min="9490" max="9490" width="5.69921875" style="523" customWidth="1"/>
    <col min="9491" max="9491" width="9" style="523" customWidth="1"/>
    <col min="9492" max="9494" width="5.69921875" style="523" customWidth="1"/>
    <col min="9495" max="9495" width="9.09765625" style="523"/>
    <col min="9496" max="9523" width="0" style="523" hidden="1" customWidth="1"/>
    <col min="9524" max="9524" width="9.59765625" style="523" customWidth="1"/>
    <col min="9525" max="9728" width="9.09765625" style="523"/>
    <col min="9729" max="9729" width="4.296875" style="523" customWidth="1"/>
    <col min="9730" max="9730" width="20.3984375" style="523" customWidth="1"/>
    <col min="9731" max="9731" width="7.296875" style="523" customWidth="1"/>
    <col min="9732" max="9739" width="0" style="523" hidden="1" customWidth="1"/>
    <col min="9740" max="9742" width="5.69921875" style="523" customWidth="1"/>
    <col min="9743" max="9743" width="9.3984375" style="523" customWidth="1"/>
    <col min="9744" max="9744" width="5.69921875" style="523" customWidth="1"/>
    <col min="9745" max="9745" width="7.3984375" style="523" customWidth="1"/>
    <col min="9746" max="9746" width="5.69921875" style="523" customWidth="1"/>
    <col min="9747" max="9747" width="9" style="523" customWidth="1"/>
    <col min="9748" max="9750" width="5.69921875" style="523" customWidth="1"/>
    <col min="9751" max="9751" width="9.09765625" style="523"/>
    <col min="9752" max="9779" width="0" style="523" hidden="1" customWidth="1"/>
    <col min="9780" max="9780" width="9.59765625" style="523" customWidth="1"/>
    <col min="9781" max="9984" width="9.09765625" style="523"/>
    <col min="9985" max="9985" width="4.296875" style="523" customWidth="1"/>
    <col min="9986" max="9986" width="20.3984375" style="523" customWidth="1"/>
    <col min="9987" max="9987" width="7.296875" style="523" customWidth="1"/>
    <col min="9988" max="9995" width="0" style="523" hidden="1" customWidth="1"/>
    <col min="9996" max="9998" width="5.69921875" style="523" customWidth="1"/>
    <col min="9999" max="9999" width="9.3984375" style="523" customWidth="1"/>
    <col min="10000" max="10000" width="5.69921875" style="523" customWidth="1"/>
    <col min="10001" max="10001" width="7.3984375" style="523" customWidth="1"/>
    <col min="10002" max="10002" width="5.69921875" style="523" customWidth="1"/>
    <col min="10003" max="10003" width="9" style="523" customWidth="1"/>
    <col min="10004" max="10006" width="5.69921875" style="523" customWidth="1"/>
    <col min="10007" max="10007" width="9.09765625" style="523"/>
    <col min="10008" max="10035" width="0" style="523" hidden="1" customWidth="1"/>
    <col min="10036" max="10036" width="9.59765625" style="523" customWidth="1"/>
    <col min="10037" max="10240" width="9.09765625" style="523"/>
    <col min="10241" max="10241" width="4.296875" style="523" customWidth="1"/>
    <col min="10242" max="10242" width="20.3984375" style="523" customWidth="1"/>
    <col min="10243" max="10243" width="7.296875" style="523" customWidth="1"/>
    <col min="10244" max="10251" width="0" style="523" hidden="1" customWidth="1"/>
    <col min="10252" max="10254" width="5.69921875" style="523" customWidth="1"/>
    <col min="10255" max="10255" width="9.3984375" style="523" customWidth="1"/>
    <col min="10256" max="10256" width="5.69921875" style="523" customWidth="1"/>
    <col min="10257" max="10257" width="7.3984375" style="523" customWidth="1"/>
    <col min="10258" max="10258" width="5.69921875" style="523" customWidth="1"/>
    <col min="10259" max="10259" width="9" style="523" customWidth="1"/>
    <col min="10260" max="10262" width="5.69921875" style="523" customWidth="1"/>
    <col min="10263" max="10263" width="9.09765625" style="523"/>
    <col min="10264" max="10291" width="0" style="523" hidden="1" customWidth="1"/>
    <col min="10292" max="10292" width="9.59765625" style="523" customWidth="1"/>
    <col min="10293" max="10496" width="9.09765625" style="523"/>
    <col min="10497" max="10497" width="4.296875" style="523" customWidth="1"/>
    <col min="10498" max="10498" width="20.3984375" style="523" customWidth="1"/>
    <col min="10499" max="10499" width="7.296875" style="523" customWidth="1"/>
    <col min="10500" max="10507" width="0" style="523" hidden="1" customWidth="1"/>
    <col min="10508" max="10510" width="5.69921875" style="523" customWidth="1"/>
    <col min="10511" max="10511" width="9.3984375" style="523" customWidth="1"/>
    <col min="10512" max="10512" width="5.69921875" style="523" customWidth="1"/>
    <col min="10513" max="10513" width="7.3984375" style="523" customWidth="1"/>
    <col min="10514" max="10514" width="5.69921875" style="523" customWidth="1"/>
    <col min="10515" max="10515" width="9" style="523" customWidth="1"/>
    <col min="10516" max="10518" width="5.69921875" style="523" customWidth="1"/>
    <col min="10519" max="10519" width="9.09765625" style="523"/>
    <col min="10520" max="10547" width="0" style="523" hidden="1" customWidth="1"/>
    <col min="10548" max="10548" width="9.59765625" style="523" customWidth="1"/>
    <col min="10549" max="10752" width="9.09765625" style="523"/>
    <col min="10753" max="10753" width="4.296875" style="523" customWidth="1"/>
    <col min="10754" max="10754" width="20.3984375" style="523" customWidth="1"/>
    <col min="10755" max="10755" width="7.296875" style="523" customWidth="1"/>
    <col min="10756" max="10763" width="0" style="523" hidden="1" customWidth="1"/>
    <col min="10764" max="10766" width="5.69921875" style="523" customWidth="1"/>
    <col min="10767" max="10767" width="9.3984375" style="523" customWidth="1"/>
    <col min="10768" max="10768" width="5.69921875" style="523" customWidth="1"/>
    <col min="10769" max="10769" width="7.3984375" style="523" customWidth="1"/>
    <col min="10770" max="10770" width="5.69921875" style="523" customWidth="1"/>
    <col min="10771" max="10771" width="9" style="523" customWidth="1"/>
    <col min="10772" max="10774" width="5.69921875" style="523" customWidth="1"/>
    <col min="10775" max="10775" width="9.09765625" style="523"/>
    <col min="10776" max="10803" width="0" style="523" hidden="1" customWidth="1"/>
    <col min="10804" max="10804" width="9.59765625" style="523" customWidth="1"/>
    <col min="10805" max="11008" width="9.09765625" style="523"/>
    <col min="11009" max="11009" width="4.296875" style="523" customWidth="1"/>
    <col min="11010" max="11010" width="20.3984375" style="523" customWidth="1"/>
    <col min="11011" max="11011" width="7.296875" style="523" customWidth="1"/>
    <col min="11012" max="11019" width="0" style="523" hidden="1" customWidth="1"/>
    <col min="11020" max="11022" width="5.69921875" style="523" customWidth="1"/>
    <col min="11023" max="11023" width="9.3984375" style="523" customWidth="1"/>
    <col min="11024" max="11024" width="5.69921875" style="523" customWidth="1"/>
    <col min="11025" max="11025" width="7.3984375" style="523" customWidth="1"/>
    <col min="11026" max="11026" width="5.69921875" style="523" customWidth="1"/>
    <col min="11027" max="11027" width="9" style="523" customWidth="1"/>
    <col min="11028" max="11030" width="5.69921875" style="523" customWidth="1"/>
    <col min="11031" max="11031" width="9.09765625" style="523"/>
    <col min="11032" max="11059" width="0" style="523" hidden="1" customWidth="1"/>
    <col min="11060" max="11060" width="9.59765625" style="523" customWidth="1"/>
    <col min="11061" max="11264" width="9.09765625" style="523"/>
    <col min="11265" max="11265" width="4.296875" style="523" customWidth="1"/>
    <col min="11266" max="11266" width="20.3984375" style="523" customWidth="1"/>
    <col min="11267" max="11267" width="7.296875" style="523" customWidth="1"/>
    <col min="11268" max="11275" width="0" style="523" hidden="1" customWidth="1"/>
    <col min="11276" max="11278" width="5.69921875" style="523" customWidth="1"/>
    <col min="11279" max="11279" width="9.3984375" style="523" customWidth="1"/>
    <col min="11280" max="11280" width="5.69921875" style="523" customWidth="1"/>
    <col min="11281" max="11281" width="7.3984375" style="523" customWidth="1"/>
    <col min="11282" max="11282" width="5.69921875" style="523" customWidth="1"/>
    <col min="11283" max="11283" width="9" style="523" customWidth="1"/>
    <col min="11284" max="11286" width="5.69921875" style="523" customWidth="1"/>
    <col min="11287" max="11287" width="9.09765625" style="523"/>
    <col min="11288" max="11315" width="0" style="523" hidden="1" customWidth="1"/>
    <col min="11316" max="11316" width="9.59765625" style="523" customWidth="1"/>
    <col min="11317" max="11520" width="9.09765625" style="523"/>
    <col min="11521" max="11521" width="4.296875" style="523" customWidth="1"/>
    <col min="11522" max="11522" width="20.3984375" style="523" customWidth="1"/>
    <col min="11523" max="11523" width="7.296875" style="523" customWidth="1"/>
    <col min="11524" max="11531" width="0" style="523" hidden="1" customWidth="1"/>
    <col min="11532" max="11534" width="5.69921875" style="523" customWidth="1"/>
    <col min="11535" max="11535" width="9.3984375" style="523" customWidth="1"/>
    <col min="11536" max="11536" width="5.69921875" style="523" customWidth="1"/>
    <col min="11537" max="11537" width="7.3984375" style="523" customWidth="1"/>
    <col min="11538" max="11538" width="5.69921875" style="523" customWidth="1"/>
    <col min="11539" max="11539" width="9" style="523" customWidth="1"/>
    <col min="11540" max="11542" width="5.69921875" style="523" customWidth="1"/>
    <col min="11543" max="11543" width="9.09765625" style="523"/>
    <col min="11544" max="11571" width="0" style="523" hidden="1" customWidth="1"/>
    <col min="11572" max="11572" width="9.59765625" style="523" customWidth="1"/>
    <col min="11573" max="11776" width="9.09765625" style="523"/>
    <col min="11777" max="11777" width="4.296875" style="523" customWidth="1"/>
    <col min="11778" max="11778" width="20.3984375" style="523" customWidth="1"/>
    <col min="11779" max="11779" width="7.296875" style="523" customWidth="1"/>
    <col min="11780" max="11787" width="0" style="523" hidden="1" customWidth="1"/>
    <col min="11788" max="11790" width="5.69921875" style="523" customWidth="1"/>
    <col min="11791" max="11791" width="9.3984375" style="523" customWidth="1"/>
    <col min="11792" max="11792" width="5.69921875" style="523" customWidth="1"/>
    <col min="11793" max="11793" width="7.3984375" style="523" customWidth="1"/>
    <col min="11794" max="11794" width="5.69921875" style="523" customWidth="1"/>
    <col min="11795" max="11795" width="9" style="523" customWidth="1"/>
    <col min="11796" max="11798" width="5.69921875" style="523" customWidth="1"/>
    <col min="11799" max="11799" width="9.09765625" style="523"/>
    <col min="11800" max="11827" width="0" style="523" hidden="1" customWidth="1"/>
    <col min="11828" max="11828" width="9.59765625" style="523" customWidth="1"/>
    <col min="11829" max="12032" width="9.09765625" style="523"/>
    <col min="12033" max="12033" width="4.296875" style="523" customWidth="1"/>
    <col min="12034" max="12034" width="20.3984375" style="523" customWidth="1"/>
    <col min="12035" max="12035" width="7.296875" style="523" customWidth="1"/>
    <col min="12036" max="12043" width="0" style="523" hidden="1" customWidth="1"/>
    <col min="12044" max="12046" width="5.69921875" style="523" customWidth="1"/>
    <col min="12047" max="12047" width="9.3984375" style="523" customWidth="1"/>
    <col min="12048" max="12048" width="5.69921875" style="523" customWidth="1"/>
    <col min="12049" max="12049" width="7.3984375" style="523" customWidth="1"/>
    <col min="12050" max="12050" width="5.69921875" style="523" customWidth="1"/>
    <col min="12051" max="12051" width="9" style="523" customWidth="1"/>
    <col min="12052" max="12054" width="5.69921875" style="523" customWidth="1"/>
    <col min="12055" max="12055" width="9.09765625" style="523"/>
    <col min="12056" max="12083" width="0" style="523" hidden="1" customWidth="1"/>
    <col min="12084" max="12084" width="9.59765625" style="523" customWidth="1"/>
    <col min="12085" max="12288" width="9.09765625" style="523"/>
    <col min="12289" max="12289" width="4.296875" style="523" customWidth="1"/>
    <col min="12290" max="12290" width="20.3984375" style="523" customWidth="1"/>
    <col min="12291" max="12291" width="7.296875" style="523" customWidth="1"/>
    <col min="12292" max="12299" width="0" style="523" hidden="1" customWidth="1"/>
    <col min="12300" max="12302" width="5.69921875" style="523" customWidth="1"/>
    <col min="12303" max="12303" width="9.3984375" style="523" customWidth="1"/>
    <col min="12304" max="12304" width="5.69921875" style="523" customWidth="1"/>
    <col min="12305" max="12305" width="7.3984375" style="523" customWidth="1"/>
    <col min="12306" max="12306" width="5.69921875" style="523" customWidth="1"/>
    <col min="12307" max="12307" width="9" style="523" customWidth="1"/>
    <col min="12308" max="12310" width="5.69921875" style="523" customWidth="1"/>
    <col min="12311" max="12311" width="9.09765625" style="523"/>
    <col min="12312" max="12339" width="0" style="523" hidden="1" customWidth="1"/>
    <col min="12340" max="12340" width="9.59765625" style="523" customWidth="1"/>
    <col min="12341" max="12544" width="9.09765625" style="523"/>
    <col min="12545" max="12545" width="4.296875" style="523" customWidth="1"/>
    <col min="12546" max="12546" width="20.3984375" style="523" customWidth="1"/>
    <col min="12547" max="12547" width="7.296875" style="523" customWidth="1"/>
    <col min="12548" max="12555" width="0" style="523" hidden="1" customWidth="1"/>
    <col min="12556" max="12558" width="5.69921875" style="523" customWidth="1"/>
    <col min="12559" max="12559" width="9.3984375" style="523" customWidth="1"/>
    <col min="12560" max="12560" width="5.69921875" style="523" customWidth="1"/>
    <col min="12561" max="12561" width="7.3984375" style="523" customWidth="1"/>
    <col min="12562" max="12562" width="5.69921875" style="523" customWidth="1"/>
    <col min="12563" max="12563" width="9" style="523" customWidth="1"/>
    <col min="12564" max="12566" width="5.69921875" style="523" customWidth="1"/>
    <col min="12567" max="12567" width="9.09765625" style="523"/>
    <col min="12568" max="12595" width="0" style="523" hidden="1" customWidth="1"/>
    <col min="12596" max="12596" width="9.59765625" style="523" customWidth="1"/>
    <col min="12597" max="12800" width="9.09765625" style="523"/>
    <col min="12801" max="12801" width="4.296875" style="523" customWidth="1"/>
    <col min="12802" max="12802" width="20.3984375" style="523" customWidth="1"/>
    <col min="12803" max="12803" width="7.296875" style="523" customWidth="1"/>
    <col min="12804" max="12811" width="0" style="523" hidden="1" customWidth="1"/>
    <col min="12812" max="12814" width="5.69921875" style="523" customWidth="1"/>
    <col min="12815" max="12815" width="9.3984375" style="523" customWidth="1"/>
    <col min="12816" max="12816" width="5.69921875" style="523" customWidth="1"/>
    <col min="12817" max="12817" width="7.3984375" style="523" customWidth="1"/>
    <col min="12818" max="12818" width="5.69921875" style="523" customWidth="1"/>
    <col min="12819" max="12819" width="9" style="523" customWidth="1"/>
    <col min="12820" max="12822" width="5.69921875" style="523" customWidth="1"/>
    <col min="12823" max="12823" width="9.09765625" style="523"/>
    <col min="12824" max="12851" width="0" style="523" hidden="1" customWidth="1"/>
    <col min="12852" max="12852" width="9.59765625" style="523" customWidth="1"/>
    <col min="12853" max="13056" width="9.09765625" style="523"/>
    <col min="13057" max="13057" width="4.296875" style="523" customWidth="1"/>
    <col min="13058" max="13058" width="20.3984375" style="523" customWidth="1"/>
    <col min="13059" max="13059" width="7.296875" style="523" customWidth="1"/>
    <col min="13060" max="13067" width="0" style="523" hidden="1" customWidth="1"/>
    <col min="13068" max="13070" width="5.69921875" style="523" customWidth="1"/>
    <col min="13071" max="13071" width="9.3984375" style="523" customWidth="1"/>
    <col min="13072" max="13072" width="5.69921875" style="523" customWidth="1"/>
    <col min="13073" max="13073" width="7.3984375" style="523" customWidth="1"/>
    <col min="13074" max="13074" width="5.69921875" style="523" customWidth="1"/>
    <col min="13075" max="13075" width="9" style="523" customWidth="1"/>
    <col min="13076" max="13078" width="5.69921875" style="523" customWidth="1"/>
    <col min="13079" max="13079" width="9.09765625" style="523"/>
    <col min="13080" max="13107" width="0" style="523" hidden="1" customWidth="1"/>
    <col min="13108" max="13108" width="9.59765625" style="523" customWidth="1"/>
    <col min="13109" max="13312" width="9.09765625" style="523"/>
    <col min="13313" max="13313" width="4.296875" style="523" customWidth="1"/>
    <col min="13314" max="13314" width="20.3984375" style="523" customWidth="1"/>
    <col min="13315" max="13315" width="7.296875" style="523" customWidth="1"/>
    <col min="13316" max="13323" width="0" style="523" hidden="1" customWidth="1"/>
    <col min="13324" max="13326" width="5.69921875" style="523" customWidth="1"/>
    <col min="13327" max="13327" width="9.3984375" style="523" customWidth="1"/>
    <col min="13328" max="13328" width="5.69921875" style="523" customWidth="1"/>
    <col min="13329" max="13329" width="7.3984375" style="523" customWidth="1"/>
    <col min="13330" max="13330" width="5.69921875" style="523" customWidth="1"/>
    <col min="13331" max="13331" width="9" style="523" customWidth="1"/>
    <col min="13332" max="13334" width="5.69921875" style="523" customWidth="1"/>
    <col min="13335" max="13335" width="9.09765625" style="523"/>
    <col min="13336" max="13363" width="0" style="523" hidden="1" customWidth="1"/>
    <col min="13364" max="13364" width="9.59765625" style="523" customWidth="1"/>
    <col min="13365" max="13568" width="9.09765625" style="523"/>
    <col min="13569" max="13569" width="4.296875" style="523" customWidth="1"/>
    <col min="13570" max="13570" width="20.3984375" style="523" customWidth="1"/>
    <col min="13571" max="13571" width="7.296875" style="523" customWidth="1"/>
    <col min="13572" max="13579" width="0" style="523" hidden="1" customWidth="1"/>
    <col min="13580" max="13582" width="5.69921875" style="523" customWidth="1"/>
    <col min="13583" max="13583" width="9.3984375" style="523" customWidth="1"/>
    <col min="13584" max="13584" width="5.69921875" style="523" customWidth="1"/>
    <col min="13585" max="13585" width="7.3984375" style="523" customWidth="1"/>
    <col min="13586" max="13586" width="5.69921875" style="523" customWidth="1"/>
    <col min="13587" max="13587" width="9" style="523" customWidth="1"/>
    <col min="13588" max="13590" width="5.69921875" style="523" customWidth="1"/>
    <col min="13591" max="13591" width="9.09765625" style="523"/>
    <col min="13592" max="13619" width="0" style="523" hidden="1" customWidth="1"/>
    <col min="13620" max="13620" width="9.59765625" style="523" customWidth="1"/>
    <col min="13621" max="13824" width="9.09765625" style="523"/>
    <col min="13825" max="13825" width="4.296875" style="523" customWidth="1"/>
    <col min="13826" max="13826" width="20.3984375" style="523" customWidth="1"/>
    <col min="13827" max="13827" width="7.296875" style="523" customWidth="1"/>
    <col min="13828" max="13835" width="0" style="523" hidden="1" customWidth="1"/>
    <col min="13836" max="13838" width="5.69921875" style="523" customWidth="1"/>
    <col min="13839" max="13839" width="9.3984375" style="523" customWidth="1"/>
    <col min="13840" max="13840" width="5.69921875" style="523" customWidth="1"/>
    <col min="13841" max="13841" width="7.3984375" style="523" customWidth="1"/>
    <col min="13842" max="13842" width="5.69921875" style="523" customWidth="1"/>
    <col min="13843" max="13843" width="9" style="523" customWidth="1"/>
    <col min="13844" max="13846" width="5.69921875" style="523" customWidth="1"/>
    <col min="13847" max="13847" width="9.09765625" style="523"/>
    <col min="13848" max="13875" width="0" style="523" hidden="1" customWidth="1"/>
    <col min="13876" max="13876" width="9.59765625" style="523" customWidth="1"/>
    <col min="13877" max="14080" width="9.09765625" style="523"/>
    <col min="14081" max="14081" width="4.296875" style="523" customWidth="1"/>
    <col min="14082" max="14082" width="20.3984375" style="523" customWidth="1"/>
    <col min="14083" max="14083" width="7.296875" style="523" customWidth="1"/>
    <col min="14084" max="14091" width="0" style="523" hidden="1" customWidth="1"/>
    <col min="14092" max="14094" width="5.69921875" style="523" customWidth="1"/>
    <col min="14095" max="14095" width="9.3984375" style="523" customWidth="1"/>
    <col min="14096" max="14096" width="5.69921875" style="523" customWidth="1"/>
    <col min="14097" max="14097" width="7.3984375" style="523" customWidth="1"/>
    <col min="14098" max="14098" width="5.69921875" style="523" customWidth="1"/>
    <col min="14099" max="14099" width="9" style="523" customWidth="1"/>
    <col min="14100" max="14102" width="5.69921875" style="523" customWidth="1"/>
    <col min="14103" max="14103" width="9.09765625" style="523"/>
    <col min="14104" max="14131" width="0" style="523" hidden="1" customWidth="1"/>
    <col min="14132" max="14132" width="9.59765625" style="523" customWidth="1"/>
    <col min="14133" max="14336" width="9.09765625" style="523"/>
    <col min="14337" max="14337" width="4.296875" style="523" customWidth="1"/>
    <col min="14338" max="14338" width="20.3984375" style="523" customWidth="1"/>
    <col min="14339" max="14339" width="7.296875" style="523" customWidth="1"/>
    <col min="14340" max="14347" width="0" style="523" hidden="1" customWidth="1"/>
    <col min="14348" max="14350" width="5.69921875" style="523" customWidth="1"/>
    <col min="14351" max="14351" width="9.3984375" style="523" customWidth="1"/>
    <col min="14352" max="14352" width="5.69921875" style="523" customWidth="1"/>
    <col min="14353" max="14353" width="7.3984375" style="523" customWidth="1"/>
    <col min="14354" max="14354" width="5.69921875" style="523" customWidth="1"/>
    <col min="14355" max="14355" width="9" style="523" customWidth="1"/>
    <col min="14356" max="14358" width="5.69921875" style="523" customWidth="1"/>
    <col min="14359" max="14359" width="9.09765625" style="523"/>
    <col min="14360" max="14387" width="0" style="523" hidden="1" customWidth="1"/>
    <col min="14388" max="14388" width="9.59765625" style="523" customWidth="1"/>
    <col min="14389" max="14592" width="9.09765625" style="523"/>
    <col min="14593" max="14593" width="4.296875" style="523" customWidth="1"/>
    <col min="14594" max="14594" width="20.3984375" style="523" customWidth="1"/>
    <col min="14595" max="14595" width="7.296875" style="523" customWidth="1"/>
    <col min="14596" max="14603" width="0" style="523" hidden="1" customWidth="1"/>
    <col min="14604" max="14606" width="5.69921875" style="523" customWidth="1"/>
    <col min="14607" max="14607" width="9.3984375" style="523" customWidth="1"/>
    <col min="14608" max="14608" width="5.69921875" style="523" customWidth="1"/>
    <col min="14609" max="14609" width="7.3984375" style="523" customWidth="1"/>
    <col min="14610" max="14610" width="5.69921875" style="523" customWidth="1"/>
    <col min="14611" max="14611" width="9" style="523" customWidth="1"/>
    <col min="14612" max="14614" width="5.69921875" style="523" customWidth="1"/>
    <col min="14615" max="14615" width="9.09765625" style="523"/>
    <col min="14616" max="14643" width="0" style="523" hidden="1" customWidth="1"/>
    <col min="14644" max="14644" width="9.59765625" style="523" customWidth="1"/>
    <col min="14645" max="14848" width="9.09765625" style="523"/>
    <col min="14849" max="14849" width="4.296875" style="523" customWidth="1"/>
    <col min="14850" max="14850" width="20.3984375" style="523" customWidth="1"/>
    <col min="14851" max="14851" width="7.296875" style="523" customWidth="1"/>
    <col min="14852" max="14859" width="0" style="523" hidden="1" customWidth="1"/>
    <col min="14860" max="14862" width="5.69921875" style="523" customWidth="1"/>
    <col min="14863" max="14863" width="9.3984375" style="523" customWidth="1"/>
    <col min="14864" max="14864" width="5.69921875" style="523" customWidth="1"/>
    <col min="14865" max="14865" width="7.3984375" style="523" customWidth="1"/>
    <col min="14866" max="14866" width="5.69921875" style="523" customWidth="1"/>
    <col min="14867" max="14867" width="9" style="523" customWidth="1"/>
    <col min="14868" max="14870" width="5.69921875" style="523" customWidth="1"/>
    <col min="14871" max="14871" width="9.09765625" style="523"/>
    <col min="14872" max="14899" width="0" style="523" hidden="1" customWidth="1"/>
    <col min="14900" max="14900" width="9.59765625" style="523" customWidth="1"/>
    <col min="14901" max="15104" width="9.09765625" style="523"/>
    <col min="15105" max="15105" width="4.296875" style="523" customWidth="1"/>
    <col min="15106" max="15106" width="20.3984375" style="523" customWidth="1"/>
    <col min="15107" max="15107" width="7.296875" style="523" customWidth="1"/>
    <col min="15108" max="15115" width="0" style="523" hidden="1" customWidth="1"/>
    <col min="15116" max="15118" width="5.69921875" style="523" customWidth="1"/>
    <col min="15119" max="15119" width="9.3984375" style="523" customWidth="1"/>
    <col min="15120" max="15120" width="5.69921875" style="523" customWidth="1"/>
    <col min="15121" max="15121" width="7.3984375" style="523" customWidth="1"/>
    <col min="15122" max="15122" width="5.69921875" style="523" customWidth="1"/>
    <col min="15123" max="15123" width="9" style="523" customWidth="1"/>
    <col min="15124" max="15126" width="5.69921875" style="523" customWidth="1"/>
    <col min="15127" max="15127" width="9.09765625" style="523"/>
    <col min="15128" max="15155" width="0" style="523" hidden="1" customWidth="1"/>
    <col min="15156" max="15156" width="9.59765625" style="523" customWidth="1"/>
    <col min="15157" max="15360" width="9.09765625" style="523"/>
    <col min="15361" max="15361" width="4.296875" style="523" customWidth="1"/>
    <col min="15362" max="15362" width="20.3984375" style="523" customWidth="1"/>
    <col min="15363" max="15363" width="7.296875" style="523" customWidth="1"/>
    <col min="15364" max="15371" width="0" style="523" hidden="1" customWidth="1"/>
    <col min="15372" max="15374" width="5.69921875" style="523" customWidth="1"/>
    <col min="15375" max="15375" width="9.3984375" style="523" customWidth="1"/>
    <col min="15376" max="15376" width="5.69921875" style="523" customWidth="1"/>
    <col min="15377" max="15377" width="7.3984375" style="523" customWidth="1"/>
    <col min="15378" max="15378" width="5.69921875" style="523" customWidth="1"/>
    <col min="15379" max="15379" width="9" style="523" customWidth="1"/>
    <col min="15380" max="15382" width="5.69921875" style="523" customWidth="1"/>
    <col min="15383" max="15383" width="9.09765625" style="523"/>
    <col min="15384" max="15411" width="0" style="523" hidden="1" customWidth="1"/>
    <col min="15412" max="15412" width="9.59765625" style="523" customWidth="1"/>
    <col min="15413" max="15616" width="9.09765625" style="523"/>
    <col min="15617" max="15617" width="4.296875" style="523" customWidth="1"/>
    <col min="15618" max="15618" width="20.3984375" style="523" customWidth="1"/>
    <col min="15619" max="15619" width="7.296875" style="523" customWidth="1"/>
    <col min="15620" max="15627" width="0" style="523" hidden="1" customWidth="1"/>
    <col min="15628" max="15630" width="5.69921875" style="523" customWidth="1"/>
    <col min="15631" max="15631" width="9.3984375" style="523" customWidth="1"/>
    <col min="15632" max="15632" width="5.69921875" style="523" customWidth="1"/>
    <col min="15633" max="15633" width="7.3984375" style="523" customWidth="1"/>
    <col min="15634" max="15634" width="5.69921875" style="523" customWidth="1"/>
    <col min="15635" max="15635" width="9" style="523" customWidth="1"/>
    <col min="15636" max="15638" width="5.69921875" style="523" customWidth="1"/>
    <col min="15639" max="15639" width="9.09765625" style="523"/>
    <col min="15640" max="15667" width="0" style="523" hidden="1" customWidth="1"/>
    <col min="15668" max="15668" width="9.59765625" style="523" customWidth="1"/>
    <col min="15669" max="15872" width="9.09765625" style="523"/>
    <col min="15873" max="15873" width="4.296875" style="523" customWidth="1"/>
    <col min="15874" max="15874" width="20.3984375" style="523" customWidth="1"/>
    <col min="15875" max="15875" width="7.296875" style="523" customWidth="1"/>
    <col min="15876" max="15883" width="0" style="523" hidden="1" customWidth="1"/>
    <col min="15884" max="15886" width="5.69921875" style="523" customWidth="1"/>
    <col min="15887" max="15887" width="9.3984375" style="523" customWidth="1"/>
    <col min="15888" max="15888" width="5.69921875" style="523" customWidth="1"/>
    <col min="15889" max="15889" width="7.3984375" style="523" customWidth="1"/>
    <col min="15890" max="15890" width="5.69921875" style="523" customWidth="1"/>
    <col min="15891" max="15891" width="9" style="523" customWidth="1"/>
    <col min="15892" max="15894" width="5.69921875" style="523" customWidth="1"/>
    <col min="15895" max="15895" width="9.09765625" style="523"/>
    <col min="15896" max="15923" width="0" style="523" hidden="1" customWidth="1"/>
    <col min="15924" max="15924" width="9.59765625" style="523" customWidth="1"/>
    <col min="15925" max="16128" width="9.09765625" style="523"/>
    <col min="16129" max="16129" width="4.296875" style="523" customWidth="1"/>
    <col min="16130" max="16130" width="20.3984375" style="523" customWidth="1"/>
    <col min="16131" max="16131" width="7.296875" style="523" customWidth="1"/>
    <col min="16132" max="16139" width="0" style="523" hidden="1" customWidth="1"/>
    <col min="16140" max="16142" width="5.69921875" style="523" customWidth="1"/>
    <col min="16143" max="16143" width="9.3984375" style="523" customWidth="1"/>
    <col min="16144" max="16144" width="5.69921875" style="523" customWidth="1"/>
    <col min="16145" max="16145" width="7.3984375" style="523" customWidth="1"/>
    <col min="16146" max="16146" width="5.69921875" style="523" customWidth="1"/>
    <col min="16147" max="16147" width="9" style="523" customWidth="1"/>
    <col min="16148" max="16150" width="5.69921875" style="523" customWidth="1"/>
    <col min="16151" max="16151" width="9.09765625" style="523"/>
    <col min="16152" max="16179" width="0" style="523" hidden="1" customWidth="1"/>
    <col min="16180" max="16180" width="9.59765625" style="523" customWidth="1"/>
    <col min="16181" max="16384" width="9.09765625" style="523"/>
  </cols>
  <sheetData>
    <row r="1" spans="1:53" x14ac:dyDescent="0.25">
      <c r="A1" s="520" t="s">
        <v>0</v>
      </c>
      <c r="B1" s="393"/>
      <c r="C1" s="521"/>
      <c r="D1" s="522"/>
      <c r="H1" s="522"/>
      <c r="L1" s="522"/>
      <c r="P1" s="522"/>
      <c r="T1" s="522"/>
      <c r="X1" s="522"/>
      <c r="AB1" s="522"/>
      <c r="AF1" s="522"/>
      <c r="AJ1" s="522"/>
      <c r="AN1" s="522"/>
      <c r="AR1" s="522"/>
      <c r="AV1" s="522"/>
      <c r="BA1" s="525" t="s">
        <v>765</v>
      </c>
    </row>
    <row r="2" spans="1:53" ht="17.399999999999999" x14ac:dyDescent="0.25">
      <c r="A2" s="526" t="s">
        <v>766</v>
      </c>
      <c r="B2" s="526"/>
      <c r="C2" s="526"/>
      <c r="D2" s="526"/>
      <c r="E2" s="526"/>
      <c r="F2" s="526"/>
      <c r="G2" s="526"/>
      <c r="H2" s="520"/>
      <c r="Q2" s="527" t="s">
        <v>767</v>
      </c>
      <c r="R2" s="528" t="s">
        <v>821</v>
      </c>
      <c r="S2" s="529"/>
      <c r="T2" s="530" t="s">
        <v>3</v>
      </c>
      <c r="U2" s="531" t="s">
        <v>769</v>
      </c>
      <c r="X2" s="520"/>
      <c r="AB2" s="520"/>
      <c r="AF2" s="520"/>
      <c r="AJ2" s="520"/>
      <c r="AN2" s="520"/>
      <c r="AR2" s="520"/>
      <c r="AV2" s="520"/>
    </row>
    <row r="3" spans="1:53" ht="18" x14ac:dyDescent="0.25">
      <c r="A3" s="532" t="s">
        <v>1</v>
      </c>
      <c r="B3" s="526"/>
      <c r="C3" s="526"/>
      <c r="D3" s="526"/>
      <c r="E3" s="526"/>
      <c r="F3" s="526"/>
      <c r="G3" s="526"/>
      <c r="H3" s="520"/>
      <c r="Q3" s="527" t="s">
        <v>768</v>
      </c>
      <c r="R3" s="521" t="s">
        <v>822</v>
      </c>
      <c r="S3" s="529"/>
      <c r="T3" s="530" t="s">
        <v>4</v>
      </c>
      <c r="U3" s="531" t="s">
        <v>824</v>
      </c>
      <c r="X3" s="520"/>
      <c r="AB3" s="520"/>
      <c r="AF3" s="520"/>
      <c r="AJ3" s="520"/>
      <c r="AN3" s="520"/>
      <c r="AR3" s="520"/>
      <c r="AV3" s="520"/>
    </row>
    <row r="4" spans="1:53" ht="13.5" customHeight="1" x14ac:dyDescent="0.25">
      <c r="A4" s="393"/>
      <c r="C4" s="523"/>
      <c r="J4" s="529"/>
      <c r="M4" s="533"/>
      <c r="S4" s="529"/>
      <c r="T4" s="530" t="s">
        <v>5</v>
      </c>
      <c r="U4" s="531" t="s">
        <v>770</v>
      </c>
      <c r="V4" s="529"/>
      <c r="W4" s="529"/>
      <c r="Z4" s="529"/>
      <c r="AA4" s="529"/>
      <c r="AD4" s="529"/>
      <c r="AE4" s="529"/>
      <c r="AH4" s="529"/>
      <c r="AI4" s="529"/>
      <c r="AL4" s="529"/>
      <c r="AM4" s="529"/>
      <c r="AP4" s="529"/>
      <c r="AQ4" s="529"/>
      <c r="AT4" s="529"/>
      <c r="AU4" s="529"/>
      <c r="AX4" s="529"/>
      <c r="AY4" s="529"/>
      <c r="AZ4" s="534"/>
    </row>
    <row r="5" spans="1:53" ht="13.5" customHeight="1" x14ac:dyDescent="0.25">
      <c r="A5" s="393"/>
      <c r="C5" s="523"/>
      <c r="J5" s="529"/>
      <c r="M5" s="533"/>
      <c r="S5" s="529"/>
      <c r="T5" s="535" t="s">
        <v>31</v>
      </c>
      <c r="U5" s="536">
        <v>2023</v>
      </c>
      <c r="V5" s="529"/>
      <c r="W5" s="529"/>
      <c r="Z5" s="529"/>
      <c r="AA5" s="529"/>
      <c r="AD5" s="529"/>
      <c r="AE5" s="529"/>
      <c r="AH5" s="529"/>
      <c r="AI5" s="529"/>
      <c r="AL5" s="529"/>
      <c r="AM5" s="529"/>
      <c r="AP5" s="529"/>
      <c r="AQ5" s="529"/>
      <c r="AT5" s="529"/>
      <c r="AU5" s="529"/>
      <c r="AX5" s="529"/>
      <c r="AY5" s="529"/>
      <c r="AZ5" s="534"/>
    </row>
    <row r="6" spans="1:53" ht="13.5" customHeight="1" x14ac:dyDescent="0.25">
      <c r="A6" s="537"/>
      <c r="B6" s="535"/>
      <c r="C6" s="536"/>
      <c r="D6" s="522"/>
      <c r="F6" s="529"/>
      <c r="G6" s="529"/>
      <c r="H6" s="522"/>
      <c r="J6" s="529"/>
      <c r="K6" s="529"/>
      <c r="L6" s="522"/>
      <c r="N6" s="529"/>
      <c r="O6" s="529"/>
      <c r="P6" s="522"/>
      <c r="R6" s="529"/>
      <c r="S6" s="529"/>
      <c r="T6" s="522"/>
      <c r="V6" s="529"/>
      <c r="W6" s="529"/>
      <c r="X6" s="522"/>
      <c r="Z6" s="529"/>
      <c r="AA6" s="529"/>
      <c r="AB6" s="522"/>
      <c r="AD6" s="529"/>
      <c r="AE6" s="529"/>
      <c r="AF6" s="522"/>
      <c r="AH6" s="529"/>
      <c r="AI6" s="529"/>
      <c r="AJ6" s="522"/>
      <c r="AL6" s="529"/>
      <c r="AM6" s="529"/>
      <c r="AN6" s="522"/>
      <c r="AP6" s="529"/>
      <c r="AQ6" s="529"/>
      <c r="AR6" s="522"/>
      <c r="AT6" s="529"/>
      <c r="AU6" s="529"/>
      <c r="AV6" s="522"/>
      <c r="AX6" s="529"/>
      <c r="AY6" s="529"/>
      <c r="AZ6" s="534"/>
    </row>
    <row r="7" spans="1:53" ht="13.8" thickBot="1" x14ac:dyDescent="0.3">
      <c r="A7" s="537"/>
      <c r="B7" s="535" t="s">
        <v>771</v>
      </c>
      <c r="C7" s="521"/>
      <c r="D7" s="522"/>
      <c r="E7" s="522"/>
      <c r="F7" s="522"/>
      <c r="G7" s="538">
        <v>44972</v>
      </c>
      <c r="H7" s="522"/>
      <c r="I7" s="522"/>
      <c r="J7" s="522"/>
      <c r="K7" s="538">
        <v>45002</v>
      </c>
      <c r="L7" s="522"/>
      <c r="M7" s="522"/>
      <c r="N7" s="522"/>
      <c r="O7" s="538">
        <v>45035</v>
      </c>
      <c r="P7" s="522"/>
      <c r="Q7" s="522"/>
      <c r="R7" s="522"/>
      <c r="S7" s="538"/>
      <c r="T7" s="522"/>
      <c r="U7" s="522"/>
      <c r="V7" s="522"/>
      <c r="W7" s="538"/>
      <c r="X7" s="522"/>
      <c r="Y7" s="522"/>
      <c r="Z7" s="522"/>
      <c r="AB7" s="522"/>
      <c r="AC7" s="522"/>
      <c r="AD7" s="522"/>
      <c r="AF7" s="522"/>
      <c r="AG7" s="522"/>
      <c r="AH7" s="522"/>
      <c r="AJ7" s="522"/>
      <c r="AK7" s="522"/>
      <c r="AL7" s="522"/>
      <c r="AN7" s="522"/>
      <c r="AO7" s="522"/>
      <c r="AP7" s="522"/>
      <c r="AR7" s="522"/>
      <c r="AS7" s="522"/>
      <c r="AT7" s="522"/>
      <c r="AV7" s="522"/>
      <c r="AW7" s="522"/>
      <c r="AX7" s="522"/>
      <c r="AY7" s="522"/>
    </row>
    <row r="8" spans="1:53" x14ac:dyDescent="0.25">
      <c r="A8" s="590" t="s">
        <v>772</v>
      </c>
      <c r="B8" s="592" t="s">
        <v>773</v>
      </c>
      <c r="C8" s="539"/>
      <c r="D8" s="584" t="s">
        <v>774</v>
      </c>
      <c r="E8" s="584"/>
      <c r="F8" s="584"/>
      <c r="G8" s="584"/>
      <c r="H8" s="584" t="s">
        <v>775</v>
      </c>
      <c r="I8" s="584"/>
      <c r="J8" s="584"/>
      <c r="K8" s="584"/>
      <c r="L8" s="584" t="s">
        <v>776</v>
      </c>
      <c r="M8" s="584"/>
      <c r="N8" s="584"/>
      <c r="O8" s="584"/>
      <c r="P8" s="584" t="s">
        <v>777</v>
      </c>
      <c r="Q8" s="584"/>
      <c r="R8" s="584"/>
      <c r="S8" s="584"/>
      <c r="T8" s="584" t="s">
        <v>778</v>
      </c>
      <c r="U8" s="584"/>
      <c r="V8" s="584"/>
      <c r="W8" s="584"/>
      <c r="X8" s="584" t="s">
        <v>779</v>
      </c>
      <c r="Y8" s="584"/>
      <c r="Z8" s="584"/>
      <c r="AA8" s="584"/>
      <c r="AB8" s="584" t="s">
        <v>780</v>
      </c>
      <c r="AC8" s="584"/>
      <c r="AD8" s="584"/>
      <c r="AE8" s="584"/>
      <c r="AF8" s="584" t="s">
        <v>781</v>
      </c>
      <c r="AG8" s="584"/>
      <c r="AH8" s="584"/>
      <c r="AI8" s="584"/>
      <c r="AJ8" s="584" t="s">
        <v>782</v>
      </c>
      <c r="AK8" s="584"/>
      <c r="AL8" s="584"/>
      <c r="AM8" s="584"/>
      <c r="AN8" s="584" t="s">
        <v>783</v>
      </c>
      <c r="AO8" s="584"/>
      <c r="AP8" s="584"/>
      <c r="AQ8" s="584"/>
      <c r="AR8" s="584" t="s">
        <v>784</v>
      </c>
      <c r="AS8" s="584"/>
      <c r="AT8" s="584"/>
      <c r="AU8" s="584"/>
      <c r="AV8" s="585" t="s">
        <v>785</v>
      </c>
      <c r="AW8" s="586"/>
      <c r="AX8" s="586"/>
      <c r="AY8" s="587"/>
      <c r="AZ8" s="588" t="s">
        <v>786</v>
      </c>
    </row>
    <row r="9" spans="1:53" x14ac:dyDescent="0.25">
      <c r="A9" s="591"/>
      <c r="B9" s="593"/>
      <c r="C9" s="540" t="s">
        <v>768</v>
      </c>
      <c r="D9" s="540" t="s">
        <v>787</v>
      </c>
      <c r="E9" s="541" t="s">
        <v>788</v>
      </c>
      <c r="F9" s="541" t="s">
        <v>789</v>
      </c>
      <c r="G9" s="541" t="s">
        <v>790</v>
      </c>
      <c r="H9" s="540" t="s">
        <v>787</v>
      </c>
      <c r="I9" s="541" t="s">
        <v>788</v>
      </c>
      <c r="J9" s="541" t="s">
        <v>789</v>
      </c>
      <c r="K9" s="541" t="s">
        <v>790</v>
      </c>
      <c r="L9" s="540" t="s">
        <v>787</v>
      </c>
      <c r="M9" s="541" t="s">
        <v>788</v>
      </c>
      <c r="N9" s="541" t="s">
        <v>789</v>
      </c>
      <c r="O9" s="541" t="s">
        <v>790</v>
      </c>
      <c r="P9" s="540" t="s">
        <v>787</v>
      </c>
      <c r="Q9" s="541" t="s">
        <v>788</v>
      </c>
      <c r="R9" s="541" t="s">
        <v>789</v>
      </c>
      <c r="S9" s="541" t="s">
        <v>790</v>
      </c>
      <c r="T9" s="540" t="s">
        <v>787</v>
      </c>
      <c r="U9" s="541" t="s">
        <v>788</v>
      </c>
      <c r="V9" s="541" t="s">
        <v>789</v>
      </c>
      <c r="W9" s="541" t="s">
        <v>790</v>
      </c>
      <c r="X9" s="540" t="s">
        <v>787</v>
      </c>
      <c r="Y9" s="541" t="s">
        <v>788</v>
      </c>
      <c r="Z9" s="541" t="s">
        <v>789</v>
      </c>
      <c r="AA9" s="541" t="s">
        <v>790</v>
      </c>
      <c r="AB9" s="540" t="s">
        <v>787</v>
      </c>
      <c r="AC9" s="541" t="s">
        <v>788</v>
      </c>
      <c r="AD9" s="541" t="s">
        <v>789</v>
      </c>
      <c r="AE9" s="541" t="s">
        <v>790</v>
      </c>
      <c r="AF9" s="540" t="s">
        <v>787</v>
      </c>
      <c r="AG9" s="541" t="s">
        <v>788</v>
      </c>
      <c r="AH9" s="541" t="s">
        <v>789</v>
      </c>
      <c r="AI9" s="541" t="s">
        <v>790</v>
      </c>
      <c r="AJ9" s="540" t="s">
        <v>787</v>
      </c>
      <c r="AK9" s="541" t="s">
        <v>788</v>
      </c>
      <c r="AL9" s="541" t="s">
        <v>789</v>
      </c>
      <c r="AM9" s="541" t="s">
        <v>790</v>
      </c>
      <c r="AN9" s="540" t="s">
        <v>787</v>
      </c>
      <c r="AO9" s="541" t="s">
        <v>788</v>
      </c>
      <c r="AP9" s="541" t="s">
        <v>789</v>
      </c>
      <c r="AQ9" s="541" t="s">
        <v>790</v>
      </c>
      <c r="AR9" s="540" t="s">
        <v>787</v>
      </c>
      <c r="AS9" s="541" t="s">
        <v>788</v>
      </c>
      <c r="AT9" s="541" t="s">
        <v>789</v>
      </c>
      <c r="AU9" s="541" t="s">
        <v>790</v>
      </c>
      <c r="AV9" s="540" t="s">
        <v>787</v>
      </c>
      <c r="AW9" s="541" t="s">
        <v>788</v>
      </c>
      <c r="AX9" s="541" t="s">
        <v>789</v>
      </c>
      <c r="AY9" s="541" t="s">
        <v>790</v>
      </c>
      <c r="AZ9" s="589"/>
    </row>
    <row r="10" spans="1:53" s="549" customFormat="1" x14ac:dyDescent="0.25">
      <c r="A10" s="542"/>
      <c r="B10" s="543" t="s">
        <v>791</v>
      </c>
      <c r="C10" s="544"/>
      <c r="D10" s="545">
        <f t="shared" ref="D10:AX10" si="0">IFERROR(SUM(D11:D39)/COUNTIF(D11:D39,"&gt;0"),0)</f>
        <v>0</v>
      </c>
      <c r="E10" s="546">
        <f t="shared" si="0"/>
        <v>0</v>
      </c>
      <c r="F10" s="546">
        <f t="shared" si="0"/>
        <v>0</v>
      </c>
      <c r="G10" s="547" t="str">
        <f>IFERROR(SUM(G11:G39)/COUNTIF(G11:G39,"&gt;0"),"")</f>
        <v/>
      </c>
      <c r="H10" s="545">
        <f t="shared" si="0"/>
        <v>0</v>
      </c>
      <c r="I10" s="546">
        <f t="shared" si="0"/>
        <v>0</v>
      </c>
      <c r="J10" s="546">
        <f t="shared" si="0"/>
        <v>0</v>
      </c>
      <c r="K10" s="547" t="str">
        <f>IFERROR(SUM(K11:K39)/COUNTIF(K11:K39,"&gt;0"),"")</f>
        <v/>
      </c>
      <c r="L10" s="545">
        <f t="shared" si="0"/>
        <v>0.99130434782608701</v>
      </c>
      <c r="M10" s="546">
        <f t="shared" si="0"/>
        <v>0.99565217391304339</v>
      </c>
      <c r="N10" s="546">
        <f t="shared" si="0"/>
        <v>0</v>
      </c>
      <c r="O10" s="547">
        <f>IFERROR(SUM(O11:O39)/COUNTIF(O11:O39,"&gt;0"),"")</f>
        <v>0.99347826086956526</v>
      </c>
      <c r="P10" s="545">
        <f t="shared" si="0"/>
        <v>0</v>
      </c>
      <c r="Q10" s="546">
        <f t="shared" si="0"/>
        <v>0</v>
      </c>
      <c r="R10" s="546">
        <f t="shared" si="0"/>
        <v>0</v>
      </c>
      <c r="S10" s="547" t="str">
        <f>IFERROR(SUM(S11:S39)/COUNTIF(S11:S39,"&gt;0"),"")</f>
        <v/>
      </c>
      <c r="T10" s="545">
        <f t="shared" si="0"/>
        <v>0</v>
      </c>
      <c r="U10" s="546">
        <f t="shared" si="0"/>
        <v>0</v>
      </c>
      <c r="V10" s="546">
        <f t="shared" si="0"/>
        <v>0</v>
      </c>
      <c r="W10" s="547" t="str">
        <f>IFERROR(SUM(W11:W39)/COUNTIF(W11:W39,"&gt;0"),"")</f>
        <v/>
      </c>
      <c r="X10" s="545">
        <f t="shared" si="0"/>
        <v>0</v>
      </c>
      <c r="Y10" s="546">
        <f t="shared" si="0"/>
        <v>0</v>
      </c>
      <c r="Z10" s="546">
        <f t="shared" si="0"/>
        <v>0</v>
      </c>
      <c r="AA10" s="547" t="str">
        <f>IFERROR(SUM(AA11:AA39)/COUNTIF(AA11:AA39,"&gt;0"),"")</f>
        <v/>
      </c>
      <c r="AB10" s="545">
        <f t="shared" si="0"/>
        <v>0</v>
      </c>
      <c r="AC10" s="546">
        <f t="shared" si="0"/>
        <v>0</v>
      </c>
      <c r="AD10" s="546">
        <f t="shared" si="0"/>
        <v>0</v>
      </c>
      <c r="AE10" s="547" t="str">
        <f>IFERROR(SUM(AE11:AE39)/COUNTIF(AE11:AE39,"&gt;0"),"")</f>
        <v/>
      </c>
      <c r="AF10" s="545">
        <f t="shared" si="0"/>
        <v>0</v>
      </c>
      <c r="AG10" s="546">
        <f t="shared" si="0"/>
        <v>0</v>
      </c>
      <c r="AH10" s="546">
        <f t="shared" si="0"/>
        <v>0</v>
      </c>
      <c r="AI10" s="547" t="str">
        <f>IFERROR(SUM(AI11:AI39)/COUNTIF(AI11:AI39,"&gt;0"),"")</f>
        <v/>
      </c>
      <c r="AJ10" s="545">
        <f t="shared" si="0"/>
        <v>0</v>
      </c>
      <c r="AK10" s="546">
        <f t="shared" si="0"/>
        <v>0</v>
      </c>
      <c r="AL10" s="546">
        <f t="shared" si="0"/>
        <v>0</v>
      </c>
      <c r="AM10" s="547" t="str">
        <f>IFERROR(SUM(AM11:AM39)/COUNTIF(AM11:AM39,"&gt;0"),"")</f>
        <v/>
      </c>
      <c r="AN10" s="545">
        <f t="shared" si="0"/>
        <v>0</v>
      </c>
      <c r="AO10" s="546">
        <f t="shared" si="0"/>
        <v>0</v>
      </c>
      <c r="AP10" s="546">
        <f t="shared" si="0"/>
        <v>0</v>
      </c>
      <c r="AQ10" s="547" t="str">
        <f>IFERROR(SUM(AQ11:AQ39)/COUNTIF(AQ11:AQ39,"&gt;0"),"")</f>
        <v/>
      </c>
      <c r="AR10" s="545">
        <f t="shared" si="0"/>
        <v>0</v>
      </c>
      <c r="AS10" s="546">
        <f t="shared" si="0"/>
        <v>0</v>
      </c>
      <c r="AT10" s="546">
        <f t="shared" si="0"/>
        <v>0</v>
      </c>
      <c r="AU10" s="547" t="str">
        <f>IFERROR(SUM(AU11:AU39)/COUNTIF(AU11:AU39,"&gt;0"),"")</f>
        <v/>
      </c>
      <c r="AV10" s="545">
        <f t="shared" si="0"/>
        <v>0</v>
      </c>
      <c r="AW10" s="546">
        <f t="shared" si="0"/>
        <v>0</v>
      </c>
      <c r="AX10" s="546">
        <f t="shared" si="0"/>
        <v>0</v>
      </c>
      <c r="AY10" s="547" t="str">
        <f>IFERROR(SUM(AY11:AY39)/COUNTIF(AY11:AY39,"&gt;0"),"")</f>
        <v/>
      </c>
      <c r="AZ10" s="548">
        <f>IFERROR(AVERAGE(AY10,AU10,AQ10,AM10,AI10,AE10,AA10,W10,S10,O10),"")</f>
        <v>0.99347826086956526</v>
      </c>
    </row>
    <row r="11" spans="1:53" x14ac:dyDescent="0.25">
      <c r="A11" s="550">
        <v>1</v>
      </c>
      <c r="B11" s="551" t="s">
        <v>792</v>
      </c>
      <c r="C11" s="552" t="s">
        <v>823</v>
      </c>
      <c r="D11" s="553"/>
      <c r="E11" s="553"/>
      <c r="F11" s="553"/>
      <c r="G11" s="554" t="str">
        <f t="shared" ref="G11:G39" si="1">IFERROR(AVERAGE(D11:F11),"")</f>
        <v/>
      </c>
      <c r="H11" s="553"/>
      <c r="I11" s="553"/>
      <c r="J11" s="553"/>
      <c r="K11" s="554" t="str">
        <f t="shared" ref="K11:K39" si="2">IFERROR(AVERAGE(H11:J11),"")</f>
        <v/>
      </c>
      <c r="L11" s="565"/>
      <c r="M11" s="566"/>
      <c r="N11" s="566"/>
      <c r="O11" s="567" t="str">
        <f t="shared" ref="O11" si="3">IFERROR(AVERAGE(L11:N11),"")</f>
        <v/>
      </c>
      <c r="P11" s="555"/>
      <c r="Q11" s="555"/>
      <c r="R11" s="555"/>
      <c r="S11" s="554" t="str">
        <f t="shared" ref="S11:S39" si="4">IFERROR(AVERAGE(P11:R11),"")</f>
        <v/>
      </c>
      <c r="T11" s="555"/>
      <c r="U11" s="555"/>
      <c r="V11" s="555"/>
      <c r="W11" s="554" t="str">
        <f t="shared" ref="W11:W39" si="5">IFERROR(AVERAGE(T11:V11),"")</f>
        <v/>
      </c>
      <c r="X11" s="553"/>
      <c r="Y11" s="553"/>
      <c r="Z11" s="553"/>
      <c r="AA11" s="554" t="str">
        <f t="shared" ref="AA11:AA39" si="6">IFERROR(AVERAGE(X11:Z11),"")</f>
        <v/>
      </c>
      <c r="AB11" s="553"/>
      <c r="AC11" s="553"/>
      <c r="AD11" s="553"/>
      <c r="AE11" s="554" t="str">
        <f t="shared" ref="AE11:AE39" si="7">IFERROR(AVERAGE(AB11:AD11),"")</f>
        <v/>
      </c>
      <c r="AF11" s="553"/>
      <c r="AG11" s="553"/>
      <c r="AH11" s="553"/>
      <c r="AI11" s="554" t="str">
        <f t="shared" ref="AI11:AI39" si="8">IFERROR(AVERAGE(AF11:AH11),"")</f>
        <v/>
      </c>
      <c r="AJ11" s="553"/>
      <c r="AK11" s="553"/>
      <c r="AL11" s="553"/>
      <c r="AM11" s="554" t="str">
        <f t="shared" ref="AM11:AM39" si="9">IFERROR(AVERAGE(AJ11:AL11),"")</f>
        <v/>
      </c>
      <c r="AN11" s="553"/>
      <c r="AO11" s="553"/>
      <c r="AP11" s="553"/>
      <c r="AQ11" s="554" t="str">
        <f t="shared" ref="AQ11:AQ39" si="10">IFERROR(AVERAGE(AN11:AP11),"")</f>
        <v/>
      </c>
      <c r="AR11" s="553"/>
      <c r="AS11" s="553"/>
      <c r="AT11" s="553"/>
      <c r="AU11" s="554" t="str">
        <f t="shared" ref="AU11:AU39" si="11">IFERROR(AVERAGE(AR11:AT11),"")</f>
        <v/>
      </c>
      <c r="AV11" s="553"/>
      <c r="AW11" s="553"/>
      <c r="AX11" s="553"/>
      <c r="AY11" s="554" t="str">
        <f t="shared" ref="AY11:AY39" si="12">IFERROR(AVERAGE(AV11:AX11),"")</f>
        <v/>
      </c>
      <c r="AZ11" s="556" t="str">
        <f t="shared" ref="AZ11:AZ39" si="13">IFERROR(AVERAGE(AY11,AU11,AQ11,AM11,AI11,AE11,AA11,W11,S11,O11),"")</f>
        <v/>
      </c>
    </row>
    <row r="12" spans="1:53" s="549" customFormat="1" x14ac:dyDescent="0.25">
      <c r="A12" s="557">
        <v>2</v>
      </c>
      <c r="B12" s="551" t="s">
        <v>793</v>
      </c>
      <c r="C12" s="558" t="s">
        <v>823</v>
      </c>
      <c r="D12" s="555"/>
      <c r="E12" s="559"/>
      <c r="F12" s="559"/>
      <c r="G12" s="554" t="str">
        <f t="shared" si="1"/>
        <v/>
      </c>
      <c r="H12" s="555"/>
      <c r="I12" s="559"/>
      <c r="J12" s="559"/>
      <c r="K12" s="554" t="str">
        <f t="shared" si="2"/>
        <v/>
      </c>
      <c r="L12" s="555">
        <v>1</v>
      </c>
      <c r="M12" s="559">
        <v>1</v>
      </c>
      <c r="N12" s="559"/>
      <c r="O12" s="554">
        <f t="shared" ref="O12:O39" si="14">IFERROR(AVERAGE(L12:N12),"")</f>
        <v>1</v>
      </c>
      <c r="P12" s="555"/>
      <c r="Q12" s="559"/>
      <c r="R12" s="559"/>
      <c r="S12" s="554" t="str">
        <f t="shared" si="4"/>
        <v/>
      </c>
      <c r="T12" s="555"/>
      <c r="U12" s="559"/>
      <c r="V12" s="559"/>
      <c r="W12" s="554" t="str">
        <f t="shared" si="5"/>
        <v/>
      </c>
      <c r="X12" s="555"/>
      <c r="Y12" s="559"/>
      <c r="Z12" s="559"/>
      <c r="AA12" s="554" t="str">
        <f t="shared" si="6"/>
        <v/>
      </c>
      <c r="AB12" s="555"/>
      <c r="AC12" s="559"/>
      <c r="AD12" s="559"/>
      <c r="AE12" s="554" t="str">
        <f t="shared" si="7"/>
        <v/>
      </c>
      <c r="AF12" s="555"/>
      <c r="AG12" s="559"/>
      <c r="AH12" s="559"/>
      <c r="AI12" s="554" t="str">
        <f t="shared" si="8"/>
        <v/>
      </c>
      <c r="AJ12" s="555"/>
      <c r="AK12" s="559"/>
      <c r="AL12" s="559"/>
      <c r="AM12" s="554" t="str">
        <f t="shared" si="9"/>
        <v/>
      </c>
      <c r="AN12" s="555"/>
      <c r="AO12" s="559"/>
      <c r="AP12" s="559"/>
      <c r="AQ12" s="554" t="str">
        <f t="shared" si="10"/>
        <v/>
      </c>
      <c r="AR12" s="555"/>
      <c r="AS12" s="559"/>
      <c r="AT12" s="559"/>
      <c r="AU12" s="554" t="str">
        <f t="shared" si="11"/>
        <v/>
      </c>
      <c r="AV12" s="555"/>
      <c r="AW12" s="559"/>
      <c r="AX12" s="559"/>
      <c r="AY12" s="554" t="str">
        <f t="shared" si="12"/>
        <v/>
      </c>
      <c r="AZ12" s="556">
        <f t="shared" si="13"/>
        <v>1</v>
      </c>
    </row>
    <row r="13" spans="1:53" s="549" customFormat="1" x14ac:dyDescent="0.25">
      <c r="A13" s="557">
        <v>3</v>
      </c>
      <c r="B13" s="551" t="s">
        <v>794</v>
      </c>
      <c r="C13" s="558" t="s">
        <v>823</v>
      </c>
      <c r="D13" s="555"/>
      <c r="E13" s="559"/>
      <c r="F13" s="559"/>
      <c r="G13" s="554" t="str">
        <f t="shared" si="1"/>
        <v/>
      </c>
      <c r="H13" s="555"/>
      <c r="I13" s="559"/>
      <c r="J13" s="559"/>
      <c r="K13" s="554" t="str">
        <f t="shared" si="2"/>
        <v/>
      </c>
      <c r="L13" s="555">
        <v>1</v>
      </c>
      <c r="M13" s="559">
        <v>1</v>
      </c>
      <c r="N13" s="559"/>
      <c r="O13" s="554">
        <f t="shared" si="14"/>
        <v>1</v>
      </c>
      <c r="P13" s="555"/>
      <c r="Q13" s="559"/>
      <c r="R13" s="559"/>
      <c r="S13" s="554" t="str">
        <f t="shared" si="4"/>
        <v/>
      </c>
      <c r="T13" s="555"/>
      <c r="U13" s="559"/>
      <c r="V13" s="559"/>
      <c r="W13" s="554" t="str">
        <f t="shared" si="5"/>
        <v/>
      </c>
      <c r="X13" s="555"/>
      <c r="Y13" s="559"/>
      <c r="Z13" s="559"/>
      <c r="AA13" s="554" t="str">
        <f t="shared" si="6"/>
        <v/>
      </c>
      <c r="AB13" s="555"/>
      <c r="AC13" s="559"/>
      <c r="AD13" s="559"/>
      <c r="AE13" s="554" t="str">
        <f t="shared" si="7"/>
        <v/>
      </c>
      <c r="AF13" s="555"/>
      <c r="AG13" s="559"/>
      <c r="AH13" s="559"/>
      <c r="AI13" s="554" t="str">
        <f t="shared" si="8"/>
        <v/>
      </c>
      <c r="AJ13" s="555"/>
      <c r="AK13" s="559"/>
      <c r="AL13" s="559"/>
      <c r="AM13" s="554" t="str">
        <f t="shared" si="9"/>
        <v/>
      </c>
      <c r="AN13" s="555"/>
      <c r="AO13" s="559"/>
      <c r="AP13" s="559"/>
      <c r="AQ13" s="554" t="str">
        <f t="shared" si="10"/>
        <v/>
      </c>
      <c r="AR13" s="555"/>
      <c r="AS13" s="559"/>
      <c r="AT13" s="559"/>
      <c r="AU13" s="554" t="str">
        <f t="shared" si="11"/>
        <v/>
      </c>
      <c r="AV13" s="555"/>
      <c r="AW13" s="559"/>
      <c r="AX13" s="559"/>
      <c r="AY13" s="554" t="str">
        <f t="shared" si="12"/>
        <v/>
      </c>
      <c r="AZ13" s="556">
        <f t="shared" si="13"/>
        <v>1</v>
      </c>
    </row>
    <row r="14" spans="1:53" s="549" customFormat="1" x14ac:dyDescent="0.25">
      <c r="A14" s="560">
        <v>4</v>
      </c>
      <c r="B14" s="551" t="s">
        <v>795</v>
      </c>
      <c r="C14" s="558" t="s">
        <v>823</v>
      </c>
      <c r="D14" s="555"/>
      <c r="E14" s="559"/>
      <c r="F14" s="559"/>
      <c r="G14" s="554" t="str">
        <f t="shared" si="1"/>
        <v/>
      </c>
      <c r="H14" s="555"/>
      <c r="I14" s="559"/>
      <c r="J14" s="559"/>
      <c r="K14" s="554" t="str">
        <f t="shared" si="2"/>
        <v/>
      </c>
      <c r="L14" s="555">
        <v>1</v>
      </c>
      <c r="M14" s="559">
        <v>1</v>
      </c>
      <c r="N14" s="559"/>
      <c r="O14" s="554">
        <f t="shared" si="14"/>
        <v>1</v>
      </c>
      <c r="P14" s="555"/>
      <c r="Q14" s="559"/>
      <c r="R14" s="559"/>
      <c r="S14" s="554" t="str">
        <f t="shared" si="4"/>
        <v/>
      </c>
      <c r="T14" s="555"/>
      <c r="U14" s="559"/>
      <c r="V14" s="559"/>
      <c r="W14" s="554" t="str">
        <f t="shared" si="5"/>
        <v/>
      </c>
      <c r="X14" s="555"/>
      <c r="Y14" s="559"/>
      <c r="Z14" s="559"/>
      <c r="AA14" s="554" t="str">
        <f t="shared" si="6"/>
        <v/>
      </c>
      <c r="AB14" s="555"/>
      <c r="AC14" s="559"/>
      <c r="AD14" s="559"/>
      <c r="AE14" s="554" t="str">
        <f t="shared" si="7"/>
        <v/>
      </c>
      <c r="AF14" s="555"/>
      <c r="AG14" s="559"/>
      <c r="AH14" s="559"/>
      <c r="AI14" s="554" t="str">
        <f t="shared" si="8"/>
        <v/>
      </c>
      <c r="AJ14" s="555"/>
      <c r="AK14" s="559"/>
      <c r="AL14" s="559"/>
      <c r="AM14" s="554" t="str">
        <f t="shared" si="9"/>
        <v/>
      </c>
      <c r="AN14" s="555"/>
      <c r="AO14" s="559"/>
      <c r="AP14" s="559"/>
      <c r="AQ14" s="554" t="str">
        <f t="shared" si="10"/>
        <v/>
      </c>
      <c r="AR14" s="555"/>
      <c r="AS14" s="559"/>
      <c r="AT14" s="559"/>
      <c r="AU14" s="554" t="str">
        <f t="shared" si="11"/>
        <v/>
      </c>
      <c r="AV14" s="555"/>
      <c r="AW14" s="559"/>
      <c r="AX14" s="559"/>
      <c r="AY14" s="554" t="str">
        <f t="shared" si="12"/>
        <v/>
      </c>
      <c r="AZ14" s="556">
        <f t="shared" si="13"/>
        <v>1</v>
      </c>
    </row>
    <row r="15" spans="1:53" s="549" customFormat="1" x14ac:dyDescent="0.25">
      <c r="A15" s="557">
        <v>5</v>
      </c>
      <c r="B15" s="551" t="s">
        <v>796</v>
      </c>
      <c r="C15" s="558" t="s">
        <v>823</v>
      </c>
      <c r="D15" s="555"/>
      <c r="E15" s="559"/>
      <c r="F15" s="559"/>
      <c r="G15" s="554" t="str">
        <f t="shared" si="1"/>
        <v/>
      </c>
      <c r="H15" s="555"/>
      <c r="I15" s="559"/>
      <c r="J15" s="559"/>
      <c r="K15" s="554" t="str">
        <f t="shared" si="2"/>
        <v/>
      </c>
      <c r="L15" s="555">
        <v>1</v>
      </c>
      <c r="M15" s="559">
        <v>1</v>
      </c>
      <c r="N15" s="559"/>
      <c r="O15" s="554">
        <f t="shared" si="14"/>
        <v>1</v>
      </c>
      <c r="P15" s="555"/>
      <c r="Q15" s="559"/>
      <c r="R15" s="559"/>
      <c r="S15" s="554" t="str">
        <f t="shared" si="4"/>
        <v/>
      </c>
      <c r="T15" s="555"/>
      <c r="U15" s="559"/>
      <c r="V15" s="559"/>
      <c r="W15" s="554" t="str">
        <f t="shared" si="5"/>
        <v/>
      </c>
      <c r="X15" s="555"/>
      <c r="Y15" s="559"/>
      <c r="Z15" s="559"/>
      <c r="AA15" s="554" t="str">
        <f t="shared" si="6"/>
        <v/>
      </c>
      <c r="AB15" s="555"/>
      <c r="AC15" s="559"/>
      <c r="AD15" s="559"/>
      <c r="AE15" s="554" t="str">
        <f t="shared" si="7"/>
        <v/>
      </c>
      <c r="AF15" s="555"/>
      <c r="AG15" s="559"/>
      <c r="AH15" s="559"/>
      <c r="AI15" s="554" t="str">
        <f t="shared" si="8"/>
        <v/>
      </c>
      <c r="AJ15" s="555"/>
      <c r="AK15" s="559"/>
      <c r="AL15" s="559"/>
      <c r="AM15" s="554" t="str">
        <f t="shared" si="9"/>
        <v/>
      </c>
      <c r="AN15" s="555"/>
      <c r="AO15" s="559"/>
      <c r="AP15" s="559"/>
      <c r="AQ15" s="554" t="str">
        <f t="shared" si="10"/>
        <v/>
      </c>
      <c r="AR15" s="555"/>
      <c r="AS15" s="559"/>
      <c r="AT15" s="559"/>
      <c r="AU15" s="554" t="str">
        <f t="shared" si="11"/>
        <v/>
      </c>
      <c r="AV15" s="555"/>
      <c r="AW15" s="559"/>
      <c r="AX15" s="559"/>
      <c r="AY15" s="554" t="str">
        <f t="shared" si="12"/>
        <v/>
      </c>
      <c r="AZ15" s="556">
        <f t="shared" si="13"/>
        <v>1</v>
      </c>
    </row>
    <row r="16" spans="1:53" s="562" customFormat="1" x14ac:dyDescent="0.25">
      <c r="A16" s="557">
        <v>6</v>
      </c>
      <c r="B16" s="551" t="s">
        <v>797</v>
      </c>
      <c r="C16" s="551" t="s">
        <v>823</v>
      </c>
      <c r="D16" s="555"/>
      <c r="E16" s="561"/>
      <c r="F16" s="561"/>
      <c r="G16" s="554" t="str">
        <f t="shared" si="1"/>
        <v/>
      </c>
      <c r="H16" s="555"/>
      <c r="I16" s="561"/>
      <c r="J16" s="561"/>
      <c r="K16" s="554" t="str">
        <f t="shared" si="2"/>
        <v/>
      </c>
      <c r="L16" s="555">
        <v>0.9</v>
      </c>
      <c r="M16" s="559">
        <v>0.9</v>
      </c>
      <c r="N16" s="561"/>
      <c r="O16" s="554">
        <f t="shared" si="14"/>
        <v>0.9</v>
      </c>
      <c r="P16" s="555"/>
      <c r="Q16" s="561"/>
      <c r="R16" s="561"/>
      <c r="S16" s="554" t="str">
        <f t="shared" si="4"/>
        <v/>
      </c>
      <c r="T16" s="555"/>
      <c r="U16" s="561"/>
      <c r="V16" s="561"/>
      <c r="W16" s="554" t="str">
        <f t="shared" si="5"/>
        <v/>
      </c>
      <c r="X16" s="555"/>
      <c r="Y16" s="561"/>
      <c r="Z16" s="561"/>
      <c r="AA16" s="554" t="str">
        <f t="shared" si="6"/>
        <v/>
      </c>
      <c r="AB16" s="555"/>
      <c r="AC16" s="561"/>
      <c r="AD16" s="561"/>
      <c r="AE16" s="554" t="str">
        <f t="shared" si="7"/>
        <v/>
      </c>
      <c r="AF16" s="555"/>
      <c r="AG16" s="561"/>
      <c r="AH16" s="561"/>
      <c r="AI16" s="554" t="str">
        <f t="shared" si="8"/>
        <v/>
      </c>
      <c r="AJ16" s="555"/>
      <c r="AK16" s="561"/>
      <c r="AL16" s="561"/>
      <c r="AM16" s="554" t="str">
        <f t="shared" si="9"/>
        <v/>
      </c>
      <c r="AN16" s="555"/>
      <c r="AO16" s="561"/>
      <c r="AP16" s="561"/>
      <c r="AQ16" s="554" t="str">
        <f t="shared" si="10"/>
        <v/>
      </c>
      <c r="AR16" s="555"/>
      <c r="AS16" s="561"/>
      <c r="AT16" s="561"/>
      <c r="AU16" s="554" t="str">
        <f t="shared" si="11"/>
        <v/>
      </c>
      <c r="AV16" s="555"/>
      <c r="AW16" s="561"/>
      <c r="AX16" s="561"/>
      <c r="AY16" s="554" t="str">
        <f t="shared" si="12"/>
        <v/>
      </c>
      <c r="AZ16" s="556">
        <f t="shared" si="13"/>
        <v>0.9</v>
      </c>
    </row>
    <row r="17" spans="1:52" s="549" customFormat="1" x14ac:dyDescent="0.25">
      <c r="A17" s="557">
        <f>A16+1</f>
        <v>7</v>
      </c>
      <c r="B17" s="551" t="s">
        <v>798</v>
      </c>
      <c r="C17" s="563" t="s">
        <v>823</v>
      </c>
      <c r="D17" s="564"/>
      <c r="E17" s="559"/>
      <c r="F17" s="559"/>
      <c r="G17" s="554" t="str">
        <f t="shared" si="1"/>
        <v/>
      </c>
      <c r="H17" s="564"/>
      <c r="I17" s="559"/>
      <c r="J17" s="559"/>
      <c r="K17" s="554" t="str">
        <f t="shared" si="2"/>
        <v/>
      </c>
      <c r="L17" s="565"/>
      <c r="M17" s="566"/>
      <c r="N17" s="566"/>
      <c r="O17" s="567" t="str">
        <f t="shared" si="14"/>
        <v/>
      </c>
      <c r="P17" s="564"/>
      <c r="Q17" s="559"/>
      <c r="R17" s="559"/>
      <c r="S17" s="554" t="str">
        <f t="shared" si="4"/>
        <v/>
      </c>
      <c r="T17" s="564"/>
      <c r="U17" s="559"/>
      <c r="V17" s="559"/>
      <c r="W17" s="554" t="str">
        <f t="shared" si="5"/>
        <v/>
      </c>
      <c r="X17" s="564"/>
      <c r="Y17" s="559"/>
      <c r="Z17" s="559"/>
      <c r="AA17" s="554" t="str">
        <f t="shared" si="6"/>
        <v/>
      </c>
      <c r="AB17" s="564"/>
      <c r="AC17" s="559"/>
      <c r="AD17" s="559"/>
      <c r="AE17" s="554" t="str">
        <f t="shared" si="7"/>
        <v/>
      </c>
      <c r="AF17" s="564"/>
      <c r="AG17" s="559"/>
      <c r="AH17" s="559"/>
      <c r="AI17" s="554" t="str">
        <f t="shared" si="8"/>
        <v/>
      </c>
      <c r="AJ17" s="564"/>
      <c r="AK17" s="559"/>
      <c r="AL17" s="559"/>
      <c r="AM17" s="554" t="str">
        <f t="shared" si="9"/>
        <v/>
      </c>
      <c r="AN17" s="564"/>
      <c r="AO17" s="559"/>
      <c r="AP17" s="559"/>
      <c r="AQ17" s="554" t="str">
        <f t="shared" si="10"/>
        <v/>
      </c>
      <c r="AR17" s="564"/>
      <c r="AS17" s="559"/>
      <c r="AT17" s="559"/>
      <c r="AU17" s="554" t="str">
        <f t="shared" si="11"/>
        <v/>
      </c>
      <c r="AV17" s="564"/>
      <c r="AW17" s="559"/>
      <c r="AX17" s="559"/>
      <c r="AY17" s="554" t="str">
        <f t="shared" si="12"/>
        <v/>
      </c>
      <c r="AZ17" s="556" t="str">
        <f t="shared" si="13"/>
        <v/>
      </c>
    </row>
    <row r="18" spans="1:52" s="549" customFormat="1" ht="13.8" x14ac:dyDescent="0.25">
      <c r="A18" s="557">
        <v>8</v>
      </c>
      <c r="B18" s="568" t="s">
        <v>799</v>
      </c>
      <c r="C18" s="563" t="s">
        <v>823</v>
      </c>
      <c r="D18" s="564"/>
      <c r="E18" s="559"/>
      <c r="F18" s="559"/>
      <c r="G18" s="554" t="str">
        <f t="shared" si="1"/>
        <v/>
      </c>
      <c r="H18" s="564"/>
      <c r="I18" s="559"/>
      <c r="J18" s="559"/>
      <c r="K18" s="554" t="str">
        <f t="shared" si="2"/>
        <v/>
      </c>
      <c r="L18" s="565"/>
      <c r="M18" s="566"/>
      <c r="N18" s="566"/>
      <c r="O18" s="567" t="str">
        <f t="shared" si="14"/>
        <v/>
      </c>
      <c r="P18" s="564"/>
      <c r="Q18" s="559"/>
      <c r="R18" s="559"/>
      <c r="S18" s="554" t="str">
        <f t="shared" si="4"/>
        <v/>
      </c>
      <c r="T18" s="564"/>
      <c r="U18" s="559"/>
      <c r="V18" s="559"/>
      <c r="W18" s="554" t="str">
        <f t="shared" si="5"/>
        <v/>
      </c>
      <c r="X18" s="564"/>
      <c r="Y18" s="559"/>
      <c r="Z18" s="559"/>
      <c r="AA18" s="554" t="str">
        <f t="shared" si="6"/>
        <v/>
      </c>
      <c r="AB18" s="564"/>
      <c r="AC18" s="559"/>
      <c r="AD18" s="559"/>
      <c r="AE18" s="554" t="str">
        <f t="shared" si="7"/>
        <v/>
      </c>
      <c r="AF18" s="564"/>
      <c r="AG18" s="559"/>
      <c r="AH18" s="559"/>
      <c r="AI18" s="554" t="str">
        <f t="shared" si="8"/>
        <v/>
      </c>
      <c r="AJ18" s="564"/>
      <c r="AK18" s="559"/>
      <c r="AL18" s="559"/>
      <c r="AM18" s="554" t="str">
        <f t="shared" si="9"/>
        <v/>
      </c>
      <c r="AN18" s="564"/>
      <c r="AO18" s="559"/>
      <c r="AP18" s="559"/>
      <c r="AQ18" s="554" t="str">
        <f t="shared" si="10"/>
        <v/>
      </c>
      <c r="AR18" s="564"/>
      <c r="AS18" s="559"/>
      <c r="AT18" s="559"/>
      <c r="AU18" s="554" t="str">
        <f t="shared" si="11"/>
        <v/>
      </c>
      <c r="AV18" s="564"/>
      <c r="AW18" s="559"/>
      <c r="AX18" s="559"/>
      <c r="AY18" s="554" t="str">
        <f t="shared" si="12"/>
        <v/>
      </c>
      <c r="AZ18" s="556" t="str">
        <f t="shared" si="13"/>
        <v/>
      </c>
    </row>
    <row r="19" spans="1:52" s="549" customFormat="1" x14ac:dyDescent="0.25">
      <c r="A19" s="557">
        <v>9</v>
      </c>
      <c r="B19" s="551" t="s">
        <v>800</v>
      </c>
      <c r="C19" s="563" t="s">
        <v>823</v>
      </c>
      <c r="D19" s="564"/>
      <c r="E19" s="559"/>
      <c r="F19" s="559"/>
      <c r="G19" s="554" t="str">
        <f t="shared" si="1"/>
        <v/>
      </c>
      <c r="H19" s="564"/>
      <c r="I19" s="559"/>
      <c r="J19" s="559"/>
      <c r="K19" s="554" t="str">
        <f t="shared" si="2"/>
        <v/>
      </c>
      <c r="L19" s="564">
        <v>1</v>
      </c>
      <c r="M19" s="559">
        <v>1</v>
      </c>
      <c r="N19" s="559"/>
      <c r="O19" s="554">
        <f t="shared" si="14"/>
        <v>1</v>
      </c>
      <c r="P19" s="564"/>
      <c r="Q19" s="559"/>
      <c r="R19" s="559"/>
      <c r="S19" s="554" t="str">
        <f t="shared" si="4"/>
        <v/>
      </c>
      <c r="T19" s="564"/>
      <c r="U19" s="559"/>
      <c r="V19" s="559"/>
      <c r="W19" s="554" t="str">
        <f t="shared" si="5"/>
        <v/>
      </c>
      <c r="X19" s="564"/>
      <c r="Y19" s="559"/>
      <c r="Z19" s="559"/>
      <c r="AA19" s="554" t="str">
        <f t="shared" si="6"/>
        <v/>
      </c>
      <c r="AB19" s="564"/>
      <c r="AC19" s="559"/>
      <c r="AD19" s="559"/>
      <c r="AE19" s="554" t="str">
        <f t="shared" si="7"/>
        <v/>
      </c>
      <c r="AF19" s="564"/>
      <c r="AG19" s="559"/>
      <c r="AH19" s="559"/>
      <c r="AI19" s="554" t="str">
        <f t="shared" si="8"/>
        <v/>
      </c>
      <c r="AJ19" s="564"/>
      <c r="AK19" s="559"/>
      <c r="AL19" s="559"/>
      <c r="AM19" s="554" t="str">
        <f t="shared" si="9"/>
        <v/>
      </c>
      <c r="AN19" s="564"/>
      <c r="AO19" s="559"/>
      <c r="AP19" s="559"/>
      <c r="AQ19" s="554" t="str">
        <f t="shared" si="10"/>
        <v/>
      </c>
      <c r="AR19" s="564"/>
      <c r="AS19" s="559"/>
      <c r="AT19" s="559"/>
      <c r="AU19" s="554" t="str">
        <f t="shared" si="11"/>
        <v/>
      </c>
      <c r="AV19" s="564"/>
      <c r="AW19" s="559"/>
      <c r="AX19" s="559"/>
      <c r="AY19" s="554" t="str">
        <f t="shared" si="12"/>
        <v/>
      </c>
      <c r="AZ19" s="556">
        <f t="shared" si="13"/>
        <v>1</v>
      </c>
    </row>
    <row r="20" spans="1:52" s="549" customFormat="1" x14ac:dyDescent="0.25">
      <c r="A20" s="557">
        <v>10</v>
      </c>
      <c r="B20" s="551" t="s">
        <v>801</v>
      </c>
      <c r="C20" s="563" t="s">
        <v>823</v>
      </c>
      <c r="D20" s="564"/>
      <c r="E20" s="559"/>
      <c r="F20" s="559"/>
      <c r="G20" s="554" t="str">
        <f t="shared" si="1"/>
        <v/>
      </c>
      <c r="H20" s="564"/>
      <c r="I20" s="559"/>
      <c r="J20" s="559"/>
      <c r="K20" s="554" t="str">
        <f t="shared" si="2"/>
        <v/>
      </c>
      <c r="L20" s="564">
        <v>1</v>
      </c>
      <c r="M20" s="559">
        <v>1</v>
      </c>
      <c r="N20" s="559"/>
      <c r="O20" s="554">
        <f t="shared" ref="O20" si="15">IFERROR(AVERAGE(L20:N20),"")</f>
        <v>1</v>
      </c>
      <c r="P20" s="564"/>
      <c r="Q20" s="559"/>
      <c r="R20" s="559"/>
      <c r="S20" s="554" t="str">
        <f t="shared" si="4"/>
        <v/>
      </c>
      <c r="T20" s="564"/>
      <c r="U20" s="559"/>
      <c r="V20" s="559"/>
      <c r="W20" s="554" t="str">
        <f t="shared" si="5"/>
        <v/>
      </c>
      <c r="X20" s="564"/>
      <c r="Y20" s="559"/>
      <c r="Z20" s="559"/>
      <c r="AA20" s="554" t="str">
        <f t="shared" si="6"/>
        <v/>
      </c>
      <c r="AB20" s="564"/>
      <c r="AC20" s="559"/>
      <c r="AD20" s="559"/>
      <c r="AE20" s="554" t="str">
        <f t="shared" si="7"/>
        <v/>
      </c>
      <c r="AF20" s="564"/>
      <c r="AG20" s="559"/>
      <c r="AH20" s="559"/>
      <c r="AI20" s="554" t="str">
        <f t="shared" si="8"/>
        <v/>
      </c>
      <c r="AJ20" s="564"/>
      <c r="AK20" s="559"/>
      <c r="AL20" s="559"/>
      <c r="AM20" s="554" t="str">
        <f t="shared" si="9"/>
        <v/>
      </c>
      <c r="AN20" s="564"/>
      <c r="AO20" s="559"/>
      <c r="AP20" s="559"/>
      <c r="AQ20" s="554" t="str">
        <f t="shared" si="10"/>
        <v/>
      </c>
      <c r="AR20" s="564"/>
      <c r="AS20" s="559"/>
      <c r="AT20" s="559"/>
      <c r="AU20" s="554" t="str">
        <f t="shared" si="11"/>
        <v/>
      </c>
      <c r="AV20" s="564"/>
      <c r="AW20" s="559"/>
      <c r="AX20" s="559"/>
      <c r="AY20" s="554" t="str">
        <f t="shared" si="12"/>
        <v/>
      </c>
      <c r="AZ20" s="556">
        <f t="shared" si="13"/>
        <v>1</v>
      </c>
    </row>
    <row r="21" spans="1:52" s="549" customFormat="1" x14ac:dyDescent="0.25">
      <c r="A21" s="557">
        <v>11</v>
      </c>
      <c r="B21" s="551" t="s">
        <v>802</v>
      </c>
      <c r="C21" s="563" t="s">
        <v>823</v>
      </c>
      <c r="D21" s="564"/>
      <c r="E21" s="559"/>
      <c r="F21" s="559"/>
      <c r="G21" s="554" t="str">
        <f t="shared" si="1"/>
        <v/>
      </c>
      <c r="H21" s="564"/>
      <c r="I21" s="559"/>
      <c r="J21" s="559"/>
      <c r="K21" s="554" t="str">
        <f t="shared" si="2"/>
        <v/>
      </c>
      <c r="L21" s="565"/>
      <c r="M21" s="566"/>
      <c r="N21" s="566"/>
      <c r="O21" s="567" t="str">
        <f t="shared" si="14"/>
        <v/>
      </c>
      <c r="P21" s="564"/>
      <c r="Q21" s="559"/>
      <c r="R21" s="559"/>
      <c r="S21" s="554" t="str">
        <f t="shared" si="4"/>
        <v/>
      </c>
      <c r="T21" s="564"/>
      <c r="U21" s="559"/>
      <c r="V21" s="559"/>
      <c r="W21" s="554" t="str">
        <f t="shared" si="5"/>
        <v/>
      </c>
      <c r="X21" s="564"/>
      <c r="Y21" s="559"/>
      <c r="Z21" s="559"/>
      <c r="AA21" s="554" t="str">
        <f t="shared" si="6"/>
        <v/>
      </c>
      <c r="AB21" s="564"/>
      <c r="AC21" s="559"/>
      <c r="AD21" s="559"/>
      <c r="AE21" s="554" t="str">
        <f t="shared" si="7"/>
        <v/>
      </c>
      <c r="AF21" s="564"/>
      <c r="AG21" s="559"/>
      <c r="AH21" s="559"/>
      <c r="AI21" s="554" t="str">
        <f t="shared" si="8"/>
        <v/>
      </c>
      <c r="AJ21" s="564"/>
      <c r="AK21" s="559"/>
      <c r="AL21" s="559"/>
      <c r="AM21" s="554" t="str">
        <f t="shared" si="9"/>
        <v/>
      </c>
      <c r="AN21" s="564"/>
      <c r="AO21" s="559"/>
      <c r="AP21" s="559"/>
      <c r="AQ21" s="554" t="str">
        <f t="shared" si="10"/>
        <v/>
      </c>
      <c r="AR21" s="564"/>
      <c r="AS21" s="559"/>
      <c r="AT21" s="559"/>
      <c r="AU21" s="554" t="str">
        <f t="shared" si="11"/>
        <v/>
      </c>
      <c r="AV21" s="564"/>
      <c r="AW21" s="559"/>
      <c r="AX21" s="559"/>
      <c r="AY21" s="554" t="str">
        <f t="shared" si="12"/>
        <v/>
      </c>
      <c r="AZ21" s="556" t="str">
        <f t="shared" si="13"/>
        <v/>
      </c>
    </row>
    <row r="22" spans="1:52" s="549" customFormat="1" x14ac:dyDescent="0.25">
      <c r="A22" s="557">
        <v>12</v>
      </c>
      <c r="B22" s="551" t="s">
        <v>803</v>
      </c>
      <c r="C22" s="563" t="s">
        <v>823</v>
      </c>
      <c r="D22" s="564"/>
      <c r="E22" s="559"/>
      <c r="F22" s="559"/>
      <c r="G22" s="554" t="str">
        <f t="shared" si="1"/>
        <v/>
      </c>
      <c r="H22" s="564"/>
      <c r="I22" s="559"/>
      <c r="J22" s="559"/>
      <c r="K22" s="554" t="str">
        <f t="shared" si="2"/>
        <v/>
      </c>
      <c r="L22" s="564">
        <v>1</v>
      </c>
      <c r="M22" s="559">
        <v>1</v>
      </c>
      <c r="N22" s="559"/>
      <c r="O22" s="554">
        <f t="shared" si="14"/>
        <v>1</v>
      </c>
      <c r="P22" s="564"/>
      <c r="Q22" s="559"/>
      <c r="R22" s="559"/>
      <c r="S22" s="554" t="str">
        <f t="shared" si="4"/>
        <v/>
      </c>
      <c r="T22" s="564"/>
      <c r="U22" s="559"/>
      <c r="V22" s="559"/>
      <c r="W22" s="554" t="str">
        <f t="shared" si="5"/>
        <v/>
      </c>
      <c r="X22" s="564"/>
      <c r="Y22" s="559"/>
      <c r="Z22" s="559"/>
      <c r="AA22" s="554" t="str">
        <f t="shared" si="6"/>
        <v/>
      </c>
      <c r="AB22" s="564"/>
      <c r="AC22" s="559"/>
      <c r="AD22" s="559"/>
      <c r="AE22" s="554" t="str">
        <f t="shared" si="7"/>
        <v/>
      </c>
      <c r="AF22" s="564"/>
      <c r="AG22" s="559"/>
      <c r="AH22" s="559"/>
      <c r="AI22" s="554" t="str">
        <f t="shared" si="8"/>
        <v/>
      </c>
      <c r="AJ22" s="564"/>
      <c r="AK22" s="559"/>
      <c r="AL22" s="559"/>
      <c r="AM22" s="554" t="str">
        <f t="shared" si="9"/>
        <v/>
      </c>
      <c r="AN22" s="564"/>
      <c r="AO22" s="559"/>
      <c r="AP22" s="559"/>
      <c r="AQ22" s="554" t="str">
        <f t="shared" si="10"/>
        <v/>
      </c>
      <c r="AR22" s="564"/>
      <c r="AS22" s="559"/>
      <c r="AT22" s="559"/>
      <c r="AU22" s="554" t="str">
        <f t="shared" si="11"/>
        <v/>
      </c>
      <c r="AV22" s="564"/>
      <c r="AW22" s="559"/>
      <c r="AX22" s="559"/>
      <c r="AY22" s="554" t="str">
        <f t="shared" si="12"/>
        <v/>
      </c>
      <c r="AZ22" s="556">
        <f t="shared" si="13"/>
        <v>1</v>
      </c>
    </row>
    <row r="23" spans="1:52" s="549" customFormat="1" x14ac:dyDescent="0.25">
      <c r="A23" s="557">
        <v>13</v>
      </c>
      <c r="B23" s="551" t="s">
        <v>804</v>
      </c>
      <c r="C23" s="563" t="s">
        <v>823</v>
      </c>
      <c r="D23" s="564"/>
      <c r="E23" s="559"/>
      <c r="F23" s="559"/>
      <c r="G23" s="554" t="str">
        <f t="shared" si="1"/>
        <v/>
      </c>
      <c r="H23" s="564"/>
      <c r="I23" s="559"/>
      <c r="J23" s="559"/>
      <c r="K23" s="554" t="str">
        <f t="shared" si="2"/>
        <v/>
      </c>
      <c r="L23" s="564">
        <v>1</v>
      </c>
      <c r="M23" s="559">
        <v>1</v>
      </c>
      <c r="N23" s="559"/>
      <c r="O23" s="554">
        <f t="shared" si="14"/>
        <v>1</v>
      </c>
      <c r="P23" s="564"/>
      <c r="Q23" s="559"/>
      <c r="R23" s="559"/>
      <c r="S23" s="554" t="str">
        <f t="shared" si="4"/>
        <v/>
      </c>
      <c r="T23" s="564"/>
      <c r="U23" s="559"/>
      <c r="V23" s="559"/>
      <c r="W23" s="554" t="str">
        <f t="shared" si="5"/>
        <v/>
      </c>
      <c r="X23" s="564"/>
      <c r="Y23" s="559"/>
      <c r="Z23" s="559"/>
      <c r="AA23" s="554" t="str">
        <f t="shared" si="6"/>
        <v/>
      </c>
      <c r="AB23" s="564"/>
      <c r="AC23" s="559"/>
      <c r="AD23" s="559"/>
      <c r="AE23" s="554" t="str">
        <f t="shared" si="7"/>
        <v/>
      </c>
      <c r="AF23" s="564"/>
      <c r="AG23" s="559"/>
      <c r="AH23" s="559"/>
      <c r="AI23" s="554" t="str">
        <f t="shared" si="8"/>
        <v/>
      </c>
      <c r="AJ23" s="564"/>
      <c r="AK23" s="559"/>
      <c r="AL23" s="559"/>
      <c r="AM23" s="554" t="str">
        <f t="shared" si="9"/>
        <v/>
      </c>
      <c r="AN23" s="564"/>
      <c r="AO23" s="559"/>
      <c r="AP23" s="559"/>
      <c r="AQ23" s="554" t="str">
        <f t="shared" si="10"/>
        <v/>
      </c>
      <c r="AR23" s="564"/>
      <c r="AS23" s="559"/>
      <c r="AT23" s="559"/>
      <c r="AU23" s="554" t="str">
        <f t="shared" si="11"/>
        <v/>
      </c>
      <c r="AV23" s="564"/>
      <c r="AW23" s="559"/>
      <c r="AX23" s="559"/>
      <c r="AY23" s="554" t="str">
        <f t="shared" si="12"/>
        <v/>
      </c>
      <c r="AZ23" s="556">
        <f t="shared" si="13"/>
        <v>1</v>
      </c>
    </row>
    <row r="24" spans="1:52" s="549" customFormat="1" x14ac:dyDescent="0.25">
      <c r="A24" s="557">
        <v>14</v>
      </c>
      <c r="B24" s="551" t="s">
        <v>805</v>
      </c>
      <c r="C24" s="563" t="s">
        <v>823</v>
      </c>
      <c r="D24" s="564"/>
      <c r="E24" s="559"/>
      <c r="F24" s="559"/>
      <c r="G24" s="554" t="str">
        <f t="shared" si="1"/>
        <v/>
      </c>
      <c r="H24" s="564"/>
      <c r="I24" s="559"/>
      <c r="J24" s="559"/>
      <c r="K24" s="554" t="str">
        <f t="shared" si="2"/>
        <v/>
      </c>
      <c r="L24" s="565"/>
      <c r="M24" s="566"/>
      <c r="N24" s="566"/>
      <c r="O24" s="567" t="str">
        <f t="shared" si="14"/>
        <v/>
      </c>
      <c r="P24" s="564"/>
      <c r="Q24" s="559"/>
      <c r="R24" s="559"/>
      <c r="S24" s="554" t="str">
        <f t="shared" si="4"/>
        <v/>
      </c>
      <c r="T24" s="564"/>
      <c r="U24" s="559"/>
      <c r="V24" s="559"/>
      <c r="W24" s="554" t="str">
        <f t="shared" si="5"/>
        <v/>
      </c>
      <c r="X24" s="564"/>
      <c r="Y24" s="559"/>
      <c r="Z24" s="559"/>
      <c r="AA24" s="554" t="str">
        <f t="shared" si="6"/>
        <v/>
      </c>
      <c r="AB24" s="564"/>
      <c r="AC24" s="559"/>
      <c r="AD24" s="559"/>
      <c r="AE24" s="554" t="str">
        <f t="shared" si="7"/>
        <v/>
      </c>
      <c r="AF24" s="564"/>
      <c r="AG24" s="559"/>
      <c r="AH24" s="559"/>
      <c r="AI24" s="554" t="str">
        <f t="shared" si="8"/>
        <v/>
      </c>
      <c r="AJ24" s="564"/>
      <c r="AK24" s="559"/>
      <c r="AL24" s="559"/>
      <c r="AM24" s="554" t="str">
        <f t="shared" si="9"/>
        <v/>
      </c>
      <c r="AN24" s="564"/>
      <c r="AO24" s="559"/>
      <c r="AP24" s="559"/>
      <c r="AQ24" s="554" t="str">
        <f t="shared" si="10"/>
        <v/>
      </c>
      <c r="AR24" s="564"/>
      <c r="AS24" s="559"/>
      <c r="AT24" s="559"/>
      <c r="AU24" s="554" t="str">
        <f t="shared" si="11"/>
        <v/>
      </c>
      <c r="AV24" s="564"/>
      <c r="AW24" s="559"/>
      <c r="AX24" s="559"/>
      <c r="AY24" s="554" t="str">
        <f t="shared" si="12"/>
        <v/>
      </c>
      <c r="AZ24" s="556" t="str">
        <f t="shared" si="13"/>
        <v/>
      </c>
    </row>
    <row r="25" spans="1:52" s="549" customFormat="1" ht="26.4" x14ac:dyDescent="0.25">
      <c r="A25" s="557">
        <v>15</v>
      </c>
      <c r="B25" s="551" t="s">
        <v>806</v>
      </c>
      <c r="C25" s="563" t="s">
        <v>823</v>
      </c>
      <c r="D25" s="564"/>
      <c r="E25" s="559"/>
      <c r="F25" s="559"/>
      <c r="G25" s="554" t="str">
        <f t="shared" si="1"/>
        <v/>
      </c>
      <c r="H25" s="564"/>
      <c r="I25" s="559"/>
      <c r="J25" s="559"/>
      <c r="K25" s="554" t="str">
        <f t="shared" si="2"/>
        <v/>
      </c>
      <c r="L25" s="564">
        <v>1</v>
      </c>
      <c r="M25" s="559">
        <v>1</v>
      </c>
      <c r="N25" s="559"/>
      <c r="O25" s="554">
        <f t="shared" si="14"/>
        <v>1</v>
      </c>
      <c r="P25" s="564"/>
      <c r="Q25" s="559"/>
      <c r="R25" s="559"/>
      <c r="S25" s="554" t="str">
        <f t="shared" si="4"/>
        <v/>
      </c>
      <c r="T25" s="564"/>
      <c r="U25" s="559"/>
      <c r="V25" s="559"/>
      <c r="W25" s="554" t="str">
        <f t="shared" si="5"/>
        <v/>
      </c>
      <c r="X25" s="564"/>
      <c r="Y25" s="559"/>
      <c r="Z25" s="559"/>
      <c r="AA25" s="554" t="str">
        <f t="shared" si="6"/>
        <v/>
      </c>
      <c r="AB25" s="564"/>
      <c r="AC25" s="559"/>
      <c r="AD25" s="559"/>
      <c r="AE25" s="554" t="str">
        <f t="shared" si="7"/>
        <v/>
      </c>
      <c r="AF25" s="564"/>
      <c r="AG25" s="559"/>
      <c r="AH25" s="559"/>
      <c r="AI25" s="554" t="str">
        <f t="shared" si="8"/>
        <v/>
      </c>
      <c r="AJ25" s="564"/>
      <c r="AK25" s="559"/>
      <c r="AL25" s="559"/>
      <c r="AM25" s="554" t="str">
        <f t="shared" si="9"/>
        <v/>
      </c>
      <c r="AN25" s="564"/>
      <c r="AO25" s="559"/>
      <c r="AP25" s="559"/>
      <c r="AQ25" s="554" t="str">
        <f t="shared" si="10"/>
        <v/>
      </c>
      <c r="AR25" s="564"/>
      <c r="AS25" s="559"/>
      <c r="AT25" s="559"/>
      <c r="AU25" s="554" t="str">
        <f t="shared" si="11"/>
        <v/>
      </c>
      <c r="AV25" s="564"/>
      <c r="AW25" s="559"/>
      <c r="AX25" s="559"/>
      <c r="AY25" s="554" t="str">
        <f t="shared" si="12"/>
        <v/>
      </c>
      <c r="AZ25" s="556">
        <f t="shared" si="13"/>
        <v>1</v>
      </c>
    </row>
    <row r="26" spans="1:52" s="549" customFormat="1" x14ac:dyDescent="0.25">
      <c r="A26" s="557">
        <v>16</v>
      </c>
      <c r="B26" s="551" t="s">
        <v>807</v>
      </c>
      <c r="C26" s="563" t="s">
        <v>823</v>
      </c>
      <c r="D26" s="564"/>
      <c r="E26" s="559"/>
      <c r="F26" s="559"/>
      <c r="G26" s="554" t="str">
        <f t="shared" si="1"/>
        <v/>
      </c>
      <c r="H26" s="564"/>
      <c r="I26" s="559"/>
      <c r="J26" s="559"/>
      <c r="K26" s="554" t="str">
        <f t="shared" si="2"/>
        <v/>
      </c>
      <c r="L26" s="564">
        <v>1</v>
      </c>
      <c r="M26" s="559">
        <v>1</v>
      </c>
      <c r="N26" s="559"/>
      <c r="O26" s="554">
        <f t="shared" si="14"/>
        <v>1</v>
      </c>
      <c r="P26" s="564"/>
      <c r="Q26" s="559"/>
      <c r="R26" s="559"/>
      <c r="S26" s="554" t="str">
        <f t="shared" si="4"/>
        <v/>
      </c>
      <c r="T26" s="564"/>
      <c r="U26" s="559"/>
      <c r="V26" s="559"/>
      <c r="W26" s="554" t="str">
        <f t="shared" si="5"/>
        <v/>
      </c>
      <c r="X26" s="564"/>
      <c r="Y26" s="559"/>
      <c r="Z26" s="559"/>
      <c r="AA26" s="554" t="str">
        <f t="shared" si="6"/>
        <v/>
      </c>
      <c r="AB26" s="564"/>
      <c r="AC26" s="559"/>
      <c r="AD26" s="559"/>
      <c r="AE26" s="554" t="str">
        <f t="shared" si="7"/>
        <v/>
      </c>
      <c r="AF26" s="564"/>
      <c r="AG26" s="559"/>
      <c r="AH26" s="559"/>
      <c r="AI26" s="554" t="str">
        <f t="shared" si="8"/>
        <v/>
      </c>
      <c r="AJ26" s="564"/>
      <c r="AK26" s="559"/>
      <c r="AL26" s="559"/>
      <c r="AM26" s="554" t="str">
        <f t="shared" si="9"/>
        <v/>
      </c>
      <c r="AN26" s="564"/>
      <c r="AO26" s="559"/>
      <c r="AP26" s="559"/>
      <c r="AQ26" s="554" t="str">
        <f t="shared" si="10"/>
        <v/>
      </c>
      <c r="AR26" s="564"/>
      <c r="AS26" s="559"/>
      <c r="AT26" s="559"/>
      <c r="AU26" s="554" t="str">
        <f t="shared" si="11"/>
        <v/>
      </c>
      <c r="AV26" s="564"/>
      <c r="AW26" s="559"/>
      <c r="AX26" s="559"/>
      <c r="AY26" s="554" t="str">
        <f t="shared" si="12"/>
        <v/>
      </c>
      <c r="AZ26" s="556">
        <f t="shared" si="13"/>
        <v>1</v>
      </c>
    </row>
    <row r="27" spans="1:52" s="549" customFormat="1" x14ac:dyDescent="0.25">
      <c r="A27" s="557">
        <v>17</v>
      </c>
      <c r="B27" s="551" t="s">
        <v>808</v>
      </c>
      <c r="C27" s="563" t="s">
        <v>823</v>
      </c>
      <c r="D27" s="564"/>
      <c r="E27" s="559"/>
      <c r="F27" s="559"/>
      <c r="G27" s="554" t="str">
        <f t="shared" si="1"/>
        <v/>
      </c>
      <c r="H27" s="564"/>
      <c r="I27" s="559"/>
      <c r="J27" s="559"/>
      <c r="K27" s="554" t="str">
        <f t="shared" si="2"/>
        <v/>
      </c>
      <c r="L27" s="565"/>
      <c r="M27" s="566"/>
      <c r="N27" s="566"/>
      <c r="O27" s="567" t="str">
        <f t="shared" si="14"/>
        <v/>
      </c>
      <c r="P27" s="564"/>
      <c r="Q27" s="559"/>
      <c r="R27" s="559"/>
      <c r="S27" s="554" t="str">
        <f t="shared" si="4"/>
        <v/>
      </c>
      <c r="T27" s="564"/>
      <c r="U27" s="559"/>
      <c r="V27" s="559"/>
      <c r="W27" s="554" t="str">
        <f t="shared" si="5"/>
        <v/>
      </c>
      <c r="X27" s="564"/>
      <c r="Y27" s="559"/>
      <c r="Z27" s="559"/>
      <c r="AA27" s="554" t="str">
        <f t="shared" si="6"/>
        <v/>
      </c>
      <c r="AB27" s="564"/>
      <c r="AC27" s="559"/>
      <c r="AD27" s="559"/>
      <c r="AE27" s="554" t="str">
        <f t="shared" si="7"/>
        <v/>
      </c>
      <c r="AF27" s="564"/>
      <c r="AG27" s="559"/>
      <c r="AH27" s="559"/>
      <c r="AI27" s="554" t="str">
        <f t="shared" si="8"/>
        <v/>
      </c>
      <c r="AJ27" s="564"/>
      <c r="AK27" s="559"/>
      <c r="AL27" s="559"/>
      <c r="AM27" s="554" t="str">
        <f t="shared" si="9"/>
        <v/>
      </c>
      <c r="AN27" s="564"/>
      <c r="AO27" s="559"/>
      <c r="AP27" s="559"/>
      <c r="AQ27" s="554" t="str">
        <f t="shared" si="10"/>
        <v/>
      </c>
      <c r="AR27" s="564"/>
      <c r="AS27" s="559"/>
      <c r="AT27" s="559"/>
      <c r="AU27" s="554" t="str">
        <f t="shared" si="11"/>
        <v/>
      </c>
      <c r="AV27" s="564"/>
      <c r="AW27" s="559"/>
      <c r="AX27" s="559"/>
      <c r="AY27" s="554" t="str">
        <f t="shared" si="12"/>
        <v/>
      </c>
      <c r="AZ27" s="556" t="str">
        <f t="shared" si="13"/>
        <v/>
      </c>
    </row>
    <row r="28" spans="1:52" s="549" customFormat="1" x14ac:dyDescent="0.25">
      <c r="A28" s="557">
        <v>18</v>
      </c>
      <c r="B28" s="551" t="s">
        <v>809</v>
      </c>
      <c r="C28" s="563" t="s">
        <v>823</v>
      </c>
      <c r="D28" s="564"/>
      <c r="E28" s="559"/>
      <c r="F28" s="559"/>
      <c r="G28" s="554" t="str">
        <f t="shared" si="1"/>
        <v/>
      </c>
      <c r="H28" s="564"/>
      <c r="I28" s="559"/>
      <c r="J28" s="559"/>
      <c r="K28" s="554" t="str">
        <f t="shared" si="2"/>
        <v/>
      </c>
      <c r="L28" s="564">
        <v>1</v>
      </c>
      <c r="M28" s="559">
        <v>1</v>
      </c>
      <c r="N28" s="559"/>
      <c r="O28" s="554">
        <f t="shared" si="14"/>
        <v>1</v>
      </c>
      <c r="P28" s="564"/>
      <c r="Q28" s="559"/>
      <c r="R28" s="559"/>
      <c r="S28" s="554" t="str">
        <f t="shared" si="4"/>
        <v/>
      </c>
      <c r="T28" s="564"/>
      <c r="U28" s="559"/>
      <c r="V28" s="559"/>
      <c r="W28" s="554" t="str">
        <f t="shared" si="5"/>
        <v/>
      </c>
      <c r="X28" s="564"/>
      <c r="Y28" s="559"/>
      <c r="Z28" s="559"/>
      <c r="AA28" s="554" t="str">
        <f t="shared" si="6"/>
        <v/>
      </c>
      <c r="AB28" s="564"/>
      <c r="AC28" s="559"/>
      <c r="AD28" s="559"/>
      <c r="AE28" s="554" t="str">
        <f t="shared" si="7"/>
        <v/>
      </c>
      <c r="AF28" s="564"/>
      <c r="AG28" s="559"/>
      <c r="AH28" s="559"/>
      <c r="AI28" s="554" t="str">
        <f t="shared" si="8"/>
        <v/>
      </c>
      <c r="AJ28" s="564"/>
      <c r="AK28" s="559"/>
      <c r="AL28" s="559"/>
      <c r="AM28" s="554" t="str">
        <f t="shared" si="9"/>
        <v/>
      </c>
      <c r="AN28" s="564"/>
      <c r="AO28" s="559"/>
      <c r="AP28" s="559"/>
      <c r="AQ28" s="554" t="str">
        <f t="shared" si="10"/>
        <v/>
      </c>
      <c r="AR28" s="564"/>
      <c r="AS28" s="559"/>
      <c r="AT28" s="559"/>
      <c r="AU28" s="554" t="str">
        <f t="shared" si="11"/>
        <v/>
      </c>
      <c r="AV28" s="564"/>
      <c r="AW28" s="559"/>
      <c r="AX28" s="559"/>
      <c r="AY28" s="554" t="str">
        <f t="shared" si="12"/>
        <v/>
      </c>
      <c r="AZ28" s="556">
        <f t="shared" si="13"/>
        <v>1</v>
      </c>
    </row>
    <row r="29" spans="1:52" s="549" customFormat="1" x14ac:dyDescent="0.25">
      <c r="A29" s="557">
        <v>19</v>
      </c>
      <c r="B29" s="551" t="s">
        <v>810</v>
      </c>
      <c r="C29" s="563" t="s">
        <v>823</v>
      </c>
      <c r="D29" s="564"/>
      <c r="E29" s="559"/>
      <c r="F29" s="559"/>
      <c r="G29" s="554" t="str">
        <f t="shared" si="1"/>
        <v/>
      </c>
      <c r="H29" s="564"/>
      <c r="I29" s="559"/>
      <c r="J29" s="559"/>
      <c r="K29" s="554" t="str">
        <f t="shared" si="2"/>
        <v/>
      </c>
      <c r="L29" s="564">
        <v>1</v>
      </c>
      <c r="M29" s="559">
        <v>1</v>
      </c>
      <c r="N29" s="559"/>
      <c r="O29" s="554">
        <f t="shared" si="14"/>
        <v>1</v>
      </c>
      <c r="P29" s="564"/>
      <c r="Q29" s="559"/>
      <c r="R29" s="559"/>
      <c r="S29" s="554" t="str">
        <f t="shared" si="4"/>
        <v/>
      </c>
      <c r="T29" s="564"/>
      <c r="U29" s="559"/>
      <c r="V29" s="559"/>
      <c r="W29" s="554" t="str">
        <f t="shared" si="5"/>
        <v/>
      </c>
      <c r="X29" s="564"/>
      <c r="Y29" s="559"/>
      <c r="Z29" s="559"/>
      <c r="AA29" s="554" t="str">
        <f t="shared" si="6"/>
        <v/>
      </c>
      <c r="AB29" s="564"/>
      <c r="AC29" s="559"/>
      <c r="AD29" s="559"/>
      <c r="AE29" s="554" t="str">
        <f t="shared" si="7"/>
        <v/>
      </c>
      <c r="AF29" s="564"/>
      <c r="AG29" s="559"/>
      <c r="AH29" s="559"/>
      <c r="AI29" s="554" t="str">
        <f t="shared" si="8"/>
        <v/>
      </c>
      <c r="AJ29" s="564"/>
      <c r="AK29" s="559"/>
      <c r="AL29" s="559"/>
      <c r="AM29" s="554" t="str">
        <f t="shared" si="9"/>
        <v/>
      </c>
      <c r="AN29" s="564"/>
      <c r="AO29" s="559"/>
      <c r="AP29" s="559"/>
      <c r="AQ29" s="554" t="str">
        <f t="shared" si="10"/>
        <v/>
      </c>
      <c r="AR29" s="564"/>
      <c r="AS29" s="559"/>
      <c r="AT29" s="559"/>
      <c r="AU29" s="554" t="str">
        <f t="shared" si="11"/>
        <v/>
      </c>
      <c r="AV29" s="564"/>
      <c r="AW29" s="559"/>
      <c r="AX29" s="559"/>
      <c r="AY29" s="554" t="str">
        <f t="shared" si="12"/>
        <v/>
      </c>
      <c r="AZ29" s="556">
        <f t="shared" si="13"/>
        <v>1</v>
      </c>
    </row>
    <row r="30" spans="1:52" s="549" customFormat="1" x14ac:dyDescent="0.25">
      <c r="A30" s="557">
        <v>20</v>
      </c>
      <c r="B30" s="551" t="s">
        <v>811</v>
      </c>
      <c r="C30" s="563" t="s">
        <v>823</v>
      </c>
      <c r="D30" s="564"/>
      <c r="E30" s="559"/>
      <c r="F30" s="559"/>
      <c r="G30" s="554" t="str">
        <f t="shared" si="1"/>
        <v/>
      </c>
      <c r="H30" s="564"/>
      <c r="I30" s="559"/>
      <c r="J30" s="559"/>
      <c r="K30" s="554" t="str">
        <f t="shared" si="2"/>
        <v/>
      </c>
      <c r="L30" s="564">
        <v>1</v>
      </c>
      <c r="M30" s="559">
        <v>1</v>
      </c>
      <c r="N30" s="559"/>
      <c r="O30" s="554">
        <f t="shared" si="14"/>
        <v>1</v>
      </c>
      <c r="P30" s="564"/>
      <c r="Q30" s="559"/>
      <c r="R30" s="559"/>
      <c r="S30" s="554" t="str">
        <f t="shared" si="4"/>
        <v/>
      </c>
      <c r="T30" s="564"/>
      <c r="U30" s="559"/>
      <c r="V30" s="559"/>
      <c r="W30" s="554" t="str">
        <f t="shared" si="5"/>
        <v/>
      </c>
      <c r="X30" s="564"/>
      <c r="Y30" s="559"/>
      <c r="Z30" s="559"/>
      <c r="AA30" s="554" t="str">
        <f t="shared" si="6"/>
        <v/>
      </c>
      <c r="AB30" s="564"/>
      <c r="AC30" s="559"/>
      <c r="AD30" s="559"/>
      <c r="AE30" s="554" t="str">
        <f t="shared" si="7"/>
        <v/>
      </c>
      <c r="AF30" s="564"/>
      <c r="AG30" s="559"/>
      <c r="AH30" s="559"/>
      <c r="AI30" s="554" t="str">
        <f t="shared" si="8"/>
        <v/>
      </c>
      <c r="AJ30" s="564"/>
      <c r="AK30" s="559"/>
      <c r="AL30" s="559"/>
      <c r="AM30" s="554" t="str">
        <f t="shared" si="9"/>
        <v/>
      </c>
      <c r="AN30" s="564"/>
      <c r="AO30" s="559"/>
      <c r="AP30" s="559"/>
      <c r="AQ30" s="554" t="str">
        <f t="shared" si="10"/>
        <v/>
      </c>
      <c r="AR30" s="564"/>
      <c r="AS30" s="559"/>
      <c r="AT30" s="559"/>
      <c r="AU30" s="554" t="str">
        <f t="shared" si="11"/>
        <v/>
      </c>
      <c r="AV30" s="564"/>
      <c r="AW30" s="559"/>
      <c r="AX30" s="559"/>
      <c r="AY30" s="554" t="str">
        <f t="shared" si="12"/>
        <v/>
      </c>
      <c r="AZ30" s="556">
        <f t="shared" si="13"/>
        <v>1</v>
      </c>
    </row>
    <row r="31" spans="1:52" s="549" customFormat="1" x14ac:dyDescent="0.25">
      <c r="A31" s="557">
        <v>21</v>
      </c>
      <c r="B31" s="551" t="s">
        <v>812</v>
      </c>
      <c r="C31" s="563" t="s">
        <v>823</v>
      </c>
      <c r="D31" s="564"/>
      <c r="E31" s="559"/>
      <c r="F31" s="559"/>
      <c r="G31" s="554" t="str">
        <f t="shared" si="1"/>
        <v/>
      </c>
      <c r="H31" s="564"/>
      <c r="I31" s="559"/>
      <c r="J31" s="559"/>
      <c r="K31" s="554" t="str">
        <f t="shared" si="2"/>
        <v/>
      </c>
      <c r="L31" s="564">
        <v>1</v>
      </c>
      <c r="M31" s="559">
        <v>1</v>
      </c>
      <c r="N31" s="559"/>
      <c r="O31" s="554">
        <f t="shared" si="14"/>
        <v>1</v>
      </c>
      <c r="P31" s="564"/>
      <c r="Q31" s="559"/>
      <c r="R31" s="559"/>
      <c r="S31" s="554" t="str">
        <f t="shared" si="4"/>
        <v/>
      </c>
      <c r="T31" s="564"/>
      <c r="U31" s="559"/>
      <c r="V31" s="559"/>
      <c r="W31" s="554" t="str">
        <f t="shared" si="5"/>
        <v/>
      </c>
      <c r="X31" s="564"/>
      <c r="Y31" s="559"/>
      <c r="Z31" s="559"/>
      <c r="AA31" s="554" t="str">
        <f t="shared" si="6"/>
        <v/>
      </c>
      <c r="AB31" s="564"/>
      <c r="AC31" s="559"/>
      <c r="AD31" s="559"/>
      <c r="AE31" s="554" t="str">
        <f t="shared" si="7"/>
        <v/>
      </c>
      <c r="AF31" s="564"/>
      <c r="AG31" s="559"/>
      <c r="AH31" s="559"/>
      <c r="AI31" s="554" t="str">
        <f t="shared" si="8"/>
        <v/>
      </c>
      <c r="AJ31" s="564"/>
      <c r="AK31" s="559"/>
      <c r="AL31" s="559"/>
      <c r="AM31" s="554" t="str">
        <f t="shared" si="9"/>
        <v/>
      </c>
      <c r="AN31" s="564"/>
      <c r="AO31" s="559"/>
      <c r="AP31" s="559"/>
      <c r="AQ31" s="554" t="str">
        <f t="shared" si="10"/>
        <v/>
      </c>
      <c r="AR31" s="564"/>
      <c r="AS31" s="559"/>
      <c r="AT31" s="559"/>
      <c r="AU31" s="554" t="str">
        <f t="shared" si="11"/>
        <v/>
      </c>
      <c r="AV31" s="564"/>
      <c r="AW31" s="559"/>
      <c r="AX31" s="559"/>
      <c r="AY31" s="554" t="str">
        <f t="shared" si="12"/>
        <v/>
      </c>
      <c r="AZ31" s="556">
        <f t="shared" si="13"/>
        <v>1</v>
      </c>
    </row>
    <row r="32" spans="1:52" s="549" customFormat="1" x14ac:dyDescent="0.25">
      <c r="A32" s="557">
        <v>22</v>
      </c>
      <c r="B32" s="551" t="s">
        <v>813</v>
      </c>
      <c r="C32" s="563" t="s">
        <v>823</v>
      </c>
      <c r="D32" s="564"/>
      <c r="E32" s="559"/>
      <c r="F32" s="559"/>
      <c r="G32" s="554" t="str">
        <f t="shared" si="1"/>
        <v/>
      </c>
      <c r="H32" s="564"/>
      <c r="I32" s="559"/>
      <c r="J32" s="559"/>
      <c r="K32" s="554" t="str">
        <f t="shared" si="2"/>
        <v/>
      </c>
      <c r="L32" s="564">
        <v>0.9</v>
      </c>
      <c r="M32" s="559">
        <v>1</v>
      </c>
      <c r="N32" s="559"/>
      <c r="O32" s="554">
        <f t="shared" si="14"/>
        <v>0.95</v>
      </c>
      <c r="P32" s="564"/>
      <c r="Q32" s="559"/>
      <c r="R32" s="559"/>
      <c r="S32" s="554" t="str">
        <f t="shared" si="4"/>
        <v/>
      </c>
      <c r="T32" s="564"/>
      <c r="U32" s="559"/>
      <c r="V32" s="559"/>
      <c r="W32" s="554" t="str">
        <f t="shared" si="5"/>
        <v/>
      </c>
      <c r="X32" s="564"/>
      <c r="Y32" s="559"/>
      <c r="Z32" s="559"/>
      <c r="AA32" s="554" t="str">
        <f t="shared" si="6"/>
        <v/>
      </c>
      <c r="AB32" s="564"/>
      <c r="AC32" s="559"/>
      <c r="AD32" s="559"/>
      <c r="AE32" s="554" t="str">
        <f t="shared" si="7"/>
        <v/>
      </c>
      <c r="AF32" s="564"/>
      <c r="AG32" s="559"/>
      <c r="AH32" s="559"/>
      <c r="AI32" s="554" t="str">
        <f t="shared" si="8"/>
        <v/>
      </c>
      <c r="AJ32" s="564"/>
      <c r="AK32" s="559"/>
      <c r="AL32" s="559"/>
      <c r="AM32" s="554" t="str">
        <f t="shared" si="9"/>
        <v/>
      </c>
      <c r="AN32" s="564"/>
      <c r="AO32" s="559"/>
      <c r="AP32" s="559"/>
      <c r="AQ32" s="554" t="str">
        <f t="shared" si="10"/>
        <v/>
      </c>
      <c r="AR32" s="564"/>
      <c r="AS32" s="559"/>
      <c r="AT32" s="559"/>
      <c r="AU32" s="554" t="str">
        <f t="shared" si="11"/>
        <v/>
      </c>
      <c r="AV32" s="564"/>
      <c r="AW32" s="559"/>
      <c r="AX32" s="559"/>
      <c r="AY32" s="554" t="str">
        <f t="shared" si="12"/>
        <v/>
      </c>
      <c r="AZ32" s="556">
        <f t="shared" si="13"/>
        <v>0.95</v>
      </c>
    </row>
    <row r="33" spans="1:52" s="549" customFormat="1" x14ac:dyDescent="0.25">
      <c r="A33" s="557">
        <v>23</v>
      </c>
      <c r="B33" s="551" t="s">
        <v>814</v>
      </c>
      <c r="C33" s="563" t="s">
        <v>823</v>
      </c>
      <c r="D33" s="564"/>
      <c r="E33" s="559"/>
      <c r="F33" s="559"/>
      <c r="G33" s="554" t="str">
        <f t="shared" si="1"/>
        <v/>
      </c>
      <c r="H33" s="564"/>
      <c r="I33" s="559"/>
      <c r="J33" s="559"/>
      <c r="K33" s="554" t="str">
        <f t="shared" si="2"/>
        <v/>
      </c>
      <c r="L33" s="564">
        <v>1</v>
      </c>
      <c r="M33" s="559">
        <v>1</v>
      </c>
      <c r="N33" s="559"/>
      <c r="O33" s="554">
        <f t="shared" si="14"/>
        <v>1</v>
      </c>
      <c r="P33" s="564"/>
      <c r="Q33" s="559"/>
      <c r="R33" s="559"/>
      <c r="S33" s="554" t="str">
        <f t="shared" si="4"/>
        <v/>
      </c>
      <c r="T33" s="564"/>
      <c r="U33" s="559"/>
      <c r="V33" s="559"/>
      <c r="W33" s="554" t="str">
        <f t="shared" si="5"/>
        <v/>
      </c>
      <c r="X33" s="564"/>
      <c r="Y33" s="559"/>
      <c r="Z33" s="559"/>
      <c r="AA33" s="554" t="str">
        <f t="shared" si="6"/>
        <v/>
      </c>
      <c r="AB33" s="564"/>
      <c r="AC33" s="559"/>
      <c r="AD33" s="559"/>
      <c r="AE33" s="554" t="str">
        <f t="shared" si="7"/>
        <v/>
      </c>
      <c r="AF33" s="564"/>
      <c r="AG33" s="559"/>
      <c r="AH33" s="559"/>
      <c r="AI33" s="554" t="str">
        <f t="shared" si="8"/>
        <v/>
      </c>
      <c r="AJ33" s="564"/>
      <c r="AK33" s="559"/>
      <c r="AL33" s="559"/>
      <c r="AM33" s="554" t="str">
        <f t="shared" si="9"/>
        <v/>
      </c>
      <c r="AN33" s="564"/>
      <c r="AO33" s="559"/>
      <c r="AP33" s="559"/>
      <c r="AQ33" s="554" t="str">
        <f t="shared" si="10"/>
        <v/>
      </c>
      <c r="AR33" s="564"/>
      <c r="AS33" s="559"/>
      <c r="AT33" s="559"/>
      <c r="AU33" s="554" t="str">
        <f t="shared" si="11"/>
        <v/>
      </c>
      <c r="AV33" s="564"/>
      <c r="AW33" s="559"/>
      <c r="AX33" s="559"/>
      <c r="AY33" s="554" t="str">
        <f t="shared" si="12"/>
        <v/>
      </c>
      <c r="AZ33" s="556">
        <f t="shared" si="13"/>
        <v>1</v>
      </c>
    </row>
    <row r="34" spans="1:52" s="549" customFormat="1" x14ac:dyDescent="0.25">
      <c r="A34" s="557">
        <v>24</v>
      </c>
      <c r="B34" s="551" t="s">
        <v>815</v>
      </c>
      <c r="C34" s="563" t="s">
        <v>823</v>
      </c>
      <c r="D34" s="564"/>
      <c r="E34" s="559"/>
      <c r="F34" s="559"/>
      <c r="G34" s="554" t="str">
        <f t="shared" si="1"/>
        <v/>
      </c>
      <c r="H34" s="564"/>
      <c r="I34" s="559"/>
      <c r="J34" s="559"/>
      <c r="K34" s="554" t="str">
        <f t="shared" si="2"/>
        <v/>
      </c>
      <c r="L34" s="564">
        <v>1</v>
      </c>
      <c r="M34" s="559">
        <v>1</v>
      </c>
      <c r="N34" s="559"/>
      <c r="O34" s="554">
        <f t="shared" si="14"/>
        <v>1</v>
      </c>
      <c r="P34" s="564"/>
      <c r="Q34" s="559"/>
      <c r="R34" s="559"/>
      <c r="S34" s="554" t="str">
        <f t="shared" si="4"/>
        <v/>
      </c>
      <c r="T34" s="564"/>
      <c r="U34" s="559"/>
      <c r="V34" s="559"/>
      <c r="W34" s="554" t="str">
        <f t="shared" si="5"/>
        <v/>
      </c>
      <c r="X34" s="564"/>
      <c r="Y34" s="559"/>
      <c r="Z34" s="559"/>
      <c r="AA34" s="554" t="str">
        <f t="shared" si="6"/>
        <v/>
      </c>
      <c r="AB34" s="564"/>
      <c r="AC34" s="559"/>
      <c r="AD34" s="559"/>
      <c r="AE34" s="554" t="str">
        <f t="shared" si="7"/>
        <v/>
      </c>
      <c r="AF34" s="564"/>
      <c r="AG34" s="559"/>
      <c r="AH34" s="559"/>
      <c r="AI34" s="554" t="str">
        <f t="shared" si="8"/>
        <v/>
      </c>
      <c r="AJ34" s="564"/>
      <c r="AK34" s="559"/>
      <c r="AL34" s="559"/>
      <c r="AM34" s="554" t="str">
        <f t="shared" si="9"/>
        <v/>
      </c>
      <c r="AN34" s="564"/>
      <c r="AO34" s="559"/>
      <c r="AP34" s="559"/>
      <c r="AQ34" s="554" t="str">
        <f t="shared" si="10"/>
        <v/>
      </c>
      <c r="AR34" s="564"/>
      <c r="AS34" s="559"/>
      <c r="AT34" s="559"/>
      <c r="AU34" s="554" t="str">
        <f t="shared" si="11"/>
        <v/>
      </c>
      <c r="AV34" s="564"/>
      <c r="AW34" s="559"/>
      <c r="AX34" s="559"/>
      <c r="AY34" s="554" t="str">
        <f t="shared" si="12"/>
        <v/>
      </c>
      <c r="AZ34" s="556">
        <f t="shared" si="13"/>
        <v>1</v>
      </c>
    </row>
    <row r="35" spans="1:52" s="549" customFormat="1" x14ac:dyDescent="0.25">
      <c r="A35" s="557">
        <v>25</v>
      </c>
      <c r="B35" s="569" t="s">
        <v>816</v>
      </c>
      <c r="C35" s="563" t="s">
        <v>823</v>
      </c>
      <c r="D35" s="564"/>
      <c r="E35" s="559"/>
      <c r="F35" s="559"/>
      <c r="G35" s="554" t="str">
        <f t="shared" si="1"/>
        <v/>
      </c>
      <c r="H35" s="564"/>
      <c r="I35" s="559"/>
      <c r="J35" s="559"/>
      <c r="K35" s="554" t="str">
        <f t="shared" si="2"/>
        <v/>
      </c>
      <c r="L35" s="564">
        <v>1</v>
      </c>
      <c r="M35" s="559">
        <v>1</v>
      </c>
      <c r="N35" s="559"/>
      <c r="O35" s="554">
        <f t="shared" si="14"/>
        <v>1</v>
      </c>
      <c r="P35" s="564"/>
      <c r="Q35" s="559"/>
      <c r="R35" s="559"/>
      <c r="S35" s="554" t="str">
        <f t="shared" si="4"/>
        <v/>
      </c>
      <c r="T35" s="564"/>
      <c r="U35" s="559"/>
      <c r="V35" s="559"/>
      <c r="W35" s="554" t="str">
        <f t="shared" si="5"/>
        <v/>
      </c>
      <c r="X35" s="564"/>
      <c r="Y35" s="559"/>
      <c r="Z35" s="559"/>
      <c r="AA35" s="554" t="str">
        <f t="shared" si="6"/>
        <v/>
      </c>
      <c r="AB35" s="564"/>
      <c r="AC35" s="559"/>
      <c r="AD35" s="559"/>
      <c r="AE35" s="554" t="str">
        <f t="shared" si="7"/>
        <v/>
      </c>
      <c r="AF35" s="564"/>
      <c r="AG35" s="559"/>
      <c r="AH35" s="559"/>
      <c r="AI35" s="554" t="str">
        <f t="shared" si="8"/>
        <v/>
      </c>
      <c r="AJ35" s="564"/>
      <c r="AK35" s="559"/>
      <c r="AL35" s="559"/>
      <c r="AM35" s="554" t="str">
        <f t="shared" si="9"/>
        <v/>
      </c>
      <c r="AN35" s="564"/>
      <c r="AO35" s="559"/>
      <c r="AP35" s="559"/>
      <c r="AQ35" s="554" t="str">
        <f t="shared" si="10"/>
        <v/>
      </c>
      <c r="AR35" s="564"/>
      <c r="AS35" s="559"/>
      <c r="AT35" s="559"/>
      <c r="AU35" s="554" t="str">
        <f t="shared" si="11"/>
        <v/>
      </c>
      <c r="AV35" s="564"/>
      <c r="AW35" s="559"/>
      <c r="AX35" s="559"/>
      <c r="AY35" s="554" t="str">
        <f t="shared" si="12"/>
        <v/>
      </c>
      <c r="AZ35" s="556">
        <f t="shared" si="13"/>
        <v>1</v>
      </c>
    </row>
    <row r="36" spans="1:52" s="562" customFormat="1" ht="13.8" x14ac:dyDescent="0.25">
      <c r="A36" s="557">
        <v>26</v>
      </c>
      <c r="B36" s="551" t="s">
        <v>817</v>
      </c>
      <c r="C36" s="570" t="s">
        <v>823</v>
      </c>
      <c r="D36" s="571"/>
      <c r="E36" s="561"/>
      <c r="F36" s="561"/>
      <c r="G36" s="554" t="str">
        <f t="shared" si="1"/>
        <v/>
      </c>
      <c r="H36" s="571"/>
      <c r="I36" s="561"/>
      <c r="J36" s="561"/>
      <c r="K36" s="554" t="str">
        <f t="shared" si="2"/>
        <v/>
      </c>
      <c r="L36" s="564">
        <v>1</v>
      </c>
      <c r="M36" s="559">
        <v>1</v>
      </c>
      <c r="N36" s="561"/>
      <c r="O36" s="554">
        <f t="shared" si="14"/>
        <v>1</v>
      </c>
      <c r="P36" s="571"/>
      <c r="Q36" s="561"/>
      <c r="R36" s="561"/>
      <c r="S36" s="554" t="str">
        <f t="shared" si="4"/>
        <v/>
      </c>
      <c r="T36" s="571"/>
      <c r="U36" s="561"/>
      <c r="V36" s="561"/>
      <c r="W36" s="554" t="str">
        <f t="shared" si="5"/>
        <v/>
      </c>
      <c r="X36" s="571"/>
      <c r="Y36" s="561"/>
      <c r="Z36" s="561"/>
      <c r="AA36" s="554" t="str">
        <f t="shared" si="6"/>
        <v/>
      </c>
      <c r="AB36" s="571"/>
      <c r="AC36" s="561"/>
      <c r="AD36" s="561"/>
      <c r="AE36" s="554" t="str">
        <f t="shared" si="7"/>
        <v/>
      </c>
      <c r="AF36" s="571"/>
      <c r="AG36" s="561"/>
      <c r="AH36" s="561"/>
      <c r="AI36" s="554" t="str">
        <f t="shared" si="8"/>
        <v/>
      </c>
      <c r="AJ36" s="571"/>
      <c r="AK36" s="561"/>
      <c r="AL36" s="561"/>
      <c r="AM36" s="554" t="str">
        <f t="shared" si="9"/>
        <v/>
      </c>
      <c r="AN36" s="571"/>
      <c r="AO36" s="561"/>
      <c r="AP36" s="561"/>
      <c r="AQ36" s="554" t="str">
        <f t="shared" si="10"/>
        <v/>
      </c>
      <c r="AR36" s="571"/>
      <c r="AS36" s="561"/>
      <c r="AT36" s="561"/>
      <c r="AU36" s="554" t="str">
        <f t="shared" si="11"/>
        <v/>
      </c>
      <c r="AV36" s="571"/>
      <c r="AW36" s="561"/>
      <c r="AX36" s="561"/>
      <c r="AY36" s="554" t="str">
        <f t="shared" si="12"/>
        <v/>
      </c>
      <c r="AZ36" s="556">
        <f t="shared" si="13"/>
        <v>1</v>
      </c>
    </row>
    <row r="37" spans="1:52" s="562" customFormat="1" ht="13.8" x14ac:dyDescent="0.25">
      <c r="A37" s="557">
        <v>27</v>
      </c>
      <c r="B37" s="551" t="s">
        <v>818</v>
      </c>
      <c r="C37" s="570" t="s">
        <v>823</v>
      </c>
      <c r="D37" s="571"/>
      <c r="E37" s="561"/>
      <c r="F37" s="561"/>
      <c r="G37" s="554" t="str">
        <f t="shared" si="1"/>
        <v/>
      </c>
      <c r="H37" s="571"/>
      <c r="I37" s="561"/>
      <c r="J37" s="561"/>
      <c r="K37" s="554" t="str">
        <f t="shared" si="2"/>
        <v/>
      </c>
      <c r="L37" s="564">
        <v>1</v>
      </c>
      <c r="M37" s="559">
        <v>1</v>
      </c>
      <c r="N37" s="561"/>
      <c r="O37" s="554">
        <f t="shared" si="14"/>
        <v>1</v>
      </c>
      <c r="P37" s="571"/>
      <c r="Q37" s="561"/>
      <c r="R37" s="561"/>
      <c r="S37" s="554" t="str">
        <f t="shared" si="4"/>
        <v/>
      </c>
      <c r="T37" s="571"/>
      <c r="U37" s="561"/>
      <c r="V37" s="561"/>
      <c r="W37" s="554" t="str">
        <f t="shared" si="5"/>
        <v/>
      </c>
      <c r="X37" s="571"/>
      <c r="Y37" s="561"/>
      <c r="Z37" s="561"/>
      <c r="AA37" s="554" t="str">
        <f t="shared" si="6"/>
        <v/>
      </c>
      <c r="AB37" s="571"/>
      <c r="AC37" s="561"/>
      <c r="AD37" s="561"/>
      <c r="AE37" s="554" t="str">
        <f t="shared" si="7"/>
        <v/>
      </c>
      <c r="AF37" s="571"/>
      <c r="AG37" s="561"/>
      <c r="AH37" s="561"/>
      <c r="AI37" s="554" t="str">
        <f t="shared" si="8"/>
        <v/>
      </c>
      <c r="AJ37" s="571"/>
      <c r="AK37" s="561"/>
      <c r="AL37" s="561"/>
      <c r="AM37" s="554" t="str">
        <f t="shared" si="9"/>
        <v/>
      </c>
      <c r="AN37" s="571"/>
      <c r="AO37" s="561"/>
      <c r="AP37" s="561"/>
      <c r="AQ37" s="554" t="str">
        <f t="shared" si="10"/>
        <v/>
      </c>
      <c r="AR37" s="571"/>
      <c r="AS37" s="561"/>
      <c r="AT37" s="561"/>
      <c r="AU37" s="554" t="str">
        <f t="shared" si="11"/>
        <v/>
      </c>
      <c r="AV37" s="571"/>
      <c r="AW37" s="561"/>
      <c r="AX37" s="561"/>
      <c r="AY37" s="554" t="str">
        <f>IFERROR(AVERAGE(AV37:AX37),"")</f>
        <v/>
      </c>
      <c r="AZ37" s="556">
        <f t="shared" si="13"/>
        <v>1</v>
      </c>
    </row>
    <row r="38" spans="1:52" s="562" customFormat="1" ht="13.8" x14ac:dyDescent="0.25">
      <c r="A38" s="557">
        <v>28</v>
      </c>
      <c r="B38" s="551" t="s">
        <v>819</v>
      </c>
      <c r="C38" s="570" t="s">
        <v>823</v>
      </c>
      <c r="D38" s="571"/>
      <c r="E38" s="561"/>
      <c r="F38" s="561"/>
      <c r="G38" s="554" t="str">
        <f t="shared" si="1"/>
        <v/>
      </c>
      <c r="H38" s="571"/>
      <c r="I38" s="561"/>
      <c r="J38" s="561"/>
      <c r="K38" s="554" t="str">
        <f t="shared" si="2"/>
        <v/>
      </c>
      <c r="L38" s="564">
        <v>1</v>
      </c>
      <c r="M38" s="559">
        <v>1</v>
      </c>
      <c r="N38" s="561"/>
      <c r="O38" s="554">
        <f t="shared" si="14"/>
        <v>1</v>
      </c>
      <c r="P38" s="571"/>
      <c r="Q38" s="561"/>
      <c r="R38" s="561"/>
      <c r="S38" s="554" t="str">
        <f t="shared" si="4"/>
        <v/>
      </c>
      <c r="T38" s="571"/>
      <c r="U38" s="561"/>
      <c r="V38" s="561"/>
      <c r="W38" s="554" t="str">
        <f t="shared" si="5"/>
        <v/>
      </c>
      <c r="X38" s="571"/>
      <c r="Y38" s="561"/>
      <c r="Z38" s="561"/>
      <c r="AA38" s="554" t="str">
        <f t="shared" si="6"/>
        <v/>
      </c>
      <c r="AB38" s="571"/>
      <c r="AC38" s="561"/>
      <c r="AD38" s="561"/>
      <c r="AE38" s="554" t="str">
        <f t="shared" si="7"/>
        <v/>
      </c>
      <c r="AF38" s="571"/>
      <c r="AG38" s="561"/>
      <c r="AH38" s="561"/>
      <c r="AI38" s="554" t="str">
        <f t="shared" si="8"/>
        <v/>
      </c>
      <c r="AJ38" s="571"/>
      <c r="AK38" s="561"/>
      <c r="AL38" s="561"/>
      <c r="AM38" s="554" t="str">
        <f t="shared" si="9"/>
        <v/>
      </c>
      <c r="AN38" s="571"/>
      <c r="AO38" s="561"/>
      <c r="AP38" s="561"/>
      <c r="AQ38" s="554" t="str">
        <f t="shared" si="10"/>
        <v/>
      </c>
      <c r="AR38" s="571"/>
      <c r="AS38" s="561"/>
      <c r="AT38" s="561"/>
      <c r="AU38" s="554" t="str">
        <f t="shared" si="11"/>
        <v/>
      </c>
      <c r="AV38" s="571"/>
      <c r="AW38" s="561"/>
      <c r="AX38" s="561"/>
      <c r="AY38" s="554" t="str">
        <f t="shared" si="12"/>
        <v/>
      </c>
      <c r="AZ38" s="556">
        <f t="shared" si="13"/>
        <v>1</v>
      </c>
    </row>
    <row r="39" spans="1:52" s="549" customFormat="1" ht="27.6" thickBot="1" x14ac:dyDescent="0.3">
      <c r="A39" s="572">
        <v>29</v>
      </c>
      <c r="B39" s="573" t="s">
        <v>820</v>
      </c>
      <c r="C39" s="574" t="s">
        <v>823</v>
      </c>
      <c r="D39" s="575"/>
      <c r="E39" s="576"/>
      <c r="F39" s="576"/>
      <c r="G39" s="577" t="str">
        <f t="shared" si="1"/>
        <v/>
      </c>
      <c r="H39" s="575"/>
      <c r="I39" s="576"/>
      <c r="J39" s="576"/>
      <c r="K39" s="577" t="str">
        <f t="shared" si="2"/>
        <v/>
      </c>
      <c r="L39" s="575">
        <v>1</v>
      </c>
      <c r="M39" s="576">
        <v>1</v>
      </c>
      <c r="N39" s="576"/>
      <c r="O39" s="577">
        <f t="shared" si="14"/>
        <v>1</v>
      </c>
      <c r="P39" s="575"/>
      <c r="Q39" s="576"/>
      <c r="R39" s="576"/>
      <c r="S39" s="577" t="str">
        <f t="shared" si="4"/>
        <v/>
      </c>
      <c r="T39" s="575"/>
      <c r="U39" s="576"/>
      <c r="V39" s="576"/>
      <c r="W39" s="577" t="str">
        <f t="shared" si="5"/>
        <v/>
      </c>
      <c r="X39" s="575"/>
      <c r="Y39" s="576"/>
      <c r="Z39" s="576"/>
      <c r="AA39" s="577" t="str">
        <f t="shared" si="6"/>
        <v/>
      </c>
      <c r="AB39" s="575"/>
      <c r="AC39" s="576"/>
      <c r="AD39" s="576"/>
      <c r="AE39" s="577" t="str">
        <f t="shared" si="7"/>
        <v/>
      </c>
      <c r="AF39" s="575"/>
      <c r="AG39" s="576"/>
      <c r="AH39" s="576"/>
      <c r="AI39" s="577" t="str">
        <f t="shared" si="8"/>
        <v/>
      </c>
      <c r="AJ39" s="575"/>
      <c r="AK39" s="576"/>
      <c r="AL39" s="576"/>
      <c r="AM39" s="577" t="str">
        <f t="shared" si="9"/>
        <v/>
      </c>
      <c r="AN39" s="575"/>
      <c r="AO39" s="576"/>
      <c r="AP39" s="576"/>
      <c r="AQ39" s="577" t="str">
        <f t="shared" si="10"/>
        <v/>
      </c>
      <c r="AR39" s="575"/>
      <c r="AS39" s="576"/>
      <c r="AT39" s="576"/>
      <c r="AU39" s="577" t="str">
        <f t="shared" si="11"/>
        <v/>
      </c>
      <c r="AV39" s="575"/>
      <c r="AW39" s="576"/>
      <c r="AX39" s="576"/>
      <c r="AY39" s="577" t="str">
        <f t="shared" si="12"/>
        <v/>
      </c>
      <c r="AZ39" s="578">
        <f t="shared" si="13"/>
        <v>1</v>
      </c>
    </row>
  </sheetData>
  <mergeCells count="15">
    <mergeCell ref="P8:S8"/>
    <mergeCell ref="A8:A9"/>
    <mergeCell ref="B8:B9"/>
    <mergeCell ref="D8:G8"/>
    <mergeCell ref="H8:K8"/>
    <mergeCell ref="L8:O8"/>
    <mergeCell ref="AR8:AU8"/>
    <mergeCell ref="AV8:AY8"/>
    <mergeCell ref="AZ8:AZ9"/>
    <mergeCell ref="T8:W8"/>
    <mergeCell ref="X8:AA8"/>
    <mergeCell ref="AB8:AE8"/>
    <mergeCell ref="AF8:AI8"/>
    <mergeCell ref="AJ8:AM8"/>
    <mergeCell ref="AN8:AQ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76"/>
  <sheetViews>
    <sheetView view="pageBreakPreview" topLeftCell="A6" zoomScaleNormal="100" zoomScaleSheetLayoutView="100" workbookViewId="0">
      <selection activeCell="B21" sqref="B21"/>
    </sheetView>
  </sheetViews>
  <sheetFormatPr defaultColWidth="9.09765625" defaultRowHeight="13.8" x14ac:dyDescent="0.25"/>
  <cols>
    <col min="1" max="1" width="10.69921875" style="23" customWidth="1"/>
    <col min="2" max="2" width="52.69921875" style="23" customWidth="1"/>
    <col min="3" max="3" width="17.69921875" style="23" customWidth="1"/>
    <col min="4" max="4" width="48" style="23" customWidth="1"/>
    <col min="5" max="5" width="16.3984375" style="25" customWidth="1"/>
    <col min="6" max="16384" width="9.09765625" style="25"/>
  </cols>
  <sheetData>
    <row r="1" spans="1:5" x14ac:dyDescent="0.25">
      <c r="A1" s="393" t="s">
        <v>190</v>
      </c>
      <c r="B1" s="394"/>
      <c r="C1" s="395"/>
      <c r="D1" s="395"/>
    </row>
    <row r="2" spans="1:5" x14ac:dyDescent="0.25">
      <c r="A2" s="393"/>
      <c r="B2" s="394"/>
      <c r="C2" s="396" t="s">
        <v>191</v>
      </c>
      <c r="D2" s="94" t="s">
        <v>128</v>
      </c>
    </row>
    <row r="3" spans="1:5" x14ac:dyDescent="0.25">
      <c r="A3" s="393" t="s">
        <v>210</v>
      </c>
      <c r="B3" s="394"/>
      <c r="C3" s="396" t="s">
        <v>192</v>
      </c>
      <c r="D3" s="94" t="s">
        <v>127</v>
      </c>
    </row>
    <row r="4" spans="1:5" x14ac:dyDescent="0.25">
      <c r="A4" s="394"/>
      <c r="B4" s="394"/>
      <c r="C4" s="396" t="s">
        <v>193</v>
      </c>
      <c r="D4" s="94" t="s">
        <v>127</v>
      </c>
    </row>
    <row r="5" spans="1:5" x14ac:dyDescent="0.25">
      <c r="A5" s="598" t="s">
        <v>194</v>
      </c>
      <c r="B5" s="598"/>
      <c r="C5" s="396" t="s">
        <v>195</v>
      </c>
      <c r="D5" s="397">
        <v>44853</v>
      </c>
    </row>
    <row r="6" spans="1:5" x14ac:dyDescent="0.25">
      <c r="A6" s="598"/>
      <c r="B6" s="598"/>
      <c r="C6" s="94" t="s">
        <v>196</v>
      </c>
      <c r="D6" s="398">
        <v>44805</v>
      </c>
    </row>
    <row r="7" spans="1:5" x14ac:dyDescent="0.25">
      <c r="A7" s="598"/>
      <c r="B7" s="598"/>
      <c r="C7" s="395"/>
      <c r="D7" s="399"/>
    </row>
    <row r="8" spans="1:5" ht="14.4" thickBot="1" x14ac:dyDescent="0.3">
      <c r="A8" s="400"/>
      <c r="B8" s="400"/>
      <c r="C8" s="401"/>
      <c r="D8" s="401"/>
    </row>
    <row r="9" spans="1:5" ht="14.4" thickTop="1" x14ac:dyDescent="0.25">
      <c r="A9" s="402" t="s">
        <v>197</v>
      </c>
      <c r="B9" s="403" t="s">
        <v>198</v>
      </c>
      <c r="C9" s="599" t="s">
        <v>199</v>
      </c>
      <c r="D9" s="600"/>
    </row>
    <row r="10" spans="1:5" x14ac:dyDescent="0.25">
      <c r="A10" s="404">
        <v>111</v>
      </c>
      <c r="B10" s="405" t="s">
        <v>211</v>
      </c>
      <c r="C10" s="601"/>
      <c r="D10" s="602"/>
    </row>
    <row r="11" spans="1:5" s="21" customFormat="1" x14ac:dyDescent="0.25">
      <c r="A11" s="189">
        <v>112</v>
      </c>
      <c r="B11" s="406"/>
      <c r="C11" s="448">
        <f>SUM(C12:C13)</f>
        <v>259961181</v>
      </c>
      <c r="D11" s="407"/>
      <c r="E11" s="482">
        <f>C11-'TB9.22'!G2</f>
        <v>0</v>
      </c>
    </row>
    <row r="12" spans="1:5" x14ac:dyDescent="0.25">
      <c r="A12" s="408" t="s">
        <v>200</v>
      </c>
      <c r="B12" s="409" t="s">
        <v>212</v>
      </c>
      <c r="C12" s="410">
        <v>24872491</v>
      </c>
      <c r="D12" s="411" t="s">
        <v>214</v>
      </c>
    </row>
    <row r="13" spans="1:5" x14ac:dyDescent="0.25">
      <c r="A13" s="408">
        <v>11212</v>
      </c>
      <c r="B13" s="409" t="s">
        <v>213</v>
      </c>
      <c r="C13" s="410">
        <v>235088690</v>
      </c>
      <c r="D13" s="411" t="s">
        <v>214</v>
      </c>
    </row>
    <row r="14" spans="1:5" x14ac:dyDescent="0.25">
      <c r="A14" s="408"/>
      <c r="B14" s="409"/>
      <c r="C14" s="410"/>
      <c r="D14" s="411"/>
    </row>
    <row r="15" spans="1:5" x14ac:dyDescent="0.25">
      <c r="A15" s="189">
        <v>128</v>
      </c>
      <c r="B15" s="273" t="s">
        <v>215</v>
      </c>
      <c r="C15" s="412">
        <v>1173227616</v>
      </c>
      <c r="D15" s="413" t="s">
        <v>182</v>
      </c>
      <c r="E15" s="483">
        <f>C15-'TB9.22'!G8</f>
        <v>0</v>
      </c>
    </row>
    <row r="16" spans="1:5" x14ac:dyDescent="0.25">
      <c r="A16" s="414"/>
      <c r="B16" s="275"/>
      <c r="C16" s="415"/>
      <c r="D16" s="416"/>
    </row>
    <row r="17" spans="1:5" x14ac:dyDescent="0.25">
      <c r="A17" s="189">
        <v>131</v>
      </c>
      <c r="B17" s="273" t="s">
        <v>488</v>
      </c>
      <c r="C17" s="417">
        <v>299895939</v>
      </c>
      <c r="D17" s="418" t="s">
        <v>692</v>
      </c>
      <c r="E17" s="483">
        <f>C17-'TB9.22'!G10</f>
        <v>0</v>
      </c>
    </row>
    <row r="18" spans="1:5" x14ac:dyDescent="0.25">
      <c r="A18" s="414"/>
      <c r="B18" s="275"/>
      <c r="C18" s="415"/>
      <c r="D18" s="416"/>
    </row>
    <row r="19" spans="1:5" x14ac:dyDescent="0.25">
      <c r="A19" s="189">
        <v>133</v>
      </c>
      <c r="B19" s="273" t="s">
        <v>488</v>
      </c>
      <c r="C19" s="417">
        <v>995049625</v>
      </c>
      <c r="D19" s="418" t="s">
        <v>208</v>
      </c>
    </row>
    <row r="20" spans="1:5" s="28" customFormat="1" x14ac:dyDescent="0.25">
      <c r="A20" s="414"/>
      <c r="B20" s="275" t="s">
        <v>489</v>
      </c>
      <c r="C20" s="419"/>
      <c r="D20" s="277"/>
    </row>
    <row r="21" spans="1:5" ht="39.6" x14ac:dyDescent="0.25">
      <c r="A21" s="189"/>
      <c r="B21" s="271" t="s">
        <v>400</v>
      </c>
      <c r="C21" s="420"/>
      <c r="D21" s="421"/>
    </row>
    <row r="22" spans="1:5" x14ac:dyDescent="0.25">
      <c r="A22" s="189"/>
      <c r="B22" s="420"/>
      <c r="C22" s="603"/>
      <c r="D22" s="604"/>
    </row>
    <row r="23" spans="1:5" x14ac:dyDescent="0.25">
      <c r="A23" s="189">
        <v>1388</v>
      </c>
      <c r="B23" s="273" t="s">
        <v>693</v>
      </c>
      <c r="C23" s="417">
        <v>0</v>
      </c>
      <c r="D23" s="418" t="s">
        <v>694</v>
      </c>
      <c r="E23" s="483">
        <f>C23-'TB9.22'!G17</f>
        <v>0</v>
      </c>
    </row>
    <row r="24" spans="1:5" x14ac:dyDescent="0.25">
      <c r="A24" s="189"/>
      <c r="B24" s="273"/>
      <c r="C24" s="417"/>
      <c r="D24" s="418"/>
    </row>
    <row r="25" spans="1:5" s="23" customFormat="1" x14ac:dyDescent="0.25">
      <c r="A25" s="189">
        <v>242</v>
      </c>
      <c r="B25" s="273" t="s">
        <v>585</v>
      </c>
      <c r="C25" s="417">
        <v>28533968</v>
      </c>
      <c r="D25" s="411" t="s">
        <v>208</v>
      </c>
      <c r="E25" s="484">
        <f>C25-'TB9.22'!G28</f>
        <v>0</v>
      </c>
    </row>
    <row r="26" spans="1:5" s="23" customFormat="1" x14ac:dyDescent="0.25">
      <c r="A26" s="189"/>
      <c r="B26" s="273"/>
      <c r="C26" s="417"/>
      <c r="D26" s="418"/>
    </row>
    <row r="27" spans="1:5" x14ac:dyDescent="0.25">
      <c r="A27" s="189" t="s">
        <v>219</v>
      </c>
      <c r="B27" s="273" t="s">
        <v>182</v>
      </c>
      <c r="C27" s="412"/>
      <c r="D27" s="418"/>
    </row>
    <row r="28" spans="1:5" x14ac:dyDescent="0.25">
      <c r="A28" s="189"/>
      <c r="B28" s="273"/>
      <c r="C28" s="412"/>
      <c r="D28" s="418"/>
    </row>
    <row r="29" spans="1:5" ht="26.4" x14ac:dyDescent="0.25">
      <c r="A29" s="189">
        <v>244</v>
      </c>
      <c r="B29" s="273" t="s">
        <v>202</v>
      </c>
      <c r="C29" s="423">
        <v>27312000</v>
      </c>
      <c r="D29" s="418" t="s">
        <v>150</v>
      </c>
      <c r="E29" s="483">
        <f>C29-'TB7.22'!G31</f>
        <v>0</v>
      </c>
    </row>
    <row r="30" spans="1:5" x14ac:dyDescent="0.25">
      <c r="A30" s="189"/>
      <c r="B30" s="273"/>
      <c r="C30" s="423"/>
      <c r="D30" s="418"/>
    </row>
    <row r="31" spans="1:5" x14ac:dyDescent="0.25">
      <c r="A31" s="189">
        <v>331</v>
      </c>
      <c r="B31" s="273" t="s">
        <v>203</v>
      </c>
      <c r="C31" s="423">
        <f>SUM(C32:C34)</f>
        <v>17882345</v>
      </c>
      <c r="D31" s="424" t="s">
        <v>182</v>
      </c>
      <c r="E31" s="483">
        <f>C31-'TB9.22'!H32</f>
        <v>0</v>
      </c>
    </row>
    <row r="32" spans="1:5" x14ac:dyDescent="0.25">
      <c r="A32" s="414"/>
      <c r="B32" s="275" t="s">
        <v>420</v>
      </c>
      <c r="C32" s="419"/>
      <c r="D32" s="277"/>
    </row>
    <row r="33" spans="1:6" x14ac:dyDescent="0.25">
      <c r="A33" s="414"/>
      <c r="B33" s="275" t="s">
        <v>421</v>
      </c>
      <c r="C33" s="419">
        <v>13679280</v>
      </c>
      <c r="D33" s="277" t="s">
        <v>701</v>
      </c>
    </row>
    <row r="34" spans="1:6" x14ac:dyDescent="0.25">
      <c r="A34" s="414"/>
      <c r="B34" s="275" t="s">
        <v>227</v>
      </c>
      <c r="C34" s="419">
        <v>4203065</v>
      </c>
      <c r="D34" s="277" t="s">
        <v>702</v>
      </c>
    </row>
    <row r="35" spans="1:6" x14ac:dyDescent="0.25">
      <c r="A35" s="414"/>
      <c r="B35" s="273" t="s">
        <v>492</v>
      </c>
      <c r="C35" s="425">
        <f>SUM(C36:C36)</f>
        <v>299081</v>
      </c>
      <c r="D35" s="426" t="s">
        <v>182</v>
      </c>
      <c r="E35" s="462">
        <f>C35-'TB9.22'!G32</f>
        <v>0</v>
      </c>
    </row>
    <row r="36" spans="1:6" ht="26.4" x14ac:dyDescent="0.25">
      <c r="A36" s="414"/>
      <c r="B36" s="275" t="s">
        <v>422</v>
      </c>
      <c r="C36" s="427">
        <v>299081</v>
      </c>
      <c r="D36" s="277"/>
      <c r="F36" s="462"/>
    </row>
    <row r="37" spans="1:6" x14ac:dyDescent="0.25">
      <c r="A37" s="414"/>
      <c r="B37" s="275"/>
      <c r="C37" s="428"/>
      <c r="D37" s="277"/>
    </row>
    <row r="38" spans="1:6" x14ac:dyDescent="0.25">
      <c r="A38" s="189">
        <v>3334</v>
      </c>
      <c r="B38" s="273" t="s">
        <v>208</v>
      </c>
      <c r="C38" s="425"/>
      <c r="D38" s="418"/>
    </row>
    <row r="39" spans="1:6" x14ac:dyDescent="0.25">
      <c r="A39" s="408"/>
      <c r="B39" s="271"/>
      <c r="C39" s="390"/>
      <c r="D39" s="429"/>
    </row>
    <row r="40" spans="1:6" x14ac:dyDescent="0.25">
      <c r="A40" s="189">
        <v>3335</v>
      </c>
      <c r="B40" s="273"/>
      <c r="C40" s="430">
        <f>SUM(C41:C46)</f>
        <v>7914544</v>
      </c>
      <c r="D40" s="426" t="s">
        <v>182</v>
      </c>
      <c r="E40" s="462">
        <f>C40-'TB9.22'!H38</f>
        <v>0</v>
      </c>
    </row>
    <row r="41" spans="1:6" x14ac:dyDescent="0.25">
      <c r="A41" s="408"/>
      <c r="B41" s="409" t="s">
        <v>663</v>
      </c>
      <c r="C41" s="410">
        <v>1568597</v>
      </c>
      <c r="D41" s="411" t="s">
        <v>664</v>
      </c>
    </row>
    <row r="42" spans="1:6" x14ac:dyDescent="0.25">
      <c r="A42" s="408"/>
      <c r="B42" s="409" t="s">
        <v>672</v>
      </c>
      <c r="C42" s="410">
        <v>1413323</v>
      </c>
      <c r="D42" s="411" t="s">
        <v>664</v>
      </c>
    </row>
    <row r="43" spans="1:6" x14ac:dyDescent="0.25">
      <c r="A43" s="408"/>
      <c r="B43" s="409" t="s">
        <v>688</v>
      </c>
      <c r="C43" s="410">
        <v>3324706</v>
      </c>
      <c r="D43" s="411" t="s">
        <v>664</v>
      </c>
    </row>
    <row r="44" spans="1:6" x14ac:dyDescent="0.25">
      <c r="A44" s="408"/>
      <c r="B44" s="409" t="s">
        <v>527</v>
      </c>
      <c r="C44" s="410">
        <v>1607918</v>
      </c>
      <c r="D44" s="411" t="s">
        <v>695</v>
      </c>
    </row>
    <row r="45" spans="1:6" x14ac:dyDescent="0.25">
      <c r="A45" s="408"/>
      <c r="B45" s="409"/>
      <c r="C45" s="410"/>
      <c r="D45" s="411"/>
    </row>
    <row r="46" spans="1:6" x14ac:dyDescent="0.25">
      <c r="A46" s="408"/>
      <c r="B46" s="409"/>
      <c r="C46" s="410"/>
      <c r="D46" s="411"/>
    </row>
    <row r="47" spans="1:6" x14ac:dyDescent="0.25">
      <c r="A47" s="189">
        <v>334</v>
      </c>
      <c r="B47" s="273" t="s">
        <v>655</v>
      </c>
      <c r="C47" s="431">
        <v>152965056</v>
      </c>
      <c r="D47" s="426" t="s">
        <v>696</v>
      </c>
      <c r="E47" s="462">
        <f>C47-'TB9.22'!H39</f>
        <v>0</v>
      </c>
    </row>
    <row r="48" spans="1:6" x14ac:dyDescent="0.25">
      <c r="A48" s="408"/>
      <c r="B48" s="409"/>
      <c r="C48" s="410"/>
      <c r="D48" s="411"/>
    </row>
    <row r="49" spans="1:5" x14ac:dyDescent="0.25">
      <c r="A49" s="189">
        <v>335</v>
      </c>
      <c r="B49" s="273" t="s">
        <v>586</v>
      </c>
      <c r="C49" s="431">
        <f>SUM(C50:C51)</f>
        <v>0</v>
      </c>
      <c r="D49" s="418"/>
    </row>
    <row r="50" spans="1:5" x14ac:dyDescent="0.25">
      <c r="A50" s="414"/>
      <c r="B50" s="275"/>
      <c r="C50" s="433"/>
      <c r="D50" s="434"/>
    </row>
    <row r="51" spans="1:5" x14ac:dyDescent="0.25">
      <c r="A51" s="414"/>
      <c r="B51" s="275"/>
      <c r="C51" s="433"/>
      <c r="D51" s="434"/>
    </row>
    <row r="52" spans="1:5" x14ac:dyDescent="0.25">
      <c r="A52" s="189">
        <v>3382</v>
      </c>
      <c r="B52" s="273" t="s">
        <v>235</v>
      </c>
      <c r="C52" s="435">
        <f>SUM(C53:C53)</f>
        <v>2751000</v>
      </c>
      <c r="D52" s="436" t="s">
        <v>182</v>
      </c>
    </row>
    <row r="53" spans="1:5" x14ac:dyDescent="0.25">
      <c r="A53" s="414"/>
      <c r="B53" s="275" t="s">
        <v>429</v>
      </c>
      <c r="C53" s="433">
        <v>2751000</v>
      </c>
      <c r="D53" s="434"/>
    </row>
    <row r="54" spans="1:5" ht="15" customHeight="1" x14ac:dyDescent="0.25">
      <c r="A54" s="189" t="s">
        <v>171</v>
      </c>
      <c r="B54" s="273" t="s">
        <v>208</v>
      </c>
      <c r="C54" s="437"/>
      <c r="D54" s="411"/>
    </row>
    <row r="55" spans="1:5" x14ac:dyDescent="0.25">
      <c r="A55" s="408"/>
      <c r="B55" s="271"/>
      <c r="C55" s="438"/>
      <c r="D55" s="411"/>
    </row>
    <row r="56" spans="1:5" x14ac:dyDescent="0.25">
      <c r="A56" s="189">
        <v>3388</v>
      </c>
      <c r="B56" s="273" t="s">
        <v>431</v>
      </c>
      <c r="C56" s="425">
        <f>SUM(C57:C58)</f>
        <v>4570891</v>
      </c>
      <c r="D56" s="418"/>
    </row>
    <row r="57" spans="1:5" s="28" customFormat="1" x14ac:dyDescent="0.25">
      <c r="A57" s="414"/>
      <c r="B57" s="275" t="s">
        <v>498</v>
      </c>
      <c r="C57" s="439">
        <v>4570891</v>
      </c>
      <c r="D57" s="277"/>
    </row>
    <row r="58" spans="1:5" s="28" customFormat="1" x14ac:dyDescent="0.25">
      <c r="A58" s="414"/>
      <c r="B58" s="275"/>
      <c r="C58" s="440"/>
      <c r="D58" s="277"/>
    </row>
    <row r="59" spans="1:5" x14ac:dyDescent="0.25">
      <c r="A59" s="189"/>
      <c r="B59" s="273"/>
      <c r="C59" s="423"/>
      <c r="D59" s="418"/>
    </row>
    <row r="60" spans="1:5" x14ac:dyDescent="0.25">
      <c r="A60" s="189">
        <v>511</v>
      </c>
      <c r="B60" s="273" t="s">
        <v>697</v>
      </c>
      <c r="C60" s="441">
        <v>1854300</v>
      </c>
      <c r="D60" s="442">
        <v>299895939</v>
      </c>
      <c r="E60" s="485">
        <f>D60/C60</f>
        <v>161.72999999999999</v>
      </c>
    </row>
    <row r="61" spans="1:5" x14ac:dyDescent="0.25">
      <c r="A61" s="408"/>
      <c r="B61" s="271"/>
      <c r="C61" s="423"/>
      <c r="D61" s="418"/>
    </row>
    <row r="62" spans="1:5" x14ac:dyDescent="0.25">
      <c r="A62" s="189">
        <v>642</v>
      </c>
      <c r="B62" s="273" t="s">
        <v>182</v>
      </c>
      <c r="C62" s="423"/>
      <c r="D62" s="418"/>
    </row>
    <row r="63" spans="1:5" x14ac:dyDescent="0.25">
      <c r="A63" s="408"/>
      <c r="B63" s="271"/>
      <c r="C63" s="443"/>
      <c r="D63" s="444"/>
    </row>
    <row r="64" spans="1:5" x14ac:dyDescent="0.25">
      <c r="A64" s="189">
        <v>515</v>
      </c>
      <c r="B64" s="273" t="s">
        <v>615</v>
      </c>
      <c r="C64" s="423">
        <f>SUM(C65:C67)</f>
        <v>2304662</v>
      </c>
      <c r="D64" s="418"/>
    </row>
    <row r="65" spans="1:4" x14ac:dyDescent="0.25">
      <c r="A65" s="408"/>
      <c r="B65" s="271" t="s">
        <v>502</v>
      </c>
      <c r="C65" s="420">
        <v>42959</v>
      </c>
      <c r="D65" s="421" t="s">
        <v>129</v>
      </c>
    </row>
    <row r="66" spans="1:4" x14ac:dyDescent="0.25">
      <c r="A66" s="408"/>
      <c r="B66" s="271" t="s">
        <v>547</v>
      </c>
      <c r="C66" s="420">
        <v>0</v>
      </c>
      <c r="D66" s="421" t="s">
        <v>129</v>
      </c>
    </row>
    <row r="67" spans="1:4" x14ac:dyDescent="0.25">
      <c r="A67" s="408"/>
      <c r="B67" s="271" t="s">
        <v>503</v>
      </c>
      <c r="C67" s="420">
        <v>2261703</v>
      </c>
      <c r="D67" s="493" t="s">
        <v>698</v>
      </c>
    </row>
    <row r="68" spans="1:4" x14ac:dyDescent="0.25">
      <c r="A68" s="408"/>
      <c r="B68" s="271"/>
      <c r="C68" s="420"/>
      <c r="D68" s="421"/>
    </row>
    <row r="69" spans="1:4" x14ac:dyDescent="0.25">
      <c r="A69" s="189">
        <v>635</v>
      </c>
      <c r="B69" s="273" t="s">
        <v>615</v>
      </c>
      <c r="C69" s="423">
        <f>SUM(C70)</f>
        <v>5860911</v>
      </c>
      <c r="D69" s="418" t="s">
        <v>208</v>
      </c>
    </row>
    <row r="70" spans="1:4" x14ac:dyDescent="0.25">
      <c r="A70" s="408"/>
      <c r="B70" s="271" t="s">
        <v>547</v>
      </c>
      <c r="C70" s="445">
        <v>5860911</v>
      </c>
      <c r="D70" s="411"/>
    </row>
    <row r="71" spans="1:4" ht="37.5" customHeight="1" x14ac:dyDescent="0.25">
      <c r="A71" s="189" t="s">
        <v>442</v>
      </c>
      <c r="B71" s="271"/>
      <c r="C71" s="605"/>
      <c r="D71" s="595"/>
    </row>
    <row r="72" spans="1:4" x14ac:dyDescent="0.25">
      <c r="A72" s="408"/>
      <c r="B72" s="271"/>
      <c r="C72" s="606"/>
      <c r="D72" s="607"/>
    </row>
    <row r="73" spans="1:4" ht="45.75" customHeight="1" x14ac:dyDescent="0.25">
      <c r="A73" s="408"/>
      <c r="B73" s="271"/>
      <c r="C73" s="594" t="s">
        <v>413</v>
      </c>
      <c r="D73" s="595"/>
    </row>
    <row r="74" spans="1:4" x14ac:dyDescent="0.25">
      <c r="A74" s="408"/>
      <c r="B74" s="271"/>
      <c r="C74" s="594" t="s">
        <v>412</v>
      </c>
      <c r="D74" s="595"/>
    </row>
    <row r="75" spans="1:4" ht="72" customHeight="1" thickBot="1" x14ac:dyDescent="0.3">
      <c r="A75" s="446"/>
      <c r="B75" s="447"/>
      <c r="C75" s="596" t="s">
        <v>415</v>
      </c>
      <c r="D75" s="597"/>
    </row>
    <row r="76" spans="1:4" ht="14.4" thickTop="1" x14ac:dyDescent="0.25"/>
  </sheetData>
  <mergeCells count="9">
    <mergeCell ref="C73:D73"/>
    <mergeCell ref="C74:D74"/>
    <mergeCell ref="C75:D75"/>
    <mergeCell ref="A5:B7"/>
    <mergeCell ref="C9:D9"/>
    <mergeCell ref="C10:D10"/>
    <mergeCell ref="C22:D22"/>
    <mergeCell ref="C71:D71"/>
    <mergeCell ref="C72:D72"/>
  </mergeCells>
  <pageMargins left="0.7" right="0.7" top="0.75" bottom="0.75" header="0.3" footer="0.3"/>
  <pageSetup paperSize="9" scale="67" orientation="portrait"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78"/>
  <sheetViews>
    <sheetView workbookViewId="0">
      <pane ySplit="1" topLeftCell="A2" activePane="bottomLeft" state="frozen"/>
      <selection pane="bottomLeft" activeCell="I62" sqref="I62"/>
    </sheetView>
  </sheetViews>
  <sheetFormatPr defaultRowHeight="13.8" x14ac:dyDescent="0.25"/>
  <cols>
    <col min="1" max="1" width="11.19921875" customWidth="1"/>
    <col min="2" max="2" width="34.19921875" customWidth="1"/>
    <col min="3" max="3" width="15.19921875" customWidth="1"/>
    <col min="4" max="6" width="15.69921875" customWidth="1"/>
    <col min="7" max="7" width="15.59765625" customWidth="1"/>
    <col min="8" max="11" width="16.09765625" customWidth="1"/>
  </cols>
  <sheetData>
    <row r="1" spans="1:12" x14ac:dyDescent="0.25">
      <c r="A1" s="498" t="s">
        <v>7</v>
      </c>
      <c r="B1" s="499" t="s">
        <v>238</v>
      </c>
      <c r="C1" s="499" t="s">
        <v>239</v>
      </c>
      <c r="D1" s="499" t="s">
        <v>240</v>
      </c>
      <c r="E1" s="499" t="s">
        <v>450</v>
      </c>
      <c r="F1" s="499" t="s">
        <v>451</v>
      </c>
      <c r="G1" s="499" t="s">
        <v>243</v>
      </c>
      <c r="H1" s="500" t="s">
        <v>244</v>
      </c>
      <c r="I1" s="474"/>
      <c r="J1" s="474"/>
      <c r="K1" s="474"/>
    </row>
    <row r="2" spans="1:12" x14ac:dyDescent="0.25">
      <c r="A2" s="314" t="s">
        <v>245</v>
      </c>
      <c r="B2" s="315" t="s">
        <v>246</v>
      </c>
      <c r="C2" s="316">
        <v>123301160</v>
      </c>
      <c r="D2" s="316"/>
      <c r="E2" s="316">
        <v>238254472</v>
      </c>
      <c r="F2" s="316">
        <v>101594451</v>
      </c>
      <c r="G2" s="316">
        <v>259961181</v>
      </c>
      <c r="H2" s="317"/>
      <c r="I2" s="318">
        <v>259961181</v>
      </c>
      <c r="J2" s="318"/>
      <c r="K2" s="318">
        <f>I2-G2</f>
        <v>0</v>
      </c>
      <c r="L2" s="318">
        <f>J2-H2</f>
        <v>0</v>
      </c>
    </row>
    <row r="3" spans="1:12" x14ac:dyDescent="0.25">
      <c r="A3" s="319" t="s">
        <v>247</v>
      </c>
      <c r="B3" s="320" t="s">
        <v>248</v>
      </c>
      <c r="C3" s="321">
        <v>123301160</v>
      </c>
      <c r="D3" s="321"/>
      <c r="E3" s="321">
        <v>238254472</v>
      </c>
      <c r="F3" s="321">
        <v>101594451</v>
      </c>
      <c r="G3" s="321">
        <v>259961181</v>
      </c>
      <c r="H3" s="322"/>
      <c r="I3" s="248">
        <v>259961181</v>
      </c>
      <c r="J3" s="248"/>
      <c r="K3" s="248">
        <f t="shared" ref="K3:K57" si="0">I3-G3</f>
        <v>0</v>
      </c>
      <c r="L3">
        <f t="shared" ref="L3:L57" si="1">J3-H3</f>
        <v>0</v>
      </c>
    </row>
    <row r="4" spans="1:12" x14ac:dyDescent="0.25">
      <c r="A4" s="319" t="s">
        <v>200</v>
      </c>
      <c r="B4" s="320" t="s">
        <v>645</v>
      </c>
      <c r="C4" s="321">
        <v>24868267</v>
      </c>
      <c r="D4" s="321"/>
      <c r="E4" s="321">
        <v>4224</v>
      </c>
      <c r="F4" s="321"/>
      <c r="G4" s="321">
        <v>24872491</v>
      </c>
      <c r="H4" s="322"/>
      <c r="I4" s="248">
        <v>24872491</v>
      </c>
      <c r="J4" s="248"/>
      <c r="K4" s="248">
        <f t="shared" si="0"/>
        <v>0</v>
      </c>
      <c r="L4">
        <f t="shared" si="1"/>
        <v>0</v>
      </c>
    </row>
    <row r="5" spans="1:12" x14ac:dyDescent="0.25">
      <c r="A5" s="319" t="s">
        <v>249</v>
      </c>
      <c r="B5" s="320" t="s">
        <v>646</v>
      </c>
      <c r="C5" s="321">
        <v>98432893</v>
      </c>
      <c r="D5" s="321"/>
      <c r="E5" s="321">
        <v>238250248</v>
      </c>
      <c r="F5" s="321">
        <v>101594451</v>
      </c>
      <c r="G5" s="321">
        <v>235088690</v>
      </c>
      <c r="H5" s="322"/>
      <c r="I5" s="248">
        <v>235088690</v>
      </c>
      <c r="J5" s="248"/>
      <c r="K5" s="248">
        <f t="shared" si="0"/>
        <v>0</v>
      </c>
      <c r="L5">
        <f t="shared" si="1"/>
        <v>0</v>
      </c>
    </row>
    <row r="6" spans="1:12" x14ac:dyDescent="0.25">
      <c r="A6" s="323" t="s">
        <v>250</v>
      </c>
      <c r="B6" s="324" t="s">
        <v>251</v>
      </c>
      <c r="C6" s="325"/>
      <c r="D6" s="325"/>
      <c r="E6" s="325"/>
      <c r="F6" s="325"/>
      <c r="G6" s="325"/>
      <c r="H6" s="326"/>
      <c r="I6" s="228"/>
      <c r="J6" s="228"/>
      <c r="K6" s="228">
        <f t="shared" si="0"/>
        <v>0</v>
      </c>
      <c r="L6">
        <f t="shared" si="1"/>
        <v>0</v>
      </c>
    </row>
    <row r="7" spans="1:12" x14ac:dyDescent="0.25">
      <c r="A7" s="327" t="s">
        <v>252</v>
      </c>
      <c r="B7" s="328" t="s">
        <v>253</v>
      </c>
      <c r="C7" s="329"/>
      <c r="D7" s="329"/>
      <c r="E7" s="329"/>
      <c r="F7" s="329"/>
      <c r="G7" s="329"/>
      <c r="H7" s="330"/>
      <c r="I7" s="224"/>
      <c r="J7" s="224"/>
      <c r="K7" s="224">
        <f t="shared" si="0"/>
        <v>0</v>
      </c>
      <c r="L7">
        <f t="shared" si="1"/>
        <v>0</v>
      </c>
    </row>
    <row r="8" spans="1:12" x14ac:dyDescent="0.25">
      <c r="A8" s="314" t="s">
        <v>254</v>
      </c>
      <c r="B8" s="315" t="s">
        <v>255</v>
      </c>
      <c r="C8" s="316">
        <v>1121632520</v>
      </c>
      <c r="D8" s="316"/>
      <c r="E8" s="316">
        <v>51595096</v>
      </c>
      <c r="F8" s="316"/>
      <c r="G8" s="316">
        <v>1173227616</v>
      </c>
      <c r="H8" s="317"/>
      <c r="I8" s="318">
        <v>1173227616</v>
      </c>
      <c r="J8" s="318"/>
      <c r="K8" s="318">
        <f t="shared" si="0"/>
        <v>0</v>
      </c>
      <c r="L8">
        <f t="shared" si="1"/>
        <v>0</v>
      </c>
    </row>
    <row r="9" spans="1:12" x14ac:dyDescent="0.25">
      <c r="A9" s="319" t="s">
        <v>256</v>
      </c>
      <c r="B9" s="320" t="s">
        <v>257</v>
      </c>
      <c r="C9" s="321">
        <v>1121632520</v>
      </c>
      <c r="D9" s="321"/>
      <c r="E9" s="321">
        <v>51595096</v>
      </c>
      <c r="F9" s="321"/>
      <c r="G9" s="321">
        <v>1173227616</v>
      </c>
      <c r="H9" s="322"/>
      <c r="I9" s="248">
        <v>1173227616</v>
      </c>
      <c r="J9" s="248"/>
      <c r="K9" s="248">
        <f t="shared" si="0"/>
        <v>0</v>
      </c>
      <c r="L9">
        <f t="shared" si="1"/>
        <v>0</v>
      </c>
    </row>
    <row r="10" spans="1:12" s="501" customFormat="1" x14ac:dyDescent="0.25">
      <c r="A10" s="314" t="s">
        <v>258</v>
      </c>
      <c r="B10" s="315" t="s">
        <v>259</v>
      </c>
      <c r="C10" s="316">
        <v>244072424</v>
      </c>
      <c r="D10" s="316"/>
      <c r="E10" s="316">
        <v>299895939</v>
      </c>
      <c r="F10" s="316">
        <v>244072424</v>
      </c>
      <c r="G10" s="316">
        <v>299895939</v>
      </c>
      <c r="H10" s="317"/>
      <c r="I10" s="318">
        <v>299895939</v>
      </c>
      <c r="J10" s="318"/>
      <c r="K10" s="318">
        <f t="shared" si="0"/>
        <v>0</v>
      </c>
      <c r="L10" s="501">
        <f t="shared" si="1"/>
        <v>0</v>
      </c>
    </row>
    <row r="11" spans="1:12" s="501" customFormat="1" x14ac:dyDescent="0.25">
      <c r="A11" s="319" t="s">
        <v>260</v>
      </c>
      <c r="B11" s="320" t="s">
        <v>261</v>
      </c>
      <c r="C11" s="321">
        <v>244072424</v>
      </c>
      <c r="D11" s="321"/>
      <c r="E11" s="321">
        <v>299895939</v>
      </c>
      <c r="F11" s="321">
        <v>244072424</v>
      </c>
      <c r="G11" s="321">
        <v>299895939</v>
      </c>
      <c r="H11" s="322"/>
      <c r="I11" s="248">
        <v>299895939</v>
      </c>
      <c r="J11" s="248"/>
      <c r="K11" s="248">
        <f t="shared" si="0"/>
        <v>0</v>
      </c>
      <c r="L11" s="501">
        <f t="shared" si="1"/>
        <v>0</v>
      </c>
    </row>
    <row r="12" spans="1:12" s="501" customFormat="1" x14ac:dyDescent="0.25">
      <c r="A12" s="319" t="s">
        <v>262</v>
      </c>
      <c r="B12" s="320" t="s">
        <v>263</v>
      </c>
      <c r="C12" s="321">
        <v>244072424</v>
      </c>
      <c r="D12" s="321"/>
      <c r="E12" s="321">
        <v>299895939</v>
      </c>
      <c r="F12" s="321">
        <v>244072424</v>
      </c>
      <c r="G12" s="321">
        <v>299895939</v>
      </c>
      <c r="H12" s="322"/>
      <c r="I12" s="248">
        <v>299895939</v>
      </c>
      <c r="J12" s="248"/>
      <c r="K12" s="248">
        <f t="shared" si="0"/>
        <v>0</v>
      </c>
      <c r="L12" s="501">
        <f t="shared" si="1"/>
        <v>0</v>
      </c>
    </row>
    <row r="13" spans="1:12" s="501" customFormat="1" x14ac:dyDescent="0.25">
      <c r="A13" s="319" t="s">
        <v>264</v>
      </c>
      <c r="B13" s="320" t="s">
        <v>265</v>
      </c>
      <c r="C13" s="321">
        <v>244072424</v>
      </c>
      <c r="D13" s="321"/>
      <c r="E13" s="321">
        <v>299895939</v>
      </c>
      <c r="F13" s="321">
        <v>244072424</v>
      </c>
      <c r="G13" s="321">
        <v>299895939</v>
      </c>
      <c r="H13" s="322"/>
      <c r="I13" s="248">
        <v>299895939</v>
      </c>
      <c r="J13" s="248"/>
      <c r="K13" s="248">
        <f t="shared" si="0"/>
        <v>0</v>
      </c>
      <c r="L13" s="501">
        <f t="shared" si="1"/>
        <v>0</v>
      </c>
    </row>
    <row r="14" spans="1:12" s="501" customFormat="1" x14ac:dyDescent="0.25">
      <c r="A14" s="314" t="s">
        <v>266</v>
      </c>
      <c r="B14" s="315" t="s">
        <v>267</v>
      </c>
      <c r="C14" s="316">
        <v>990856292</v>
      </c>
      <c r="D14" s="316"/>
      <c r="E14" s="316">
        <v>4193333</v>
      </c>
      <c r="F14" s="316"/>
      <c r="G14" s="316">
        <v>995049625</v>
      </c>
      <c r="H14" s="317"/>
      <c r="I14" s="318">
        <v>995049625</v>
      </c>
      <c r="J14" s="318"/>
      <c r="K14" s="318">
        <f t="shared" si="0"/>
        <v>0</v>
      </c>
      <c r="L14" s="501">
        <f t="shared" si="1"/>
        <v>0</v>
      </c>
    </row>
    <row r="15" spans="1:12" s="501" customFormat="1" x14ac:dyDescent="0.25">
      <c r="A15" s="319" t="s">
        <v>268</v>
      </c>
      <c r="B15" s="320" t="s">
        <v>269</v>
      </c>
      <c r="C15" s="321">
        <v>990856292</v>
      </c>
      <c r="D15" s="321"/>
      <c r="E15" s="321">
        <v>4193333</v>
      </c>
      <c r="F15" s="321"/>
      <c r="G15" s="321">
        <v>995049625</v>
      </c>
      <c r="H15" s="322"/>
      <c r="I15" s="248">
        <v>995049625</v>
      </c>
      <c r="J15" s="248"/>
      <c r="K15" s="248">
        <f t="shared" si="0"/>
        <v>0</v>
      </c>
      <c r="L15" s="501">
        <f t="shared" si="1"/>
        <v>0</v>
      </c>
    </row>
    <row r="16" spans="1:12" s="501" customFormat="1" x14ac:dyDescent="0.25">
      <c r="A16" s="319" t="s">
        <v>270</v>
      </c>
      <c r="B16" s="320" t="s">
        <v>269</v>
      </c>
      <c r="C16" s="321">
        <v>990856292</v>
      </c>
      <c r="D16" s="321"/>
      <c r="E16" s="321">
        <v>4193333</v>
      </c>
      <c r="F16" s="321"/>
      <c r="G16" s="321">
        <v>995049625</v>
      </c>
      <c r="H16" s="322"/>
      <c r="I16" s="248">
        <v>995049625</v>
      </c>
      <c r="J16" s="248"/>
      <c r="K16" s="248">
        <f t="shared" si="0"/>
        <v>0</v>
      </c>
      <c r="L16" s="501">
        <f t="shared" si="1"/>
        <v>0</v>
      </c>
    </row>
    <row r="17" spans="1:12" x14ac:dyDescent="0.25">
      <c r="A17" s="494" t="s">
        <v>271</v>
      </c>
      <c r="B17" s="495" t="s">
        <v>272</v>
      </c>
      <c r="C17" s="496">
        <v>49333393</v>
      </c>
      <c r="D17" s="496"/>
      <c r="E17" s="496">
        <v>2261703</v>
      </c>
      <c r="F17" s="496">
        <v>51595096</v>
      </c>
      <c r="G17" s="496"/>
      <c r="H17" s="497"/>
      <c r="I17" s="256">
        <v>2115024</v>
      </c>
      <c r="J17" s="256"/>
      <c r="K17" s="256">
        <f t="shared" si="0"/>
        <v>2115024</v>
      </c>
      <c r="L17">
        <f t="shared" si="1"/>
        <v>0</v>
      </c>
    </row>
    <row r="18" spans="1:12" x14ac:dyDescent="0.25">
      <c r="A18" s="327" t="s">
        <v>273</v>
      </c>
      <c r="B18" s="328" t="s">
        <v>272</v>
      </c>
      <c r="C18" s="329">
        <v>49333393</v>
      </c>
      <c r="D18" s="329"/>
      <c r="E18" s="329">
        <v>2261703</v>
      </c>
      <c r="F18" s="329">
        <v>51595096</v>
      </c>
      <c r="G18" s="329"/>
      <c r="H18" s="330"/>
      <c r="I18" s="224">
        <v>2115024</v>
      </c>
      <c r="J18" s="224"/>
      <c r="K18" s="224">
        <f t="shared" si="0"/>
        <v>2115024</v>
      </c>
      <c r="L18">
        <f t="shared" si="1"/>
        <v>0</v>
      </c>
    </row>
    <row r="19" spans="1:12" x14ac:dyDescent="0.25">
      <c r="A19" s="327" t="s">
        <v>274</v>
      </c>
      <c r="B19" s="328" t="s">
        <v>275</v>
      </c>
      <c r="C19" s="329">
        <v>49333393</v>
      </c>
      <c r="D19" s="329"/>
      <c r="E19" s="329">
        <v>2261703</v>
      </c>
      <c r="F19" s="329">
        <v>51595096</v>
      </c>
      <c r="G19" s="329"/>
      <c r="H19" s="330"/>
      <c r="I19" s="224">
        <v>2115024</v>
      </c>
      <c r="J19" s="224"/>
      <c r="K19" s="224">
        <f t="shared" si="0"/>
        <v>2115024</v>
      </c>
      <c r="L19">
        <f t="shared" si="1"/>
        <v>0</v>
      </c>
    </row>
    <row r="20" spans="1:12" x14ac:dyDescent="0.25">
      <c r="A20" s="327" t="s">
        <v>276</v>
      </c>
      <c r="B20" s="328" t="s">
        <v>277</v>
      </c>
      <c r="C20" s="329">
        <v>49333393</v>
      </c>
      <c r="D20" s="329"/>
      <c r="E20" s="329">
        <v>2261703</v>
      </c>
      <c r="F20" s="329">
        <v>51595096</v>
      </c>
      <c r="G20" s="329"/>
      <c r="H20" s="330"/>
      <c r="I20" s="224">
        <v>2115024</v>
      </c>
      <c r="J20" s="224"/>
      <c r="K20" s="224">
        <f t="shared" si="0"/>
        <v>2115024</v>
      </c>
      <c r="L20">
        <f t="shared" si="1"/>
        <v>0</v>
      </c>
    </row>
    <row r="21" spans="1:12" x14ac:dyDescent="0.25">
      <c r="A21" s="327" t="s">
        <v>278</v>
      </c>
      <c r="B21" s="328" t="s">
        <v>279</v>
      </c>
      <c r="C21" s="329">
        <v>49333393</v>
      </c>
      <c r="D21" s="329"/>
      <c r="E21" s="329">
        <v>2261703</v>
      </c>
      <c r="F21" s="329">
        <v>51595096</v>
      </c>
      <c r="G21" s="329"/>
      <c r="H21" s="330"/>
      <c r="I21" s="224">
        <v>2115024</v>
      </c>
      <c r="J21" s="224"/>
      <c r="K21" s="224">
        <f t="shared" si="0"/>
        <v>2115024</v>
      </c>
      <c r="L21">
        <f t="shared" si="1"/>
        <v>0</v>
      </c>
    </row>
    <row r="22" spans="1:12" x14ac:dyDescent="0.25">
      <c r="A22" s="323" t="s">
        <v>280</v>
      </c>
      <c r="B22" s="324" t="s">
        <v>281</v>
      </c>
      <c r="C22" s="325"/>
      <c r="D22" s="325"/>
      <c r="E22" s="325">
        <v>222514683</v>
      </c>
      <c r="F22" s="325">
        <v>222514683</v>
      </c>
      <c r="G22" s="325"/>
      <c r="H22" s="326"/>
      <c r="I22" s="228"/>
      <c r="J22" s="228"/>
      <c r="K22" s="228">
        <f t="shared" si="0"/>
        <v>0</v>
      </c>
      <c r="L22">
        <f t="shared" si="1"/>
        <v>0</v>
      </c>
    </row>
    <row r="23" spans="1:12" x14ac:dyDescent="0.25">
      <c r="A23" s="314" t="s">
        <v>282</v>
      </c>
      <c r="B23" s="315" t="s">
        <v>283</v>
      </c>
      <c r="C23" s="316">
        <v>281836800</v>
      </c>
      <c r="D23" s="316"/>
      <c r="E23" s="316"/>
      <c r="F23" s="316"/>
      <c r="G23" s="316">
        <v>281836800</v>
      </c>
      <c r="H23" s="317"/>
      <c r="I23" s="318">
        <v>281836800</v>
      </c>
      <c r="J23" s="318"/>
      <c r="K23" s="318">
        <f t="shared" si="0"/>
        <v>0</v>
      </c>
      <c r="L23">
        <f t="shared" si="1"/>
        <v>0</v>
      </c>
    </row>
    <row r="24" spans="1:12" x14ac:dyDescent="0.25">
      <c r="A24" s="319" t="s">
        <v>284</v>
      </c>
      <c r="B24" s="320" t="s">
        <v>285</v>
      </c>
      <c r="C24" s="321">
        <v>281836800</v>
      </c>
      <c r="D24" s="321"/>
      <c r="E24" s="321"/>
      <c r="F24" s="321"/>
      <c r="G24" s="321">
        <v>281836800</v>
      </c>
      <c r="H24" s="322"/>
      <c r="I24" s="248">
        <v>281836800</v>
      </c>
      <c r="J24" s="248"/>
      <c r="K24" s="248">
        <f t="shared" si="0"/>
        <v>0</v>
      </c>
      <c r="L24">
        <f t="shared" si="1"/>
        <v>0</v>
      </c>
    </row>
    <row r="25" spans="1:12" x14ac:dyDescent="0.25">
      <c r="A25" s="314" t="s">
        <v>286</v>
      </c>
      <c r="B25" s="315" t="s">
        <v>287</v>
      </c>
      <c r="C25" s="316"/>
      <c r="D25" s="316">
        <v>197784981</v>
      </c>
      <c r="E25" s="316"/>
      <c r="F25" s="316">
        <v>7828800</v>
      </c>
      <c r="G25" s="316"/>
      <c r="H25" s="317">
        <v>205613781</v>
      </c>
      <c r="I25" s="318"/>
      <c r="J25" s="318">
        <v>205613781</v>
      </c>
      <c r="K25" s="318">
        <f t="shared" si="0"/>
        <v>0</v>
      </c>
      <c r="L25">
        <f t="shared" si="1"/>
        <v>0</v>
      </c>
    </row>
    <row r="26" spans="1:12" x14ac:dyDescent="0.25">
      <c r="A26" s="319" t="s">
        <v>288</v>
      </c>
      <c r="B26" s="320" t="s">
        <v>289</v>
      </c>
      <c r="C26" s="321"/>
      <c r="D26" s="321">
        <v>197784981</v>
      </c>
      <c r="E26" s="321"/>
      <c r="F26" s="321">
        <v>7828800</v>
      </c>
      <c r="G26" s="321"/>
      <c r="H26" s="322">
        <v>205613781</v>
      </c>
      <c r="I26" s="248"/>
      <c r="J26" s="248">
        <v>205613781</v>
      </c>
      <c r="K26" s="248">
        <f t="shared" si="0"/>
        <v>0</v>
      </c>
      <c r="L26">
        <f t="shared" si="1"/>
        <v>0</v>
      </c>
    </row>
    <row r="27" spans="1:12" x14ac:dyDescent="0.25">
      <c r="A27" s="319" t="s">
        <v>290</v>
      </c>
      <c r="B27" s="320" t="s">
        <v>291</v>
      </c>
      <c r="C27" s="321"/>
      <c r="D27" s="321">
        <v>197784981</v>
      </c>
      <c r="E27" s="321"/>
      <c r="F27" s="321">
        <v>7828800</v>
      </c>
      <c r="G27" s="321"/>
      <c r="H27" s="322">
        <v>205613781</v>
      </c>
      <c r="I27" s="248"/>
      <c r="J27" s="248">
        <v>205613781</v>
      </c>
      <c r="K27" s="248">
        <f t="shared" si="0"/>
        <v>0</v>
      </c>
      <c r="L27">
        <f t="shared" si="1"/>
        <v>0</v>
      </c>
    </row>
    <row r="28" spans="1:12" x14ac:dyDescent="0.25">
      <c r="A28" s="314" t="s">
        <v>292</v>
      </c>
      <c r="B28" s="315" t="s">
        <v>293</v>
      </c>
      <c r="C28" s="316">
        <v>62672185</v>
      </c>
      <c r="D28" s="316"/>
      <c r="E28" s="316"/>
      <c r="F28" s="316">
        <v>34138217</v>
      </c>
      <c r="G28" s="316">
        <v>28533968</v>
      </c>
      <c r="H28" s="317"/>
      <c r="I28" s="318">
        <v>28533968</v>
      </c>
      <c r="J28" s="318"/>
      <c r="K28" s="318">
        <f t="shared" si="0"/>
        <v>0</v>
      </c>
      <c r="L28">
        <f t="shared" si="1"/>
        <v>0</v>
      </c>
    </row>
    <row r="29" spans="1:12" x14ac:dyDescent="0.25">
      <c r="A29" s="319" t="s">
        <v>294</v>
      </c>
      <c r="B29" s="320" t="s">
        <v>295</v>
      </c>
      <c r="C29" s="321">
        <v>49179328</v>
      </c>
      <c r="D29" s="321"/>
      <c r="E29" s="321"/>
      <c r="F29" s="321">
        <v>32188651</v>
      </c>
      <c r="G29" s="321">
        <v>16990677</v>
      </c>
      <c r="H29" s="322"/>
      <c r="I29" s="248">
        <v>16990677</v>
      </c>
      <c r="J29" s="248"/>
      <c r="K29" s="248">
        <f t="shared" si="0"/>
        <v>0</v>
      </c>
      <c r="L29">
        <f t="shared" si="1"/>
        <v>0</v>
      </c>
    </row>
    <row r="30" spans="1:12" x14ac:dyDescent="0.25">
      <c r="A30" s="319" t="s">
        <v>296</v>
      </c>
      <c r="B30" s="320" t="s">
        <v>297</v>
      </c>
      <c r="C30" s="321">
        <v>13492857</v>
      </c>
      <c r="D30" s="321"/>
      <c r="E30" s="321"/>
      <c r="F30" s="321">
        <v>1949566</v>
      </c>
      <c r="G30" s="321">
        <v>11543291</v>
      </c>
      <c r="H30" s="322"/>
      <c r="I30" s="248">
        <v>11543291</v>
      </c>
      <c r="J30" s="248"/>
      <c r="K30" s="248">
        <f t="shared" si="0"/>
        <v>0</v>
      </c>
      <c r="L30">
        <f t="shared" si="1"/>
        <v>0</v>
      </c>
    </row>
    <row r="31" spans="1:12" x14ac:dyDescent="0.25">
      <c r="A31" s="323" t="s">
        <v>298</v>
      </c>
      <c r="B31" s="324" t="s">
        <v>299</v>
      </c>
      <c r="C31" s="325">
        <v>27312000</v>
      </c>
      <c r="D31" s="325"/>
      <c r="E31" s="325"/>
      <c r="F31" s="325"/>
      <c r="G31" s="325">
        <v>27312000</v>
      </c>
      <c r="H31" s="326"/>
      <c r="I31" s="228">
        <v>27312000</v>
      </c>
      <c r="J31" s="228"/>
      <c r="K31" s="228">
        <f t="shared" si="0"/>
        <v>0</v>
      </c>
      <c r="L31">
        <f t="shared" si="1"/>
        <v>0</v>
      </c>
    </row>
    <row r="32" spans="1:12" x14ac:dyDescent="0.25">
      <c r="A32" s="323" t="s">
        <v>300</v>
      </c>
      <c r="B32" s="324" t="s">
        <v>301</v>
      </c>
      <c r="C32" s="325">
        <v>329081</v>
      </c>
      <c r="D32" s="325">
        <v>19420309</v>
      </c>
      <c r="E32" s="325">
        <v>56551411</v>
      </c>
      <c r="F32" s="325">
        <v>55043447</v>
      </c>
      <c r="G32" s="325">
        <v>299081</v>
      </c>
      <c r="H32" s="326">
        <v>17882345</v>
      </c>
      <c r="I32" s="228">
        <v>299081</v>
      </c>
      <c r="J32" s="228">
        <v>17882345</v>
      </c>
      <c r="K32" s="228">
        <f t="shared" si="0"/>
        <v>0</v>
      </c>
      <c r="L32">
        <f t="shared" si="1"/>
        <v>0</v>
      </c>
    </row>
    <row r="33" spans="1:12" x14ac:dyDescent="0.25">
      <c r="A33" s="327" t="s">
        <v>302</v>
      </c>
      <c r="B33" s="328" t="s">
        <v>303</v>
      </c>
      <c r="C33" s="329">
        <v>329081</v>
      </c>
      <c r="D33" s="329">
        <v>19420309</v>
      </c>
      <c r="E33" s="329">
        <v>56551411</v>
      </c>
      <c r="F33" s="329">
        <v>55043447</v>
      </c>
      <c r="G33" s="329">
        <v>299081</v>
      </c>
      <c r="H33" s="330">
        <v>17882345</v>
      </c>
      <c r="I33" s="224">
        <v>299081</v>
      </c>
      <c r="J33" s="224">
        <v>17882345</v>
      </c>
      <c r="K33" s="224">
        <f t="shared" si="0"/>
        <v>0</v>
      </c>
      <c r="L33">
        <f t="shared" si="1"/>
        <v>0</v>
      </c>
    </row>
    <row r="34" spans="1:12" x14ac:dyDescent="0.25">
      <c r="A34" s="327" t="s">
        <v>304</v>
      </c>
      <c r="B34" s="328" t="s">
        <v>305</v>
      </c>
      <c r="C34" s="329">
        <v>329081</v>
      </c>
      <c r="D34" s="329">
        <v>19420309</v>
      </c>
      <c r="E34" s="329">
        <v>56551411</v>
      </c>
      <c r="F34" s="329">
        <v>55043447</v>
      </c>
      <c r="G34" s="329">
        <v>299081</v>
      </c>
      <c r="H34" s="330">
        <v>17882345</v>
      </c>
      <c r="I34" s="224">
        <v>299081</v>
      </c>
      <c r="J34" s="224">
        <v>17882345</v>
      </c>
      <c r="K34" s="224">
        <f t="shared" si="0"/>
        <v>0</v>
      </c>
      <c r="L34">
        <f t="shared" si="1"/>
        <v>0</v>
      </c>
    </row>
    <row r="35" spans="1:12" x14ac:dyDescent="0.25">
      <c r="A35" s="327" t="s">
        <v>306</v>
      </c>
      <c r="B35" s="328" t="s">
        <v>307</v>
      </c>
      <c r="C35" s="329">
        <v>329081</v>
      </c>
      <c r="D35" s="329">
        <v>19420309</v>
      </c>
      <c r="E35" s="329">
        <v>56551411</v>
      </c>
      <c r="F35" s="329">
        <v>55043447</v>
      </c>
      <c r="G35" s="329">
        <v>299081</v>
      </c>
      <c r="H35" s="330">
        <v>17882345</v>
      </c>
      <c r="I35" s="224">
        <v>299081</v>
      </c>
      <c r="J35" s="224">
        <v>17882345</v>
      </c>
      <c r="K35" s="224">
        <f t="shared" si="0"/>
        <v>0</v>
      </c>
      <c r="L35">
        <f t="shared" si="1"/>
        <v>0</v>
      </c>
    </row>
    <row r="36" spans="1:12" x14ac:dyDescent="0.25">
      <c r="A36" s="314" t="s">
        <v>308</v>
      </c>
      <c r="B36" s="315" t="s">
        <v>309</v>
      </c>
      <c r="C36" s="316"/>
      <c r="D36" s="316">
        <v>6306626</v>
      </c>
      <c r="E36" s="316"/>
      <c r="F36" s="316">
        <v>1607918</v>
      </c>
      <c r="G36" s="316"/>
      <c r="H36" s="317">
        <v>7914544</v>
      </c>
      <c r="I36" s="318"/>
      <c r="J36" s="318">
        <v>7914544</v>
      </c>
      <c r="K36" s="318">
        <f t="shared" si="0"/>
        <v>0</v>
      </c>
      <c r="L36">
        <f t="shared" si="1"/>
        <v>0</v>
      </c>
    </row>
    <row r="37" spans="1:12" x14ac:dyDescent="0.25">
      <c r="A37" s="319" t="s">
        <v>310</v>
      </c>
      <c r="B37" s="320" t="s">
        <v>311</v>
      </c>
      <c r="C37" s="321"/>
      <c r="D37" s="321"/>
      <c r="E37" s="321"/>
      <c r="F37" s="321"/>
      <c r="G37" s="321"/>
      <c r="H37" s="322"/>
      <c r="I37" s="248"/>
      <c r="J37" s="248"/>
      <c r="K37" s="248">
        <f t="shared" si="0"/>
        <v>0</v>
      </c>
      <c r="L37">
        <f t="shared" si="1"/>
        <v>0</v>
      </c>
    </row>
    <row r="38" spans="1:12" x14ac:dyDescent="0.25">
      <c r="A38" s="319" t="s">
        <v>312</v>
      </c>
      <c r="B38" s="320" t="s">
        <v>313</v>
      </c>
      <c r="C38" s="321"/>
      <c r="D38" s="321">
        <v>6306626</v>
      </c>
      <c r="E38" s="321"/>
      <c r="F38" s="321">
        <v>1607918</v>
      </c>
      <c r="G38" s="321"/>
      <c r="H38" s="322">
        <v>7914544</v>
      </c>
      <c r="I38" s="248"/>
      <c r="J38" s="248">
        <v>7914544</v>
      </c>
      <c r="K38" s="248">
        <f t="shared" si="0"/>
        <v>0</v>
      </c>
      <c r="L38">
        <f t="shared" si="1"/>
        <v>0</v>
      </c>
    </row>
    <row r="39" spans="1:12" x14ac:dyDescent="0.25">
      <c r="A39" s="314" t="s">
        <v>314</v>
      </c>
      <c r="B39" s="315" t="s">
        <v>315</v>
      </c>
      <c r="C39" s="316"/>
      <c r="D39" s="316"/>
      <c r="E39" s="316">
        <v>16050668</v>
      </c>
      <c r="F39" s="316">
        <v>169015724</v>
      </c>
      <c r="G39" s="316"/>
      <c r="H39" s="317">
        <v>152965056</v>
      </c>
      <c r="I39" s="318"/>
      <c r="J39" s="318">
        <v>152965056</v>
      </c>
      <c r="K39" s="318">
        <f t="shared" si="0"/>
        <v>0</v>
      </c>
      <c r="L39">
        <f t="shared" si="1"/>
        <v>0</v>
      </c>
    </row>
    <row r="40" spans="1:12" x14ac:dyDescent="0.25">
      <c r="A40" s="319" t="s">
        <v>316</v>
      </c>
      <c r="B40" s="320" t="s">
        <v>317</v>
      </c>
      <c r="C40" s="321"/>
      <c r="D40" s="321"/>
      <c r="E40" s="321">
        <v>16050668</v>
      </c>
      <c r="F40" s="321">
        <v>169015724</v>
      </c>
      <c r="G40" s="321"/>
      <c r="H40" s="322">
        <v>152965056</v>
      </c>
      <c r="I40" s="248"/>
      <c r="J40" s="248">
        <v>152965056</v>
      </c>
      <c r="K40" s="248">
        <f t="shared" si="0"/>
        <v>0</v>
      </c>
      <c r="L40">
        <f t="shared" si="1"/>
        <v>0</v>
      </c>
    </row>
    <row r="41" spans="1:12" x14ac:dyDescent="0.25">
      <c r="A41" s="323" t="s">
        <v>318</v>
      </c>
      <c r="B41" s="324" t="s">
        <v>319</v>
      </c>
      <c r="C41" s="325"/>
      <c r="D41" s="325"/>
      <c r="E41" s="325"/>
      <c r="F41" s="325"/>
      <c r="G41" s="325"/>
      <c r="H41" s="326"/>
      <c r="I41" s="228"/>
      <c r="J41" s="228"/>
      <c r="K41" s="228">
        <f t="shared" si="0"/>
        <v>0</v>
      </c>
      <c r="L41">
        <f t="shared" si="1"/>
        <v>0</v>
      </c>
    </row>
    <row r="42" spans="1:12" x14ac:dyDescent="0.25">
      <c r="A42" s="327" t="s">
        <v>320</v>
      </c>
      <c r="B42" s="328" t="s">
        <v>321</v>
      </c>
      <c r="C42" s="329"/>
      <c r="D42" s="329"/>
      <c r="E42" s="329"/>
      <c r="F42" s="329"/>
      <c r="G42" s="329"/>
      <c r="H42" s="330"/>
      <c r="I42" s="224"/>
      <c r="J42" s="224"/>
      <c r="K42" s="224">
        <f t="shared" si="0"/>
        <v>0</v>
      </c>
      <c r="L42">
        <f t="shared" si="1"/>
        <v>0</v>
      </c>
    </row>
    <row r="43" spans="1:12" x14ac:dyDescent="0.25">
      <c r="A43" s="323" t="s">
        <v>322</v>
      </c>
      <c r="B43" s="324" t="s">
        <v>323</v>
      </c>
      <c r="C43" s="325"/>
      <c r="D43" s="325">
        <v>5372000</v>
      </c>
      <c r="E43" s="325">
        <v>48012500</v>
      </c>
      <c r="F43" s="325">
        <v>49962391</v>
      </c>
      <c r="G43" s="325"/>
      <c r="H43" s="326">
        <v>7321891</v>
      </c>
      <c r="I43" s="228"/>
      <c r="J43" s="228">
        <v>7321891</v>
      </c>
      <c r="K43" s="228">
        <f t="shared" si="0"/>
        <v>0</v>
      </c>
      <c r="L43">
        <f t="shared" si="1"/>
        <v>0</v>
      </c>
    </row>
    <row r="44" spans="1:12" x14ac:dyDescent="0.25">
      <c r="A44" s="327" t="s">
        <v>324</v>
      </c>
      <c r="B44" s="328" t="s">
        <v>325</v>
      </c>
      <c r="C44" s="329"/>
      <c r="D44" s="329">
        <v>2751000</v>
      </c>
      <c r="E44" s="329">
        <v>2751000</v>
      </c>
      <c r="F44" s="329">
        <v>2751000</v>
      </c>
      <c r="G44" s="329"/>
      <c r="H44" s="330">
        <v>2751000</v>
      </c>
      <c r="I44" s="224"/>
      <c r="J44" s="224">
        <v>2751000</v>
      </c>
      <c r="K44" s="224">
        <f t="shared" si="0"/>
        <v>0</v>
      </c>
      <c r="L44">
        <f t="shared" si="1"/>
        <v>0</v>
      </c>
    </row>
    <row r="45" spans="1:12" x14ac:dyDescent="0.25">
      <c r="A45" s="327" t="s">
        <v>326</v>
      </c>
      <c r="B45" s="328" t="s">
        <v>327</v>
      </c>
      <c r="C45" s="329"/>
      <c r="D45" s="329"/>
      <c r="E45" s="329">
        <v>35075250</v>
      </c>
      <c r="F45" s="329">
        <v>35075250</v>
      </c>
      <c r="G45" s="329"/>
      <c r="H45" s="330"/>
      <c r="I45" s="224"/>
      <c r="J45" s="224"/>
      <c r="K45" s="224">
        <f t="shared" si="0"/>
        <v>0</v>
      </c>
      <c r="L45">
        <f t="shared" si="1"/>
        <v>0</v>
      </c>
    </row>
    <row r="46" spans="1:12" x14ac:dyDescent="0.25">
      <c r="A46" s="327" t="s">
        <v>328</v>
      </c>
      <c r="B46" s="328" t="s">
        <v>329</v>
      </c>
      <c r="C46" s="329"/>
      <c r="D46" s="329"/>
      <c r="E46" s="329">
        <v>6189750</v>
      </c>
      <c r="F46" s="329">
        <v>6189750</v>
      </c>
      <c r="G46" s="329"/>
      <c r="H46" s="330"/>
      <c r="I46" s="224"/>
      <c r="J46" s="224"/>
      <c r="K46" s="224">
        <f t="shared" si="0"/>
        <v>0</v>
      </c>
      <c r="L46">
        <f t="shared" si="1"/>
        <v>0</v>
      </c>
    </row>
    <row r="47" spans="1:12" x14ac:dyDescent="0.25">
      <c r="A47" s="327" t="s">
        <v>330</v>
      </c>
      <c r="B47" s="328" t="s">
        <v>323</v>
      </c>
      <c r="C47" s="329"/>
      <c r="D47" s="329">
        <v>2621000</v>
      </c>
      <c r="E47" s="329">
        <v>2621000</v>
      </c>
      <c r="F47" s="329">
        <v>4570891</v>
      </c>
      <c r="G47" s="329"/>
      <c r="H47" s="330">
        <v>4570891</v>
      </c>
      <c r="I47" s="224"/>
      <c r="J47" s="224">
        <v>4570891</v>
      </c>
      <c r="K47" s="224">
        <f t="shared" si="0"/>
        <v>0</v>
      </c>
      <c r="L47">
        <f t="shared" si="1"/>
        <v>0</v>
      </c>
    </row>
    <row r="48" spans="1:12" x14ac:dyDescent="0.25">
      <c r="A48" s="327" t="s">
        <v>331</v>
      </c>
      <c r="B48" s="328" t="s">
        <v>332</v>
      </c>
      <c r="C48" s="329"/>
      <c r="D48" s="329">
        <v>2621000</v>
      </c>
      <c r="E48" s="329">
        <v>2621000</v>
      </c>
      <c r="F48" s="329">
        <v>4570891</v>
      </c>
      <c r="G48" s="329"/>
      <c r="H48" s="330">
        <v>4570891</v>
      </c>
      <c r="I48" s="224"/>
      <c r="J48" s="224">
        <v>4570891</v>
      </c>
      <c r="K48" s="224">
        <f t="shared" si="0"/>
        <v>0</v>
      </c>
      <c r="L48">
        <f t="shared" si="1"/>
        <v>0</v>
      </c>
    </row>
    <row r="49" spans="1:12" x14ac:dyDescent="0.25">
      <c r="A49" s="327" t="s">
        <v>333</v>
      </c>
      <c r="B49" s="328" t="s">
        <v>334</v>
      </c>
      <c r="C49" s="329"/>
      <c r="D49" s="329">
        <v>2621000</v>
      </c>
      <c r="E49" s="329">
        <v>2621000</v>
      </c>
      <c r="F49" s="329">
        <v>4570891</v>
      </c>
      <c r="G49" s="329"/>
      <c r="H49" s="330">
        <v>4570891</v>
      </c>
      <c r="I49" s="224"/>
      <c r="J49" s="224">
        <v>4570891</v>
      </c>
      <c r="K49" s="224">
        <f t="shared" si="0"/>
        <v>0</v>
      </c>
      <c r="L49">
        <f t="shared" si="1"/>
        <v>0</v>
      </c>
    </row>
    <row r="50" spans="1:12" x14ac:dyDescent="0.25">
      <c r="A50" s="327" t="s">
        <v>335</v>
      </c>
      <c r="B50" s="328" t="s">
        <v>336</v>
      </c>
      <c r="C50" s="329"/>
      <c r="D50" s="329">
        <v>2621000</v>
      </c>
      <c r="E50" s="329">
        <v>2621000</v>
      </c>
      <c r="F50" s="329">
        <v>4570891</v>
      </c>
      <c r="G50" s="329"/>
      <c r="H50" s="330">
        <v>4570891</v>
      </c>
      <c r="I50" s="224"/>
      <c r="J50" s="224">
        <v>4570891</v>
      </c>
      <c r="K50" s="224">
        <f t="shared" si="0"/>
        <v>0</v>
      </c>
      <c r="L50">
        <f t="shared" si="1"/>
        <v>0</v>
      </c>
    </row>
    <row r="51" spans="1:12" x14ac:dyDescent="0.25">
      <c r="A51" s="327" t="s">
        <v>337</v>
      </c>
      <c r="B51" s="328" t="s">
        <v>338</v>
      </c>
      <c r="C51" s="329"/>
      <c r="D51" s="329"/>
      <c r="E51" s="329">
        <v>1375500</v>
      </c>
      <c r="F51" s="329">
        <v>1375500</v>
      </c>
      <c r="G51" s="329"/>
      <c r="H51" s="330"/>
      <c r="I51" s="224"/>
      <c r="J51" s="224"/>
      <c r="K51" s="224">
        <f t="shared" si="0"/>
        <v>0</v>
      </c>
      <c r="L51">
        <f t="shared" si="1"/>
        <v>0</v>
      </c>
    </row>
    <row r="52" spans="1:12" x14ac:dyDescent="0.25">
      <c r="A52" s="323" t="s">
        <v>339</v>
      </c>
      <c r="B52" s="324" t="s">
        <v>340</v>
      </c>
      <c r="C52" s="325"/>
      <c r="D52" s="325">
        <v>1959410000</v>
      </c>
      <c r="E52" s="325"/>
      <c r="F52" s="325"/>
      <c r="G52" s="325"/>
      <c r="H52" s="326">
        <v>1959410000</v>
      </c>
      <c r="I52" s="228"/>
      <c r="J52" s="228">
        <v>1959410000</v>
      </c>
      <c r="K52" s="228">
        <f t="shared" si="0"/>
        <v>0</v>
      </c>
      <c r="L52">
        <f t="shared" si="1"/>
        <v>0</v>
      </c>
    </row>
    <row r="53" spans="1:12" x14ac:dyDescent="0.25">
      <c r="A53" s="327" t="s">
        <v>341</v>
      </c>
      <c r="B53" s="328" t="s">
        <v>342</v>
      </c>
      <c r="C53" s="329"/>
      <c r="D53" s="329">
        <v>1959410000</v>
      </c>
      <c r="E53" s="329"/>
      <c r="F53" s="329"/>
      <c r="G53" s="329"/>
      <c r="H53" s="330">
        <v>1959410000</v>
      </c>
      <c r="I53" s="224"/>
      <c r="J53" s="224">
        <v>1959410000</v>
      </c>
      <c r="K53" s="224">
        <f t="shared" si="0"/>
        <v>0</v>
      </c>
      <c r="L53">
        <f t="shared" si="1"/>
        <v>0</v>
      </c>
    </row>
    <row r="54" spans="1:12" x14ac:dyDescent="0.25">
      <c r="A54" s="327" t="s">
        <v>343</v>
      </c>
      <c r="B54" s="328" t="s">
        <v>344</v>
      </c>
      <c r="C54" s="329"/>
      <c r="D54" s="329">
        <v>1959410000</v>
      </c>
      <c r="E54" s="329"/>
      <c r="F54" s="329"/>
      <c r="G54" s="329"/>
      <c r="H54" s="330">
        <v>1959410000</v>
      </c>
      <c r="I54" s="224"/>
      <c r="J54" s="224">
        <v>1959410000</v>
      </c>
      <c r="K54" s="224">
        <f t="shared" si="0"/>
        <v>0</v>
      </c>
      <c r="L54">
        <f t="shared" si="1"/>
        <v>0</v>
      </c>
    </row>
    <row r="55" spans="1:12" x14ac:dyDescent="0.25">
      <c r="A55" s="323" t="s">
        <v>345</v>
      </c>
      <c r="B55" s="324" t="s">
        <v>346</v>
      </c>
      <c r="C55" s="325">
        <v>535495443</v>
      </c>
      <c r="D55" s="325">
        <v>1248547382</v>
      </c>
      <c r="E55" s="325"/>
      <c r="F55" s="325">
        <v>1956654</v>
      </c>
      <c r="G55" s="325">
        <v>533538789</v>
      </c>
      <c r="H55" s="326">
        <v>1248547382</v>
      </c>
      <c r="I55" s="228">
        <v>531423765</v>
      </c>
      <c r="J55" s="228">
        <v>1248547382</v>
      </c>
      <c r="K55" s="228">
        <f t="shared" si="0"/>
        <v>-2115024</v>
      </c>
      <c r="L55">
        <f t="shared" si="1"/>
        <v>0</v>
      </c>
    </row>
    <row r="56" spans="1:12" x14ac:dyDescent="0.25">
      <c r="A56" s="327" t="s">
        <v>347</v>
      </c>
      <c r="B56" s="328" t="s">
        <v>348</v>
      </c>
      <c r="C56" s="329"/>
      <c r="D56" s="329">
        <v>1248547382</v>
      </c>
      <c r="E56" s="329"/>
      <c r="F56" s="329"/>
      <c r="G56" s="329"/>
      <c r="H56" s="330">
        <v>1248547382</v>
      </c>
      <c r="I56" s="224"/>
      <c r="J56" s="224">
        <v>1248547382</v>
      </c>
      <c r="K56" s="224">
        <f t="shared" si="0"/>
        <v>0</v>
      </c>
      <c r="L56">
        <f t="shared" si="1"/>
        <v>0</v>
      </c>
    </row>
    <row r="57" spans="1:12" x14ac:dyDescent="0.25">
      <c r="A57" s="327" t="s">
        <v>349</v>
      </c>
      <c r="B57" s="328" t="s">
        <v>350</v>
      </c>
      <c r="C57" s="329">
        <v>535495443</v>
      </c>
      <c r="D57" s="329"/>
      <c r="E57" s="329"/>
      <c r="F57" s="329">
        <v>1956654</v>
      </c>
      <c r="G57" s="329">
        <v>533538789</v>
      </c>
      <c r="H57" s="330"/>
      <c r="I57" s="224">
        <v>531423765</v>
      </c>
      <c r="J57" s="224"/>
      <c r="K57" s="224">
        <f t="shared" si="0"/>
        <v>-2115024</v>
      </c>
      <c r="L57">
        <f t="shared" si="1"/>
        <v>0</v>
      </c>
    </row>
    <row r="58" spans="1:12" x14ac:dyDescent="0.25">
      <c r="A58" s="323" t="s">
        <v>351</v>
      </c>
      <c r="B58" s="324" t="s">
        <v>352</v>
      </c>
      <c r="C58" s="325"/>
      <c r="D58" s="325"/>
      <c r="E58" s="325">
        <v>299895939</v>
      </c>
      <c r="F58" s="325">
        <v>299895939</v>
      </c>
      <c r="G58" s="325"/>
      <c r="H58" s="326"/>
      <c r="I58" s="228">
        <v>299895939</v>
      </c>
      <c r="J58" s="228">
        <v>299895939</v>
      </c>
      <c r="K58" s="228">
        <f>I58-E58</f>
        <v>0</v>
      </c>
      <c r="L58" s="228">
        <f>J58-F58</f>
        <v>0</v>
      </c>
    </row>
    <row r="59" spans="1:12" x14ac:dyDescent="0.25">
      <c r="A59" s="327" t="s">
        <v>353</v>
      </c>
      <c r="B59" s="328" t="s">
        <v>354</v>
      </c>
      <c r="C59" s="329"/>
      <c r="D59" s="329"/>
      <c r="E59" s="329">
        <v>299895939</v>
      </c>
      <c r="F59" s="329">
        <v>299895939</v>
      </c>
      <c r="G59" s="329"/>
      <c r="H59" s="330"/>
      <c r="I59" s="224">
        <v>299895939</v>
      </c>
      <c r="J59" s="224">
        <v>299895939</v>
      </c>
      <c r="K59" s="224">
        <f t="shared" ref="K59:K76" si="2">I59-E59</f>
        <v>0</v>
      </c>
      <c r="L59">
        <f t="shared" ref="L59:L76" si="3">J59-F59</f>
        <v>0</v>
      </c>
    </row>
    <row r="60" spans="1:12" x14ac:dyDescent="0.25">
      <c r="A60" s="327" t="s">
        <v>355</v>
      </c>
      <c r="B60" s="328" t="s">
        <v>356</v>
      </c>
      <c r="C60" s="329"/>
      <c r="D60" s="329"/>
      <c r="E60" s="329">
        <v>299895939</v>
      </c>
      <c r="F60" s="329">
        <v>299895939</v>
      </c>
      <c r="G60" s="329"/>
      <c r="H60" s="330"/>
      <c r="I60" s="224">
        <v>299895939</v>
      </c>
      <c r="J60" s="224">
        <v>299895939</v>
      </c>
      <c r="K60" s="224">
        <f t="shared" si="2"/>
        <v>0</v>
      </c>
      <c r="L60">
        <f t="shared" si="3"/>
        <v>0</v>
      </c>
    </row>
    <row r="61" spans="1:12" x14ac:dyDescent="0.25">
      <c r="A61" s="323" t="s">
        <v>357</v>
      </c>
      <c r="B61" s="324" t="s">
        <v>358</v>
      </c>
      <c r="C61" s="325"/>
      <c r="D61" s="325"/>
      <c r="E61" s="325">
        <v>2304662</v>
      </c>
      <c r="F61" s="325">
        <v>2304662</v>
      </c>
      <c r="G61" s="325"/>
      <c r="H61" s="326"/>
      <c r="I61" s="228">
        <v>4419686</v>
      </c>
      <c r="J61" s="228">
        <v>4419686</v>
      </c>
      <c r="K61" s="228">
        <f t="shared" si="2"/>
        <v>2115024</v>
      </c>
      <c r="L61">
        <f t="shared" si="3"/>
        <v>2115024</v>
      </c>
    </row>
    <row r="62" spans="1:12" x14ac:dyDescent="0.25">
      <c r="A62" s="327" t="s">
        <v>359</v>
      </c>
      <c r="B62" s="328" t="s">
        <v>360</v>
      </c>
      <c r="C62" s="329"/>
      <c r="D62" s="329"/>
      <c r="E62" s="329">
        <v>2304662</v>
      </c>
      <c r="F62" s="329">
        <v>2304662</v>
      </c>
      <c r="G62" s="329"/>
      <c r="H62" s="330"/>
      <c r="I62" s="224">
        <v>4419686</v>
      </c>
      <c r="J62" s="224">
        <v>4419686</v>
      </c>
      <c r="K62" s="224">
        <f t="shared" si="2"/>
        <v>2115024</v>
      </c>
      <c r="L62">
        <f t="shared" si="3"/>
        <v>2115024</v>
      </c>
    </row>
    <row r="63" spans="1:12" x14ac:dyDescent="0.25">
      <c r="A63" s="323" t="s">
        <v>361</v>
      </c>
      <c r="B63" s="324" t="s">
        <v>362</v>
      </c>
      <c r="C63" s="325"/>
      <c r="D63" s="325"/>
      <c r="E63" s="325">
        <v>154476349</v>
      </c>
      <c r="F63" s="325">
        <v>154476349</v>
      </c>
      <c r="G63" s="325"/>
      <c r="H63" s="326"/>
      <c r="I63" s="228">
        <v>154476349</v>
      </c>
      <c r="J63" s="228">
        <v>154476349</v>
      </c>
      <c r="K63" s="228">
        <f t="shared" si="2"/>
        <v>0</v>
      </c>
      <c r="L63">
        <f t="shared" si="3"/>
        <v>0</v>
      </c>
    </row>
    <row r="64" spans="1:12" x14ac:dyDescent="0.25">
      <c r="A64" s="323" t="s">
        <v>363</v>
      </c>
      <c r="B64" s="324" t="s">
        <v>364</v>
      </c>
      <c r="C64" s="325"/>
      <c r="D64" s="325"/>
      <c r="E64" s="325">
        <v>68038334</v>
      </c>
      <c r="F64" s="325">
        <v>68038334</v>
      </c>
      <c r="G64" s="325"/>
      <c r="H64" s="326"/>
      <c r="I64" s="228">
        <v>68038334</v>
      </c>
      <c r="J64" s="228">
        <v>68038334</v>
      </c>
      <c r="K64" s="228">
        <f t="shared" si="2"/>
        <v>0</v>
      </c>
      <c r="L64">
        <f t="shared" si="3"/>
        <v>0</v>
      </c>
    </row>
    <row r="65" spans="1:12" x14ac:dyDescent="0.25">
      <c r="A65" s="327" t="s">
        <v>365</v>
      </c>
      <c r="B65" s="328" t="s">
        <v>366</v>
      </c>
      <c r="C65" s="329"/>
      <c r="D65" s="329"/>
      <c r="E65" s="329">
        <v>16137923</v>
      </c>
      <c r="F65" s="329">
        <v>16137923</v>
      </c>
      <c r="G65" s="329"/>
      <c r="H65" s="330"/>
      <c r="I65" s="224">
        <v>16137923</v>
      </c>
      <c r="J65" s="224">
        <v>16137923</v>
      </c>
      <c r="K65" s="224">
        <f t="shared" si="2"/>
        <v>0</v>
      </c>
      <c r="L65">
        <f t="shared" si="3"/>
        <v>0</v>
      </c>
    </row>
    <row r="66" spans="1:12" x14ac:dyDescent="0.25">
      <c r="A66" s="327" t="s">
        <v>367</v>
      </c>
      <c r="B66" s="328" t="s">
        <v>368</v>
      </c>
      <c r="C66" s="329"/>
      <c r="D66" s="329"/>
      <c r="E66" s="329">
        <v>7828800</v>
      </c>
      <c r="F66" s="329">
        <v>7828800</v>
      </c>
      <c r="G66" s="329"/>
      <c r="H66" s="330"/>
      <c r="I66" s="224">
        <v>7828800</v>
      </c>
      <c r="J66" s="224">
        <v>7828800</v>
      </c>
      <c r="K66" s="224">
        <f t="shared" si="2"/>
        <v>0</v>
      </c>
      <c r="L66">
        <f t="shared" si="3"/>
        <v>0</v>
      </c>
    </row>
    <row r="67" spans="1:12" x14ac:dyDescent="0.25">
      <c r="A67" s="327" t="s">
        <v>369</v>
      </c>
      <c r="B67" s="328" t="s">
        <v>370</v>
      </c>
      <c r="C67" s="329"/>
      <c r="D67" s="329"/>
      <c r="E67" s="329">
        <v>44071611</v>
      </c>
      <c r="F67" s="329">
        <v>44071611</v>
      </c>
      <c r="G67" s="329"/>
      <c r="H67" s="330"/>
      <c r="I67" s="224">
        <v>44071611</v>
      </c>
      <c r="J67" s="224">
        <v>44071611</v>
      </c>
      <c r="K67" s="224">
        <f t="shared" si="2"/>
        <v>0</v>
      </c>
      <c r="L67">
        <f t="shared" si="3"/>
        <v>0</v>
      </c>
    </row>
    <row r="68" spans="1:12" x14ac:dyDescent="0.25">
      <c r="A68" s="323" t="s">
        <v>371</v>
      </c>
      <c r="B68" s="324" t="s">
        <v>372</v>
      </c>
      <c r="C68" s="325"/>
      <c r="D68" s="325"/>
      <c r="E68" s="325">
        <v>222514683</v>
      </c>
      <c r="F68" s="325">
        <v>222514683</v>
      </c>
      <c r="G68" s="325"/>
      <c r="H68" s="326"/>
      <c r="I68" s="228">
        <v>222514683</v>
      </c>
      <c r="J68" s="228">
        <v>222514683</v>
      </c>
      <c r="K68" s="228">
        <f t="shared" si="2"/>
        <v>0</v>
      </c>
      <c r="L68">
        <f t="shared" si="3"/>
        <v>0</v>
      </c>
    </row>
    <row r="69" spans="1:12" x14ac:dyDescent="0.25">
      <c r="A69" s="327" t="s">
        <v>373</v>
      </c>
      <c r="B69" s="328" t="s">
        <v>374</v>
      </c>
      <c r="C69" s="329"/>
      <c r="D69" s="329"/>
      <c r="E69" s="329">
        <v>222514683</v>
      </c>
      <c r="F69" s="329">
        <v>222514683</v>
      </c>
      <c r="G69" s="329"/>
      <c r="H69" s="330"/>
      <c r="I69" s="224">
        <v>222514683</v>
      </c>
      <c r="J69" s="224">
        <v>222514683</v>
      </c>
      <c r="K69" s="224">
        <f t="shared" si="2"/>
        <v>0</v>
      </c>
      <c r="L69">
        <f t="shared" si="3"/>
        <v>0</v>
      </c>
    </row>
    <row r="70" spans="1:12" x14ac:dyDescent="0.25">
      <c r="A70" s="323" t="s">
        <v>375</v>
      </c>
      <c r="B70" s="324" t="s">
        <v>376</v>
      </c>
      <c r="C70" s="325"/>
      <c r="D70" s="325"/>
      <c r="E70" s="325">
        <v>5860911</v>
      </c>
      <c r="F70" s="325">
        <v>5860911</v>
      </c>
      <c r="G70" s="325"/>
      <c r="H70" s="326"/>
      <c r="I70" s="228">
        <v>5860911</v>
      </c>
      <c r="J70" s="228">
        <v>5860911</v>
      </c>
      <c r="K70" s="228">
        <f t="shared" si="2"/>
        <v>0</v>
      </c>
      <c r="L70">
        <f t="shared" si="3"/>
        <v>0</v>
      </c>
    </row>
    <row r="71" spans="1:12" x14ac:dyDescent="0.25">
      <c r="A71" s="327" t="s">
        <v>377</v>
      </c>
      <c r="B71" s="328" t="s">
        <v>378</v>
      </c>
      <c r="C71" s="329"/>
      <c r="D71" s="329"/>
      <c r="E71" s="329">
        <v>5860911</v>
      </c>
      <c r="F71" s="329">
        <v>5860911</v>
      </c>
      <c r="G71" s="329"/>
      <c r="H71" s="330"/>
      <c r="I71" s="224">
        <v>5860911</v>
      </c>
      <c r="J71" s="224">
        <v>5860911</v>
      </c>
      <c r="K71" s="224">
        <f t="shared" si="2"/>
        <v>0</v>
      </c>
      <c r="L71">
        <f t="shared" si="3"/>
        <v>0</v>
      </c>
    </row>
    <row r="72" spans="1:12" x14ac:dyDescent="0.25">
      <c r="A72" s="323" t="s">
        <v>379</v>
      </c>
      <c r="B72" s="324" t="s">
        <v>380</v>
      </c>
      <c r="C72" s="325"/>
      <c r="D72" s="325"/>
      <c r="E72" s="325">
        <v>71868353</v>
      </c>
      <c r="F72" s="325">
        <v>71868353</v>
      </c>
      <c r="G72" s="325"/>
      <c r="H72" s="326"/>
      <c r="I72" s="228">
        <v>71868353</v>
      </c>
      <c r="J72" s="228">
        <v>71868353</v>
      </c>
      <c r="K72" s="228">
        <f t="shared" si="2"/>
        <v>0</v>
      </c>
      <c r="L72">
        <f t="shared" si="3"/>
        <v>0</v>
      </c>
    </row>
    <row r="73" spans="1:12" x14ac:dyDescent="0.25">
      <c r="A73" s="327" t="s">
        <v>381</v>
      </c>
      <c r="B73" s="328" t="s">
        <v>382</v>
      </c>
      <c r="C73" s="329"/>
      <c r="D73" s="329"/>
      <c r="E73" s="329">
        <v>45488125</v>
      </c>
      <c r="F73" s="329">
        <v>45488125</v>
      </c>
      <c r="G73" s="329"/>
      <c r="H73" s="330"/>
      <c r="I73" s="224">
        <v>45488125</v>
      </c>
      <c r="J73" s="224">
        <v>45488125</v>
      </c>
      <c r="K73" s="224">
        <f t="shared" si="2"/>
        <v>0</v>
      </c>
      <c r="L73">
        <f t="shared" si="3"/>
        <v>0</v>
      </c>
    </row>
    <row r="74" spans="1:12" x14ac:dyDescent="0.25">
      <c r="A74" s="327" t="s">
        <v>385</v>
      </c>
      <c r="B74" s="328" t="s">
        <v>370</v>
      </c>
      <c r="C74" s="329"/>
      <c r="D74" s="329"/>
      <c r="E74" s="329">
        <v>6191333</v>
      </c>
      <c r="F74" s="329">
        <v>6191333</v>
      </c>
      <c r="G74" s="329"/>
      <c r="H74" s="330"/>
      <c r="I74" s="224">
        <v>6191333</v>
      </c>
      <c r="J74" s="224">
        <v>6191333</v>
      </c>
      <c r="K74" s="224">
        <f t="shared" si="2"/>
        <v>0</v>
      </c>
      <c r="L74">
        <f t="shared" si="3"/>
        <v>0</v>
      </c>
    </row>
    <row r="75" spans="1:12" x14ac:dyDescent="0.25">
      <c r="A75" s="327" t="s">
        <v>386</v>
      </c>
      <c r="B75" s="328" t="s">
        <v>387</v>
      </c>
      <c r="C75" s="329"/>
      <c r="D75" s="329"/>
      <c r="E75" s="329">
        <v>20188895</v>
      </c>
      <c r="F75" s="329">
        <v>20188895</v>
      </c>
      <c r="G75" s="329"/>
      <c r="H75" s="330"/>
      <c r="I75" s="224">
        <v>20188895</v>
      </c>
      <c r="J75" s="224">
        <v>20188895</v>
      </c>
      <c r="K75" s="224">
        <f t="shared" si="2"/>
        <v>0</v>
      </c>
      <c r="L75">
        <f t="shared" si="3"/>
        <v>0</v>
      </c>
    </row>
    <row r="76" spans="1:12" ht="14.4" thickBot="1" x14ac:dyDescent="0.3">
      <c r="A76" s="331" t="s">
        <v>388</v>
      </c>
      <c r="B76" s="332" t="s">
        <v>389</v>
      </c>
      <c r="C76" s="333"/>
      <c r="D76" s="333"/>
      <c r="E76" s="333">
        <v>302200601</v>
      </c>
      <c r="F76" s="333">
        <v>302200601</v>
      </c>
      <c r="G76" s="333"/>
      <c r="H76" s="334"/>
      <c r="I76" s="228">
        <v>304315625</v>
      </c>
      <c r="J76" s="228">
        <v>304315625</v>
      </c>
      <c r="K76" s="228">
        <f t="shared" si="2"/>
        <v>2115024</v>
      </c>
      <c r="L76">
        <f t="shared" si="3"/>
        <v>2115024</v>
      </c>
    </row>
    <row r="77" spans="1:12" x14ac:dyDescent="0.25">
      <c r="C77" s="224"/>
      <c r="D77" s="224"/>
      <c r="E77" s="224"/>
      <c r="F77" s="224"/>
      <c r="G77" s="224"/>
      <c r="H77" s="224"/>
      <c r="I77" s="224"/>
      <c r="J77" s="224"/>
      <c r="K77" s="224"/>
    </row>
    <row r="78" spans="1:12" x14ac:dyDescent="0.25">
      <c r="B78" s="227" t="s">
        <v>390</v>
      </c>
      <c r="C78" s="228" t="s">
        <v>682</v>
      </c>
      <c r="D78" s="228" t="s">
        <v>682</v>
      </c>
      <c r="E78" s="228" t="s">
        <v>699</v>
      </c>
      <c r="F78" s="228" t="s">
        <v>699</v>
      </c>
      <c r="G78" s="228" t="s">
        <v>700</v>
      </c>
      <c r="H78" s="228" t="s">
        <v>700</v>
      </c>
      <c r="I78" s="228"/>
      <c r="J78" s="228"/>
      <c r="K78" s="22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75"/>
  <sheetViews>
    <sheetView view="pageBreakPreview" zoomScaleNormal="100" zoomScaleSheetLayoutView="100" workbookViewId="0">
      <selection activeCell="C17" sqref="C17"/>
    </sheetView>
  </sheetViews>
  <sheetFormatPr defaultColWidth="9.09765625" defaultRowHeight="13.8" x14ac:dyDescent="0.25"/>
  <cols>
    <col min="1" max="1" width="10.69921875" style="23" customWidth="1"/>
    <col min="2" max="2" width="52.69921875" style="23" customWidth="1"/>
    <col min="3" max="3" width="17.69921875" style="23" customWidth="1"/>
    <col min="4" max="4" width="48" style="23" customWidth="1"/>
    <col min="5" max="5" width="11.3984375" style="25" bestFit="1" customWidth="1"/>
    <col min="6" max="16384" width="9.09765625" style="25"/>
  </cols>
  <sheetData>
    <row r="1" spans="1:5" x14ac:dyDescent="0.25">
      <c r="A1" s="393" t="s">
        <v>190</v>
      </c>
      <c r="B1" s="394"/>
      <c r="C1" s="395"/>
      <c r="D1" s="395"/>
    </row>
    <row r="2" spans="1:5" x14ac:dyDescent="0.25">
      <c r="A2" s="393"/>
      <c r="B2" s="394"/>
      <c r="C2" s="396" t="s">
        <v>191</v>
      </c>
      <c r="D2" s="94" t="s">
        <v>128</v>
      </c>
    </row>
    <row r="3" spans="1:5" x14ac:dyDescent="0.25">
      <c r="A3" s="393" t="s">
        <v>210</v>
      </c>
      <c r="B3" s="394"/>
      <c r="C3" s="396" t="s">
        <v>192</v>
      </c>
      <c r="D3" s="94" t="s">
        <v>127</v>
      </c>
    </row>
    <row r="4" spans="1:5" x14ac:dyDescent="0.25">
      <c r="A4" s="394"/>
      <c r="B4" s="394"/>
      <c r="C4" s="396" t="s">
        <v>193</v>
      </c>
      <c r="D4" s="94" t="s">
        <v>127</v>
      </c>
    </row>
    <row r="5" spans="1:5" x14ac:dyDescent="0.25">
      <c r="A5" s="598" t="s">
        <v>194</v>
      </c>
      <c r="B5" s="598"/>
      <c r="C5" s="396" t="s">
        <v>195</v>
      </c>
      <c r="D5" s="397">
        <v>44826</v>
      </c>
    </row>
    <row r="6" spans="1:5" x14ac:dyDescent="0.25">
      <c r="A6" s="598"/>
      <c r="B6" s="598"/>
      <c r="C6" s="94" t="s">
        <v>196</v>
      </c>
      <c r="D6" s="398">
        <v>44774</v>
      </c>
    </row>
    <row r="7" spans="1:5" x14ac:dyDescent="0.25">
      <c r="A7" s="598"/>
      <c r="B7" s="598"/>
      <c r="C7" s="395"/>
      <c r="D7" s="399"/>
    </row>
    <row r="8" spans="1:5" ht="14.4" thickBot="1" x14ac:dyDescent="0.3">
      <c r="A8" s="400"/>
      <c r="B8" s="400"/>
      <c r="C8" s="401"/>
      <c r="D8" s="401"/>
    </row>
    <row r="9" spans="1:5" ht="14.4" thickTop="1" x14ac:dyDescent="0.25">
      <c r="A9" s="402" t="s">
        <v>197</v>
      </c>
      <c r="B9" s="403" t="s">
        <v>198</v>
      </c>
      <c r="C9" s="599" t="s">
        <v>199</v>
      </c>
      <c r="D9" s="600"/>
    </row>
    <row r="10" spans="1:5" x14ac:dyDescent="0.25">
      <c r="A10" s="404">
        <v>111</v>
      </c>
      <c r="B10" s="405" t="s">
        <v>211</v>
      </c>
      <c r="C10" s="601"/>
      <c r="D10" s="602"/>
    </row>
    <row r="11" spans="1:5" s="21" customFormat="1" x14ac:dyDescent="0.25">
      <c r="A11" s="189">
        <v>112</v>
      </c>
      <c r="B11" s="406"/>
      <c r="C11" s="448">
        <f>SUM(C12:C13)</f>
        <v>123301160</v>
      </c>
      <c r="D11" s="407"/>
      <c r="E11" s="482">
        <f>C11-'TB8.22'!G2</f>
        <v>0</v>
      </c>
    </row>
    <row r="12" spans="1:5" x14ac:dyDescent="0.25">
      <c r="A12" s="408" t="s">
        <v>200</v>
      </c>
      <c r="B12" s="409" t="s">
        <v>212</v>
      </c>
      <c r="C12" s="410">
        <v>24868267</v>
      </c>
      <c r="D12" s="411" t="s">
        <v>214</v>
      </c>
    </row>
    <row r="13" spans="1:5" x14ac:dyDescent="0.25">
      <c r="A13" s="408">
        <v>11212</v>
      </c>
      <c r="B13" s="409" t="s">
        <v>213</v>
      </c>
      <c r="C13" s="410">
        <v>98432893</v>
      </c>
      <c r="D13" s="411" t="s">
        <v>214</v>
      </c>
    </row>
    <row r="14" spans="1:5" x14ac:dyDescent="0.25">
      <c r="A14" s="408"/>
      <c r="B14" s="409"/>
      <c r="C14" s="410"/>
      <c r="D14" s="411"/>
    </row>
    <row r="15" spans="1:5" x14ac:dyDescent="0.25">
      <c r="A15" s="189">
        <v>128</v>
      </c>
      <c r="B15" s="273" t="s">
        <v>215</v>
      </c>
      <c r="C15" s="412">
        <v>1121632520</v>
      </c>
      <c r="D15" s="413" t="s">
        <v>182</v>
      </c>
      <c r="E15" s="483">
        <f>C15-'TB8.22'!G8</f>
        <v>0</v>
      </c>
    </row>
    <row r="16" spans="1:5" x14ac:dyDescent="0.25">
      <c r="A16" s="414"/>
      <c r="B16" s="275"/>
      <c r="C16" s="415"/>
      <c r="D16" s="416"/>
    </row>
    <row r="17" spans="1:5" x14ac:dyDescent="0.25">
      <c r="A17" s="189">
        <v>131</v>
      </c>
      <c r="B17" s="273" t="s">
        <v>488</v>
      </c>
      <c r="C17" s="417">
        <v>244072424</v>
      </c>
      <c r="D17" s="418" t="s">
        <v>683</v>
      </c>
      <c r="E17" s="483">
        <f>C17-'TB8.22'!G10</f>
        <v>0</v>
      </c>
    </row>
    <row r="18" spans="1:5" x14ac:dyDescent="0.25">
      <c r="A18" s="414"/>
      <c r="B18" s="275"/>
      <c r="C18" s="415"/>
      <c r="D18" s="416"/>
    </row>
    <row r="19" spans="1:5" x14ac:dyDescent="0.25">
      <c r="A19" s="189">
        <v>133</v>
      </c>
      <c r="B19" s="273" t="s">
        <v>488</v>
      </c>
      <c r="C19" s="417">
        <v>990856292</v>
      </c>
      <c r="D19" s="418" t="s">
        <v>208</v>
      </c>
    </row>
    <row r="20" spans="1:5" s="28" customFormat="1" x14ac:dyDescent="0.25">
      <c r="A20" s="414"/>
      <c r="B20" s="275" t="s">
        <v>489</v>
      </c>
      <c r="C20" s="419"/>
      <c r="D20" s="277"/>
    </row>
    <row r="21" spans="1:5" ht="39.6" x14ac:dyDescent="0.25">
      <c r="A21" s="189"/>
      <c r="B21" s="271" t="s">
        <v>400</v>
      </c>
      <c r="C21" s="420"/>
      <c r="D21" s="421"/>
    </row>
    <row r="22" spans="1:5" x14ac:dyDescent="0.25">
      <c r="A22" s="189"/>
      <c r="B22" s="420"/>
      <c r="C22" s="603"/>
      <c r="D22" s="604"/>
    </row>
    <row r="23" spans="1:5" x14ac:dyDescent="0.25">
      <c r="A23" s="189">
        <v>1388</v>
      </c>
      <c r="B23" s="273" t="s">
        <v>684</v>
      </c>
      <c r="C23" s="417">
        <v>49333392</v>
      </c>
      <c r="D23" s="418" t="s">
        <v>685</v>
      </c>
      <c r="E23" s="483">
        <f>C23-'TB8.22'!G17</f>
        <v>-95263</v>
      </c>
    </row>
    <row r="24" spans="1:5" x14ac:dyDescent="0.25">
      <c r="A24" s="189"/>
      <c r="B24" s="273"/>
      <c r="C24" s="417"/>
      <c r="D24" s="418"/>
    </row>
    <row r="25" spans="1:5" s="23" customFormat="1" x14ac:dyDescent="0.25">
      <c r="A25" s="189">
        <v>242</v>
      </c>
      <c r="B25" s="273" t="s">
        <v>585</v>
      </c>
      <c r="C25" s="417">
        <v>62672185</v>
      </c>
      <c r="D25" s="411" t="s">
        <v>208</v>
      </c>
      <c r="E25" s="484">
        <f>C25-'TB8.22'!G28</f>
        <v>0</v>
      </c>
    </row>
    <row r="26" spans="1:5" s="23" customFormat="1" x14ac:dyDescent="0.25">
      <c r="A26" s="189"/>
      <c r="B26" s="273"/>
      <c r="C26" s="417"/>
      <c r="D26" s="418"/>
    </row>
    <row r="27" spans="1:5" x14ac:dyDescent="0.25">
      <c r="A27" s="189" t="s">
        <v>219</v>
      </c>
      <c r="B27" s="273" t="s">
        <v>182</v>
      </c>
      <c r="C27" s="412"/>
      <c r="D27" s="418"/>
    </row>
    <row r="28" spans="1:5" x14ac:dyDescent="0.25">
      <c r="A28" s="189"/>
      <c r="B28" s="273"/>
      <c r="C28" s="412"/>
      <c r="D28" s="418"/>
    </row>
    <row r="29" spans="1:5" ht="26.4" x14ac:dyDescent="0.25">
      <c r="A29" s="189">
        <v>244</v>
      </c>
      <c r="B29" s="273" t="s">
        <v>202</v>
      </c>
      <c r="C29" s="423">
        <v>27312000</v>
      </c>
      <c r="D29" s="418" t="s">
        <v>150</v>
      </c>
      <c r="E29" s="483">
        <f>C29-'TB7.22'!G31</f>
        <v>0</v>
      </c>
    </row>
    <row r="30" spans="1:5" x14ac:dyDescent="0.25">
      <c r="A30" s="189"/>
      <c r="B30" s="273"/>
      <c r="C30" s="423"/>
      <c r="D30" s="418"/>
    </row>
    <row r="31" spans="1:5" x14ac:dyDescent="0.25">
      <c r="A31" s="189">
        <v>331</v>
      </c>
      <c r="B31" s="273" t="s">
        <v>203</v>
      </c>
      <c r="C31" s="423">
        <f>SUM(C32:C34)</f>
        <v>19420309</v>
      </c>
      <c r="D31" s="424" t="s">
        <v>182</v>
      </c>
      <c r="E31" s="483">
        <f>C31-'TB8.22'!H32</f>
        <v>0</v>
      </c>
    </row>
    <row r="32" spans="1:5" x14ac:dyDescent="0.25">
      <c r="A32" s="414"/>
      <c r="B32" s="275" t="s">
        <v>420</v>
      </c>
      <c r="C32" s="419"/>
      <c r="D32" s="277"/>
    </row>
    <row r="33" spans="1:6" x14ac:dyDescent="0.25">
      <c r="A33" s="414"/>
      <c r="B33" s="275" t="s">
        <v>421</v>
      </c>
      <c r="C33" s="419">
        <v>13679280</v>
      </c>
      <c r="D33" s="277" t="s">
        <v>686</v>
      </c>
    </row>
    <row r="34" spans="1:6" x14ac:dyDescent="0.25">
      <c r="A34" s="414"/>
      <c r="B34" s="275" t="s">
        <v>227</v>
      </c>
      <c r="C34" s="419">
        <v>5741029</v>
      </c>
      <c r="D34" s="277" t="s">
        <v>687</v>
      </c>
    </row>
    <row r="35" spans="1:6" x14ac:dyDescent="0.25">
      <c r="A35" s="414"/>
      <c r="B35" s="273" t="s">
        <v>492</v>
      </c>
      <c r="C35" s="425">
        <f>SUM(C36:C36)</f>
        <v>329081</v>
      </c>
      <c r="D35" s="426" t="s">
        <v>182</v>
      </c>
      <c r="E35" s="462">
        <f>C35-'TB8.22'!G32</f>
        <v>0</v>
      </c>
    </row>
    <row r="36" spans="1:6" ht="26.4" x14ac:dyDescent="0.25">
      <c r="A36" s="414"/>
      <c r="B36" s="275" t="s">
        <v>422</v>
      </c>
      <c r="C36" s="427">
        <v>329081</v>
      </c>
      <c r="D36" s="277"/>
      <c r="F36" s="462"/>
    </row>
    <row r="37" spans="1:6" x14ac:dyDescent="0.25">
      <c r="A37" s="414"/>
      <c r="B37" s="275"/>
      <c r="C37" s="428"/>
      <c r="D37" s="277"/>
    </row>
    <row r="38" spans="1:6" x14ac:dyDescent="0.25">
      <c r="A38" s="189">
        <v>3334</v>
      </c>
      <c r="B38" s="273" t="s">
        <v>208</v>
      </c>
      <c r="C38" s="425"/>
      <c r="D38" s="418"/>
    </row>
    <row r="39" spans="1:6" x14ac:dyDescent="0.25">
      <c r="A39" s="408"/>
      <c r="B39" s="271"/>
      <c r="C39" s="390"/>
      <c r="D39" s="429"/>
    </row>
    <row r="40" spans="1:6" x14ac:dyDescent="0.25">
      <c r="A40" s="189">
        <v>3335</v>
      </c>
      <c r="B40" s="273"/>
      <c r="C40" s="430">
        <f>SUM(C41:C45)</f>
        <v>6306626</v>
      </c>
      <c r="D40" s="426" t="s">
        <v>182</v>
      </c>
      <c r="E40" s="462">
        <f>C40-'TB8.22'!H38</f>
        <v>0</v>
      </c>
    </row>
    <row r="41" spans="1:6" x14ac:dyDescent="0.25">
      <c r="A41" s="408"/>
      <c r="B41" s="409" t="s">
        <v>663</v>
      </c>
      <c r="C41" s="410">
        <v>1568597</v>
      </c>
      <c r="D41" s="411" t="s">
        <v>664</v>
      </c>
    </row>
    <row r="42" spans="1:6" x14ac:dyDescent="0.25">
      <c r="A42" s="408"/>
      <c r="B42" s="409" t="s">
        <v>672</v>
      </c>
      <c r="C42" s="410">
        <v>1413323</v>
      </c>
      <c r="D42" s="411" t="s">
        <v>664</v>
      </c>
    </row>
    <row r="43" spans="1:6" x14ac:dyDescent="0.25">
      <c r="A43" s="408"/>
      <c r="B43" s="409" t="s">
        <v>688</v>
      </c>
      <c r="C43" s="410">
        <v>3324706</v>
      </c>
      <c r="D43" s="411" t="s">
        <v>664</v>
      </c>
    </row>
    <row r="44" spans="1:6" x14ac:dyDescent="0.25">
      <c r="A44" s="408"/>
      <c r="B44" s="409"/>
      <c r="C44" s="410"/>
      <c r="D44" s="411"/>
    </row>
    <row r="45" spans="1:6" x14ac:dyDescent="0.25">
      <c r="A45" s="408"/>
      <c r="B45" s="409"/>
      <c r="C45" s="410"/>
      <c r="D45" s="411"/>
    </row>
    <row r="46" spans="1:6" x14ac:dyDescent="0.25">
      <c r="A46" s="189">
        <v>334</v>
      </c>
      <c r="B46" s="273" t="s">
        <v>655</v>
      </c>
      <c r="C46" s="431">
        <v>0</v>
      </c>
      <c r="D46" s="426" t="s">
        <v>689</v>
      </c>
      <c r="E46" s="462">
        <f>C46-'TB8.22'!H39</f>
        <v>0</v>
      </c>
    </row>
    <row r="47" spans="1:6" x14ac:dyDescent="0.25">
      <c r="A47" s="408"/>
      <c r="B47" s="409"/>
      <c r="C47" s="410"/>
      <c r="D47" s="411"/>
    </row>
    <row r="48" spans="1:6" x14ac:dyDescent="0.25">
      <c r="A48" s="189">
        <v>335</v>
      </c>
      <c r="B48" s="273" t="s">
        <v>586</v>
      </c>
      <c r="C48" s="431">
        <f>SUM(C49:C50)</f>
        <v>0</v>
      </c>
      <c r="D48" s="418"/>
    </row>
    <row r="49" spans="1:5" x14ac:dyDescent="0.25">
      <c r="A49" s="414"/>
      <c r="B49" s="275"/>
      <c r="C49" s="433"/>
      <c r="D49" s="434"/>
    </row>
    <row r="50" spans="1:5" x14ac:dyDescent="0.25">
      <c r="A50" s="414"/>
      <c r="B50" s="275"/>
      <c r="C50" s="433"/>
      <c r="D50" s="434"/>
    </row>
    <row r="51" spans="1:5" x14ac:dyDescent="0.25">
      <c r="A51" s="189">
        <v>3382</v>
      </c>
      <c r="B51" s="273" t="s">
        <v>235</v>
      </c>
      <c r="C51" s="435">
        <f>SUM(C52:C52)</f>
        <v>2751000</v>
      </c>
      <c r="D51" s="436" t="s">
        <v>182</v>
      </c>
    </row>
    <row r="52" spans="1:5" x14ac:dyDescent="0.25">
      <c r="A52" s="414"/>
      <c r="B52" s="275" t="s">
        <v>234</v>
      </c>
      <c r="C52" s="433">
        <v>2751000</v>
      </c>
      <c r="D52" s="434"/>
    </row>
    <row r="53" spans="1:5" ht="15" customHeight="1" x14ac:dyDescent="0.25">
      <c r="A53" s="189" t="s">
        <v>171</v>
      </c>
      <c r="B53" s="273" t="s">
        <v>208</v>
      </c>
      <c r="C53" s="437"/>
      <c r="D53" s="411"/>
    </row>
    <row r="54" spans="1:5" x14ac:dyDescent="0.25">
      <c r="A54" s="408"/>
      <c r="B54" s="271"/>
      <c r="C54" s="438"/>
      <c r="D54" s="411"/>
    </row>
    <row r="55" spans="1:5" x14ac:dyDescent="0.25">
      <c r="A55" s="189">
        <v>3388</v>
      </c>
      <c r="B55" s="273" t="s">
        <v>431</v>
      </c>
      <c r="C55" s="425">
        <f>SUM(C56:C57)</f>
        <v>2621000</v>
      </c>
      <c r="D55" s="418"/>
    </row>
    <row r="56" spans="1:5" s="28" customFormat="1" x14ac:dyDescent="0.25">
      <c r="A56" s="414"/>
      <c r="B56" s="275" t="s">
        <v>690</v>
      </c>
      <c r="C56" s="439">
        <v>2621000</v>
      </c>
      <c r="D56" s="277"/>
    </row>
    <row r="57" spans="1:5" s="28" customFormat="1" x14ac:dyDescent="0.25">
      <c r="A57" s="414"/>
      <c r="B57" s="275"/>
      <c r="C57" s="440"/>
      <c r="D57" s="277"/>
    </row>
    <row r="58" spans="1:5" x14ac:dyDescent="0.25">
      <c r="A58" s="189"/>
      <c r="B58" s="273"/>
      <c r="C58" s="423"/>
      <c r="D58" s="418"/>
    </row>
    <row r="59" spans="1:5" x14ac:dyDescent="0.25">
      <c r="A59" s="189">
        <v>511</v>
      </c>
      <c r="B59" s="273" t="s">
        <v>674</v>
      </c>
      <c r="C59" s="441">
        <v>1468900</v>
      </c>
      <c r="D59" s="442">
        <v>244072424</v>
      </c>
      <c r="E59" s="485">
        <f>D59/C59</f>
        <v>166.16</v>
      </c>
    </row>
    <row r="60" spans="1:5" x14ac:dyDescent="0.25">
      <c r="A60" s="408"/>
      <c r="B60" s="271"/>
      <c r="C60" s="423"/>
      <c r="D60" s="418"/>
    </row>
    <row r="61" spans="1:5" x14ac:dyDescent="0.25">
      <c r="A61" s="189">
        <v>642</v>
      </c>
      <c r="B61" s="273" t="s">
        <v>182</v>
      </c>
      <c r="C61" s="423"/>
      <c r="D61" s="418"/>
    </row>
    <row r="62" spans="1:5" x14ac:dyDescent="0.25">
      <c r="A62" s="408"/>
      <c r="B62" s="271"/>
      <c r="C62" s="443"/>
      <c r="D62" s="444"/>
    </row>
    <row r="63" spans="1:5" x14ac:dyDescent="0.25">
      <c r="A63" s="189">
        <v>515</v>
      </c>
      <c r="B63" s="273" t="s">
        <v>615</v>
      </c>
      <c r="C63" s="423">
        <f>SUM(C64:C66)</f>
        <v>6398526</v>
      </c>
      <c r="D63" s="418" t="s">
        <v>129</v>
      </c>
    </row>
    <row r="64" spans="1:5" x14ac:dyDescent="0.25">
      <c r="A64" s="408"/>
      <c r="B64" s="271" t="s">
        <v>502</v>
      </c>
      <c r="C64" s="420">
        <v>46539</v>
      </c>
      <c r="D64" s="421" t="s">
        <v>129</v>
      </c>
    </row>
    <row r="65" spans="1:4" x14ac:dyDescent="0.25">
      <c r="A65" s="408"/>
      <c r="B65" s="271" t="s">
        <v>547</v>
      </c>
      <c r="C65" s="420">
        <v>1874676</v>
      </c>
      <c r="D65" s="421" t="s">
        <v>129</v>
      </c>
    </row>
    <row r="66" spans="1:4" x14ac:dyDescent="0.25">
      <c r="A66" s="408"/>
      <c r="B66" s="271" t="s">
        <v>546</v>
      </c>
      <c r="C66" s="420">
        <v>4477311</v>
      </c>
      <c r="D66" s="493" t="s">
        <v>691</v>
      </c>
    </row>
    <row r="67" spans="1:4" x14ac:dyDescent="0.25">
      <c r="A67" s="408"/>
      <c r="B67" s="271"/>
      <c r="C67" s="420"/>
      <c r="D67" s="421"/>
    </row>
    <row r="68" spans="1:4" x14ac:dyDescent="0.25">
      <c r="A68" s="189">
        <v>635</v>
      </c>
      <c r="B68" s="273" t="s">
        <v>615</v>
      </c>
      <c r="C68" s="423">
        <f>SUM(C69)</f>
        <v>0</v>
      </c>
      <c r="D68" s="418" t="s">
        <v>208</v>
      </c>
    </row>
    <row r="69" spans="1:4" x14ac:dyDescent="0.25">
      <c r="A69" s="408"/>
      <c r="B69" s="271" t="s">
        <v>547</v>
      </c>
      <c r="C69" s="445"/>
      <c r="D69" s="411"/>
    </row>
    <row r="70" spans="1:4" ht="37.5" customHeight="1" x14ac:dyDescent="0.25">
      <c r="A70" s="189" t="s">
        <v>442</v>
      </c>
      <c r="B70" s="271"/>
      <c r="C70" s="605"/>
      <c r="D70" s="595"/>
    </row>
    <row r="71" spans="1:4" x14ac:dyDescent="0.25">
      <c r="A71" s="408"/>
      <c r="B71" s="271"/>
      <c r="C71" s="606"/>
      <c r="D71" s="607"/>
    </row>
    <row r="72" spans="1:4" ht="45.75" customHeight="1" x14ac:dyDescent="0.25">
      <c r="A72" s="408"/>
      <c r="B72" s="271"/>
      <c r="C72" s="594" t="s">
        <v>413</v>
      </c>
      <c r="D72" s="595"/>
    </row>
    <row r="73" spans="1:4" x14ac:dyDescent="0.25">
      <c r="A73" s="408"/>
      <c r="B73" s="271"/>
      <c r="C73" s="594" t="s">
        <v>412</v>
      </c>
      <c r="D73" s="595"/>
    </row>
    <row r="74" spans="1:4" ht="72" customHeight="1" thickBot="1" x14ac:dyDescent="0.3">
      <c r="A74" s="446"/>
      <c r="B74" s="447"/>
      <c r="C74" s="596" t="s">
        <v>415</v>
      </c>
      <c r="D74" s="597"/>
    </row>
    <row r="75" spans="1:4" ht="14.4" thickTop="1" x14ac:dyDescent="0.25"/>
  </sheetData>
  <mergeCells count="9">
    <mergeCell ref="C72:D72"/>
    <mergeCell ref="C73:D73"/>
    <mergeCell ref="C74:D74"/>
    <mergeCell ref="A5:B7"/>
    <mergeCell ref="C9:D9"/>
    <mergeCell ref="C10:D10"/>
    <mergeCell ref="C22:D22"/>
    <mergeCell ref="C70:D70"/>
    <mergeCell ref="C71:D71"/>
  </mergeCells>
  <pageMargins left="0.7" right="0.7" top="0.75" bottom="0.75" header="0.3" footer="0.3"/>
  <pageSetup paperSize="9" scale="67" orientation="portrait"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77"/>
  <sheetViews>
    <sheetView zoomScale="85" zoomScaleNormal="85" workbookViewId="0">
      <pane ySplit="1" topLeftCell="A2" activePane="bottomLeft" state="frozen"/>
      <selection pane="bottomLeft" activeCell="L62" sqref="L62"/>
    </sheetView>
  </sheetViews>
  <sheetFormatPr defaultRowHeight="13.8" x14ac:dyDescent="0.25"/>
  <cols>
    <col min="1" max="1" width="7.69921875" customWidth="1"/>
    <col min="2" max="2" width="34.19921875" customWidth="1"/>
    <col min="3" max="3" width="15.19921875" customWidth="1"/>
    <col min="4" max="6" width="15.69921875" customWidth="1"/>
    <col min="7" max="7" width="15.59765625" customWidth="1"/>
    <col min="8" max="11" width="16.09765625" customWidth="1"/>
  </cols>
  <sheetData>
    <row r="1" spans="1:12" x14ac:dyDescent="0.25">
      <c r="A1" s="489" t="s">
        <v>7</v>
      </c>
      <c r="B1" s="490" t="s">
        <v>238</v>
      </c>
      <c r="C1" s="490" t="s">
        <v>239</v>
      </c>
      <c r="D1" s="490" t="s">
        <v>240</v>
      </c>
      <c r="E1" s="490" t="s">
        <v>450</v>
      </c>
      <c r="F1" s="490" t="s">
        <v>451</v>
      </c>
      <c r="G1" s="490" t="s">
        <v>243</v>
      </c>
      <c r="H1" s="491" t="s">
        <v>244</v>
      </c>
      <c r="I1" s="492"/>
      <c r="J1" s="492"/>
      <c r="K1" s="492"/>
    </row>
    <row r="2" spans="1:12" x14ac:dyDescent="0.25">
      <c r="A2" s="314" t="s">
        <v>245</v>
      </c>
      <c r="B2" s="315" t="s">
        <v>246</v>
      </c>
      <c r="C2" s="316">
        <v>200540844</v>
      </c>
      <c r="D2" s="316"/>
      <c r="E2" s="316">
        <v>308149143</v>
      </c>
      <c r="F2" s="316">
        <v>385388827</v>
      </c>
      <c r="G2" s="316">
        <v>123301160</v>
      </c>
      <c r="H2" s="317"/>
      <c r="I2" s="318">
        <v>123301160</v>
      </c>
      <c r="J2" s="318"/>
      <c r="K2" s="318">
        <f>I2-G2</f>
        <v>0</v>
      </c>
      <c r="L2" s="318">
        <f>J2-H2</f>
        <v>0</v>
      </c>
    </row>
    <row r="3" spans="1:12" x14ac:dyDescent="0.25">
      <c r="A3" s="319" t="s">
        <v>247</v>
      </c>
      <c r="B3" s="320" t="s">
        <v>248</v>
      </c>
      <c r="C3" s="321">
        <v>200540844</v>
      </c>
      <c r="D3" s="321"/>
      <c r="E3" s="321">
        <v>308149143</v>
      </c>
      <c r="F3" s="321">
        <v>385388827</v>
      </c>
      <c r="G3" s="321">
        <v>123301160</v>
      </c>
      <c r="H3" s="322"/>
      <c r="I3" s="248">
        <v>123301160</v>
      </c>
      <c r="J3" s="248"/>
      <c r="K3" s="248">
        <f t="shared" ref="K3:K57" si="0">I3-G3</f>
        <v>0</v>
      </c>
      <c r="L3">
        <f t="shared" ref="L3:L57" si="1">J3-H3</f>
        <v>0</v>
      </c>
    </row>
    <row r="4" spans="1:12" x14ac:dyDescent="0.25">
      <c r="A4" s="319" t="s">
        <v>200</v>
      </c>
      <c r="B4" s="320" t="s">
        <v>645</v>
      </c>
      <c r="C4" s="321">
        <v>24864044</v>
      </c>
      <c r="D4" s="321"/>
      <c r="E4" s="321">
        <v>4223</v>
      </c>
      <c r="F4" s="321"/>
      <c r="G4" s="321">
        <v>24868267</v>
      </c>
      <c r="H4" s="322"/>
      <c r="I4" s="248">
        <v>24868267</v>
      </c>
      <c r="J4" s="248"/>
      <c r="K4" s="248">
        <f t="shared" si="0"/>
        <v>0</v>
      </c>
      <c r="L4">
        <f t="shared" si="1"/>
        <v>0</v>
      </c>
    </row>
    <row r="5" spans="1:12" x14ac:dyDescent="0.25">
      <c r="A5" s="319" t="s">
        <v>249</v>
      </c>
      <c r="B5" s="320" t="s">
        <v>646</v>
      </c>
      <c r="C5" s="321">
        <v>175676800</v>
      </c>
      <c r="D5" s="321"/>
      <c r="E5" s="321">
        <v>308144920</v>
      </c>
      <c r="F5" s="321">
        <v>385388827</v>
      </c>
      <c r="G5" s="321">
        <v>98432893</v>
      </c>
      <c r="H5" s="322"/>
      <c r="I5" s="248">
        <v>98432893</v>
      </c>
      <c r="J5" s="248"/>
      <c r="K5" s="248">
        <f t="shared" si="0"/>
        <v>0</v>
      </c>
      <c r="L5">
        <f t="shared" si="1"/>
        <v>0</v>
      </c>
    </row>
    <row r="6" spans="1:12" x14ac:dyDescent="0.25">
      <c r="A6" s="323" t="s">
        <v>250</v>
      </c>
      <c r="B6" s="324" t="s">
        <v>251</v>
      </c>
      <c r="C6" s="325"/>
      <c r="D6" s="325"/>
      <c r="E6" s="325"/>
      <c r="F6" s="325"/>
      <c r="G6" s="325"/>
      <c r="H6" s="326"/>
      <c r="I6" s="228"/>
      <c r="J6" s="228"/>
      <c r="K6" s="228">
        <f t="shared" si="0"/>
        <v>0</v>
      </c>
      <c r="L6">
        <f t="shared" si="1"/>
        <v>0</v>
      </c>
    </row>
    <row r="7" spans="1:12" x14ac:dyDescent="0.25">
      <c r="A7" s="327" t="s">
        <v>252</v>
      </c>
      <c r="B7" s="328" t="s">
        <v>253</v>
      </c>
      <c r="C7" s="329"/>
      <c r="D7" s="329"/>
      <c r="E7" s="329"/>
      <c r="F7" s="329"/>
      <c r="G7" s="329"/>
      <c r="H7" s="330"/>
      <c r="I7" s="224"/>
      <c r="J7" s="224"/>
      <c r="K7" s="224">
        <f t="shared" si="0"/>
        <v>0</v>
      </c>
      <c r="L7">
        <f t="shared" si="1"/>
        <v>0</v>
      </c>
    </row>
    <row r="8" spans="1:12" x14ac:dyDescent="0.25">
      <c r="A8" s="323" t="s">
        <v>254</v>
      </c>
      <c r="B8" s="324" t="s">
        <v>255</v>
      </c>
      <c r="C8" s="325">
        <v>1121632520</v>
      </c>
      <c r="D8" s="325"/>
      <c r="E8" s="325"/>
      <c r="F8" s="325"/>
      <c r="G8" s="325">
        <v>1121632520</v>
      </c>
      <c r="H8" s="326"/>
      <c r="I8" s="228">
        <v>1121632520</v>
      </c>
      <c r="J8" s="228"/>
      <c r="K8" s="228">
        <f t="shared" si="0"/>
        <v>0</v>
      </c>
      <c r="L8">
        <f t="shared" si="1"/>
        <v>0</v>
      </c>
    </row>
    <row r="9" spans="1:12" x14ac:dyDescent="0.25">
      <c r="A9" s="327" t="s">
        <v>256</v>
      </c>
      <c r="B9" s="328" t="s">
        <v>257</v>
      </c>
      <c r="C9" s="329">
        <v>1121632520</v>
      </c>
      <c r="D9" s="329"/>
      <c r="E9" s="329"/>
      <c r="F9" s="329"/>
      <c r="G9" s="329">
        <v>1121632520</v>
      </c>
      <c r="H9" s="330"/>
      <c r="I9" s="224">
        <v>1121632520</v>
      </c>
      <c r="J9" s="224"/>
      <c r="K9" s="224">
        <f t="shared" si="0"/>
        <v>0</v>
      </c>
      <c r="L9">
        <f t="shared" si="1"/>
        <v>0</v>
      </c>
    </row>
    <row r="10" spans="1:12" x14ac:dyDescent="0.25">
      <c r="A10" s="323" t="s">
        <v>258</v>
      </c>
      <c r="B10" s="324" t="s">
        <v>259</v>
      </c>
      <c r="C10" s="325">
        <v>302118726</v>
      </c>
      <c r="D10" s="325"/>
      <c r="E10" s="325">
        <v>244072424</v>
      </c>
      <c r="F10" s="325">
        <v>302118726</v>
      </c>
      <c r="G10" s="325">
        <v>244072424</v>
      </c>
      <c r="H10" s="326"/>
      <c r="I10" s="228">
        <v>244072424</v>
      </c>
      <c r="J10" s="228"/>
      <c r="K10" s="228">
        <f t="shared" si="0"/>
        <v>0</v>
      </c>
      <c r="L10">
        <f t="shared" si="1"/>
        <v>0</v>
      </c>
    </row>
    <row r="11" spans="1:12" x14ac:dyDescent="0.25">
      <c r="A11" s="327" t="s">
        <v>260</v>
      </c>
      <c r="B11" s="328" t="s">
        <v>261</v>
      </c>
      <c r="C11" s="329">
        <v>302118726</v>
      </c>
      <c r="D11" s="329"/>
      <c r="E11" s="329">
        <v>244072424</v>
      </c>
      <c r="F11" s="329">
        <v>302118726</v>
      </c>
      <c r="G11" s="329">
        <v>244072424</v>
      </c>
      <c r="H11" s="330"/>
      <c r="I11" s="224">
        <v>244072424</v>
      </c>
      <c r="J11" s="224"/>
      <c r="K11" s="224">
        <f t="shared" si="0"/>
        <v>0</v>
      </c>
      <c r="L11">
        <f t="shared" si="1"/>
        <v>0</v>
      </c>
    </row>
    <row r="12" spans="1:12" x14ac:dyDescent="0.25">
      <c r="A12" s="327" t="s">
        <v>262</v>
      </c>
      <c r="B12" s="328" t="s">
        <v>263</v>
      </c>
      <c r="C12" s="329">
        <v>302118726</v>
      </c>
      <c r="D12" s="329"/>
      <c r="E12" s="329">
        <v>244072424</v>
      </c>
      <c r="F12" s="329">
        <v>302118726</v>
      </c>
      <c r="G12" s="329">
        <v>244072424</v>
      </c>
      <c r="H12" s="330"/>
      <c r="I12" s="224">
        <v>244072424</v>
      </c>
      <c r="J12" s="224"/>
      <c r="K12" s="224">
        <f t="shared" si="0"/>
        <v>0</v>
      </c>
      <c r="L12">
        <f t="shared" si="1"/>
        <v>0</v>
      </c>
    </row>
    <row r="13" spans="1:12" x14ac:dyDescent="0.25">
      <c r="A13" s="327" t="s">
        <v>264</v>
      </c>
      <c r="B13" s="328" t="s">
        <v>265</v>
      </c>
      <c r="C13" s="329">
        <v>302118726</v>
      </c>
      <c r="D13" s="329"/>
      <c r="E13" s="329">
        <v>244072424</v>
      </c>
      <c r="F13" s="329">
        <v>302118726</v>
      </c>
      <c r="G13" s="329">
        <v>244072424</v>
      </c>
      <c r="H13" s="330"/>
      <c r="I13" s="224">
        <v>244072424</v>
      </c>
      <c r="J13" s="224"/>
      <c r="K13" s="224">
        <f t="shared" si="0"/>
        <v>0</v>
      </c>
      <c r="L13">
        <f t="shared" si="1"/>
        <v>0</v>
      </c>
    </row>
    <row r="14" spans="1:12" x14ac:dyDescent="0.25">
      <c r="A14" s="323" t="s">
        <v>266</v>
      </c>
      <c r="B14" s="324" t="s">
        <v>267</v>
      </c>
      <c r="C14" s="325">
        <v>987861068</v>
      </c>
      <c r="D14" s="325"/>
      <c r="E14" s="325">
        <v>2995224</v>
      </c>
      <c r="F14" s="325"/>
      <c r="G14" s="325">
        <v>990856292</v>
      </c>
      <c r="H14" s="326"/>
      <c r="I14" s="228">
        <v>990856292</v>
      </c>
      <c r="J14" s="228"/>
      <c r="K14" s="228">
        <f t="shared" si="0"/>
        <v>0</v>
      </c>
      <c r="L14">
        <f t="shared" si="1"/>
        <v>0</v>
      </c>
    </row>
    <row r="15" spans="1:12" x14ac:dyDescent="0.25">
      <c r="A15" s="327" t="s">
        <v>268</v>
      </c>
      <c r="B15" s="328" t="s">
        <v>269</v>
      </c>
      <c r="C15" s="329">
        <v>987861068</v>
      </c>
      <c r="D15" s="329"/>
      <c r="E15" s="329">
        <v>2995224</v>
      </c>
      <c r="F15" s="329"/>
      <c r="G15" s="329">
        <v>990856292</v>
      </c>
      <c r="H15" s="330"/>
      <c r="I15" s="224">
        <v>990856292</v>
      </c>
      <c r="J15" s="224"/>
      <c r="K15" s="224">
        <f t="shared" si="0"/>
        <v>0</v>
      </c>
      <c r="L15">
        <f t="shared" si="1"/>
        <v>0</v>
      </c>
    </row>
    <row r="16" spans="1:12" x14ac:dyDescent="0.25">
      <c r="A16" s="327" t="s">
        <v>270</v>
      </c>
      <c r="B16" s="328" t="s">
        <v>269</v>
      </c>
      <c r="C16" s="329">
        <v>987861068</v>
      </c>
      <c r="D16" s="329"/>
      <c r="E16" s="329">
        <v>2995224</v>
      </c>
      <c r="F16" s="329"/>
      <c r="G16" s="329">
        <v>990856292</v>
      </c>
      <c r="H16" s="330"/>
      <c r="I16" s="224">
        <v>990856292</v>
      </c>
      <c r="J16" s="224"/>
      <c r="K16" s="224">
        <f t="shared" si="0"/>
        <v>0</v>
      </c>
      <c r="L16">
        <f t="shared" si="1"/>
        <v>0</v>
      </c>
    </row>
    <row r="17" spans="1:12" x14ac:dyDescent="0.25">
      <c r="A17" s="323" t="s">
        <v>271</v>
      </c>
      <c r="B17" s="324" t="s">
        <v>272</v>
      </c>
      <c r="C17" s="325">
        <v>44951344</v>
      </c>
      <c r="D17" s="325"/>
      <c r="E17" s="325">
        <v>4477311</v>
      </c>
      <c r="F17" s="325"/>
      <c r="G17" s="325">
        <v>49428655</v>
      </c>
      <c r="H17" s="326"/>
      <c r="I17" s="228">
        <v>49333393</v>
      </c>
      <c r="J17" s="228"/>
      <c r="K17" s="228">
        <f t="shared" si="0"/>
        <v>-95262</v>
      </c>
      <c r="L17">
        <f t="shared" si="1"/>
        <v>0</v>
      </c>
    </row>
    <row r="18" spans="1:12" x14ac:dyDescent="0.25">
      <c r="A18" s="327" t="s">
        <v>273</v>
      </c>
      <c r="B18" s="328" t="s">
        <v>272</v>
      </c>
      <c r="C18" s="329">
        <v>44951344</v>
      </c>
      <c r="D18" s="329"/>
      <c r="E18" s="329">
        <v>4477311</v>
      </c>
      <c r="F18" s="329"/>
      <c r="G18" s="329">
        <v>49428655</v>
      </c>
      <c r="H18" s="330"/>
      <c r="I18" s="224">
        <v>49333393</v>
      </c>
      <c r="J18" s="224"/>
      <c r="K18" s="224">
        <f t="shared" si="0"/>
        <v>-95262</v>
      </c>
      <c r="L18">
        <f t="shared" si="1"/>
        <v>0</v>
      </c>
    </row>
    <row r="19" spans="1:12" x14ac:dyDescent="0.25">
      <c r="A19" s="327" t="s">
        <v>274</v>
      </c>
      <c r="B19" s="328" t="s">
        <v>275</v>
      </c>
      <c r="C19" s="329">
        <v>44951344</v>
      </c>
      <c r="D19" s="329"/>
      <c r="E19" s="329">
        <v>4477311</v>
      </c>
      <c r="F19" s="329"/>
      <c r="G19" s="329">
        <v>49428655</v>
      </c>
      <c r="H19" s="330"/>
      <c r="I19" s="224">
        <v>49333393</v>
      </c>
      <c r="J19" s="224"/>
      <c r="K19" s="224">
        <f t="shared" si="0"/>
        <v>-95262</v>
      </c>
      <c r="L19">
        <f t="shared" si="1"/>
        <v>0</v>
      </c>
    </row>
    <row r="20" spans="1:12" x14ac:dyDescent="0.25">
      <c r="A20" s="327" t="s">
        <v>276</v>
      </c>
      <c r="B20" s="328" t="s">
        <v>277</v>
      </c>
      <c r="C20" s="329">
        <v>44951344</v>
      </c>
      <c r="D20" s="329"/>
      <c r="E20" s="329">
        <v>4477311</v>
      </c>
      <c r="F20" s="329"/>
      <c r="G20" s="329">
        <v>49428655</v>
      </c>
      <c r="H20" s="330"/>
      <c r="I20" s="224">
        <v>49333393</v>
      </c>
      <c r="J20" s="224"/>
      <c r="K20" s="224">
        <f t="shared" si="0"/>
        <v>-95262</v>
      </c>
      <c r="L20">
        <f t="shared" si="1"/>
        <v>0</v>
      </c>
    </row>
    <row r="21" spans="1:12" x14ac:dyDescent="0.25">
      <c r="A21" s="327" t="s">
        <v>278</v>
      </c>
      <c r="B21" s="328" t="s">
        <v>279</v>
      </c>
      <c r="C21" s="329">
        <v>44951344</v>
      </c>
      <c r="D21" s="329"/>
      <c r="E21" s="329">
        <v>4477311</v>
      </c>
      <c r="F21" s="329"/>
      <c r="G21" s="329">
        <v>49428655</v>
      </c>
      <c r="H21" s="330"/>
      <c r="I21" s="224">
        <v>49333393</v>
      </c>
      <c r="J21" s="224"/>
      <c r="K21" s="224">
        <f t="shared" si="0"/>
        <v>-95262</v>
      </c>
      <c r="L21">
        <f t="shared" si="1"/>
        <v>0</v>
      </c>
    </row>
    <row r="22" spans="1:12" x14ac:dyDescent="0.25">
      <c r="A22" s="323" t="s">
        <v>280</v>
      </c>
      <c r="B22" s="324" t="s">
        <v>281</v>
      </c>
      <c r="C22" s="325"/>
      <c r="D22" s="325"/>
      <c r="E22" s="325">
        <v>231341710</v>
      </c>
      <c r="F22" s="325">
        <v>231341710</v>
      </c>
      <c r="G22" s="325"/>
      <c r="H22" s="326"/>
      <c r="I22" s="228"/>
      <c r="J22" s="228"/>
      <c r="K22" s="228">
        <f t="shared" si="0"/>
        <v>0</v>
      </c>
      <c r="L22">
        <f t="shared" si="1"/>
        <v>0</v>
      </c>
    </row>
    <row r="23" spans="1:12" x14ac:dyDescent="0.25">
      <c r="A23" s="323" t="s">
        <v>282</v>
      </c>
      <c r="B23" s="324" t="s">
        <v>283</v>
      </c>
      <c r="C23" s="325">
        <v>281836800</v>
      </c>
      <c r="D23" s="325"/>
      <c r="E23" s="325"/>
      <c r="F23" s="325"/>
      <c r="G23" s="325">
        <v>281836800</v>
      </c>
      <c r="H23" s="326"/>
      <c r="I23" s="228">
        <v>281836800</v>
      </c>
      <c r="J23" s="228"/>
      <c r="K23" s="228">
        <f t="shared" si="0"/>
        <v>0</v>
      </c>
      <c r="L23">
        <f t="shared" si="1"/>
        <v>0</v>
      </c>
    </row>
    <row r="24" spans="1:12" x14ac:dyDescent="0.25">
      <c r="A24" s="327" t="s">
        <v>284</v>
      </c>
      <c r="B24" s="328" t="s">
        <v>285</v>
      </c>
      <c r="C24" s="329">
        <v>281836800</v>
      </c>
      <c r="D24" s="329"/>
      <c r="E24" s="329"/>
      <c r="F24" s="329"/>
      <c r="G24" s="329">
        <v>281836800</v>
      </c>
      <c r="H24" s="330"/>
      <c r="I24" s="224">
        <v>281836800</v>
      </c>
      <c r="J24" s="224"/>
      <c r="K24" s="224">
        <f t="shared" si="0"/>
        <v>0</v>
      </c>
      <c r="L24">
        <f t="shared" si="1"/>
        <v>0</v>
      </c>
    </row>
    <row r="25" spans="1:12" x14ac:dyDescent="0.25">
      <c r="A25" s="323" t="s">
        <v>286</v>
      </c>
      <c r="B25" s="324" t="s">
        <v>287</v>
      </c>
      <c r="C25" s="325"/>
      <c r="D25" s="325">
        <v>189956181</v>
      </c>
      <c r="E25" s="325"/>
      <c r="F25" s="325">
        <v>7828800</v>
      </c>
      <c r="G25" s="325"/>
      <c r="H25" s="326">
        <v>197784981</v>
      </c>
      <c r="I25" s="228"/>
      <c r="J25" s="228">
        <v>197784981</v>
      </c>
      <c r="K25" s="228">
        <f t="shared" si="0"/>
        <v>0</v>
      </c>
      <c r="L25">
        <f t="shared" si="1"/>
        <v>0</v>
      </c>
    </row>
    <row r="26" spans="1:12" x14ac:dyDescent="0.25">
      <c r="A26" s="327" t="s">
        <v>288</v>
      </c>
      <c r="B26" s="328" t="s">
        <v>289</v>
      </c>
      <c r="C26" s="329"/>
      <c r="D26" s="329">
        <v>189956181</v>
      </c>
      <c r="E26" s="329"/>
      <c r="F26" s="329">
        <v>7828800</v>
      </c>
      <c r="G26" s="329"/>
      <c r="H26" s="330">
        <v>197784981</v>
      </c>
      <c r="I26" s="224"/>
      <c r="J26" s="224">
        <v>197784981</v>
      </c>
      <c r="K26" s="224">
        <f t="shared" si="0"/>
        <v>0</v>
      </c>
      <c r="L26">
        <f t="shared" si="1"/>
        <v>0</v>
      </c>
    </row>
    <row r="27" spans="1:12" x14ac:dyDescent="0.25">
      <c r="A27" s="327" t="s">
        <v>290</v>
      </c>
      <c r="B27" s="328" t="s">
        <v>291</v>
      </c>
      <c r="C27" s="329"/>
      <c r="D27" s="329">
        <v>189956181</v>
      </c>
      <c r="E27" s="329"/>
      <c r="F27" s="329">
        <v>7828800</v>
      </c>
      <c r="G27" s="329"/>
      <c r="H27" s="330">
        <v>197784981</v>
      </c>
      <c r="I27" s="224"/>
      <c r="J27" s="224">
        <v>197784981</v>
      </c>
      <c r="K27" s="224">
        <f t="shared" si="0"/>
        <v>0</v>
      </c>
      <c r="L27">
        <f t="shared" si="1"/>
        <v>0</v>
      </c>
    </row>
    <row r="28" spans="1:12" x14ac:dyDescent="0.25">
      <c r="A28" s="314" t="s">
        <v>292</v>
      </c>
      <c r="B28" s="315" t="s">
        <v>293</v>
      </c>
      <c r="C28" s="316">
        <v>96810406</v>
      </c>
      <c r="D28" s="316"/>
      <c r="E28" s="316"/>
      <c r="F28" s="316">
        <v>34138221</v>
      </c>
      <c r="G28" s="316">
        <v>62672185</v>
      </c>
      <c r="H28" s="317"/>
      <c r="I28" s="318">
        <v>62672185</v>
      </c>
      <c r="J28" s="318"/>
      <c r="K28" s="318">
        <f t="shared" si="0"/>
        <v>0</v>
      </c>
      <c r="L28">
        <f t="shared" si="1"/>
        <v>0</v>
      </c>
    </row>
    <row r="29" spans="1:12" x14ac:dyDescent="0.25">
      <c r="A29" s="319" t="s">
        <v>294</v>
      </c>
      <c r="B29" s="320" t="s">
        <v>295</v>
      </c>
      <c r="C29" s="321">
        <v>81367983</v>
      </c>
      <c r="D29" s="321"/>
      <c r="E29" s="321"/>
      <c r="F29" s="321">
        <v>32188655</v>
      </c>
      <c r="G29" s="321">
        <v>49179328</v>
      </c>
      <c r="H29" s="322"/>
      <c r="I29" s="248">
        <v>49179328</v>
      </c>
      <c r="J29" s="248"/>
      <c r="K29" s="248">
        <f t="shared" si="0"/>
        <v>0</v>
      </c>
      <c r="L29">
        <f t="shared" si="1"/>
        <v>0</v>
      </c>
    </row>
    <row r="30" spans="1:12" x14ac:dyDescent="0.25">
      <c r="A30" s="319" t="s">
        <v>296</v>
      </c>
      <c r="B30" s="320" t="s">
        <v>297</v>
      </c>
      <c r="C30" s="321">
        <v>15442423</v>
      </c>
      <c r="D30" s="321"/>
      <c r="E30" s="321"/>
      <c r="F30" s="321">
        <v>1949566</v>
      </c>
      <c r="G30" s="321">
        <v>13492857</v>
      </c>
      <c r="H30" s="322"/>
      <c r="I30" s="248">
        <v>13492857</v>
      </c>
      <c r="J30" s="248"/>
      <c r="K30" s="248">
        <f t="shared" si="0"/>
        <v>0</v>
      </c>
      <c r="L30">
        <f t="shared" si="1"/>
        <v>0</v>
      </c>
    </row>
    <row r="31" spans="1:12" x14ac:dyDescent="0.25">
      <c r="A31" s="323" t="s">
        <v>298</v>
      </c>
      <c r="B31" s="324" t="s">
        <v>299</v>
      </c>
      <c r="C31" s="325">
        <v>27312000</v>
      </c>
      <c r="D31" s="325"/>
      <c r="E31" s="325"/>
      <c r="F31" s="325"/>
      <c r="G31" s="325">
        <v>27312000</v>
      </c>
      <c r="H31" s="326"/>
      <c r="I31" s="228">
        <v>27312000</v>
      </c>
      <c r="J31" s="228"/>
      <c r="K31" s="228">
        <f t="shared" si="0"/>
        <v>0</v>
      </c>
      <c r="L31">
        <f t="shared" si="1"/>
        <v>0</v>
      </c>
    </row>
    <row r="32" spans="1:12" x14ac:dyDescent="0.25">
      <c r="A32" s="323" t="s">
        <v>300</v>
      </c>
      <c r="B32" s="324" t="s">
        <v>301</v>
      </c>
      <c r="C32" s="325">
        <v>370543</v>
      </c>
      <c r="D32" s="325">
        <v>21358713</v>
      </c>
      <c r="E32" s="325">
        <v>39157167</v>
      </c>
      <c r="F32" s="325">
        <v>37260225</v>
      </c>
      <c r="G32" s="325">
        <v>329081</v>
      </c>
      <c r="H32" s="326">
        <v>19420309</v>
      </c>
      <c r="I32" s="228">
        <v>329081</v>
      </c>
      <c r="J32" s="228">
        <v>19420309</v>
      </c>
      <c r="K32" s="228">
        <f t="shared" si="0"/>
        <v>0</v>
      </c>
      <c r="L32">
        <f t="shared" si="1"/>
        <v>0</v>
      </c>
    </row>
    <row r="33" spans="1:12" x14ac:dyDescent="0.25">
      <c r="A33" s="327" t="s">
        <v>302</v>
      </c>
      <c r="B33" s="328" t="s">
        <v>303</v>
      </c>
      <c r="C33" s="329">
        <v>370543</v>
      </c>
      <c r="D33" s="329">
        <v>21358713</v>
      </c>
      <c r="E33" s="329">
        <v>39157167</v>
      </c>
      <c r="F33" s="329">
        <v>37260225</v>
      </c>
      <c r="G33" s="329">
        <v>329081</v>
      </c>
      <c r="H33" s="330">
        <v>19420309</v>
      </c>
      <c r="I33" s="224">
        <v>329081</v>
      </c>
      <c r="J33" s="224">
        <v>19420309</v>
      </c>
      <c r="K33" s="224">
        <f t="shared" si="0"/>
        <v>0</v>
      </c>
      <c r="L33">
        <f t="shared" si="1"/>
        <v>0</v>
      </c>
    </row>
    <row r="34" spans="1:12" x14ac:dyDescent="0.25">
      <c r="A34" s="327" t="s">
        <v>304</v>
      </c>
      <c r="B34" s="328" t="s">
        <v>305</v>
      </c>
      <c r="C34" s="329">
        <v>370543</v>
      </c>
      <c r="D34" s="329">
        <v>21358713</v>
      </c>
      <c r="E34" s="329">
        <v>39157167</v>
      </c>
      <c r="F34" s="329">
        <v>37260225</v>
      </c>
      <c r="G34" s="329">
        <v>329081</v>
      </c>
      <c r="H34" s="330">
        <v>19420309</v>
      </c>
      <c r="I34" s="224">
        <v>329081</v>
      </c>
      <c r="J34" s="224">
        <v>19420309</v>
      </c>
      <c r="K34" s="224">
        <f t="shared" si="0"/>
        <v>0</v>
      </c>
      <c r="L34">
        <f t="shared" si="1"/>
        <v>0</v>
      </c>
    </row>
    <row r="35" spans="1:12" x14ac:dyDescent="0.25">
      <c r="A35" s="327" t="s">
        <v>306</v>
      </c>
      <c r="B35" s="328" t="s">
        <v>307</v>
      </c>
      <c r="C35" s="329">
        <v>370543</v>
      </c>
      <c r="D35" s="329">
        <v>21358713</v>
      </c>
      <c r="E35" s="329">
        <v>39157167</v>
      </c>
      <c r="F35" s="329">
        <v>37260225</v>
      </c>
      <c r="G35" s="329">
        <v>329081</v>
      </c>
      <c r="H35" s="330">
        <v>19420309</v>
      </c>
      <c r="I35" s="224">
        <v>329081</v>
      </c>
      <c r="J35" s="224">
        <v>19420309</v>
      </c>
      <c r="K35" s="224">
        <f t="shared" si="0"/>
        <v>0</v>
      </c>
      <c r="L35">
        <f t="shared" si="1"/>
        <v>0</v>
      </c>
    </row>
    <row r="36" spans="1:12" x14ac:dyDescent="0.25">
      <c r="A36" s="323" t="s">
        <v>308</v>
      </c>
      <c r="B36" s="324" t="s">
        <v>309</v>
      </c>
      <c r="C36" s="325"/>
      <c r="D36" s="325">
        <v>2981920</v>
      </c>
      <c r="E36" s="325"/>
      <c r="F36" s="325">
        <v>3324706</v>
      </c>
      <c r="G36" s="325"/>
      <c r="H36" s="326">
        <v>6306626</v>
      </c>
      <c r="I36" s="228"/>
      <c r="J36" s="228">
        <v>6306626</v>
      </c>
      <c r="K36" s="228">
        <f t="shared" si="0"/>
        <v>0</v>
      </c>
      <c r="L36">
        <f t="shared" si="1"/>
        <v>0</v>
      </c>
    </row>
    <row r="37" spans="1:12" x14ac:dyDescent="0.25">
      <c r="A37" s="327" t="s">
        <v>310</v>
      </c>
      <c r="B37" s="328" t="s">
        <v>311</v>
      </c>
      <c r="C37" s="329"/>
      <c r="D37" s="329"/>
      <c r="E37" s="329"/>
      <c r="F37" s="329"/>
      <c r="G37" s="329"/>
      <c r="H37" s="330"/>
      <c r="I37" s="224"/>
      <c r="J37" s="224"/>
      <c r="K37" s="224">
        <f t="shared" si="0"/>
        <v>0</v>
      </c>
      <c r="L37">
        <f t="shared" si="1"/>
        <v>0</v>
      </c>
    </row>
    <row r="38" spans="1:12" x14ac:dyDescent="0.25">
      <c r="A38" s="327" t="s">
        <v>312</v>
      </c>
      <c r="B38" s="328" t="s">
        <v>313</v>
      </c>
      <c r="C38" s="329"/>
      <c r="D38" s="329">
        <v>2981920</v>
      </c>
      <c r="E38" s="329"/>
      <c r="F38" s="329">
        <v>3324706</v>
      </c>
      <c r="G38" s="329"/>
      <c r="H38" s="330">
        <v>6306626</v>
      </c>
      <c r="I38" s="224"/>
      <c r="J38" s="224">
        <v>6306626</v>
      </c>
      <c r="K38" s="224">
        <f t="shared" si="0"/>
        <v>0</v>
      </c>
      <c r="L38">
        <f t="shared" si="1"/>
        <v>0</v>
      </c>
    </row>
    <row r="39" spans="1:12" x14ac:dyDescent="0.25">
      <c r="A39" s="314" t="s">
        <v>314</v>
      </c>
      <c r="B39" s="315" t="s">
        <v>315</v>
      </c>
      <c r="C39" s="316"/>
      <c r="D39" s="316">
        <v>125363498</v>
      </c>
      <c r="E39" s="316">
        <v>316578794</v>
      </c>
      <c r="F39" s="316">
        <v>191215296</v>
      </c>
      <c r="G39" s="316"/>
      <c r="H39" s="317"/>
      <c r="I39" s="318"/>
      <c r="J39" s="318"/>
      <c r="K39" s="318">
        <f t="shared" si="0"/>
        <v>0</v>
      </c>
      <c r="L39">
        <f t="shared" si="1"/>
        <v>0</v>
      </c>
    </row>
    <row r="40" spans="1:12" x14ac:dyDescent="0.25">
      <c r="A40" s="319" t="s">
        <v>316</v>
      </c>
      <c r="B40" s="320" t="s">
        <v>317</v>
      </c>
      <c r="C40" s="321"/>
      <c r="D40" s="321">
        <v>125363498</v>
      </c>
      <c r="E40" s="321">
        <v>316578794</v>
      </c>
      <c r="F40" s="321">
        <v>191215296</v>
      </c>
      <c r="G40" s="321"/>
      <c r="H40" s="322"/>
      <c r="I40" s="248"/>
      <c r="J40" s="248"/>
      <c r="K40" s="248">
        <f t="shared" si="0"/>
        <v>0</v>
      </c>
      <c r="L40">
        <f t="shared" si="1"/>
        <v>0</v>
      </c>
    </row>
    <row r="41" spans="1:12" x14ac:dyDescent="0.25">
      <c r="A41" s="323" t="s">
        <v>318</v>
      </c>
      <c r="B41" s="324" t="s">
        <v>319</v>
      </c>
      <c r="C41" s="325"/>
      <c r="D41" s="325"/>
      <c r="E41" s="325"/>
      <c r="F41" s="325"/>
      <c r="G41" s="325"/>
      <c r="H41" s="326"/>
      <c r="I41" s="228"/>
      <c r="J41" s="228"/>
      <c r="K41" s="228">
        <f t="shared" si="0"/>
        <v>0</v>
      </c>
      <c r="L41">
        <f t="shared" si="1"/>
        <v>0</v>
      </c>
    </row>
    <row r="42" spans="1:12" x14ac:dyDescent="0.25">
      <c r="A42" s="327" t="s">
        <v>320</v>
      </c>
      <c r="B42" s="328" t="s">
        <v>321</v>
      </c>
      <c r="C42" s="329"/>
      <c r="D42" s="329"/>
      <c r="E42" s="329"/>
      <c r="F42" s="329"/>
      <c r="G42" s="329"/>
      <c r="H42" s="330"/>
      <c r="I42" s="224"/>
      <c r="J42" s="224"/>
      <c r="K42" s="224">
        <f t="shared" si="0"/>
        <v>0</v>
      </c>
      <c r="L42">
        <f t="shared" si="1"/>
        <v>0</v>
      </c>
    </row>
    <row r="43" spans="1:12" x14ac:dyDescent="0.25">
      <c r="A43" s="323" t="s">
        <v>322</v>
      </c>
      <c r="B43" s="324" t="s">
        <v>323</v>
      </c>
      <c r="C43" s="325"/>
      <c r="D43" s="325">
        <v>4036222</v>
      </c>
      <c r="E43" s="325">
        <v>47226722</v>
      </c>
      <c r="F43" s="325">
        <v>48562500</v>
      </c>
      <c r="G43" s="325"/>
      <c r="H43" s="326">
        <v>5372000</v>
      </c>
      <c r="I43" s="228"/>
      <c r="J43" s="228">
        <v>5372000</v>
      </c>
      <c r="K43" s="228">
        <f t="shared" si="0"/>
        <v>0</v>
      </c>
      <c r="L43">
        <f t="shared" si="1"/>
        <v>0</v>
      </c>
    </row>
    <row r="44" spans="1:12" x14ac:dyDescent="0.25">
      <c r="A44" s="319" t="s">
        <v>324</v>
      </c>
      <c r="B44" s="320" t="s">
        <v>325</v>
      </c>
      <c r="C44" s="321"/>
      <c r="D44" s="321">
        <v>2751000</v>
      </c>
      <c r="E44" s="321">
        <v>2751000</v>
      </c>
      <c r="F44" s="321">
        <v>2751000</v>
      </c>
      <c r="G44" s="321"/>
      <c r="H44" s="322">
        <v>2751000</v>
      </c>
      <c r="I44" s="248"/>
      <c r="J44" s="248">
        <v>2751000</v>
      </c>
      <c r="K44" s="248">
        <f t="shared" si="0"/>
        <v>0</v>
      </c>
      <c r="L44">
        <f t="shared" si="1"/>
        <v>0</v>
      </c>
    </row>
    <row r="45" spans="1:12" x14ac:dyDescent="0.25">
      <c r="A45" s="327" t="s">
        <v>326</v>
      </c>
      <c r="B45" s="328" t="s">
        <v>327</v>
      </c>
      <c r="C45" s="329"/>
      <c r="D45" s="329"/>
      <c r="E45" s="329">
        <v>35075250</v>
      </c>
      <c r="F45" s="329">
        <v>35075250</v>
      </c>
      <c r="G45" s="329"/>
      <c r="H45" s="330"/>
      <c r="I45" s="224"/>
      <c r="J45" s="224"/>
      <c r="K45" s="224">
        <f t="shared" si="0"/>
        <v>0</v>
      </c>
      <c r="L45">
        <f t="shared" si="1"/>
        <v>0</v>
      </c>
    </row>
    <row r="46" spans="1:12" x14ac:dyDescent="0.25">
      <c r="A46" s="327" t="s">
        <v>328</v>
      </c>
      <c r="B46" s="328" t="s">
        <v>329</v>
      </c>
      <c r="C46" s="329"/>
      <c r="D46" s="329"/>
      <c r="E46" s="329">
        <v>6189750</v>
      </c>
      <c r="F46" s="329">
        <v>6189750</v>
      </c>
      <c r="G46" s="329"/>
      <c r="H46" s="330"/>
      <c r="I46" s="224"/>
      <c r="J46" s="224"/>
      <c r="K46" s="224">
        <f t="shared" si="0"/>
        <v>0</v>
      </c>
      <c r="L46">
        <f t="shared" si="1"/>
        <v>0</v>
      </c>
    </row>
    <row r="47" spans="1:12" x14ac:dyDescent="0.25">
      <c r="A47" s="327" t="s">
        <v>330</v>
      </c>
      <c r="B47" s="328" t="s">
        <v>323</v>
      </c>
      <c r="C47" s="329"/>
      <c r="D47" s="329">
        <v>1285222</v>
      </c>
      <c r="E47" s="329">
        <v>1835222</v>
      </c>
      <c r="F47" s="329">
        <v>3171000</v>
      </c>
      <c r="G47" s="329"/>
      <c r="H47" s="330">
        <v>2621000</v>
      </c>
      <c r="I47" s="224"/>
      <c r="J47" s="224">
        <v>2621000</v>
      </c>
      <c r="K47" s="224">
        <f t="shared" si="0"/>
        <v>0</v>
      </c>
      <c r="L47">
        <f t="shared" si="1"/>
        <v>0</v>
      </c>
    </row>
    <row r="48" spans="1:12" x14ac:dyDescent="0.25">
      <c r="A48" s="327" t="s">
        <v>331</v>
      </c>
      <c r="B48" s="328" t="s">
        <v>332</v>
      </c>
      <c r="C48" s="329"/>
      <c r="D48" s="329">
        <v>1285222</v>
      </c>
      <c r="E48" s="329">
        <v>1835222</v>
      </c>
      <c r="F48" s="329">
        <v>3171000</v>
      </c>
      <c r="G48" s="329"/>
      <c r="H48" s="330">
        <v>2621000</v>
      </c>
      <c r="I48" s="224"/>
      <c r="J48" s="224">
        <v>2621000</v>
      </c>
      <c r="K48" s="224">
        <f t="shared" si="0"/>
        <v>0</v>
      </c>
      <c r="L48">
        <f t="shared" si="1"/>
        <v>0</v>
      </c>
    </row>
    <row r="49" spans="1:12" x14ac:dyDescent="0.25">
      <c r="A49" s="327" t="s">
        <v>333</v>
      </c>
      <c r="B49" s="328" t="s">
        <v>334</v>
      </c>
      <c r="C49" s="329"/>
      <c r="D49" s="329">
        <v>1285222</v>
      </c>
      <c r="E49" s="329">
        <v>1835222</v>
      </c>
      <c r="F49" s="329">
        <v>3171000</v>
      </c>
      <c r="G49" s="329"/>
      <c r="H49" s="330">
        <v>2621000</v>
      </c>
      <c r="I49" s="224"/>
      <c r="J49" s="224">
        <v>2621000</v>
      </c>
      <c r="K49" s="224">
        <f t="shared" si="0"/>
        <v>0</v>
      </c>
      <c r="L49">
        <f t="shared" si="1"/>
        <v>0</v>
      </c>
    </row>
    <row r="50" spans="1:12" x14ac:dyDescent="0.25">
      <c r="A50" s="319" t="s">
        <v>335</v>
      </c>
      <c r="B50" s="320" t="s">
        <v>336</v>
      </c>
      <c r="C50" s="321"/>
      <c r="D50" s="321">
        <v>1285222</v>
      </c>
      <c r="E50" s="321">
        <v>1835222</v>
      </c>
      <c r="F50" s="321">
        <v>3171000</v>
      </c>
      <c r="G50" s="321"/>
      <c r="H50" s="322">
        <v>2621000</v>
      </c>
      <c r="I50" s="248"/>
      <c r="J50" s="248">
        <v>2621000</v>
      </c>
      <c r="K50" s="248">
        <f t="shared" si="0"/>
        <v>0</v>
      </c>
      <c r="L50">
        <f t="shared" si="1"/>
        <v>0</v>
      </c>
    </row>
    <row r="51" spans="1:12" x14ac:dyDescent="0.25">
      <c r="A51" s="327" t="s">
        <v>337</v>
      </c>
      <c r="B51" s="328" t="s">
        <v>338</v>
      </c>
      <c r="C51" s="329"/>
      <c r="D51" s="329"/>
      <c r="E51" s="329">
        <v>1375500</v>
      </c>
      <c r="F51" s="329">
        <v>1375500</v>
      </c>
      <c r="G51" s="329"/>
      <c r="H51" s="330"/>
      <c r="I51" s="224"/>
      <c r="J51" s="224"/>
      <c r="K51" s="224">
        <f t="shared" si="0"/>
        <v>0</v>
      </c>
      <c r="L51">
        <f t="shared" si="1"/>
        <v>0</v>
      </c>
    </row>
    <row r="52" spans="1:12" x14ac:dyDescent="0.25">
      <c r="A52" s="323" t="s">
        <v>339</v>
      </c>
      <c r="B52" s="324" t="s">
        <v>340</v>
      </c>
      <c r="C52" s="325"/>
      <c r="D52" s="325">
        <v>1959410000</v>
      </c>
      <c r="E52" s="325"/>
      <c r="F52" s="325"/>
      <c r="G52" s="325"/>
      <c r="H52" s="326">
        <v>1959410000</v>
      </c>
      <c r="I52" s="228"/>
      <c r="J52" s="228">
        <v>1959410000</v>
      </c>
      <c r="K52" s="228">
        <f t="shared" si="0"/>
        <v>0</v>
      </c>
      <c r="L52">
        <f t="shared" si="1"/>
        <v>0</v>
      </c>
    </row>
    <row r="53" spans="1:12" x14ac:dyDescent="0.25">
      <c r="A53" s="327" t="s">
        <v>341</v>
      </c>
      <c r="B53" s="328" t="s">
        <v>342</v>
      </c>
      <c r="C53" s="329"/>
      <c r="D53" s="329">
        <v>1959410000</v>
      </c>
      <c r="E53" s="329"/>
      <c r="F53" s="329"/>
      <c r="G53" s="329"/>
      <c r="H53" s="330">
        <v>1959410000</v>
      </c>
      <c r="I53" s="224"/>
      <c r="J53" s="224">
        <v>1959410000</v>
      </c>
      <c r="K53" s="224">
        <f t="shared" si="0"/>
        <v>0</v>
      </c>
      <c r="L53">
        <f t="shared" si="1"/>
        <v>0</v>
      </c>
    </row>
    <row r="54" spans="1:12" x14ac:dyDescent="0.25">
      <c r="A54" s="327" t="s">
        <v>343</v>
      </c>
      <c r="B54" s="328" t="s">
        <v>344</v>
      </c>
      <c r="C54" s="329"/>
      <c r="D54" s="329">
        <v>1959410000</v>
      </c>
      <c r="E54" s="329"/>
      <c r="F54" s="329"/>
      <c r="G54" s="329"/>
      <c r="H54" s="330">
        <v>1959410000</v>
      </c>
      <c r="I54" s="224"/>
      <c r="J54" s="224">
        <v>1959410000</v>
      </c>
      <c r="K54" s="224">
        <f t="shared" si="0"/>
        <v>0</v>
      </c>
      <c r="L54">
        <f t="shared" si="1"/>
        <v>0</v>
      </c>
    </row>
    <row r="55" spans="1:12" x14ac:dyDescent="0.25">
      <c r="A55" s="323" t="s">
        <v>345</v>
      </c>
      <c r="B55" s="324" t="s">
        <v>346</v>
      </c>
      <c r="C55" s="325">
        <v>488219665</v>
      </c>
      <c r="D55" s="325">
        <v>1248547382</v>
      </c>
      <c r="E55" s="325"/>
      <c r="F55" s="325">
        <v>-47180516</v>
      </c>
      <c r="G55" s="325">
        <v>535400181</v>
      </c>
      <c r="H55" s="326">
        <v>1248547382</v>
      </c>
      <c r="I55" s="228">
        <v>535495443</v>
      </c>
      <c r="J55" s="228">
        <v>1248547382</v>
      </c>
      <c r="K55" s="228">
        <f t="shared" si="0"/>
        <v>95262</v>
      </c>
      <c r="L55">
        <f t="shared" si="1"/>
        <v>0</v>
      </c>
    </row>
    <row r="56" spans="1:12" x14ac:dyDescent="0.25">
      <c r="A56" s="327" t="s">
        <v>347</v>
      </c>
      <c r="B56" s="328" t="s">
        <v>348</v>
      </c>
      <c r="C56" s="329"/>
      <c r="D56" s="329">
        <v>1248547382</v>
      </c>
      <c r="E56" s="329"/>
      <c r="F56" s="329"/>
      <c r="G56" s="329"/>
      <c r="H56" s="330">
        <v>1248547382</v>
      </c>
      <c r="I56" s="224"/>
      <c r="J56" s="224">
        <v>1248547382</v>
      </c>
      <c r="K56" s="224">
        <f t="shared" si="0"/>
        <v>0</v>
      </c>
      <c r="L56">
        <f t="shared" si="1"/>
        <v>0</v>
      </c>
    </row>
    <row r="57" spans="1:12" x14ac:dyDescent="0.25">
      <c r="A57" s="327" t="s">
        <v>349</v>
      </c>
      <c r="B57" s="328" t="s">
        <v>350</v>
      </c>
      <c r="C57" s="329">
        <v>488219665</v>
      </c>
      <c r="D57" s="329"/>
      <c r="E57" s="329"/>
      <c r="F57" s="329">
        <v>-47180516</v>
      </c>
      <c r="G57" s="329">
        <v>535400181</v>
      </c>
      <c r="H57" s="330"/>
      <c r="I57" s="224">
        <v>535495443</v>
      </c>
      <c r="J57" s="224"/>
      <c r="K57" s="224">
        <f t="shared" si="0"/>
        <v>95262</v>
      </c>
      <c r="L57">
        <f t="shared" si="1"/>
        <v>0</v>
      </c>
    </row>
    <row r="58" spans="1:12" x14ac:dyDescent="0.25">
      <c r="A58" s="323" t="s">
        <v>351</v>
      </c>
      <c r="B58" s="324" t="s">
        <v>352</v>
      </c>
      <c r="C58" s="325"/>
      <c r="D58" s="325"/>
      <c r="E58" s="325">
        <v>244072424</v>
      </c>
      <c r="F58" s="325">
        <v>244072424</v>
      </c>
      <c r="G58" s="325"/>
      <c r="H58" s="326"/>
      <c r="I58" s="228">
        <v>244072424</v>
      </c>
      <c r="J58" s="228">
        <v>244072424</v>
      </c>
      <c r="K58" s="228">
        <f>I58-E58</f>
        <v>0</v>
      </c>
      <c r="L58">
        <f>J58-F58</f>
        <v>0</v>
      </c>
    </row>
    <row r="59" spans="1:12" x14ac:dyDescent="0.25">
      <c r="A59" s="327" t="s">
        <v>353</v>
      </c>
      <c r="B59" s="328" t="s">
        <v>354</v>
      </c>
      <c r="C59" s="329"/>
      <c r="D59" s="329"/>
      <c r="E59" s="329">
        <v>244072424</v>
      </c>
      <c r="F59" s="329">
        <v>244072424</v>
      </c>
      <c r="G59" s="329"/>
      <c r="H59" s="330"/>
      <c r="I59" s="224">
        <v>244072424</v>
      </c>
      <c r="J59" s="224">
        <v>244072424</v>
      </c>
      <c r="K59" s="224">
        <f t="shared" ref="K59:K75" si="2">I59-E59</f>
        <v>0</v>
      </c>
      <c r="L59">
        <f t="shared" ref="L59:L75" si="3">J59-F59</f>
        <v>0</v>
      </c>
    </row>
    <row r="60" spans="1:12" x14ac:dyDescent="0.25">
      <c r="A60" s="327" t="s">
        <v>355</v>
      </c>
      <c r="B60" s="328" t="s">
        <v>356</v>
      </c>
      <c r="C60" s="329"/>
      <c r="D60" s="329"/>
      <c r="E60" s="329">
        <v>244072424</v>
      </c>
      <c r="F60" s="329">
        <v>244072424</v>
      </c>
      <c r="G60" s="329"/>
      <c r="H60" s="330"/>
      <c r="I60" s="224">
        <v>244072424</v>
      </c>
      <c r="J60" s="224">
        <v>244072424</v>
      </c>
      <c r="K60" s="224">
        <f t="shared" si="2"/>
        <v>0</v>
      </c>
      <c r="L60">
        <f t="shared" si="3"/>
        <v>0</v>
      </c>
    </row>
    <row r="61" spans="1:12" x14ac:dyDescent="0.25">
      <c r="A61" s="323" t="s">
        <v>357</v>
      </c>
      <c r="B61" s="324" t="s">
        <v>358</v>
      </c>
      <c r="C61" s="325"/>
      <c r="D61" s="325"/>
      <c r="E61" s="325">
        <v>10507728</v>
      </c>
      <c r="F61" s="325">
        <v>10507728</v>
      </c>
      <c r="G61" s="325"/>
      <c r="H61" s="326"/>
      <c r="I61" s="228">
        <v>10412466</v>
      </c>
      <c r="J61" s="228">
        <v>10412466</v>
      </c>
      <c r="K61" s="228">
        <f t="shared" si="2"/>
        <v>-95262</v>
      </c>
      <c r="L61">
        <f t="shared" si="3"/>
        <v>-95262</v>
      </c>
    </row>
    <row r="62" spans="1:12" x14ac:dyDescent="0.25">
      <c r="A62" s="327" t="s">
        <v>359</v>
      </c>
      <c r="B62" s="328" t="s">
        <v>360</v>
      </c>
      <c r="C62" s="329"/>
      <c r="D62" s="329"/>
      <c r="E62" s="329">
        <v>4536308</v>
      </c>
      <c r="F62" s="329">
        <v>4536308</v>
      </c>
      <c r="G62" s="329"/>
      <c r="H62" s="330"/>
      <c r="I62" s="224">
        <v>4441046</v>
      </c>
      <c r="J62" s="224">
        <v>4441046</v>
      </c>
      <c r="K62" s="224">
        <f>I62-E62</f>
        <v>-95262</v>
      </c>
      <c r="L62">
        <f t="shared" si="3"/>
        <v>-95262</v>
      </c>
    </row>
    <row r="63" spans="1:12" x14ac:dyDescent="0.25">
      <c r="A63" s="327" t="s">
        <v>479</v>
      </c>
      <c r="B63" s="328" t="s">
        <v>480</v>
      </c>
      <c r="C63" s="329"/>
      <c r="D63" s="329"/>
      <c r="E63" s="329">
        <v>5971420</v>
      </c>
      <c r="F63" s="329">
        <v>5971420</v>
      </c>
      <c r="G63" s="329"/>
      <c r="H63" s="330"/>
      <c r="I63" s="224">
        <v>5971420</v>
      </c>
      <c r="J63" s="224">
        <v>5971420</v>
      </c>
      <c r="K63" s="224">
        <f t="shared" si="2"/>
        <v>0</v>
      </c>
      <c r="L63">
        <f t="shared" si="3"/>
        <v>0</v>
      </c>
    </row>
    <row r="64" spans="1:12" x14ac:dyDescent="0.25">
      <c r="A64" s="323" t="s">
        <v>361</v>
      </c>
      <c r="B64" s="324" t="s">
        <v>362</v>
      </c>
      <c r="C64" s="325"/>
      <c r="D64" s="325"/>
      <c r="E64" s="325">
        <v>175002995</v>
      </c>
      <c r="F64" s="325">
        <v>175002995</v>
      </c>
      <c r="G64" s="325"/>
      <c r="H64" s="326"/>
      <c r="I64" s="228">
        <v>175002995</v>
      </c>
      <c r="J64" s="228">
        <v>175002995</v>
      </c>
      <c r="K64" s="228">
        <f t="shared" si="2"/>
        <v>0</v>
      </c>
      <c r="L64">
        <f t="shared" si="3"/>
        <v>0</v>
      </c>
    </row>
    <row r="65" spans="1:12" x14ac:dyDescent="0.25">
      <c r="A65" s="323" t="s">
        <v>363</v>
      </c>
      <c r="B65" s="324" t="s">
        <v>364</v>
      </c>
      <c r="C65" s="325"/>
      <c r="D65" s="325"/>
      <c r="E65" s="325">
        <v>56338715</v>
      </c>
      <c r="F65" s="325">
        <v>56338715</v>
      </c>
      <c r="G65" s="325"/>
      <c r="H65" s="326"/>
      <c r="I65" s="228">
        <v>56338715</v>
      </c>
      <c r="J65" s="228">
        <v>56338715</v>
      </c>
      <c r="K65" s="228">
        <f t="shared" si="2"/>
        <v>0</v>
      </c>
      <c r="L65">
        <f t="shared" si="3"/>
        <v>0</v>
      </c>
    </row>
    <row r="66" spans="1:12" x14ac:dyDescent="0.25">
      <c r="A66" s="327" t="s">
        <v>365</v>
      </c>
      <c r="B66" s="328" t="s">
        <v>366</v>
      </c>
      <c r="C66" s="329"/>
      <c r="D66" s="329"/>
      <c r="E66" s="329">
        <v>16827323</v>
      </c>
      <c r="F66" s="329">
        <v>16827323</v>
      </c>
      <c r="G66" s="329"/>
      <c r="H66" s="330"/>
      <c r="I66" s="224">
        <v>16827323</v>
      </c>
      <c r="J66" s="224">
        <v>16827323</v>
      </c>
      <c r="K66" s="224">
        <f t="shared" si="2"/>
        <v>0</v>
      </c>
      <c r="L66">
        <f t="shared" si="3"/>
        <v>0</v>
      </c>
    </row>
    <row r="67" spans="1:12" x14ac:dyDescent="0.25">
      <c r="A67" s="327" t="s">
        <v>367</v>
      </c>
      <c r="B67" s="328" t="s">
        <v>368</v>
      </c>
      <c r="C67" s="329"/>
      <c r="D67" s="329"/>
      <c r="E67" s="329">
        <v>7828800</v>
      </c>
      <c r="F67" s="329">
        <v>7828800</v>
      </c>
      <c r="G67" s="329"/>
      <c r="H67" s="330"/>
      <c r="I67" s="224">
        <v>7828800</v>
      </c>
      <c r="J67" s="224">
        <v>7828800</v>
      </c>
      <c r="K67" s="224">
        <f t="shared" si="2"/>
        <v>0</v>
      </c>
      <c r="L67">
        <f t="shared" si="3"/>
        <v>0</v>
      </c>
    </row>
    <row r="68" spans="1:12" x14ac:dyDescent="0.25">
      <c r="A68" s="327" t="s">
        <v>369</v>
      </c>
      <c r="B68" s="328" t="s">
        <v>370</v>
      </c>
      <c r="C68" s="329"/>
      <c r="D68" s="329"/>
      <c r="E68" s="329">
        <v>31682592</v>
      </c>
      <c r="F68" s="329">
        <v>31682592</v>
      </c>
      <c r="G68" s="329"/>
      <c r="H68" s="330"/>
      <c r="I68" s="224">
        <v>31682592</v>
      </c>
      <c r="J68" s="224">
        <v>31682592</v>
      </c>
      <c r="K68" s="224">
        <f t="shared" si="2"/>
        <v>0</v>
      </c>
      <c r="L68">
        <f t="shared" si="3"/>
        <v>0</v>
      </c>
    </row>
    <row r="69" spans="1:12" x14ac:dyDescent="0.25">
      <c r="A69" s="323" t="s">
        <v>371</v>
      </c>
      <c r="B69" s="324" t="s">
        <v>372</v>
      </c>
      <c r="C69" s="325"/>
      <c r="D69" s="325"/>
      <c r="E69" s="325">
        <v>231341710</v>
      </c>
      <c r="F69" s="325">
        <v>231341710</v>
      </c>
      <c r="G69" s="325"/>
      <c r="H69" s="326"/>
      <c r="I69" s="228">
        <v>231341710</v>
      </c>
      <c r="J69" s="228">
        <v>231341710</v>
      </c>
      <c r="K69" s="228">
        <f t="shared" si="2"/>
        <v>0</v>
      </c>
      <c r="L69">
        <f t="shared" si="3"/>
        <v>0</v>
      </c>
    </row>
    <row r="70" spans="1:12" x14ac:dyDescent="0.25">
      <c r="A70" s="327" t="s">
        <v>373</v>
      </c>
      <c r="B70" s="328" t="s">
        <v>374</v>
      </c>
      <c r="C70" s="329"/>
      <c r="D70" s="329"/>
      <c r="E70" s="329">
        <v>231341710</v>
      </c>
      <c r="F70" s="329">
        <v>231341710</v>
      </c>
      <c r="G70" s="329"/>
      <c r="H70" s="330"/>
      <c r="I70" s="224">
        <v>231341710</v>
      </c>
      <c r="J70" s="224">
        <v>231341710</v>
      </c>
      <c r="K70" s="224">
        <f t="shared" si="2"/>
        <v>0</v>
      </c>
      <c r="L70">
        <f t="shared" si="3"/>
        <v>0</v>
      </c>
    </row>
    <row r="71" spans="1:12" x14ac:dyDescent="0.25">
      <c r="A71" s="323" t="s">
        <v>379</v>
      </c>
      <c r="B71" s="324" t="s">
        <v>380</v>
      </c>
      <c r="C71" s="325"/>
      <c r="D71" s="325"/>
      <c r="E71" s="325">
        <v>70418958</v>
      </c>
      <c r="F71" s="325">
        <v>70418958</v>
      </c>
      <c r="G71" s="325"/>
      <c r="H71" s="326"/>
      <c r="I71" s="228">
        <v>70418958</v>
      </c>
      <c r="J71" s="228">
        <v>70418958</v>
      </c>
      <c r="K71" s="228">
        <f t="shared" si="2"/>
        <v>0</v>
      </c>
      <c r="L71">
        <f t="shared" si="3"/>
        <v>0</v>
      </c>
    </row>
    <row r="72" spans="1:12" x14ac:dyDescent="0.25">
      <c r="A72" s="327" t="s">
        <v>381</v>
      </c>
      <c r="B72" s="328" t="s">
        <v>382</v>
      </c>
      <c r="C72" s="329"/>
      <c r="D72" s="329"/>
      <c r="E72" s="329">
        <v>47161051</v>
      </c>
      <c r="F72" s="329">
        <v>47161051</v>
      </c>
      <c r="G72" s="329"/>
      <c r="H72" s="330"/>
      <c r="I72" s="224">
        <v>47161051</v>
      </c>
      <c r="J72" s="224">
        <v>47161051</v>
      </c>
      <c r="K72" s="224">
        <f t="shared" si="2"/>
        <v>0</v>
      </c>
      <c r="L72">
        <f t="shared" si="3"/>
        <v>0</v>
      </c>
    </row>
    <row r="73" spans="1:12" x14ac:dyDescent="0.25">
      <c r="A73" s="327" t="s">
        <v>385</v>
      </c>
      <c r="B73" s="328" t="s">
        <v>370</v>
      </c>
      <c r="C73" s="329"/>
      <c r="D73" s="329"/>
      <c r="E73" s="329">
        <v>6239594</v>
      </c>
      <c r="F73" s="329">
        <v>6239594</v>
      </c>
      <c r="G73" s="329"/>
      <c r="H73" s="330"/>
      <c r="I73" s="224">
        <v>6239594</v>
      </c>
      <c r="J73" s="224">
        <v>6239594</v>
      </c>
      <c r="K73" s="224">
        <f t="shared" si="2"/>
        <v>0</v>
      </c>
      <c r="L73">
        <f t="shared" si="3"/>
        <v>0</v>
      </c>
    </row>
    <row r="74" spans="1:12" x14ac:dyDescent="0.25">
      <c r="A74" s="327" t="s">
        <v>386</v>
      </c>
      <c r="B74" s="328" t="s">
        <v>387</v>
      </c>
      <c r="C74" s="329"/>
      <c r="D74" s="329"/>
      <c r="E74" s="329">
        <v>17018313</v>
      </c>
      <c r="F74" s="329">
        <v>17018313</v>
      </c>
      <c r="G74" s="329"/>
      <c r="H74" s="330"/>
      <c r="I74" s="224">
        <v>17018313</v>
      </c>
      <c r="J74" s="224">
        <v>17018313</v>
      </c>
      <c r="K74" s="224">
        <f t="shared" si="2"/>
        <v>0</v>
      </c>
      <c r="L74">
        <f t="shared" si="3"/>
        <v>0</v>
      </c>
    </row>
    <row r="75" spans="1:12" ht="14.4" thickBot="1" x14ac:dyDescent="0.3">
      <c r="A75" s="331" t="s">
        <v>388</v>
      </c>
      <c r="B75" s="332" t="s">
        <v>389</v>
      </c>
      <c r="C75" s="333"/>
      <c r="D75" s="333"/>
      <c r="E75" s="333">
        <v>254580152</v>
      </c>
      <c r="F75" s="333">
        <v>254580152</v>
      </c>
      <c r="G75" s="333"/>
      <c r="H75" s="334"/>
      <c r="I75" s="228">
        <v>254484890</v>
      </c>
      <c r="J75" s="228">
        <v>254484890</v>
      </c>
      <c r="K75" s="228">
        <f t="shared" si="2"/>
        <v>-95262</v>
      </c>
      <c r="L75">
        <f t="shared" si="3"/>
        <v>-95262</v>
      </c>
    </row>
    <row r="76" spans="1:12" x14ac:dyDescent="0.25">
      <c r="C76" s="224"/>
      <c r="D76" s="224"/>
      <c r="E76" s="224"/>
      <c r="F76" s="224"/>
      <c r="G76" s="224"/>
      <c r="H76" s="224"/>
      <c r="I76" s="224"/>
      <c r="J76" s="224"/>
      <c r="K76" s="224"/>
    </row>
    <row r="77" spans="1:12" x14ac:dyDescent="0.25">
      <c r="B77" s="487" t="s">
        <v>390</v>
      </c>
      <c r="C77" s="488" t="s">
        <v>679</v>
      </c>
      <c r="D77" s="488" t="s">
        <v>679</v>
      </c>
      <c r="E77" s="488" t="s">
        <v>681</v>
      </c>
      <c r="F77" s="488" t="s">
        <v>681</v>
      </c>
      <c r="G77" s="488" t="s">
        <v>682</v>
      </c>
      <c r="H77" s="488" t="s">
        <v>682</v>
      </c>
      <c r="I77" s="488"/>
      <c r="J77" s="488"/>
      <c r="K77" s="48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75"/>
  <sheetViews>
    <sheetView workbookViewId="0">
      <selection activeCell="D12" sqref="D12"/>
    </sheetView>
  </sheetViews>
  <sheetFormatPr defaultColWidth="9.09765625" defaultRowHeight="13.8" x14ac:dyDescent="0.25"/>
  <cols>
    <col min="1" max="1" width="10.69921875" style="23" customWidth="1"/>
    <col min="2" max="2" width="52.69921875" style="23" customWidth="1"/>
    <col min="3" max="3" width="17.69921875" style="23" customWidth="1"/>
    <col min="4" max="4" width="48" style="23" customWidth="1"/>
    <col min="5" max="5" width="11.3984375" style="25" bestFit="1" customWidth="1"/>
    <col min="6" max="16384" width="9.09765625" style="25"/>
  </cols>
  <sheetData>
    <row r="1" spans="1:5" x14ac:dyDescent="0.25">
      <c r="A1" s="393" t="s">
        <v>190</v>
      </c>
      <c r="B1" s="394"/>
      <c r="C1" s="395"/>
      <c r="D1" s="395"/>
    </row>
    <row r="2" spans="1:5" x14ac:dyDescent="0.25">
      <c r="A2" s="393"/>
      <c r="B2" s="394"/>
      <c r="C2" s="396" t="s">
        <v>191</v>
      </c>
      <c r="D2" s="94" t="s">
        <v>128</v>
      </c>
    </row>
    <row r="3" spans="1:5" x14ac:dyDescent="0.25">
      <c r="A3" s="393" t="s">
        <v>210</v>
      </c>
      <c r="B3" s="394"/>
      <c r="C3" s="396" t="s">
        <v>192</v>
      </c>
      <c r="D3" s="94" t="s">
        <v>127</v>
      </c>
    </row>
    <row r="4" spans="1:5" x14ac:dyDescent="0.25">
      <c r="A4" s="394"/>
      <c r="B4" s="394"/>
      <c r="C4" s="396" t="s">
        <v>193</v>
      </c>
      <c r="D4" s="94" t="s">
        <v>127</v>
      </c>
    </row>
    <row r="5" spans="1:5" x14ac:dyDescent="0.25">
      <c r="A5" s="598" t="s">
        <v>194</v>
      </c>
      <c r="B5" s="598"/>
      <c r="C5" s="396" t="s">
        <v>195</v>
      </c>
      <c r="D5" s="397">
        <v>44799</v>
      </c>
    </row>
    <row r="6" spans="1:5" x14ac:dyDescent="0.25">
      <c r="A6" s="598"/>
      <c r="B6" s="598"/>
      <c r="C6" s="94" t="s">
        <v>196</v>
      </c>
      <c r="D6" s="398">
        <v>44743</v>
      </c>
    </row>
    <row r="7" spans="1:5" x14ac:dyDescent="0.25">
      <c r="A7" s="598"/>
      <c r="B7" s="598"/>
      <c r="C7" s="395"/>
      <c r="D7" s="399"/>
    </row>
    <row r="8" spans="1:5" ht="14.4" thickBot="1" x14ac:dyDescent="0.3">
      <c r="A8" s="400"/>
      <c r="B8" s="400"/>
      <c r="C8" s="401"/>
      <c r="D8" s="401"/>
    </row>
    <row r="9" spans="1:5" ht="14.4" thickTop="1" x14ac:dyDescent="0.25">
      <c r="A9" s="402" t="s">
        <v>197</v>
      </c>
      <c r="B9" s="403" t="s">
        <v>198</v>
      </c>
      <c r="C9" s="599" t="s">
        <v>199</v>
      </c>
      <c r="D9" s="600"/>
    </row>
    <row r="10" spans="1:5" x14ac:dyDescent="0.25">
      <c r="A10" s="404">
        <v>111</v>
      </c>
      <c r="B10" s="405" t="s">
        <v>211</v>
      </c>
      <c r="C10" s="601"/>
      <c r="D10" s="602"/>
    </row>
    <row r="11" spans="1:5" s="21" customFormat="1" x14ac:dyDescent="0.25">
      <c r="A11" s="189">
        <v>112</v>
      </c>
      <c r="B11" s="406"/>
      <c r="C11" s="448">
        <f>SUM(C12:C13)</f>
        <v>200540844</v>
      </c>
      <c r="D11" s="407"/>
      <c r="E11" s="482">
        <f>C11-'TB7.22'!G2</f>
        <v>0</v>
      </c>
    </row>
    <row r="12" spans="1:5" x14ac:dyDescent="0.25">
      <c r="A12" s="408" t="s">
        <v>200</v>
      </c>
      <c r="B12" s="409" t="s">
        <v>212</v>
      </c>
      <c r="C12" s="410">
        <v>24864044</v>
      </c>
      <c r="D12" s="411" t="s">
        <v>214</v>
      </c>
    </row>
    <row r="13" spans="1:5" x14ac:dyDescent="0.25">
      <c r="A13" s="408">
        <v>11212</v>
      </c>
      <c r="B13" s="409" t="s">
        <v>213</v>
      </c>
      <c r="C13" s="410">
        <v>175676800</v>
      </c>
      <c r="D13" s="411" t="s">
        <v>214</v>
      </c>
    </row>
    <row r="14" spans="1:5" x14ac:dyDescent="0.25">
      <c r="A14" s="408"/>
      <c r="B14" s="409"/>
      <c r="C14" s="410"/>
      <c r="D14" s="411"/>
    </row>
    <row r="15" spans="1:5" x14ac:dyDescent="0.25">
      <c r="A15" s="189">
        <v>128</v>
      </c>
      <c r="B15" s="273" t="s">
        <v>215</v>
      </c>
      <c r="C15" s="412">
        <v>1121632520</v>
      </c>
      <c r="D15" s="413" t="s">
        <v>214</v>
      </c>
      <c r="E15" s="483">
        <f>C15-'TB7.22'!G8</f>
        <v>0</v>
      </c>
    </row>
    <row r="16" spans="1:5" x14ac:dyDescent="0.25">
      <c r="A16" s="414"/>
      <c r="B16" s="275"/>
      <c r="C16" s="415"/>
      <c r="D16" s="416"/>
    </row>
    <row r="17" spans="1:5" x14ac:dyDescent="0.25">
      <c r="A17" s="189">
        <v>131</v>
      </c>
      <c r="B17" s="273" t="s">
        <v>488</v>
      </c>
      <c r="C17" s="417">
        <v>302118726</v>
      </c>
      <c r="D17" s="418" t="s">
        <v>680</v>
      </c>
      <c r="E17" s="483">
        <f>C17-'TB7.22'!G10</f>
        <v>0</v>
      </c>
    </row>
    <row r="18" spans="1:5" x14ac:dyDescent="0.25">
      <c r="A18" s="414"/>
      <c r="B18" s="275"/>
      <c r="C18" s="415"/>
      <c r="D18" s="416"/>
    </row>
    <row r="19" spans="1:5" x14ac:dyDescent="0.25">
      <c r="A19" s="189">
        <v>133</v>
      </c>
      <c r="B19" s="273" t="s">
        <v>488</v>
      </c>
      <c r="C19" s="417">
        <v>987866068</v>
      </c>
      <c r="D19" s="478" t="s">
        <v>677</v>
      </c>
    </row>
    <row r="20" spans="1:5" s="28" customFormat="1" x14ac:dyDescent="0.25">
      <c r="A20" s="414"/>
      <c r="B20" s="275" t="s">
        <v>489</v>
      </c>
      <c r="C20" s="419"/>
      <c r="D20" s="277"/>
    </row>
    <row r="21" spans="1:5" ht="39.6" x14ac:dyDescent="0.25">
      <c r="A21" s="189"/>
      <c r="B21" s="271" t="s">
        <v>400</v>
      </c>
      <c r="C21" s="420"/>
      <c r="D21" s="421"/>
    </row>
    <row r="22" spans="1:5" x14ac:dyDescent="0.25">
      <c r="A22" s="189"/>
      <c r="B22" s="420"/>
      <c r="C22" s="603"/>
      <c r="D22" s="604"/>
    </row>
    <row r="23" spans="1:5" x14ac:dyDescent="0.25">
      <c r="A23" s="189">
        <v>1388</v>
      </c>
      <c r="B23" s="273" t="s">
        <v>676</v>
      </c>
      <c r="C23" s="417">
        <v>44951344</v>
      </c>
      <c r="D23" s="418" t="s">
        <v>208</v>
      </c>
      <c r="E23" s="483">
        <f>C23-'TB7.22'!G17</f>
        <v>0</v>
      </c>
    </row>
    <row r="24" spans="1:5" x14ac:dyDescent="0.25">
      <c r="A24" s="189"/>
      <c r="B24" s="273"/>
      <c r="C24" s="417"/>
      <c r="D24" s="418"/>
    </row>
    <row r="25" spans="1:5" s="23" customFormat="1" x14ac:dyDescent="0.25">
      <c r="A25" s="189">
        <v>242</v>
      </c>
      <c r="B25" s="273" t="s">
        <v>585</v>
      </c>
      <c r="C25" s="417">
        <v>96810406</v>
      </c>
      <c r="D25" s="411" t="s">
        <v>208</v>
      </c>
      <c r="E25" s="484">
        <f>C25-'TB7.22'!G28</f>
        <v>0</v>
      </c>
    </row>
    <row r="26" spans="1:5" s="23" customFormat="1" x14ac:dyDescent="0.25">
      <c r="A26" s="189"/>
      <c r="B26" s="273"/>
      <c r="C26" s="417"/>
      <c r="D26" s="418"/>
    </row>
    <row r="27" spans="1:5" x14ac:dyDescent="0.25">
      <c r="A27" s="189" t="s">
        <v>219</v>
      </c>
      <c r="B27" s="273" t="s">
        <v>182</v>
      </c>
      <c r="C27" s="412"/>
      <c r="D27" s="418"/>
    </row>
    <row r="28" spans="1:5" x14ac:dyDescent="0.25">
      <c r="A28" s="189"/>
      <c r="B28" s="273"/>
      <c r="C28" s="412"/>
      <c r="D28" s="418"/>
    </row>
    <row r="29" spans="1:5" ht="26.4" x14ac:dyDescent="0.25">
      <c r="A29" s="189">
        <v>244</v>
      </c>
      <c r="B29" s="273" t="s">
        <v>202</v>
      </c>
      <c r="C29" s="423">
        <v>27312000</v>
      </c>
      <c r="D29" s="418" t="s">
        <v>150</v>
      </c>
      <c r="E29" s="483">
        <f>C29-'TB7.22'!G31</f>
        <v>0</v>
      </c>
    </row>
    <row r="30" spans="1:5" x14ac:dyDescent="0.25">
      <c r="A30" s="189"/>
      <c r="B30" s="273"/>
      <c r="C30" s="423"/>
      <c r="D30" s="418"/>
    </row>
    <row r="31" spans="1:5" x14ac:dyDescent="0.25">
      <c r="A31" s="189">
        <v>331</v>
      </c>
      <c r="B31" s="273" t="s">
        <v>203</v>
      </c>
      <c r="C31" s="423">
        <f>SUM(C32:C34)</f>
        <v>21358713</v>
      </c>
      <c r="D31" s="424" t="s">
        <v>182</v>
      </c>
      <c r="E31" s="483">
        <f>C31-'TB7.22'!H32</f>
        <v>0</v>
      </c>
    </row>
    <row r="32" spans="1:5" x14ac:dyDescent="0.25">
      <c r="A32" s="414"/>
      <c r="B32" s="275" t="s">
        <v>420</v>
      </c>
      <c r="C32" s="419"/>
      <c r="D32" s="277"/>
    </row>
    <row r="33" spans="1:6" x14ac:dyDescent="0.25">
      <c r="A33" s="414"/>
      <c r="B33" s="275" t="s">
        <v>421</v>
      </c>
      <c r="C33" s="419">
        <v>15959160</v>
      </c>
      <c r="D33" s="277" t="s">
        <v>669</v>
      </c>
    </row>
    <row r="34" spans="1:6" x14ac:dyDescent="0.25">
      <c r="A34" s="414"/>
      <c r="B34" s="275" t="s">
        <v>227</v>
      </c>
      <c r="C34" s="419">
        <v>5399553</v>
      </c>
      <c r="D34" s="277" t="s">
        <v>670</v>
      </c>
    </row>
    <row r="35" spans="1:6" x14ac:dyDescent="0.25">
      <c r="A35" s="414"/>
      <c r="B35" s="273" t="s">
        <v>492</v>
      </c>
      <c r="C35" s="425">
        <f>SUM(C36:C36)</f>
        <v>370543</v>
      </c>
      <c r="D35" s="426" t="s">
        <v>182</v>
      </c>
      <c r="E35" s="462">
        <f>C35-'TB7.22'!G32</f>
        <v>0</v>
      </c>
    </row>
    <row r="36" spans="1:6" ht="26.4" x14ac:dyDescent="0.25">
      <c r="A36" s="414"/>
      <c r="B36" s="275" t="s">
        <v>422</v>
      </c>
      <c r="C36" s="427">
        <v>370543</v>
      </c>
      <c r="D36" s="277"/>
      <c r="F36" s="462"/>
    </row>
    <row r="37" spans="1:6" x14ac:dyDescent="0.25">
      <c r="A37" s="414"/>
      <c r="B37" s="275"/>
      <c r="C37" s="428"/>
      <c r="D37" s="277"/>
    </row>
    <row r="38" spans="1:6" x14ac:dyDescent="0.25">
      <c r="A38" s="189">
        <v>3334</v>
      </c>
      <c r="B38" s="273" t="s">
        <v>208</v>
      </c>
      <c r="C38" s="425"/>
      <c r="D38" s="418"/>
    </row>
    <row r="39" spans="1:6" x14ac:dyDescent="0.25">
      <c r="A39" s="408"/>
      <c r="B39" s="271"/>
      <c r="C39" s="390"/>
      <c r="D39" s="429"/>
    </row>
    <row r="40" spans="1:6" x14ac:dyDescent="0.25">
      <c r="A40" s="189">
        <v>3335</v>
      </c>
      <c r="B40" s="273"/>
      <c r="C40" s="430">
        <f>SUM(C41:C45)</f>
        <v>2981920</v>
      </c>
      <c r="D40" s="426" t="s">
        <v>182</v>
      </c>
      <c r="E40" s="462">
        <f>C40-'TB7.22'!H38</f>
        <v>0</v>
      </c>
    </row>
    <row r="41" spans="1:6" x14ac:dyDescent="0.25">
      <c r="A41" s="408"/>
      <c r="B41" s="409" t="s">
        <v>663</v>
      </c>
      <c r="C41" s="410">
        <v>1568597</v>
      </c>
      <c r="D41" s="411" t="s">
        <v>664</v>
      </c>
    </row>
    <row r="42" spans="1:6" x14ac:dyDescent="0.25">
      <c r="A42" s="408"/>
      <c r="B42" s="409" t="s">
        <v>672</v>
      </c>
      <c r="C42" s="410">
        <v>1413323</v>
      </c>
      <c r="D42" s="411" t="s">
        <v>664</v>
      </c>
    </row>
    <row r="43" spans="1:6" x14ac:dyDescent="0.25">
      <c r="A43" s="408"/>
      <c r="B43" s="409"/>
      <c r="C43" s="410"/>
      <c r="D43" s="411"/>
    </row>
    <row r="44" spans="1:6" x14ac:dyDescent="0.25">
      <c r="A44" s="408"/>
      <c r="B44" s="409"/>
      <c r="C44" s="410"/>
      <c r="D44" s="411"/>
    </row>
    <row r="45" spans="1:6" x14ac:dyDescent="0.25">
      <c r="A45" s="408"/>
      <c r="B45" s="409"/>
      <c r="C45" s="410"/>
      <c r="D45" s="411"/>
    </row>
    <row r="46" spans="1:6" x14ac:dyDescent="0.25">
      <c r="A46" s="189">
        <v>334</v>
      </c>
      <c r="B46" s="273" t="s">
        <v>655</v>
      </c>
      <c r="C46" s="431">
        <v>145363498</v>
      </c>
      <c r="D46" s="432" t="s">
        <v>671</v>
      </c>
      <c r="E46" s="462">
        <f>C46-'TB7.22'!H39</f>
        <v>20000000</v>
      </c>
    </row>
    <row r="47" spans="1:6" x14ac:dyDescent="0.25">
      <c r="A47" s="408"/>
      <c r="B47" s="409"/>
      <c r="C47" s="410"/>
      <c r="D47" s="411"/>
    </row>
    <row r="48" spans="1:6" x14ac:dyDescent="0.25">
      <c r="A48" s="189">
        <v>335</v>
      </c>
      <c r="B48" s="273" t="s">
        <v>586</v>
      </c>
      <c r="C48" s="431">
        <f>SUM(C49:C50)</f>
        <v>0</v>
      </c>
      <c r="D48" s="418"/>
    </row>
    <row r="49" spans="1:5" x14ac:dyDescent="0.25">
      <c r="A49" s="414"/>
      <c r="B49" s="275"/>
      <c r="C49" s="433"/>
      <c r="D49" s="434"/>
    </row>
    <row r="50" spans="1:5" x14ac:dyDescent="0.25">
      <c r="A50" s="414"/>
      <c r="B50" s="275"/>
      <c r="C50" s="433"/>
      <c r="D50" s="434"/>
    </row>
    <row r="51" spans="1:5" x14ac:dyDescent="0.25">
      <c r="A51" s="189">
        <v>3382</v>
      </c>
      <c r="B51" s="273" t="s">
        <v>235</v>
      </c>
      <c r="C51" s="435">
        <f>SUM(C52:C52)</f>
        <v>2751000</v>
      </c>
      <c r="D51" s="436" t="s">
        <v>182</v>
      </c>
    </row>
    <row r="52" spans="1:5" x14ac:dyDescent="0.25">
      <c r="A52" s="414"/>
      <c r="B52" s="275" t="s">
        <v>675</v>
      </c>
      <c r="C52" s="433">
        <v>2751000</v>
      </c>
      <c r="D52" s="434"/>
    </row>
    <row r="53" spans="1:5" ht="15" customHeight="1" x14ac:dyDescent="0.25">
      <c r="A53" s="189" t="s">
        <v>171</v>
      </c>
      <c r="B53" s="273" t="s">
        <v>208</v>
      </c>
      <c r="C53" s="437"/>
      <c r="D53" s="411"/>
    </row>
    <row r="54" spans="1:5" x14ac:dyDescent="0.25">
      <c r="A54" s="408"/>
      <c r="B54" s="271"/>
      <c r="C54" s="438"/>
      <c r="D54" s="411"/>
    </row>
    <row r="55" spans="1:5" x14ac:dyDescent="0.25">
      <c r="A55" s="189">
        <v>3388</v>
      </c>
      <c r="B55" s="273" t="s">
        <v>431</v>
      </c>
      <c r="C55" s="425">
        <f>SUM(C56:C57)</f>
        <v>1285222</v>
      </c>
      <c r="D55" s="418"/>
    </row>
    <row r="56" spans="1:5" s="28" customFormat="1" x14ac:dyDescent="0.25">
      <c r="A56" s="414"/>
      <c r="B56" s="275" t="s">
        <v>673</v>
      </c>
      <c r="C56" s="439">
        <v>1285222</v>
      </c>
      <c r="D56" s="277"/>
    </row>
    <row r="57" spans="1:5" s="28" customFormat="1" x14ac:dyDescent="0.25">
      <c r="A57" s="414"/>
      <c r="B57" s="275"/>
      <c r="C57" s="440"/>
      <c r="D57" s="277"/>
    </row>
    <row r="58" spans="1:5" x14ac:dyDescent="0.25">
      <c r="A58" s="189"/>
      <c r="B58" s="273"/>
      <c r="C58" s="423"/>
      <c r="D58" s="418"/>
    </row>
    <row r="59" spans="1:5" x14ac:dyDescent="0.25">
      <c r="A59" s="189">
        <v>511</v>
      </c>
      <c r="B59" s="273" t="s">
        <v>674</v>
      </c>
      <c r="C59" s="441">
        <v>1756300</v>
      </c>
      <c r="D59" s="442">
        <v>302118726</v>
      </c>
      <c r="E59" s="485">
        <f>D59/C59</f>
        <v>172.02</v>
      </c>
    </row>
    <row r="60" spans="1:5" x14ac:dyDescent="0.25">
      <c r="A60" s="408"/>
      <c r="B60" s="271"/>
      <c r="C60" s="423"/>
      <c r="D60" s="418"/>
    </row>
    <row r="61" spans="1:5" x14ac:dyDescent="0.25">
      <c r="A61" s="189">
        <v>642</v>
      </c>
      <c r="B61" s="273" t="s">
        <v>182</v>
      </c>
      <c r="C61" s="423"/>
      <c r="D61" s="418"/>
    </row>
    <row r="62" spans="1:5" x14ac:dyDescent="0.25">
      <c r="A62" s="408"/>
      <c r="B62" s="271"/>
      <c r="C62" s="443"/>
      <c r="D62" s="444"/>
    </row>
    <row r="63" spans="1:5" x14ac:dyDescent="0.25">
      <c r="A63" s="189">
        <v>515</v>
      </c>
      <c r="B63" s="273" t="s">
        <v>615</v>
      </c>
      <c r="C63" s="423">
        <f>SUM(C64:C66)</f>
        <v>6303264</v>
      </c>
      <c r="D63" s="418" t="s">
        <v>129</v>
      </c>
    </row>
    <row r="64" spans="1:5" x14ac:dyDescent="0.25">
      <c r="A64" s="408"/>
      <c r="B64" s="271" t="s">
        <v>502</v>
      </c>
      <c r="C64" s="420">
        <v>46539</v>
      </c>
      <c r="D64" s="421" t="s">
        <v>129</v>
      </c>
    </row>
    <row r="65" spans="1:4" x14ac:dyDescent="0.25">
      <c r="A65" s="408"/>
      <c r="B65" s="271" t="s">
        <v>547</v>
      </c>
      <c r="C65" s="420">
        <v>1874676</v>
      </c>
      <c r="D65" s="421" t="s">
        <v>129</v>
      </c>
    </row>
    <row r="66" spans="1:4" x14ac:dyDescent="0.25">
      <c r="A66" s="408"/>
      <c r="B66" s="271" t="s">
        <v>546</v>
      </c>
      <c r="C66" s="420">
        <v>4382049</v>
      </c>
      <c r="D66" s="421" t="s">
        <v>129</v>
      </c>
    </row>
    <row r="67" spans="1:4" x14ac:dyDescent="0.25">
      <c r="A67" s="408"/>
      <c r="B67" s="271"/>
      <c r="C67" s="420"/>
      <c r="D67" s="421"/>
    </row>
    <row r="68" spans="1:4" x14ac:dyDescent="0.25">
      <c r="A68" s="189">
        <v>635</v>
      </c>
      <c r="B68" s="273" t="s">
        <v>615</v>
      </c>
      <c r="C68" s="423">
        <f>SUM(C69)</f>
        <v>0</v>
      </c>
      <c r="D68" s="418" t="s">
        <v>208</v>
      </c>
    </row>
    <row r="69" spans="1:4" x14ac:dyDescent="0.25">
      <c r="A69" s="408"/>
      <c r="B69" s="271" t="s">
        <v>547</v>
      </c>
      <c r="C69" s="445"/>
      <c r="D69" s="411"/>
    </row>
    <row r="70" spans="1:4" ht="37.5" customHeight="1" x14ac:dyDescent="0.25">
      <c r="A70" s="189" t="s">
        <v>442</v>
      </c>
      <c r="B70" s="271"/>
      <c r="C70" s="605"/>
      <c r="D70" s="595"/>
    </row>
    <row r="71" spans="1:4" x14ac:dyDescent="0.25">
      <c r="A71" s="408"/>
      <c r="B71" s="271"/>
      <c r="C71" s="606"/>
      <c r="D71" s="607"/>
    </row>
    <row r="72" spans="1:4" ht="45.75" customHeight="1" x14ac:dyDescent="0.25">
      <c r="A72" s="408"/>
      <c r="B72" s="271"/>
      <c r="C72" s="594" t="s">
        <v>413</v>
      </c>
      <c r="D72" s="595"/>
    </row>
    <row r="73" spans="1:4" x14ac:dyDescent="0.25">
      <c r="A73" s="408"/>
      <c r="B73" s="271"/>
      <c r="C73" s="594" t="s">
        <v>412</v>
      </c>
      <c r="D73" s="595"/>
    </row>
    <row r="74" spans="1:4" ht="72" customHeight="1" thickBot="1" x14ac:dyDescent="0.3">
      <c r="A74" s="446"/>
      <c r="B74" s="447"/>
      <c r="C74" s="596" t="s">
        <v>415</v>
      </c>
      <c r="D74" s="597"/>
    </row>
    <row r="75" spans="1:4" ht="14.4" thickTop="1" x14ac:dyDescent="0.25"/>
  </sheetData>
  <mergeCells count="9">
    <mergeCell ref="C72:D72"/>
    <mergeCell ref="C73:D73"/>
    <mergeCell ref="C74:D74"/>
    <mergeCell ref="A5:B7"/>
    <mergeCell ref="C9:D9"/>
    <mergeCell ref="C10:D10"/>
    <mergeCell ref="C22:D22"/>
    <mergeCell ref="C70:D70"/>
    <mergeCell ref="C71:D71"/>
  </mergeCells>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7"/>
  <sheetViews>
    <sheetView zoomScale="85" zoomScaleNormal="85" workbookViewId="0">
      <pane ySplit="1" topLeftCell="A2" activePane="bottomLeft" state="frozen"/>
      <selection activeCell="D12" sqref="D12"/>
      <selection pane="bottomLeft" activeCell="D12" sqref="D12"/>
    </sheetView>
  </sheetViews>
  <sheetFormatPr defaultRowHeight="13.8" x14ac:dyDescent="0.25"/>
  <cols>
    <col min="1" max="1" width="11.19921875" customWidth="1"/>
    <col min="2" max="2" width="24.69921875" customWidth="1"/>
    <col min="3" max="3" width="15.19921875" customWidth="1"/>
    <col min="4" max="6" width="15.69921875" customWidth="1"/>
    <col min="7" max="7" width="15.59765625" customWidth="1"/>
    <col min="8" max="8" width="16.09765625" customWidth="1"/>
    <col min="9" max="9" width="12.19921875" style="242" customWidth="1"/>
    <col min="10" max="11" width="14.296875" style="242" bestFit="1" customWidth="1"/>
    <col min="12" max="14" width="8.8984375" style="242"/>
  </cols>
  <sheetData>
    <row r="1" spans="1:13" x14ac:dyDescent="0.25">
      <c r="A1" s="479" t="s">
        <v>7</v>
      </c>
      <c r="B1" s="480" t="s">
        <v>238</v>
      </c>
      <c r="C1" s="480" t="s">
        <v>239</v>
      </c>
      <c r="D1" s="480" t="s">
        <v>240</v>
      </c>
      <c r="E1" s="480" t="s">
        <v>450</v>
      </c>
      <c r="F1" s="480" t="s">
        <v>451</v>
      </c>
      <c r="G1" s="480" t="s">
        <v>243</v>
      </c>
      <c r="H1" s="481" t="s">
        <v>244</v>
      </c>
      <c r="I1" s="486"/>
    </row>
    <row r="2" spans="1:13" x14ac:dyDescent="0.25">
      <c r="A2" s="233" t="s">
        <v>245</v>
      </c>
      <c r="B2" s="234" t="s">
        <v>246</v>
      </c>
      <c r="C2" s="235">
        <v>249255887</v>
      </c>
      <c r="D2" s="235"/>
      <c r="E2" s="235">
        <v>272472516</v>
      </c>
      <c r="F2" s="235">
        <v>321187559</v>
      </c>
      <c r="G2" s="235">
        <v>200540844</v>
      </c>
      <c r="H2" s="236"/>
      <c r="I2" s="237"/>
      <c r="J2" s="242">
        <v>200540844</v>
      </c>
      <c r="L2" s="242">
        <f>J2-G2</f>
        <v>0</v>
      </c>
      <c r="M2" s="242">
        <f>K2-H2</f>
        <v>0</v>
      </c>
    </row>
    <row r="3" spans="1:13" x14ac:dyDescent="0.25">
      <c r="A3" s="238" t="s">
        <v>247</v>
      </c>
      <c r="B3" s="239" t="s">
        <v>248</v>
      </c>
      <c r="C3" s="240">
        <v>249255887</v>
      </c>
      <c r="D3" s="240"/>
      <c r="E3" s="240">
        <v>272472516</v>
      </c>
      <c r="F3" s="240">
        <v>321187559</v>
      </c>
      <c r="G3" s="240">
        <v>200540844</v>
      </c>
      <c r="H3" s="241"/>
      <c r="J3" s="242">
        <v>200540844</v>
      </c>
      <c r="L3" s="242">
        <f t="shared" ref="L3:L57" si="0">J3-G3</f>
        <v>0</v>
      </c>
      <c r="M3" s="242">
        <f t="shared" ref="M3:M57" si="1">K3-H3</f>
        <v>0</v>
      </c>
    </row>
    <row r="4" spans="1:13" x14ac:dyDescent="0.25">
      <c r="A4" s="238" t="s">
        <v>200</v>
      </c>
      <c r="B4" s="239" t="s">
        <v>645</v>
      </c>
      <c r="C4" s="240">
        <v>24859957</v>
      </c>
      <c r="D4" s="240"/>
      <c r="E4" s="240">
        <v>4087</v>
      </c>
      <c r="F4" s="240"/>
      <c r="G4" s="240">
        <v>24864044</v>
      </c>
      <c r="H4" s="241"/>
      <c r="J4" s="242">
        <v>24864044</v>
      </c>
      <c r="L4" s="242">
        <f t="shared" si="0"/>
        <v>0</v>
      </c>
      <c r="M4" s="242">
        <f t="shared" si="1"/>
        <v>0</v>
      </c>
    </row>
    <row r="5" spans="1:13" x14ac:dyDescent="0.25">
      <c r="A5" s="238" t="s">
        <v>249</v>
      </c>
      <c r="B5" s="239" t="s">
        <v>646</v>
      </c>
      <c r="C5" s="240">
        <v>224395930</v>
      </c>
      <c r="D5" s="240"/>
      <c r="E5" s="240">
        <v>272468429</v>
      </c>
      <c r="F5" s="240">
        <v>321187559</v>
      </c>
      <c r="G5" s="240">
        <v>175676800</v>
      </c>
      <c r="H5" s="241"/>
      <c r="J5" s="242">
        <v>175676800</v>
      </c>
      <c r="L5" s="242">
        <f t="shared" si="0"/>
        <v>0</v>
      </c>
      <c r="M5" s="242">
        <f t="shared" si="1"/>
        <v>0</v>
      </c>
    </row>
    <row r="6" spans="1:13" x14ac:dyDescent="0.25">
      <c r="A6" s="233" t="s">
        <v>250</v>
      </c>
      <c r="B6" s="234" t="s">
        <v>251</v>
      </c>
      <c r="C6" s="235"/>
      <c r="D6" s="235"/>
      <c r="E6" s="235"/>
      <c r="F6" s="235"/>
      <c r="G6" s="235"/>
      <c r="H6" s="236"/>
      <c r="I6" s="237"/>
      <c r="L6" s="242">
        <f t="shared" si="0"/>
        <v>0</v>
      </c>
      <c r="M6" s="242">
        <f t="shared" si="1"/>
        <v>0</v>
      </c>
    </row>
    <row r="7" spans="1:13" x14ac:dyDescent="0.25">
      <c r="A7" s="238" t="s">
        <v>252</v>
      </c>
      <c r="B7" s="239" t="s">
        <v>253</v>
      </c>
      <c r="C7" s="240"/>
      <c r="D7" s="240"/>
      <c r="E7" s="240"/>
      <c r="F7" s="240"/>
      <c r="G7" s="240"/>
      <c r="H7" s="241"/>
      <c r="L7" s="242">
        <f t="shared" si="0"/>
        <v>0</v>
      </c>
      <c r="M7" s="242">
        <f t="shared" si="1"/>
        <v>0</v>
      </c>
    </row>
    <row r="8" spans="1:13" x14ac:dyDescent="0.25">
      <c r="A8" s="233" t="s">
        <v>254</v>
      </c>
      <c r="B8" s="234" t="s">
        <v>255</v>
      </c>
      <c r="C8" s="235">
        <v>1121632520</v>
      </c>
      <c r="D8" s="235"/>
      <c r="E8" s="235"/>
      <c r="F8" s="235"/>
      <c r="G8" s="235">
        <v>1121632520</v>
      </c>
      <c r="H8" s="236"/>
      <c r="I8" s="237"/>
      <c r="J8" s="242">
        <v>1121632520</v>
      </c>
      <c r="L8" s="242">
        <f t="shared" si="0"/>
        <v>0</v>
      </c>
      <c r="M8" s="242">
        <f t="shared" si="1"/>
        <v>0</v>
      </c>
    </row>
    <row r="9" spans="1:13" x14ac:dyDescent="0.25">
      <c r="A9" s="238" t="s">
        <v>256</v>
      </c>
      <c r="B9" s="239" t="s">
        <v>257</v>
      </c>
      <c r="C9" s="240">
        <v>1121632520</v>
      </c>
      <c r="D9" s="240"/>
      <c r="E9" s="240"/>
      <c r="F9" s="240"/>
      <c r="G9" s="240">
        <v>1121632520</v>
      </c>
      <c r="H9" s="241"/>
      <c r="J9" s="242">
        <v>1121632520</v>
      </c>
      <c r="L9" s="242">
        <f t="shared" si="0"/>
        <v>0</v>
      </c>
      <c r="M9" s="242">
        <f t="shared" si="1"/>
        <v>0</v>
      </c>
    </row>
    <row r="10" spans="1:13" x14ac:dyDescent="0.25">
      <c r="A10" s="233" t="s">
        <v>258</v>
      </c>
      <c r="B10" s="234" t="s">
        <v>259</v>
      </c>
      <c r="C10" s="235">
        <v>270551301</v>
      </c>
      <c r="D10" s="235"/>
      <c r="E10" s="235">
        <v>302118726</v>
      </c>
      <c r="F10" s="235">
        <v>270551301</v>
      </c>
      <c r="G10" s="235">
        <v>302118726</v>
      </c>
      <c r="H10" s="236"/>
      <c r="I10" s="237"/>
      <c r="J10" s="242">
        <v>302118726</v>
      </c>
      <c r="L10" s="242">
        <f t="shared" si="0"/>
        <v>0</v>
      </c>
      <c r="M10" s="242">
        <f t="shared" si="1"/>
        <v>0</v>
      </c>
    </row>
    <row r="11" spans="1:13" x14ac:dyDescent="0.25">
      <c r="A11" s="238" t="s">
        <v>260</v>
      </c>
      <c r="B11" s="239" t="s">
        <v>261</v>
      </c>
      <c r="C11" s="240">
        <v>270551301</v>
      </c>
      <c r="D11" s="240"/>
      <c r="E11" s="240">
        <v>302118726</v>
      </c>
      <c r="F11" s="240">
        <v>270551301</v>
      </c>
      <c r="G11" s="240">
        <v>302118726</v>
      </c>
      <c r="H11" s="241"/>
      <c r="J11" s="242">
        <v>302118726</v>
      </c>
      <c r="L11" s="242">
        <f t="shared" si="0"/>
        <v>0</v>
      </c>
      <c r="M11" s="242">
        <f t="shared" si="1"/>
        <v>0</v>
      </c>
    </row>
    <row r="12" spans="1:13" x14ac:dyDescent="0.25">
      <c r="A12" s="238" t="s">
        <v>262</v>
      </c>
      <c r="B12" s="239" t="s">
        <v>263</v>
      </c>
      <c r="C12" s="240">
        <v>270551301</v>
      </c>
      <c r="D12" s="240"/>
      <c r="E12" s="240">
        <v>302118726</v>
      </c>
      <c r="F12" s="240">
        <v>270551301</v>
      </c>
      <c r="G12" s="240">
        <v>302118726</v>
      </c>
      <c r="H12" s="241"/>
      <c r="J12" s="242">
        <v>302118726</v>
      </c>
      <c r="L12" s="242">
        <f t="shared" si="0"/>
        <v>0</v>
      </c>
      <c r="M12" s="242">
        <f t="shared" si="1"/>
        <v>0</v>
      </c>
    </row>
    <row r="13" spans="1:13" x14ac:dyDescent="0.25">
      <c r="A13" s="238" t="s">
        <v>264</v>
      </c>
      <c r="B13" s="239" t="s">
        <v>265</v>
      </c>
      <c r="C13" s="240">
        <v>270551301</v>
      </c>
      <c r="D13" s="240"/>
      <c r="E13" s="240">
        <v>302118726</v>
      </c>
      <c r="F13" s="240">
        <v>270551301</v>
      </c>
      <c r="G13" s="240">
        <v>302118726</v>
      </c>
      <c r="H13" s="241"/>
      <c r="J13" s="242">
        <v>302118726</v>
      </c>
      <c r="L13" s="242">
        <f t="shared" si="0"/>
        <v>0</v>
      </c>
      <c r="M13" s="242">
        <f t="shared" si="1"/>
        <v>0</v>
      </c>
    </row>
    <row r="14" spans="1:13" x14ac:dyDescent="0.25">
      <c r="A14" s="233" t="s">
        <v>266</v>
      </c>
      <c r="B14" s="234" t="s">
        <v>267</v>
      </c>
      <c r="C14" s="235">
        <v>981726928</v>
      </c>
      <c r="D14" s="235"/>
      <c r="E14" s="235">
        <v>6139140</v>
      </c>
      <c r="F14" s="235"/>
      <c r="G14" s="235">
        <v>987866068</v>
      </c>
      <c r="H14" s="236"/>
      <c r="I14" s="237"/>
      <c r="J14" s="242">
        <v>987861068</v>
      </c>
      <c r="L14" s="242">
        <f t="shared" si="0"/>
        <v>-5000</v>
      </c>
      <c r="M14" s="242">
        <f t="shared" si="1"/>
        <v>0</v>
      </c>
    </row>
    <row r="15" spans="1:13" x14ac:dyDescent="0.25">
      <c r="A15" s="238" t="s">
        <v>268</v>
      </c>
      <c r="B15" s="239" t="s">
        <v>269</v>
      </c>
      <c r="C15" s="240">
        <v>981726928</v>
      </c>
      <c r="D15" s="240"/>
      <c r="E15" s="240">
        <v>6139140</v>
      </c>
      <c r="F15" s="240"/>
      <c r="G15" s="240">
        <v>987866068</v>
      </c>
      <c r="H15" s="241"/>
      <c r="J15" s="242">
        <v>987861068</v>
      </c>
      <c r="L15" s="242">
        <f t="shared" si="0"/>
        <v>-5000</v>
      </c>
      <c r="M15" s="242">
        <f t="shared" si="1"/>
        <v>0</v>
      </c>
    </row>
    <row r="16" spans="1:13" x14ac:dyDescent="0.25">
      <c r="A16" s="238" t="s">
        <v>270</v>
      </c>
      <c r="B16" s="239" t="s">
        <v>269</v>
      </c>
      <c r="C16" s="240">
        <v>981726928</v>
      </c>
      <c r="D16" s="240"/>
      <c r="E16" s="240">
        <v>6139140</v>
      </c>
      <c r="F16" s="240"/>
      <c r="G16" s="240">
        <v>987866068</v>
      </c>
      <c r="H16" s="241"/>
      <c r="J16" s="242">
        <v>987861068</v>
      </c>
      <c r="L16" s="242">
        <f t="shared" si="0"/>
        <v>-5000</v>
      </c>
      <c r="M16" s="242">
        <f t="shared" si="1"/>
        <v>0</v>
      </c>
    </row>
    <row r="17" spans="1:13" x14ac:dyDescent="0.25">
      <c r="A17" s="233" t="s">
        <v>271</v>
      </c>
      <c r="B17" s="234" t="s">
        <v>272</v>
      </c>
      <c r="C17" s="235">
        <v>40569295</v>
      </c>
      <c r="D17" s="235"/>
      <c r="E17" s="235">
        <v>4382049</v>
      </c>
      <c r="F17" s="235"/>
      <c r="G17" s="235">
        <v>44951344</v>
      </c>
      <c r="H17" s="236"/>
      <c r="I17" s="237"/>
      <c r="J17" s="242">
        <v>44951344</v>
      </c>
      <c r="L17" s="242">
        <f t="shared" si="0"/>
        <v>0</v>
      </c>
      <c r="M17" s="242">
        <f t="shared" si="1"/>
        <v>0</v>
      </c>
    </row>
    <row r="18" spans="1:13" x14ac:dyDescent="0.25">
      <c r="A18" s="238" t="s">
        <v>273</v>
      </c>
      <c r="B18" s="239" t="s">
        <v>272</v>
      </c>
      <c r="C18" s="240">
        <v>40569295</v>
      </c>
      <c r="D18" s="240"/>
      <c r="E18" s="240">
        <v>4382049</v>
      </c>
      <c r="F18" s="240"/>
      <c r="G18" s="240">
        <v>44951344</v>
      </c>
      <c r="H18" s="241"/>
      <c r="J18" s="242">
        <v>44951344</v>
      </c>
      <c r="L18" s="242">
        <f t="shared" si="0"/>
        <v>0</v>
      </c>
      <c r="M18" s="242">
        <f t="shared" si="1"/>
        <v>0</v>
      </c>
    </row>
    <row r="19" spans="1:13" x14ac:dyDescent="0.25">
      <c r="A19" s="238" t="s">
        <v>274</v>
      </c>
      <c r="B19" s="239" t="s">
        <v>275</v>
      </c>
      <c r="C19" s="240">
        <v>40569295</v>
      </c>
      <c r="D19" s="240"/>
      <c r="E19" s="240">
        <v>4382049</v>
      </c>
      <c r="F19" s="240"/>
      <c r="G19" s="240">
        <v>44951344</v>
      </c>
      <c r="H19" s="241"/>
      <c r="J19" s="242">
        <v>44951344</v>
      </c>
      <c r="L19" s="242">
        <f t="shared" si="0"/>
        <v>0</v>
      </c>
      <c r="M19" s="242">
        <f t="shared" si="1"/>
        <v>0</v>
      </c>
    </row>
    <row r="20" spans="1:13" x14ac:dyDescent="0.25">
      <c r="A20" s="238" t="s">
        <v>276</v>
      </c>
      <c r="B20" s="239" t="s">
        <v>277</v>
      </c>
      <c r="C20" s="240">
        <v>40569295</v>
      </c>
      <c r="D20" s="240"/>
      <c r="E20" s="240">
        <v>4382049</v>
      </c>
      <c r="F20" s="240"/>
      <c r="G20" s="240">
        <v>44951344</v>
      </c>
      <c r="H20" s="241"/>
      <c r="J20" s="242">
        <v>44951344</v>
      </c>
      <c r="L20" s="242">
        <f t="shared" si="0"/>
        <v>0</v>
      </c>
      <c r="M20" s="242">
        <f t="shared" si="1"/>
        <v>0</v>
      </c>
    </row>
    <row r="21" spans="1:13" x14ac:dyDescent="0.25">
      <c r="A21" s="238" t="s">
        <v>278</v>
      </c>
      <c r="B21" s="239" t="s">
        <v>279</v>
      </c>
      <c r="C21" s="240">
        <v>40569295</v>
      </c>
      <c r="D21" s="240"/>
      <c r="E21" s="240">
        <v>4382049</v>
      </c>
      <c r="F21" s="240"/>
      <c r="G21" s="240">
        <v>44951344</v>
      </c>
      <c r="H21" s="241"/>
      <c r="J21" s="242">
        <v>44951344</v>
      </c>
      <c r="L21" s="242">
        <f t="shared" si="0"/>
        <v>0</v>
      </c>
      <c r="M21" s="242">
        <f t="shared" si="1"/>
        <v>0</v>
      </c>
    </row>
    <row r="22" spans="1:13" x14ac:dyDescent="0.25">
      <c r="A22" s="233" t="s">
        <v>280</v>
      </c>
      <c r="B22" s="234" t="s">
        <v>281</v>
      </c>
      <c r="C22" s="235"/>
      <c r="D22" s="235"/>
      <c r="E22" s="235">
        <v>206842424</v>
      </c>
      <c r="F22" s="235">
        <v>206842424</v>
      </c>
      <c r="G22" s="235"/>
      <c r="H22" s="236"/>
      <c r="I22" s="237"/>
      <c r="L22" s="242">
        <f t="shared" si="0"/>
        <v>0</v>
      </c>
      <c r="M22" s="242">
        <f t="shared" si="1"/>
        <v>0</v>
      </c>
    </row>
    <row r="23" spans="1:13" x14ac:dyDescent="0.25">
      <c r="A23" s="233" t="s">
        <v>282</v>
      </c>
      <c r="B23" s="234" t="s">
        <v>283</v>
      </c>
      <c r="C23" s="235">
        <v>281836800</v>
      </c>
      <c r="D23" s="235"/>
      <c r="E23" s="235"/>
      <c r="F23" s="235"/>
      <c r="G23" s="235">
        <v>281836800</v>
      </c>
      <c r="H23" s="236"/>
      <c r="I23" s="237"/>
      <c r="J23" s="242">
        <v>281836800</v>
      </c>
      <c r="L23" s="242">
        <f t="shared" si="0"/>
        <v>0</v>
      </c>
      <c r="M23" s="242">
        <f t="shared" si="1"/>
        <v>0</v>
      </c>
    </row>
    <row r="24" spans="1:13" x14ac:dyDescent="0.25">
      <c r="A24" s="238" t="s">
        <v>284</v>
      </c>
      <c r="B24" s="239" t="s">
        <v>285</v>
      </c>
      <c r="C24" s="240">
        <v>281836800</v>
      </c>
      <c r="D24" s="240"/>
      <c r="E24" s="240"/>
      <c r="F24" s="240"/>
      <c r="G24" s="240">
        <v>281836800</v>
      </c>
      <c r="H24" s="241"/>
      <c r="J24" s="242">
        <v>281836800</v>
      </c>
      <c r="L24" s="242">
        <f t="shared" si="0"/>
        <v>0</v>
      </c>
      <c r="M24" s="242">
        <f t="shared" si="1"/>
        <v>0</v>
      </c>
    </row>
    <row r="25" spans="1:13" x14ac:dyDescent="0.25">
      <c r="A25" s="233" t="s">
        <v>286</v>
      </c>
      <c r="B25" s="234" t="s">
        <v>287</v>
      </c>
      <c r="C25" s="235"/>
      <c r="D25" s="235">
        <v>182127381</v>
      </c>
      <c r="E25" s="235"/>
      <c r="F25" s="235">
        <v>7828800</v>
      </c>
      <c r="G25" s="235"/>
      <c r="H25" s="236">
        <v>189956181</v>
      </c>
      <c r="I25" s="237"/>
      <c r="K25" s="242">
        <v>189956181</v>
      </c>
      <c r="L25" s="242">
        <f t="shared" si="0"/>
        <v>0</v>
      </c>
      <c r="M25" s="242">
        <f t="shared" si="1"/>
        <v>0</v>
      </c>
    </row>
    <row r="26" spans="1:13" x14ac:dyDescent="0.25">
      <c r="A26" s="238" t="s">
        <v>288</v>
      </c>
      <c r="B26" s="239" t="s">
        <v>289</v>
      </c>
      <c r="C26" s="240"/>
      <c r="D26" s="240">
        <v>182127381</v>
      </c>
      <c r="E26" s="240"/>
      <c r="F26" s="240">
        <v>7828800</v>
      </c>
      <c r="G26" s="240"/>
      <c r="H26" s="241">
        <v>189956181</v>
      </c>
      <c r="K26" s="242">
        <v>189956181</v>
      </c>
      <c r="L26" s="242">
        <f t="shared" si="0"/>
        <v>0</v>
      </c>
      <c r="M26" s="242">
        <f t="shared" si="1"/>
        <v>0</v>
      </c>
    </row>
    <row r="27" spans="1:13" x14ac:dyDescent="0.25">
      <c r="A27" s="238" t="s">
        <v>290</v>
      </c>
      <c r="B27" s="239" t="s">
        <v>291</v>
      </c>
      <c r="C27" s="240"/>
      <c r="D27" s="240">
        <v>182127381</v>
      </c>
      <c r="E27" s="240"/>
      <c r="F27" s="240">
        <v>7828800</v>
      </c>
      <c r="G27" s="240"/>
      <c r="H27" s="241">
        <v>189956181</v>
      </c>
      <c r="K27" s="242">
        <v>189956181</v>
      </c>
      <c r="L27" s="242">
        <f t="shared" si="0"/>
        <v>0</v>
      </c>
      <c r="M27" s="242">
        <f t="shared" si="1"/>
        <v>0</v>
      </c>
    </row>
    <row r="28" spans="1:13" x14ac:dyDescent="0.25">
      <c r="A28" s="233" t="s">
        <v>292</v>
      </c>
      <c r="B28" s="234" t="s">
        <v>293</v>
      </c>
      <c r="C28" s="235">
        <v>130948627</v>
      </c>
      <c r="D28" s="235"/>
      <c r="E28" s="235"/>
      <c r="F28" s="235">
        <v>34138221</v>
      </c>
      <c r="G28" s="235">
        <v>96810406</v>
      </c>
      <c r="H28" s="236"/>
      <c r="I28" s="237"/>
      <c r="J28" s="242">
        <v>96810406</v>
      </c>
      <c r="L28" s="242">
        <f t="shared" si="0"/>
        <v>0</v>
      </c>
      <c r="M28" s="242">
        <f t="shared" si="1"/>
        <v>0</v>
      </c>
    </row>
    <row r="29" spans="1:13" x14ac:dyDescent="0.25">
      <c r="A29" s="238" t="s">
        <v>294</v>
      </c>
      <c r="B29" s="239" t="s">
        <v>295</v>
      </c>
      <c r="C29" s="240">
        <v>113556638</v>
      </c>
      <c r="D29" s="240"/>
      <c r="E29" s="240"/>
      <c r="F29" s="240">
        <v>32188655</v>
      </c>
      <c r="G29" s="240">
        <v>81367983</v>
      </c>
      <c r="H29" s="241"/>
      <c r="J29" s="242">
        <v>81367983</v>
      </c>
      <c r="L29" s="242">
        <f t="shared" si="0"/>
        <v>0</v>
      </c>
      <c r="M29" s="242">
        <f t="shared" si="1"/>
        <v>0</v>
      </c>
    </row>
    <row r="30" spans="1:13" x14ac:dyDescent="0.25">
      <c r="A30" s="238" t="s">
        <v>296</v>
      </c>
      <c r="B30" s="239" t="s">
        <v>297</v>
      </c>
      <c r="C30" s="240">
        <v>17391989</v>
      </c>
      <c r="D30" s="240"/>
      <c r="E30" s="240"/>
      <c r="F30" s="240">
        <v>1949566</v>
      </c>
      <c r="G30" s="240">
        <v>15442423</v>
      </c>
      <c r="H30" s="241"/>
      <c r="J30" s="242">
        <v>15442423</v>
      </c>
      <c r="L30" s="242">
        <f t="shared" si="0"/>
        <v>0</v>
      </c>
      <c r="M30" s="242">
        <f t="shared" si="1"/>
        <v>0</v>
      </c>
    </row>
    <row r="31" spans="1:13" x14ac:dyDescent="0.25">
      <c r="A31" s="233" t="s">
        <v>298</v>
      </c>
      <c r="B31" s="234" t="s">
        <v>299</v>
      </c>
      <c r="C31" s="235">
        <v>27312000</v>
      </c>
      <c r="D31" s="235"/>
      <c r="E31" s="235"/>
      <c r="F31" s="235"/>
      <c r="G31" s="235">
        <v>27312000</v>
      </c>
      <c r="H31" s="236"/>
      <c r="I31" s="237"/>
      <c r="J31" s="242">
        <v>27312000</v>
      </c>
      <c r="L31" s="242">
        <f t="shared" si="0"/>
        <v>0</v>
      </c>
      <c r="M31" s="242">
        <f t="shared" si="1"/>
        <v>0</v>
      </c>
    </row>
    <row r="32" spans="1:13" x14ac:dyDescent="0.25">
      <c r="A32" s="233" t="s">
        <v>300</v>
      </c>
      <c r="B32" s="234" t="s">
        <v>301</v>
      </c>
      <c r="C32" s="235">
        <v>395579</v>
      </c>
      <c r="D32" s="235">
        <v>20030307</v>
      </c>
      <c r="E32" s="235">
        <v>40401267</v>
      </c>
      <c r="F32" s="235">
        <v>41754709</v>
      </c>
      <c r="G32" s="235">
        <v>370543</v>
      </c>
      <c r="H32" s="236">
        <v>21358713</v>
      </c>
      <c r="I32" s="237"/>
      <c r="J32" s="242">
        <v>370543</v>
      </c>
      <c r="K32" s="242">
        <v>21358713</v>
      </c>
      <c r="L32" s="242">
        <f t="shared" si="0"/>
        <v>0</v>
      </c>
      <c r="M32" s="242">
        <f t="shared" si="1"/>
        <v>0</v>
      </c>
    </row>
    <row r="33" spans="1:13" x14ac:dyDescent="0.25">
      <c r="A33" s="238" t="s">
        <v>302</v>
      </c>
      <c r="B33" s="239" t="s">
        <v>303</v>
      </c>
      <c r="C33" s="240">
        <v>395579</v>
      </c>
      <c r="D33" s="240">
        <v>20030307</v>
      </c>
      <c r="E33" s="240">
        <v>40401267</v>
      </c>
      <c r="F33" s="240">
        <v>41754709</v>
      </c>
      <c r="G33" s="240">
        <v>370543</v>
      </c>
      <c r="H33" s="241">
        <v>21358713</v>
      </c>
      <c r="J33" s="242">
        <v>370543</v>
      </c>
      <c r="K33" s="242">
        <v>21358713</v>
      </c>
      <c r="L33" s="242">
        <f t="shared" si="0"/>
        <v>0</v>
      </c>
      <c r="M33" s="242">
        <f t="shared" si="1"/>
        <v>0</v>
      </c>
    </row>
    <row r="34" spans="1:13" x14ac:dyDescent="0.25">
      <c r="A34" s="238" t="s">
        <v>304</v>
      </c>
      <c r="B34" s="239" t="s">
        <v>305</v>
      </c>
      <c r="C34" s="240">
        <v>395579</v>
      </c>
      <c r="D34" s="240">
        <v>20030307</v>
      </c>
      <c r="E34" s="240">
        <v>40401267</v>
      </c>
      <c r="F34" s="240">
        <v>41754709</v>
      </c>
      <c r="G34" s="240">
        <v>370543</v>
      </c>
      <c r="H34" s="241">
        <v>21358713</v>
      </c>
      <c r="J34" s="242">
        <v>370543</v>
      </c>
      <c r="K34" s="242">
        <v>21358713</v>
      </c>
      <c r="L34" s="242">
        <f t="shared" si="0"/>
        <v>0</v>
      </c>
      <c r="M34" s="242">
        <f t="shared" si="1"/>
        <v>0</v>
      </c>
    </row>
    <row r="35" spans="1:13" x14ac:dyDescent="0.25">
      <c r="A35" s="238" t="s">
        <v>306</v>
      </c>
      <c r="B35" s="239" t="s">
        <v>307</v>
      </c>
      <c r="C35" s="240">
        <v>395579</v>
      </c>
      <c r="D35" s="240">
        <v>20030307</v>
      </c>
      <c r="E35" s="240">
        <v>40401267</v>
      </c>
      <c r="F35" s="240">
        <v>41754709</v>
      </c>
      <c r="G35" s="240">
        <v>370543</v>
      </c>
      <c r="H35" s="241">
        <v>21358713</v>
      </c>
      <c r="J35" s="242">
        <v>370543</v>
      </c>
      <c r="K35" s="242">
        <v>21358713</v>
      </c>
      <c r="L35" s="242">
        <f t="shared" si="0"/>
        <v>0</v>
      </c>
      <c r="M35" s="242">
        <f t="shared" si="1"/>
        <v>0</v>
      </c>
    </row>
    <row r="36" spans="1:13" x14ac:dyDescent="0.25">
      <c r="A36" s="233" t="s">
        <v>308</v>
      </c>
      <c r="B36" s="234" t="s">
        <v>309</v>
      </c>
      <c r="C36" s="235"/>
      <c r="D36" s="235">
        <v>7190824</v>
      </c>
      <c r="E36" s="235">
        <v>5622227</v>
      </c>
      <c r="F36" s="235">
        <v>1413323</v>
      </c>
      <c r="G36" s="235"/>
      <c r="H36" s="236">
        <v>2981920</v>
      </c>
      <c r="I36" s="237"/>
      <c r="K36" s="242">
        <v>2981920</v>
      </c>
      <c r="L36" s="242">
        <f t="shared" si="0"/>
        <v>0</v>
      </c>
      <c r="M36" s="242">
        <f t="shared" si="1"/>
        <v>0</v>
      </c>
    </row>
    <row r="37" spans="1:13" x14ac:dyDescent="0.25">
      <c r="A37" s="238" t="s">
        <v>310</v>
      </c>
      <c r="B37" s="239" t="s">
        <v>311</v>
      </c>
      <c r="C37" s="240"/>
      <c r="D37" s="240"/>
      <c r="E37" s="240"/>
      <c r="F37" s="240"/>
      <c r="G37" s="240"/>
      <c r="H37" s="241"/>
      <c r="L37" s="242">
        <f t="shared" si="0"/>
        <v>0</v>
      </c>
      <c r="M37" s="242">
        <f t="shared" si="1"/>
        <v>0</v>
      </c>
    </row>
    <row r="38" spans="1:13" x14ac:dyDescent="0.25">
      <c r="A38" s="238" t="s">
        <v>312</v>
      </c>
      <c r="B38" s="239" t="s">
        <v>313</v>
      </c>
      <c r="C38" s="240"/>
      <c r="D38" s="240">
        <v>7190824</v>
      </c>
      <c r="E38" s="240">
        <v>5622227</v>
      </c>
      <c r="F38" s="240">
        <v>1413323</v>
      </c>
      <c r="G38" s="240"/>
      <c r="H38" s="241">
        <v>2981920</v>
      </c>
      <c r="K38" s="242">
        <v>2981920</v>
      </c>
      <c r="L38" s="242">
        <f t="shared" si="0"/>
        <v>0</v>
      </c>
      <c r="M38" s="242">
        <f t="shared" si="1"/>
        <v>0</v>
      </c>
    </row>
    <row r="39" spans="1:13" x14ac:dyDescent="0.25">
      <c r="A39" s="233" t="s">
        <v>314</v>
      </c>
      <c r="B39" s="234" t="s">
        <v>315</v>
      </c>
      <c r="C39" s="235"/>
      <c r="D39" s="235">
        <v>144309265</v>
      </c>
      <c r="E39" s="235">
        <v>180165338</v>
      </c>
      <c r="F39" s="235">
        <v>161219571</v>
      </c>
      <c r="G39" s="235"/>
      <c r="H39" s="236">
        <v>125363498</v>
      </c>
      <c r="I39" s="237"/>
      <c r="K39" s="242">
        <v>125363498</v>
      </c>
      <c r="L39" s="242">
        <f t="shared" si="0"/>
        <v>0</v>
      </c>
      <c r="M39" s="242">
        <f t="shared" si="1"/>
        <v>0</v>
      </c>
    </row>
    <row r="40" spans="1:13" x14ac:dyDescent="0.25">
      <c r="A40" s="238" t="s">
        <v>316</v>
      </c>
      <c r="B40" s="239" t="s">
        <v>317</v>
      </c>
      <c r="C40" s="240"/>
      <c r="D40" s="240">
        <v>144309265</v>
      </c>
      <c r="E40" s="240">
        <v>180165338</v>
      </c>
      <c r="F40" s="240">
        <v>161219571</v>
      </c>
      <c r="G40" s="240"/>
      <c r="H40" s="241">
        <v>125363498</v>
      </c>
      <c r="I40" s="242">
        <v>145363498</v>
      </c>
      <c r="K40" s="242">
        <v>125363498</v>
      </c>
      <c r="L40" s="242">
        <f t="shared" si="0"/>
        <v>0</v>
      </c>
      <c r="M40" s="242">
        <f t="shared" si="1"/>
        <v>0</v>
      </c>
    </row>
    <row r="41" spans="1:13" x14ac:dyDescent="0.25">
      <c r="A41" s="233" t="s">
        <v>318</v>
      </c>
      <c r="B41" s="234" t="s">
        <v>319</v>
      </c>
      <c r="C41" s="235"/>
      <c r="D41" s="235"/>
      <c r="E41" s="235"/>
      <c r="F41" s="235"/>
      <c r="G41" s="235"/>
      <c r="H41" s="236"/>
      <c r="I41" s="237"/>
      <c r="L41" s="242">
        <f t="shared" si="0"/>
        <v>0</v>
      </c>
      <c r="M41" s="242">
        <f t="shared" si="1"/>
        <v>0</v>
      </c>
    </row>
    <row r="42" spans="1:13" x14ac:dyDescent="0.25">
      <c r="A42" s="238" t="s">
        <v>320</v>
      </c>
      <c r="B42" s="239" t="s">
        <v>321</v>
      </c>
      <c r="C42" s="240"/>
      <c r="D42" s="240"/>
      <c r="E42" s="240"/>
      <c r="F42" s="240"/>
      <c r="G42" s="240"/>
      <c r="H42" s="241"/>
      <c r="L42" s="242">
        <f t="shared" si="0"/>
        <v>0</v>
      </c>
      <c r="M42" s="242">
        <f t="shared" si="1"/>
        <v>0</v>
      </c>
    </row>
    <row r="43" spans="1:13" x14ac:dyDescent="0.25">
      <c r="A43" s="233" t="s">
        <v>322</v>
      </c>
      <c r="B43" s="234" t="s">
        <v>323</v>
      </c>
      <c r="C43" s="235"/>
      <c r="D43" s="235">
        <v>11869300</v>
      </c>
      <c r="E43" s="235">
        <v>110661200</v>
      </c>
      <c r="F43" s="235">
        <v>102828122</v>
      </c>
      <c r="G43" s="235"/>
      <c r="H43" s="236">
        <v>4036222</v>
      </c>
      <c r="I43" s="237"/>
      <c r="K43" s="242">
        <v>4036222</v>
      </c>
      <c r="L43" s="242">
        <f t="shared" si="0"/>
        <v>0</v>
      </c>
      <c r="M43" s="242">
        <f t="shared" si="1"/>
        <v>0</v>
      </c>
    </row>
    <row r="44" spans="1:13" x14ac:dyDescent="0.25">
      <c r="A44" s="238" t="s">
        <v>324</v>
      </c>
      <c r="B44" s="239" t="s">
        <v>325</v>
      </c>
      <c r="C44" s="240"/>
      <c r="D44" s="240">
        <v>2780200</v>
      </c>
      <c r="E44" s="240">
        <v>2780200</v>
      </c>
      <c r="F44" s="240">
        <v>2751000</v>
      </c>
      <c r="G44" s="240"/>
      <c r="H44" s="241">
        <v>2751000</v>
      </c>
      <c r="K44" s="242">
        <v>2751000</v>
      </c>
      <c r="L44" s="242">
        <f t="shared" si="0"/>
        <v>0</v>
      </c>
      <c r="M44" s="242">
        <f t="shared" si="1"/>
        <v>0</v>
      </c>
    </row>
    <row r="45" spans="1:13" x14ac:dyDescent="0.25">
      <c r="A45" s="238" t="s">
        <v>326</v>
      </c>
      <c r="B45" s="239" t="s">
        <v>327</v>
      </c>
      <c r="C45" s="240"/>
      <c r="D45" s="240"/>
      <c r="E45" s="240">
        <v>35075250</v>
      </c>
      <c r="F45" s="240">
        <v>35075250</v>
      </c>
      <c r="G45" s="240"/>
      <c r="H45" s="241"/>
      <c r="L45" s="242">
        <f t="shared" si="0"/>
        <v>0</v>
      </c>
      <c r="M45" s="242">
        <f t="shared" si="1"/>
        <v>0</v>
      </c>
    </row>
    <row r="46" spans="1:13" x14ac:dyDescent="0.25">
      <c r="A46" s="238" t="s">
        <v>328</v>
      </c>
      <c r="B46" s="239" t="s">
        <v>329</v>
      </c>
      <c r="C46" s="240"/>
      <c r="D46" s="240"/>
      <c r="E46" s="240">
        <v>6189750</v>
      </c>
      <c r="F46" s="240">
        <v>6189750</v>
      </c>
      <c r="G46" s="240"/>
      <c r="H46" s="241"/>
      <c r="L46" s="242">
        <f t="shared" si="0"/>
        <v>0</v>
      </c>
      <c r="M46" s="242">
        <f t="shared" si="1"/>
        <v>0</v>
      </c>
    </row>
    <row r="47" spans="1:13" x14ac:dyDescent="0.25">
      <c r="A47" s="238" t="s">
        <v>330</v>
      </c>
      <c r="B47" s="239" t="s">
        <v>323</v>
      </c>
      <c r="C47" s="240"/>
      <c r="D47" s="240">
        <v>9089100</v>
      </c>
      <c r="E47" s="240">
        <v>65240500</v>
      </c>
      <c r="F47" s="240">
        <v>57436622</v>
      </c>
      <c r="G47" s="240"/>
      <c r="H47" s="241">
        <v>1285222</v>
      </c>
      <c r="K47" s="242">
        <v>1285222</v>
      </c>
      <c r="L47" s="242">
        <f t="shared" si="0"/>
        <v>0</v>
      </c>
      <c r="M47" s="242">
        <f t="shared" si="1"/>
        <v>0</v>
      </c>
    </row>
    <row r="48" spans="1:13" x14ac:dyDescent="0.25">
      <c r="A48" s="238" t="s">
        <v>331</v>
      </c>
      <c r="B48" s="239" t="s">
        <v>332</v>
      </c>
      <c r="C48" s="240"/>
      <c r="D48" s="240">
        <v>9089100</v>
      </c>
      <c r="E48" s="240">
        <v>65240500</v>
      </c>
      <c r="F48" s="240">
        <v>57436622</v>
      </c>
      <c r="G48" s="240"/>
      <c r="H48" s="241">
        <v>1285222</v>
      </c>
      <c r="K48" s="242">
        <v>1285222</v>
      </c>
      <c r="L48" s="242">
        <f t="shared" si="0"/>
        <v>0</v>
      </c>
      <c r="M48" s="242">
        <f t="shared" si="1"/>
        <v>0</v>
      </c>
    </row>
    <row r="49" spans="1:13" x14ac:dyDescent="0.25">
      <c r="A49" s="238" t="s">
        <v>333</v>
      </c>
      <c r="B49" s="239" t="s">
        <v>334</v>
      </c>
      <c r="C49" s="240"/>
      <c r="D49" s="240">
        <v>9089100</v>
      </c>
      <c r="E49" s="240">
        <v>65240500</v>
      </c>
      <c r="F49" s="240">
        <v>57436622</v>
      </c>
      <c r="G49" s="240"/>
      <c r="H49" s="241">
        <v>1285222</v>
      </c>
      <c r="K49" s="242">
        <v>1285222</v>
      </c>
      <c r="L49" s="242">
        <f t="shared" si="0"/>
        <v>0</v>
      </c>
      <c r="M49" s="242">
        <f t="shared" si="1"/>
        <v>0</v>
      </c>
    </row>
    <row r="50" spans="1:13" x14ac:dyDescent="0.25">
      <c r="A50" s="238" t="s">
        <v>335</v>
      </c>
      <c r="B50" s="239" t="s">
        <v>336</v>
      </c>
      <c r="C50" s="240"/>
      <c r="D50" s="240">
        <v>9089100</v>
      </c>
      <c r="E50" s="240">
        <v>65240500</v>
      </c>
      <c r="F50" s="240">
        <v>57436622</v>
      </c>
      <c r="G50" s="240"/>
      <c r="H50" s="241">
        <v>1285222</v>
      </c>
      <c r="K50" s="242">
        <v>1285222</v>
      </c>
      <c r="L50" s="242">
        <f t="shared" si="0"/>
        <v>0</v>
      </c>
      <c r="M50" s="242">
        <f t="shared" si="1"/>
        <v>0</v>
      </c>
    </row>
    <row r="51" spans="1:13" x14ac:dyDescent="0.25">
      <c r="A51" s="238" t="s">
        <v>337</v>
      </c>
      <c r="B51" s="239" t="s">
        <v>338</v>
      </c>
      <c r="C51" s="240"/>
      <c r="D51" s="240"/>
      <c r="E51" s="240">
        <v>1375500</v>
      </c>
      <c r="F51" s="240">
        <v>1375500</v>
      </c>
      <c r="G51" s="240"/>
      <c r="H51" s="241"/>
      <c r="L51" s="242">
        <f t="shared" si="0"/>
        <v>0</v>
      </c>
      <c r="M51" s="242">
        <f t="shared" si="1"/>
        <v>0</v>
      </c>
    </row>
    <row r="52" spans="1:13" x14ac:dyDescent="0.25">
      <c r="A52" s="233" t="s">
        <v>339</v>
      </c>
      <c r="B52" s="234" t="s">
        <v>340</v>
      </c>
      <c r="C52" s="235"/>
      <c r="D52" s="235">
        <v>1959410000</v>
      </c>
      <c r="E52" s="235"/>
      <c r="F52" s="235"/>
      <c r="G52" s="235"/>
      <c r="H52" s="236">
        <v>1959410000</v>
      </c>
      <c r="I52" s="237"/>
      <c r="K52" s="242">
        <v>1959410000</v>
      </c>
      <c r="L52" s="242">
        <f t="shared" si="0"/>
        <v>0</v>
      </c>
      <c r="M52" s="242">
        <f t="shared" si="1"/>
        <v>0</v>
      </c>
    </row>
    <row r="53" spans="1:13" x14ac:dyDescent="0.25">
      <c r="A53" s="238" t="s">
        <v>341</v>
      </c>
      <c r="B53" s="239" t="s">
        <v>342</v>
      </c>
      <c r="C53" s="240"/>
      <c r="D53" s="240">
        <v>1959410000</v>
      </c>
      <c r="E53" s="240"/>
      <c r="F53" s="240"/>
      <c r="G53" s="240"/>
      <c r="H53" s="241">
        <v>1959410000</v>
      </c>
      <c r="K53" s="242">
        <v>1959410000</v>
      </c>
      <c r="L53" s="242">
        <f t="shared" si="0"/>
        <v>0</v>
      </c>
      <c r="M53" s="242">
        <f t="shared" si="1"/>
        <v>0</v>
      </c>
    </row>
    <row r="54" spans="1:13" x14ac:dyDescent="0.25">
      <c r="A54" s="238" t="s">
        <v>343</v>
      </c>
      <c r="B54" s="239" t="s">
        <v>344</v>
      </c>
      <c r="C54" s="240"/>
      <c r="D54" s="240">
        <v>1959410000</v>
      </c>
      <c r="E54" s="240"/>
      <c r="F54" s="240"/>
      <c r="G54" s="240"/>
      <c r="H54" s="241">
        <v>1959410000</v>
      </c>
      <c r="K54" s="242">
        <v>1959410000</v>
      </c>
      <c r="L54" s="242">
        <f t="shared" si="0"/>
        <v>0</v>
      </c>
      <c r="M54" s="242">
        <f t="shared" si="1"/>
        <v>0</v>
      </c>
    </row>
    <row r="55" spans="1:13" x14ac:dyDescent="0.25">
      <c r="A55" s="233" t="s">
        <v>345</v>
      </c>
      <c r="B55" s="234" t="s">
        <v>346</v>
      </c>
      <c r="C55" s="235">
        <v>469255522</v>
      </c>
      <c r="D55" s="235">
        <v>1248547382</v>
      </c>
      <c r="E55" s="235"/>
      <c r="F55" s="235">
        <v>-18959143</v>
      </c>
      <c r="G55" s="235">
        <v>488214665</v>
      </c>
      <c r="H55" s="236">
        <v>1248547382</v>
      </c>
      <c r="I55" s="237"/>
      <c r="J55" s="242">
        <v>488219665</v>
      </c>
      <c r="K55" s="242">
        <v>1248547382</v>
      </c>
      <c r="L55" s="242">
        <f t="shared" si="0"/>
        <v>5000</v>
      </c>
      <c r="M55" s="242">
        <f t="shared" si="1"/>
        <v>0</v>
      </c>
    </row>
    <row r="56" spans="1:13" x14ac:dyDescent="0.25">
      <c r="A56" s="238" t="s">
        <v>347</v>
      </c>
      <c r="B56" s="239" t="s">
        <v>348</v>
      </c>
      <c r="C56" s="240"/>
      <c r="D56" s="240">
        <v>1248547382</v>
      </c>
      <c r="E56" s="240"/>
      <c r="F56" s="240"/>
      <c r="G56" s="240"/>
      <c r="H56" s="241">
        <v>1248547382</v>
      </c>
      <c r="K56" s="242">
        <v>1248547382</v>
      </c>
      <c r="L56" s="242">
        <f t="shared" si="0"/>
        <v>0</v>
      </c>
      <c r="M56" s="242">
        <f t="shared" si="1"/>
        <v>0</v>
      </c>
    </row>
    <row r="57" spans="1:13" x14ac:dyDescent="0.25">
      <c r="A57" s="238" t="s">
        <v>349</v>
      </c>
      <c r="B57" s="239" t="s">
        <v>350</v>
      </c>
      <c r="C57" s="240">
        <v>469255522</v>
      </c>
      <c r="D57" s="240"/>
      <c r="E57" s="240"/>
      <c r="F57" s="240">
        <v>-18959143</v>
      </c>
      <c r="G57" s="240">
        <v>488214665</v>
      </c>
      <c r="H57" s="241"/>
      <c r="J57" s="242">
        <v>488219665</v>
      </c>
      <c r="L57" s="242">
        <f t="shared" si="0"/>
        <v>5000</v>
      </c>
      <c r="M57" s="242">
        <f t="shared" si="1"/>
        <v>0</v>
      </c>
    </row>
    <row r="58" spans="1:13" x14ac:dyDescent="0.25">
      <c r="A58" s="233" t="s">
        <v>351</v>
      </c>
      <c r="B58" s="234" t="s">
        <v>352</v>
      </c>
      <c r="C58" s="235"/>
      <c r="D58" s="235"/>
      <c r="E58" s="235">
        <v>302118726</v>
      </c>
      <c r="F58" s="235">
        <v>302118726</v>
      </c>
      <c r="G58" s="235"/>
      <c r="H58" s="236"/>
      <c r="I58" s="237"/>
      <c r="J58" s="242">
        <v>302118726</v>
      </c>
      <c r="K58" s="242">
        <v>302118726</v>
      </c>
      <c r="L58" s="242">
        <f>J58-E58</f>
        <v>0</v>
      </c>
      <c r="M58" s="242">
        <f>K58-F58</f>
        <v>0</v>
      </c>
    </row>
    <row r="59" spans="1:13" x14ac:dyDescent="0.25">
      <c r="A59" s="238" t="s">
        <v>353</v>
      </c>
      <c r="B59" s="239" t="s">
        <v>354</v>
      </c>
      <c r="C59" s="240"/>
      <c r="D59" s="240"/>
      <c r="E59" s="240">
        <v>302118726</v>
      </c>
      <c r="F59" s="240">
        <v>302118726</v>
      </c>
      <c r="G59" s="240"/>
      <c r="H59" s="241"/>
      <c r="J59" s="242">
        <v>302118726</v>
      </c>
      <c r="K59" s="242">
        <v>302118726</v>
      </c>
      <c r="L59" s="242">
        <f t="shared" ref="L59:L75" si="2">J59-E59</f>
        <v>0</v>
      </c>
      <c r="M59" s="242">
        <f t="shared" ref="M59:M75" si="3">K59-F59</f>
        <v>0</v>
      </c>
    </row>
    <row r="60" spans="1:13" x14ac:dyDescent="0.25">
      <c r="A60" s="238" t="s">
        <v>355</v>
      </c>
      <c r="B60" s="239" t="s">
        <v>356</v>
      </c>
      <c r="C60" s="240"/>
      <c r="D60" s="240"/>
      <c r="E60" s="240">
        <v>302118726</v>
      </c>
      <c r="F60" s="240">
        <v>302118726</v>
      </c>
      <c r="G60" s="240"/>
      <c r="H60" s="241"/>
      <c r="J60" s="242">
        <v>302118726</v>
      </c>
      <c r="K60" s="242">
        <v>302118726</v>
      </c>
      <c r="L60" s="242">
        <f t="shared" si="2"/>
        <v>0</v>
      </c>
      <c r="M60" s="242">
        <f t="shared" si="3"/>
        <v>0</v>
      </c>
    </row>
    <row r="61" spans="1:13" x14ac:dyDescent="0.25">
      <c r="A61" s="233" t="s">
        <v>357</v>
      </c>
      <c r="B61" s="234" t="s">
        <v>358</v>
      </c>
      <c r="C61" s="235"/>
      <c r="D61" s="235"/>
      <c r="E61" s="235">
        <v>6303264</v>
      </c>
      <c r="F61" s="235">
        <v>6303264</v>
      </c>
      <c r="G61" s="235"/>
      <c r="H61" s="236"/>
      <c r="I61" s="237"/>
      <c r="J61" s="242">
        <v>6303264</v>
      </c>
      <c r="K61" s="242">
        <v>6303264</v>
      </c>
      <c r="L61" s="242">
        <f t="shared" si="2"/>
        <v>0</v>
      </c>
      <c r="M61" s="242">
        <f t="shared" si="3"/>
        <v>0</v>
      </c>
    </row>
    <row r="62" spans="1:13" x14ac:dyDescent="0.25">
      <c r="A62" s="238" t="s">
        <v>359</v>
      </c>
      <c r="B62" s="239" t="s">
        <v>360</v>
      </c>
      <c r="C62" s="240"/>
      <c r="D62" s="240"/>
      <c r="E62" s="240">
        <v>4428588</v>
      </c>
      <c r="F62" s="240">
        <v>4428588</v>
      </c>
      <c r="G62" s="240"/>
      <c r="H62" s="241"/>
      <c r="J62" s="242">
        <v>4428588</v>
      </c>
      <c r="K62" s="242">
        <v>4428588</v>
      </c>
      <c r="L62" s="242">
        <f t="shared" si="2"/>
        <v>0</v>
      </c>
      <c r="M62" s="242">
        <f t="shared" si="3"/>
        <v>0</v>
      </c>
    </row>
    <row r="63" spans="1:13" x14ac:dyDescent="0.25">
      <c r="A63" s="238" t="s">
        <v>479</v>
      </c>
      <c r="B63" s="239" t="s">
        <v>480</v>
      </c>
      <c r="C63" s="240"/>
      <c r="D63" s="240"/>
      <c r="E63" s="240">
        <v>1874676</v>
      </c>
      <c r="F63" s="240">
        <v>1874676</v>
      </c>
      <c r="G63" s="240"/>
      <c r="H63" s="241"/>
      <c r="J63" s="242">
        <v>1874676</v>
      </c>
      <c r="K63" s="242">
        <v>1874676</v>
      </c>
      <c r="L63" s="242">
        <f t="shared" si="2"/>
        <v>0</v>
      </c>
      <c r="M63" s="242">
        <f t="shared" si="3"/>
        <v>0</v>
      </c>
    </row>
    <row r="64" spans="1:13" x14ac:dyDescent="0.25">
      <c r="A64" s="233" t="s">
        <v>361</v>
      </c>
      <c r="B64" s="234" t="s">
        <v>362</v>
      </c>
      <c r="C64" s="235"/>
      <c r="D64" s="235"/>
      <c r="E64" s="235">
        <v>148316156</v>
      </c>
      <c r="F64" s="235">
        <v>148316156</v>
      </c>
      <c r="G64" s="235"/>
      <c r="H64" s="236"/>
      <c r="I64" s="237"/>
      <c r="J64" s="242">
        <v>148316156</v>
      </c>
      <c r="K64" s="242">
        <v>148316156</v>
      </c>
      <c r="L64" s="242">
        <f t="shared" si="2"/>
        <v>0</v>
      </c>
      <c r="M64" s="242">
        <f t="shared" si="3"/>
        <v>0</v>
      </c>
    </row>
    <row r="65" spans="1:13" x14ac:dyDescent="0.25">
      <c r="A65" s="233" t="s">
        <v>363</v>
      </c>
      <c r="B65" s="234" t="s">
        <v>364</v>
      </c>
      <c r="C65" s="235"/>
      <c r="D65" s="235"/>
      <c r="E65" s="235">
        <v>58526268</v>
      </c>
      <c r="F65" s="235">
        <v>58526268</v>
      </c>
      <c r="G65" s="235"/>
      <c r="H65" s="236"/>
      <c r="I65" s="237"/>
      <c r="J65" s="242">
        <v>58526268</v>
      </c>
      <c r="K65" s="242">
        <v>58526268</v>
      </c>
      <c r="L65" s="242">
        <f t="shared" si="2"/>
        <v>0</v>
      </c>
      <c r="M65" s="242">
        <f t="shared" si="3"/>
        <v>0</v>
      </c>
    </row>
    <row r="66" spans="1:13" x14ac:dyDescent="0.25">
      <c r="A66" s="238" t="s">
        <v>365</v>
      </c>
      <c r="B66" s="239" t="s">
        <v>366</v>
      </c>
      <c r="C66" s="240"/>
      <c r="D66" s="240"/>
      <c r="E66" s="240">
        <v>14746773</v>
      </c>
      <c r="F66" s="240">
        <v>14746773</v>
      </c>
      <c r="G66" s="240"/>
      <c r="H66" s="241"/>
      <c r="J66" s="242">
        <v>14746773</v>
      </c>
      <c r="K66" s="242">
        <v>14746773</v>
      </c>
      <c r="L66" s="242">
        <f t="shared" si="2"/>
        <v>0</v>
      </c>
      <c r="M66" s="242">
        <f t="shared" si="3"/>
        <v>0</v>
      </c>
    </row>
    <row r="67" spans="1:13" x14ac:dyDescent="0.25">
      <c r="A67" s="238" t="s">
        <v>367</v>
      </c>
      <c r="B67" s="239" t="s">
        <v>368</v>
      </c>
      <c r="C67" s="240"/>
      <c r="D67" s="240"/>
      <c r="E67" s="240">
        <v>7828800</v>
      </c>
      <c r="F67" s="240">
        <v>7828800</v>
      </c>
      <c r="G67" s="240"/>
      <c r="H67" s="241"/>
      <c r="J67" s="242">
        <v>7828800</v>
      </c>
      <c r="K67" s="242">
        <v>7828800</v>
      </c>
      <c r="L67" s="242">
        <f t="shared" si="2"/>
        <v>0</v>
      </c>
      <c r="M67" s="242">
        <f t="shared" si="3"/>
        <v>0</v>
      </c>
    </row>
    <row r="68" spans="1:13" x14ac:dyDescent="0.25">
      <c r="A68" s="238" t="s">
        <v>369</v>
      </c>
      <c r="B68" s="239" t="s">
        <v>370</v>
      </c>
      <c r="C68" s="240"/>
      <c r="D68" s="240"/>
      <c r="E68" s="240">
        <v>35950695</v>
      </c>
      <c r="F68" s="240">
        <v>35950695</v>
      </c>
      <c r="G68" s="240"/>
      <c r="H68" s="241"/>
      <c r="J68" s="242">
        <v>35950695</v>
      </c>
      <c r="K68" s="242">
        <v>35950695</v>
      </c>
      <c r="L68" s="242">
        <f t="shared" si="2"/>
        <v>0</v>
      </c>
      <c r="M68" s="242">
        <f t="shared" si="3"/>
        <v>0</v>
      </c>
    </row>
    <row r="69" spans="1:13" x14ac:dyDescent="0.25">
      <c r="A69" s="233" t="s">
        <v>371</v>
      </c>
      <c r="B69" s="234" t="s">
        <v>372</v>
      </c>
      <c r="C69" s="235"/>
      <c r="D69" s="235"/>
      <c r="E69" s="235">
        <v>206842424</v>
      </c>
      <c r="F69" s="235">
        <v>206842424</v>
      </c>
      <c r="G69" s="235"/>
      <c r="H69" s="236"/>
      <c r="I69" s="237"/>
      <c r="J69" s="242">
        <v>206842424</v>
      </c>
      <c r="K69" s="242">
        <v>206842424</v>
      </c>
      <c r="L69" s="242">
        <f t="shared" si="2"/>
        <v>0</v>
      </c>
      <c r="M69" s="242">
        <f t="shared" si="3"/>
        <v>0</v>
      </c>
    </row>
    <row r="70" spans="1:13" x14ac:dyDescent="0.25">
      <c r="A70" s="238" t="s">
        <v>373</v>
      </c>
      <c r="B70" s="239" t="s">
        <v>374</v>
      </c>
      <c r="C70" s="240"/>
      <c r="D70" s="240"/>
      <c r="E70" s="240">
        <v>206842424</v>
      </c>
      <c r="F70" s="240">
        <v>206842424</v>
      </c>
      <c r="G70" s="240"/>
      <c r="H70" s="241"/>
      <c r="J70" s="242">
        <v>206842424</v>
      </c>
      <c r="K70" s="242">
        <v>206842424</v>
      </c>
      <c r="L70" s="242">
        <f t="shared" si="2"/>
        <v>0</v>
      </c>
      <c r="M70" s="242">
        <f t="shared" si="3"/>
        <v>0</v>
      </c>
    </row>
    <row r="71" spans="1:13" x14ac:dyDescent="0.25">
      <c r="A71" s="233" t="s">
        <v>379</v>
      </c>
      <c r="B71" s="234" t="s">
        <v>380</v>
      </c>
      <c r="C71" s="235"/>
      <c r="D71" s="235"/>
      <c r="E71" s="235">
        <v>120538709</v>
      </c>
      <c r="F71" s="235">
        <v>120538709</v>
      </c>
      <c r="G71" s="235"/>
      <c r="H71" s="236"/>
      <c r="I71" s="237"/>
      <c r="J71" s="242">
        <v>120543709</v>
      </c>
      <c r="K71" s="242">
        <v>120543709</v>
      </c>
      <c r="L71" s="242">
        <f t="shared" si="2"/>
        <v>5000</v>
      </c>
      <c r="M71" s="242">
        <f t="shared" si="3"/>
        <v>5000</v>
      </c>
    </row>
    <row r="72" spans="1:13" x14ac:dyDescent="0.25">
      <c r="A72" s="238" t="s">
        <v>381</v>
      </c>
      <c r="B72" s="239" t="s">
        <v>382</v>
      </c>
      <c r="C72" s="240"/>
      <c r="D72" s="240"/>
      <c r="E72" s="240">
        <v>43852165</v>
      </c>
      <c r="F72" s="240">
        <v>43852165</v>
      </c>
      <c r="G72" s="240"/>
      <c r="H72" s="241"/>
      <c r="J72" s="242">
        <v>43852165</v>
      </c>
      <c r="K72" s="242">
        <v>43852165</v>
      </c>
      <c r="L72" s="242">
        <f t="shared" si="2"/>
        <v>0</v>
      </c>
      <c r="M72" s="242">
        <f t="shared" si="3"/>
        <v>0</v>
      </c>
    </row>
    <row r="73" spans="1:13" x14ac:dyDescent="0.25">
      <c r="A73" s="238" t="s">
        <v>385</v>
      </c>
      <c r="B73" s="239" t="s">
        <v>370</v>
      </c>
      <c r="C73" s="240"/>
      <c r="D73" s="240"/>
      <c r="E73" s="240">
        <v>6165377</v>
      </c>
      <c r="F73" s="240">
        <v>6165377</v>
      </c>
      <c r="G73" s="240"/>
      <c r="H73" s="241"/>
      <c r="J73" s="242">
        <v>6165377</v>
      </c>
      <c r="K73" s="242">
        <v>6165377</v>
      </c>
      <c r="L73" s="242">
        <f t="shared" si="2"/>
        <v>0</v>
      </c>
      <c r="M73" s="242">
        <f t="shared" si="3"/>
        <v>0</v>
      </c>
    </row>
    <row r="74" spans="1:13" x14ac:dyDescent="0.25">
      <c r="A74" s="238" t="s">
        <v>386</v>
      </c>
      <c r="B74" s="239" t="s">
        <v>387</v>
      </c>
      <c r="C74" s="240"/>
      <c r="D74" s="240"/>
      <c r="E74" s="240">
        <v>70521167</v>
      </c>
      <c r="F74" s="240">
        <v>70521167</v>
      </c>
      <c r="G74" s="240"/>
      <c r="H74" s="241"/>
      <c r="J74" s="242">
        <v>70526167</v>
      </c>
      <c r="K74" s="242">
        <v>70526167</v>
      </c>
      <c r="L74" s="242">
        <f t="shared" si="2"/>
        <v>5000</v>
      </c>
      <c r="M74" s="242">
        <f t="shared" si="3"/>
        <v>5000</v>
      </c>
    </row>
    <row r="75" spans="1:13" ht="14.4" thickBot="1" x14ac:dyDescent="0.3">
      <c r="A75" s="467" t="s">
        <v>388</v>
      </c>
      <c r="B75" s="468" t="s">
        <v>389</v>
      </c>
      <c r="C75" s="469"/>
      <c r="D75" s="469"/>
      <c r="E75" s="469">
        <v>308421990</v>
      </c>
      <c r="F75" s="469">
        <v>308421990</v>
      </c>
      <c r="G75" s="469"/>
      <c r="H75" s="470"/>
      <c r="I75" s="237"/>
      <c r="J75" s="242">
        <v>308421990</v>
      </c>
      <c r="K75" s="242">
        <v>308421990</v>
      </c>
      <c r="L75" s="242">
        <f t="shared" si="2"/>
        <v>0</v>
      </c>
      <c r="M75" s="242">
        <f t="shared" si="3"/>
        <v>0</v>
      </c>
    </row>
    <row r="76" spans="1:13" x14ac:dyDescent="0.25">
      <c r="C76" s="224"/>
      <c r="D76" s="224"/>
      <c r="E76" s="224"/>
      <c r="F76" s="224"/>
      <c r="G76" s="224"/>
      <c r="H76" s="224"/>
    </row>
    <row r="77" spans="1:13" x14ac:dyDescent="0.25">
      <c r="B77" s="227" t="s">
        <v>390</v>
      </c>
      <c r="C77" s="228" t="s">
        <v>668</v>
      </c>
      <c r="D77" s="228" t="s">
        <v>668</v>
      </c>
      <c r="E77" s="228" t="s">
        <v>678</v>
      </c>
      <c r="F77" s="228" t="s">
        <v>678</v>
      </c>
      <c r="G77" s="228" t="s">
        <v>679</v>
      </c>
      <c r="H77" s="228" t="s">
        <v>679</v>
      </c>
      <c r="I77" s="237"/>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76"/>
  <sheetViews>
    <sheetView topLeftCell="A4" workbookViewId="0">
      <selection activeCell="C19" sqref="C19"/>
    </sheetView>
  </sheetViews>
  <sheetFormatPr defaultColWidth="9.09765625" defaultRowHeight="13.8" x14ac:dyDescent="0.25"/>
  <cols>
    <col min="1" max="1" width="10.69921875" style="23" customWidth="1"/>
    <col min="2" max="2" width="52.69921875" style="23" customWidth="1"/>
    <col min="3" max="3" width="17.69921875" style="23" customWidth="1"/>
    <col min="4" max="4" width="48" style="23" customWidth="1"/>
    <col min="5" max="5" width="11.3984375" style="25" bestFit="1" customWidth="1"/>
    <col min="6" max="16384" width="9.09765625" style="25"/>
  </cols>
  <sheetData>
    <row r="1" spans="1:4" x14ac:dyDescent="0.25">
      <c r="A1" s="393" t="s">
        <v>190</v>
      </c>
      <c r="B1" s="394"/>
      <c r="C1" s="395"/>
      <c r="D1" s="395"/>
    </row>
    <row r="2" spans="1:4" x14ac:dyDescent="0.25">
      <c r="A2" s="393"/>
      <c r="B2" s="394"/>
      <c r="C2" s="396" t="s">
        <v>191</v>
      </c>
      <c r="D2" s="94" t="s">
        <v>128</v>
      </c>
    </row>
    <row r="3" spans="1:4" x14ac:dyDescent="0.25">
      <c r="A3" s="393" t="s">
        <v>210</v>
      </c>
      <c r="B3" s="394"/>
      <c r="C3" s="396" t="s">
        <v>192</v>
      </c>
      <c r="D3" s="94" t="s">
        <v>127</v>
      </c>
    </row>
    <row r="4" spans="1:4" x14ac:dyDescent="0.25">
      <c r="A4" s="394"/>
      <c r="B4" s="394"/>
      <c r="C4" s="396" t="s">
        <v>193</v>
      </c>
      <c r="D4" s="94" t="s">
        <v>127</v>
      </c>
    </row>
    <row r="5" spans="1:4" x14ac:dyDescent="0.25">
      <c r="A5" s="598" t="s">
        <v>194</v>
      </c>
      <c r="B5" s="598"/>
      <c r="C5" s="396" t="s">
        <v>195</v>
      </c>
      <c r="D5" s="397">
        <v>44762</v>
      </c>
    </row>
    <row r="6" spans="1:4" x14ac:dyDescent="0.25">
      <c r="A6" s="598"/>
      <c r="B6" s="598"/>
      <c r="C6" s="94" t="s">
        <v>196</v>
      </c>
      <c r="D6" s="398">
        <v>44713</v>
      </c>
    </row>
    <row r="7" spans="1:4" x14ac:dyDescent="0.25">
      <c r="A7" s="598"/>
      <c r="B7" s="598"/>
      <c r="C7" s="395"/>
      <c r="D7" s="399"/>
    </row>
    <row r="8" spans="1:4" ht="14.4" thickBot="1" x14ac:dyDescent="0.3">
      <c r="A8" s="400"/>
      <c r="B8" s="400"/>
      <c r="C8" s="401"/>
      <c r="D8" s="401"/>
    </row>
    <row r="9" spans="1:4" ht="14.4" thickTop="1" x14ac:dyDescent="0.25">
      <c r="A9" s="402" t="s">
        <v>197</v>
      </c>
      <c r="B9" s="403" t="s">
        <v>198</v>
      </c>
      <c r="C9" s="599" t="s">
        <v>199</v>
      </c>
      <c r="D9" s="600"/>
    </row>
    <row r="10" spans="1:4" x14ac:dyDescent="0.25">
      <c r="A10" s="404">
        <v>111</v>
      </c>
      <c r="B10" s="405" t="s">
        <v>211</v>
      </c>
      <c r="C10" s="601"/>
      <c r="D10" s="602"/>
    </row>
    <row r="11" spans="1:4" s="21" customFormat="1" x14ac:dyDescent="0.25">
      <c r="A11" s="189">
        <v>112</v>
      </c>
      <c r="B11" s="406"/>
      <c r="C11" s="448">
        <f>SUM(C12:C13)</f>
        <v>249255887</v>
      </c>
      <c r="D11" s="407"/>
    </row>
    <row r="12" spans="1:4" x14ac:dyDescent="0.25">
      <c r="A12" s="408" t="s">
        <v>200</v>
      </c>
      <c r="B12" s="409" t="s">
        <v>212</v>
      </c>
      <c r="C12" s="410">
        <v>24859957</v>
      </c>
      <c r="D12" s="411" t="s">
        <v>214</v>
      </c>
    </row>
    <row r="13" spans="1:4" x14ac:dyDescent="0.25">
      <c r="A13" s="408">
        <v>11212</v>
      </c>
      <c r="B13" s="409" t="s">
        <v>213</v>
      </c>
      <c r="C13" s="410">
        <v>224395930</v>
      </c>
      <c r="D13" s="411" t="s">
        <v>214</v>
      </c>
    </row>
    <row r="14" spans="1:4" x14ac:dyDescent="0.25">
      <c r="A14" s="408"/>
      <c r="B14" s="409"/>
      <c r="C14" s="410"/>
      <c r="D14" s="411"/>
    </row>
    <row r="15" spans="1:4" x14ac:dyDescent="0.25">
      <c r="A15" s="189">
        <v>128</v>
      </c>
      <c r="B15" s="273" t="s">
        <v>215</v>
      </c>
      <c r="C15" s="412">
        <v>1121632520</v>
      </c>
      <c r="D15" s="413" t="s">
        <v>214</v>
      </c>
    </row>
    <row r="16" spans="1:4" x14ac:dyDescent="0.25">
      <c r="A16" s="414"/>
      <c r="B16" s="275"/>
      <c r="C16" s="415"/>
      <c r="D16" s="416"/>
    </row>
    <row r="17" spans="1:4" x14ac:dyDescent="0.25">
      <c r="A17" s="189">
        <v>131</v>
      </c>
      <c r="B17" s="273" t="s">
        <v>488</v>
      </c>
      <c r="C17" s="417">
        <v>270551301</v>
      </c>
      <c r="D17" s="418" t="s">
        <v>662</v>
      </c>
    </row>
    <row r="18" spans="1:4" x14ac:dyDescent="0.25">
      <c r="A18" s="414"/>
      <c r="B18" s="275"/>
      <c r="C18" s="415"/>
      <c r="D18" s="416"/>
    </row>
    <row r="19" spans="1:4" x14ac:dyDescent="0.25">
      <c r="A19" s="189">
        <v>133</v>
      </c>
      <c r="B19" s="273" t="s">
        <v>488</v>
      </c>
      <c r="C19" s="417">
        <v>981726928</v>
      </c>
      <c r="D19" s="418"/>
    </row>
    <row r="20" spans="1:4" s="28" customFormat="1" x14ac:dyDescent="0.25">
      <c r="A20" s="414"/>
      <c r="B20" s="275" t="s">
        <v>489</v>
      </c>
      <c r="C20" s="419"/>
      <c r="D20" s="277"/>
    </row>
    <row r="21" spans="1:4" ht="39.6" x14ac:dyDescent="0.25">
      <c r="A21" s="189"/>
      <c r="B21" s="271" t="s">
        <v>400</v>
      </c>
      <c r="C21" s="420"/>
      <c r="D21" s="421"/>
    </row>
    <row r="22" spans="1:4" x14ac:dyDescent="0.25">
      <c r="A22" s="189"/>
      <c r="B22" s="420"/>
      <c r="C22" s="603"/>
      <c r="D22" s="604"/>
    </row>
    <row r="23" spans="1:4" x14ac:dyDescent="0.25">
      <c r="A23" s="189">
        <v>1388</v>
      </c>
      <c r="B23" s="273" t="s">
        <v>661</v>
      </c>
      <c r="C23" s="417">
        <v>40569295</v>
      </c>
      <c r="D23" s="418" t="s">
        <v>208</v>
      </c>
    </row>
    <row r="24" spans="1:4" x14ac:dyDescent="0.25">
      <c r="A24" s="189"/>
      <c r="B24" s="273"/>
      <c r="C24" s="417"/>
      <c r="D24" s="418"/>
    </row>
    <row r="25" spans="1:4" s="23" customFormat="1" ht="26.4" x14ac:dyDescent="0.25">
      <c r="A25" s="189">
        <v>242</v>
      </c>
      <c r="B25" s="273" t="s">
        <v>585</v>
      </c>
      <c r="C25" s="417">
        <v>132765927</v>
      </c>
      <c r="D25" s="453" t="s">
        <v>666</v>
      </c>
    </row>
    <row r="26" spans="1:4" s="23" customFormat="1" x14ac:dyDescent="0.25">
      <c r="A26" s="189"/>
      <c r="B26" s="273"/>
      <c r="C26" s="417"/>
      <c r="D26" s="418"/>
    </row>
    <row r="27" spans="1:4" x14ac:dyDescent="0.25">
      <c r="A27" s="189" t="s">
        <v>219</v>
      </c>
      <c r="B27" s="273" t="s">
        <v>182</v>
      </c>
      <c r="C27" s="412"/>
      <c r="D27" s="418"/>
    </row>
    <row r="28" spans="1:4" x14ac:dyDescent="0.25">
      <c r="A28" s="189"/>
      <c r="B28" s="273"/>
      <c r="C28" s="412"/>
      <c r="D28" s="418"/>
    </row>
    <row r="29" spans="1:4" ht="26.4" x14ac:dyDescent="0.25">
      <c r="A29" s="189">
        <v>244</v>
      </c>
      <c r="B29" s="273" t="s">
        <v>202</v>
      </c>
      <c r="C29" s="423">
        <v>27312000</v>
      </c>
      <c r="D29" s="418" t="s">
        <v>150</v>
      </c>
    </row>
    <row r="30" spans="1:4" x14ac:dyDescent="0.25">
      <c r="A30" s="189"/>
      <c r="B30" s="273"/>
      <c r="C30" s="423"/>
      <c r="D30" s="418"/>
    </row>
    <row r="31" spans="1:4" x14ac:dyDescent="0.25">
      <c r="A31" s="189">
        <v>331</v>
      </c>
      <c r="B31" s="273" t="s">
        <v>203</v>
      </c>
      <c r="C31" s="423">
        <f>SUM(C32:C35)</f>
        <v>20030307</v>
      </c>
      <c r="D31" s="424" t="s">
        <v>182</v>
      </c>
    </row>
    <row r="32" spans="1:4" x14ac:dyDescent="0.25">
      <c r="A32" s="414"/>
      <c r="B32" s="275" t="s">
        <v>420</v>
      </c>
      <c r="C32" s="419"/>
      <c r="D32" s="277"/>
    </row>
    <row r="33" spans="1:6" x14ac:dyDescent="0.25">
      <c r="A33" s="414"/>
      <c r="B33" s="275" t="s">
        <v>421</v>
      </c>
      <c r="C33" s="419">
        <v>13679280</v>
      </c>
      <c r="D33" s="277" t="s">
        <v>657</v>
      </c>
    </row>
    <row r="34" spans="1:6" x14ac:dyDescent="0.25">
      <c r="A34" s="414"/>
      <c r="B34" s="275" t="s">
        <v>227</v>
      </c>
      <c r="C34" s="419">
        <v>6283527</v>
      </c>
      <c r="D34" s="277" t="s">
        <v>658</v>
      </c>
    </row>
    <row r="35" spans="1:6" ht="26.4" x14ac:dyDescent="0.25">
      <c r="A35" s="414"/>
      <c r="B35" s="275" t="s">
        <v>659</v>
      </c>
      <c r="C35" s="419">
        <v>67500</v>
      </c>
      <c r="D35" s="277" t="s">
        <v>660</v>
      </c>
    </row>
    <row r="36" spans="1:6" x14ac:dyDescent="0.25">
      <c r="A36" s="414"/>
      <c r="B36" s="273" t="s">
        <v>492</v>
      </c>
      <c r="C36" s="425">
        <f>SUM(C37:C37)</f>
        <v>395579</v>
      </c>
      <c r="D36" s="426" t="s">
        <v>182</v>
      </c>
    </row>
    <row r="37" spans="1:6" ht="26.4" x14ac:dyDescent="0.25">
      <c r="A37" s="414"/>
      <c r="B37" s="275" t="s">
        <v>422</v>
      </c>
      <c r="C37" s="427">
        <v>395579</v>
      </c>
      <c r="D37" s="277"/>
      <c r="F37" s="462"/>
    </row>
    <row r="38" spans="1:6" x14ac:dyDescent="0.25">
      <c r="A38" s="414"/>
      <c r="B38" s="275"/>
      <c r="C38" s="428"/>
      <c r="D38" s="277"/>
    </row>
    <row r="39" spans="1:6" x14ac:dyDescent="0.25">
      <c r="A39" s="189">
        <v>3334</v>
      </c>
      <c r="B39" s="273" t="s">
        <v>208</v>
      </c>
      <c r="C39" s="425"/>
      <c r="D39" s="418"/>
    </row>
    <row r="40" spans="1:6" x14ac:dyDescent="0.25">
      <c r="A40" s="408"/>
      <c r="B40" s="271"/>
      <c r="C40" s="390"/>
      <c r="D40" s="429"/>
    </row>
    <row r="41" spans="1:6" x14ac:dyDescent="0.25">
      <c r="A41" s="189">
        <v>3335</v>
      </c>
      <c r="B41" s="273"/>
      <c r="C41" s="430">
        <f>SUM(C42:C46)</f>
        <v>7190824</v>
      </c>
      <c r="D41" s="426"/>
    </row>
    <row r="42" spans="1:6" x14ac:dyDescent="0.25">
      <c r="A42" s="408"/>
      <c r="B42" s="409" t="s">
        <v>619</v>
      </c>
      <c r="C42" s="410">
        <v>1353774</v>
      </c>
      <c r="D42" s="411" t="s">
        <v>621</v>
      </c>
    </row>
    <row r="43" spans="1:6" x14ac:dyDescent="0.25">
      <c r="A43" s="408"/>
      <c r="B43" s="409" t="s">
        <v>620</v>
      </c>
      <c r="C43" s="410">
        <v>2899501</v>
      </c>
      <c r="D43" s="411" t="s">
        <v>621</v>
      </c>
    </row>
    <row r="44" spans="1:6" x14ac:dyDescent="0.25">
      <c r="A44" s="408"/>
      <c r="B44" s="409" t="s">
        <v>634</v>
      </c>
      <c r="C44" s="410">
        <v>1368952</v>
      </c>
      <c r="D44" s="411" t="s">
        <v>621</v>
      </c>
    </row>
    <row r="45" spans="1:6" x14ac:dyDescent="0.25">
      <c r="A45" s="408"/>
      <c r="B45" s="409" t="s">
        <v>663</v>
      </c>
      <c r="C45" s="410">
        <v>1568597</v>
      </c>
      <c r="D45" s="411" t="s">
        <v>664</v>
      </c>
    </row>
    <row r="46" spans="1:6" x14ac:dyDescent="0.25">
      <c r="A46" s="408"/>
      <c r="B46" s="409"/>
      <c r="C46" s="410"/>
      <c r="D46" s="411"/>
    </row>
    <row r="47" spans="1:6" x14ac:dyDescent="0.25">
      <c r="A47" s="189">
        <v>334</v>
      </c>
      <c r="B47" s="273" t="s">
        <v>655</v>
      </c>
      <c r="C47" s="431">
        <v>164309265</v>
      </c>
      <c r="D47" s="432" t="s">
        <v>656</v>
      </c>
      <c r="E47" s="462">
        <f>C47-'TB6.22'!H39</f>
        <v>20000000</v>
      </c>
    </row>
    <row r="48" spans="1:6" x14ac:dyDescent="0.25">
      <c r="A48" s="408"/>
      <c r="B48" s="409"/>
      <c r="C48" s="410"/>
      <c r="D48" s="411"/>
    </row>
    <row r="49" spans="1:5" x14ac:dyDescent="0.25">
      <c r="A49" s="189">
        <v>335</v>
      </c>
      <c r="B49" s="273" t="s">
        <v>586</v>
      </c>
      <c r="C49" s="431">
        <f>SUM(C50:C51)</f>
        <v>0</v>
      </c>
      <c r="D49" s="418"/>
    </row>
    <row r="50" spans="1:5" x14ac:dyDescent="0.25">
      <c r="A50" s="414"/>
      <c r="B50" s="275"/>
      <c r="C50" s="433"/>
      <c r="D50" s="434"/>
    </row>
    <row r="51" spans="1:5" x14ac:dyDescent="0.25">
      <c r="A51" s="414"/>
      <c r="B51" s="275"/>
      <c r="C51" s="433"/>
      <c r="D51" s="434"/>
    </row>
    <row r="52" spans="1:5" x14ac:dyDescent="0.25">
      <c r="A52" s="189">
        <v>3382</v>
      </c>
      <c r="B52" s="273" t="s">
        <v>235</v>
      </c>
      <c r="C52" s="435">
        <f>SUM(C53:C53)</f>
        <v>2780200</v>
      </c>
      <c r="D52" s="436" t="s">
        <v>182</v>
      </c>
    </row>
    <row r="53" spans="1:5" x14ac:dyDescent="0.25">
      <c r="A53" s="414"/>
      <c r="B53" s="275" t="s">
        <v>654</v>
      </c>
      <c r="C53" s="433">
        <v>2780200</v>
      </c>
      <c r="D53" s="434"/>
    </row>
    <row r="54" spans="1:5" ht="15" customHeight="1" x14ac:dyDescent="0.25">
      <c r="A54" s="189" t="s">
        <v>171</v>
      </c>
      <c r="B54" s="273" t="s">
        <v>208</v>
      </c>
      <c r="C54" s="437"/>
      <c r="D54" s="411"/>
    </row>
    <row r="55" spans="1:5" x14ac:dyDescent="0.25">
      <c r="A55" s="408"/>
      <c r="B55" s="271"/>
      <c r="C55" s="438"/>
      <c r="D55" s="411"/>
    </row>
    <row r="56" spans="1:5" x14ac:dyDescent="0.25">
      <c r="A56" s="189">
        <v>3388</v>
      </c>
      <c r="B56" s="273" t="s">
        <v>431</v>
      </c>
      <c r="C56" s="425">
        <f>SUM(C57:C58)</f>
        <v>9089100</v>
      </c>
      <c r="D56" s="418"/>
    </row>
    <row r="57" spans="1:5" s="28" customFormat="1" x14ac:dyDescent="0.25">
      <c r="A57" s="414"/>
      <c r="B57" s="275" t="s">
        <v>653</v>
      </c>
      <c r="C57" s="439">
        <v>9089100</v>
      </c>
      <c r="D57" s="277"/>
    </row>
    <row r="58" spans="1:5" s="28" customFormat="1" x14ac:dyDescent="0.25">
      <c r="A58" s="414"/>
      <c r="B58" s="275"/>
      <c r="C58" s="440"/>
      <c r="D58" s="277"/>
    </row>
    <row r="59" spans="1:5" x14ac:dyDescent="0.25">
      <c r="A59" s="189"/>
      <c r="B59" s="273"/>
      <c r="C59" s="423"/>
      <c r="D59" s="418"/>
    </row>
    <row r="60" spans="1:5" x14ac:dyDescent="0.25">
      <c r="A60" s="189">
        <v>511</v>
      </c>
      <c r="B60" s="273" t="s">
        <v>665</v>
      </c>
      <c r="C60" s="441">
        <v>1616100</v>
      </c>
      <c r="D60" s="442">
        <v>270551301</v>
      </c>
      <c r="E60" s="25">
        <f>D60/C60</f>
        <v>167.41</v>
      </c>
    </row>
    <row r="61" spans="1:5" x14ac:dyDescent="0.25">
      <c r="A61" s="408"/>
      <c r="B61" s="271"/>
      <c r="C61" s="423"/>
      <c r="D61" s="418"/>
    </row>
    <row r="62" spans="1:5" x14ac:dyDescent="0.25">
      <c r="A62" s="189">
        <v>642</v>
      </c>
      <c r="B62" s="273" t="s">
        <v>182</v>
      </c>
      <c r="C62" s="423"/>
      <c r="D62" s="418"/>
    </row>
    <row r="63" spans="1:5" x14ac:dyDescent="0.25">
      <c r="A63" s="408"/>
      <c r="B63" s="271"/>
      <c r="C63" s="443"/>
      <c r="D63" s="444"/>
    </row>
    <row r="64" spans="1:5" x14ac:dyDescent="0.25">
      <c r="A64" s="189">
        <v>515</v>
      </c>
      <c r="B64" s="273" t="s">
        <v>615</v>
      </c>
      <c r="C64" s="423">
        <f>SUM(C65:C67)</f>
        <v>4300106</v>
      </c>
      <c r="D64" s="418" t="s">
        <v>129</v>
      </c>
    </row>
    <row r="65" spans="1:4" x14ac:dyDescent="0.25">
      <c r="A65" s="408"/>
      <c r="B65" s="271" t="s">
        <v>502</v>
      </c>
      <c r="C65" s="420">
        <v>59413</v>
      </c>
      <c r="D65" s="421" t="s">
        <v>129</v>
      </c>
    </row>
    <row r="66" spans="1:4" x14ac:dyDescent="0.25">
      <c r="A66" s="408"/>
      <c r="B66" s="271" t="s">
        <v>547</v>
      </c>
      <c r="C66" s="420"/>
      <c r="D66" s="421" t="s">
        <v>129</v>
      </c>
    </row>
    <row r="67" spans="1:4" x14ac:dyDescent="0.25">
      <c r="A67" s="408"/>
      <c r="B67" s="271" t="s">
        <v>546</v>
      </c>
      <c r="C67" s="420">
        <v>4240693</v>
      </c>
      <c r="D67" s="421" t="s">
        <v>129</v>
      </c>
    </row>
    <row r="68" spans="1:4" x14ac:dyDescent="0.25">
      <c r="A68" s="408"/>
      <c r="B68" s="271"/>
      <c r="C68" s="420"/>
      <c r="D68" s="421"/>
    </row>
    <row r="69" spans="1:4" x14ac:dyDescent="0.25">
      <c r="A69" s="189">
        <v>635</v>
      </c>
      <c r="B69" s="273" t="s">
        <v>615</v>
      </c>
      <c r="C69" s="423">
        <f>SUM(C70)</f>
        <v>2575942</v>
      </c>
      <c r="D69" s="418" t="s">
        <v>208</v>
      </c>
    </row>
    <row r="70" spans="1:4" x14ac:dyDescent="0.25">
      <c r="A70" s="408"/>
      <c r="B70" s="271" t="s">
        <v>547</v>
      </c>
      <c r="C70" s="445">
        <v>2575942</v>
      </c>
      <c r="D70" s="411"/>
    </row>
    <row r="71" spans="1:4" ht="37.5" customHeight="1" x14ac:dyDescent="0.25">
      <c r="A71" s="189" t="s">
        <v>442</v>
      </c>
      <c r="B71" s="271"/>
      <c r="C71" s="605"/>
      <c r="D71" s="595"/>
    </row>
    <row r="72" spans="1:4" x14ac:dyDescent="0.25">
      <c r="A72" s="408"/>
      <c r="B72" s="271"/>
      <c r="C72" s="606"/>
      <c r="D72" s="607"/>
    </row>
    <row r="73" spans="1:4" ht="45.75" customHeight="1" x14ac:dyDescent="0.25">
      <c r="A73" s="408"/>
      <c r="B73" s="271"/>
      <c r="C73" s="594" t="s">
        <v>413</v>
      </c>
      <c r="D73" s="595"/>
    </row>
    <row r="74" spans="1:4" x14ac:dyDescent="0.25">
      <c r="A74" s="408"/>
      <c r="B74" s="271"/>
      <c r="C74" s="594" t="s">
        <v>412</v>
      </c>
      <c r="D74" s="595"/>
    </row>
    <row r="75" spans="1:4" ht="72" customHeight="1" thickBot="1" x14ac:dyDescent="0.3">
      <c r="A75" s="446"/>
      <c r="B75" s="447"/>
      <c r="C75" s="596" t="s">
        <v>415</v>
      </c>
      <c r="D75" s="597"/>
    </row>
    <row r="76" spans="1:4" ht="14.4" thickTop="1" x14ac:dyDescent="0.25"/>
  </sheetData>
  <mergeCells count="9">
    <mergeCell ref="C73:D73"/>
    <mergeCell ref="C74:D74"/>
    <mergeCell ref="C75:D75"/>
    <mergeCell ref="A5:B7"/>
    <mergeCell ref="C9:D9"/>
    <mergeCell ref="C10:D10"/>
    <mergeCell ref="C22:D22"/>
    <mergeCell ref="C71:D71"/>
    <mergeCell ref="C72:D72"/>
  </mergeCells>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78"/>
  <sheetViews>
    <sheetView workbookViewId="0">
      <pane ySplit="1" topLeftCell="A2" activePane="bottomLeft" state="frozen"/>
      <selection pane="bottomLeft" activeCell="J15" sqref="J15"/>
    </sheetView>
  </sheetViews>
  <sheetFormatPr defaultRowHeight="13.8" x14ac:dyDescent="0.25"/>
  <cols>
    <col min="1" max="1" width="9" customWidth="1"/>
    <col min="2" max="2" width="34.19921875" customWidth="1"/>
    <col min="3" max="3" width="15.19921875" customWidth="1"/>
    <col min="4" max="6" width="15.69921875" customWidth="1"/>
    <col min="7" max="7" width="15.59765625" customWidth="1"/>
    <col min="8" max="8" width="16.09765625" customWidth="1"/>
    <col min="9" max="9" width="11.09765625" bestFit="1" customWidth="1"/>
    <col min="10" max="10" width="12.19921875" style="242" customWidth="1"/>
    <col min="11" max="11" width="13.59765625" style="242" bestFit="1" customWidth="1"/>
    <col min="12" max="13" width="10.59765625" style="242" bestFit="1" customWidth="1"/>
  </cols>
  <sheetData>
    <row r="1" spans="1:13" x14ac:dyDescent="0.25">
      <c r="A1" s="475" t="s">
        <v>7</v>
      </c>
      <c r="B1" s="476" t="s">
        <v>238</v>
      </c>
      <c r="C1" s="476" t="s">
        <v>239</v>
      </c>
      <c r="D1" s="476" t="s">
        <v>240</v>
      </c>
      <c r="E1" s="476" t="s">
        <v>450</v>
      </c>
      <c r="F1" s="476" t="s">
        <v>451</v>
      </c>
      <c r="G1" s="476" t="s">
        <v>243</v>
      </c>
      <c r="H1" s="477" t="s">
        <v>244</v>
      </c>
      <c r="I1" s="335"/>
    </row>
    <row r="2" spans="1:13" x14ac:dyDescent="0.25">
      <c r="A2" s="323" t="s">
        <v>245</v>
      </c>
      <c r="B2" s="324" t="s">
        <v>246</v>
      </c>
      <c r="C2" s="325">
        <v>320499636</v>
      </c>
      <c r="D2" s="325"/>
      <c r="E2" s="325">
        <v>189116311</v>
      </c>
      <c r="F2" s="325">
        <v>260360060</v>
      </c>
      <c r="G2" s="325">
        <v>249255887</v>
      </c>
      <c r="H2" s="326"/>
      <c r="I2" s="228"/>
      <c r="J2" s="242">
        <v>249255887</v>
      </c>
      <c r="L2" s="242">
        <f>G2-J2</f>
        <v>0</v>
      </c>
      <c r="M2" s="242">
        <f>H2-K2</f>
        <v>0</v>
      </c>
    </row>
    <row r="3" spans="1:13" x14ac:dyDescent="0.25">
      <c r="A3" s="327" t="s">
        <v>247</v>
      </c>
      <c r="B3" s="328" t="s">
        <v>248</v>
      </c>
      <c r="C3" s="329">
        <v>320499636</v>
      </c>
      <c r="D3" s="329"/>
      <c r="E3" s="329">
        <v>189116311</v>
      </c>
      <c r="F3" s="329">
        <v>260360060</v>
      </c>
      <c r="G3" s="329">
        <v>249255887</v>
      </c>
      <c r="H3" s="330"/>
      <c r="I3" s="224"/>
      <c r="J3" s="242">
        <v>249255887</v>
      </c>
      <c r="L3" s="242">
        <f t="shared" ref="L3:L57" si="0">G3-J3</f>
        <v>0</v>
      </c>
      <c r="M3" s="242">
        <f t="shared" ref="M3:M57" si="1">H3-K3</f>
        <v>0</v>
      </c>
    </row>
    <row r="4" spans="1:13" x14ac:dyDescent="0.25">
      <c r="A4" s="319" t="s">
        <v>200</v>
      </c>
      <c r="B4" s="320" t="s">
        <v>645</v>
      </c>
      <c r="C4" s="321">
        <v>24855735</v>
      </c>
      <c r="D4" s="321"/>
      <c r="E4" s="321">
        <v>4222</v>
      </c>
      <c r="F4" s="321"/>
      <c r="G4" s="321">
        <v>24859957</v>
      </c>
      <c r="H4" s="322"/>
      <c r="I4" s="248"/>
      <c r="J4" s="242">
        <v>24859957</v>
      </c>
      <c r="L4" s="242">
        <f t="shared" si="0"/>
        <v>0</v>
      </c>
      <c r="M4" s="242">
        <f t="shared" si="1"/>
        <v>0</v>
      </c>
    </row>
    <row r="5" spans="1:13" x14ac:dyDescent="0.25">
      <c r="A5" s="319" t="s">
        <v>249</v>
      </c>
      <c r="B5" s="320" t="s">
        <v>646</v>
      </c>
      <c r="C5" s="321">
        <v>295643901</v>
      </c>
      <c r="D5" s="321"/>
      <c r="E5" s="321">
        <v>189112089</v>
      </c>
      <c r="F5" s="321">
        <v>260360060</v>
      </c>
      <c r="G5" s="321">
        <v>224395930</v>
      </c>
      <c r="H5" s="322"/>
      <c r="I5" s="248"/>
      <c r="J5" s="242">
        <v>224395930</v>
      </c>
      <c r="L5" s="242">
        <f t="shared" si="0"/>
        <v>0</v>
      </c>
      <c r="M5" s="242">
        <f t="shared" si="1"/>
        <v>0</v>
      </c>
    </row>
    <row r="6" spans="1:13" x14ac:dyDescent="0.25">
      <c r="A6" s="323" t="s">
        <v>250</v>
      </c>
      <c r="B6" s="324" t="s">
        <v>251</v>
      </c>
      <c r="C6" s="325"/>
      <c r="D6" s="325"/>
      <c r="E6" s="325"/>
      <c r="F6" s="325"/>
      <c r="G6" s="325"/>
      <c r="H6" s="326"/>
      <c r="I6" s="228"/>
      <c r="L6" s="242">
        <f t="shared" si="0"/>
        <v>0</v>
      </c>
      <c r="M6" s="242">
        <f t="shared" si="1"/>
        <v>0</v>
      </c>
    </row>
    <row r="7" spans="1:13" x14ac:dyDescent="0.25">
      <c r="A7" s="327" t="s">
        <v>252</v>
      </c>
      <c r="B7" s="328" t="s">
        <v>253</v>
      </c>
      <c r="C7" s="329"/>
      <c r="D7" s="329"/>
      <c r="E7" s="329"/>
      <c r="F7" s="329"/>
      <c r="G7" s="329"/>
      <c r="H7" s="330"/>
      <c r="I7" s="224"/>
      <c r="L7" s="242">
        <f t="shared" si="0"/>
        <v>0</v>
      </c>
      <c r="M7" s="242">
        <f t="shared" si="1"/>
        <v>0</v>
      </c>
    </row>
    <row r="8" spans="1:13" x14ac:dyDescent="0.25">
      <c r="A8" s="314" t="s">
        <v>254</v>
      </c>
      <c r="B8" s="315" t="s">
        <v>255</v>
      </c>
      <c r="C8" s="316">
        <v>1121632520</v>
      </c>
      <c r="D8" s="316"/>
      <c r="E8" s="316"/>
      <c r="F8" s="316"/>
      <c r="G8" s="316">
        <v>1121632520</v>
      </c>
      <c r="H8" s="317"/>
      <c r="I8" s="318"/>
      <c r="J8" s="242">
        <v>1121632520</v>
      </c>
      <c r="L8" s="242">
        <f t="shared" si="0"/>
        <v>0</v>
      </c>
      <c r="M8" s="242">
        <f t="shared" si="1"/>
        <v>0</v>
      </c>
    </row>
    <row r="9" spans="1:13" x14ac:dyDescent="0.25">
      <c r="A9" s="319" t="s">
        <v>256</v>
      </c>
      <c r="B9" s="320" t="s">
        <v>257</v>
      </c>
      <c r="C9" s="321">
        <v>1121632520</v>
      </c>
      <c r="D9" s="321"/>
      <c r="E9" s="321"/>
      <c r="F9" s="321"/>
      <c r="G9" s="321">
        <v>1121632520</v>
      </c>
      <c r="H9" s="322"/>
      <c r="I9" s="248"/>
      <c r="J9" s="242">
        <v>1121632520</v>
      </c>
      <c r="L9" s="242">
        <f t="shared" si="0"/>
        <v>0</v>
      </c>
      <c r="M9" s="242">
        <f t="shared" si="1"/>
        <v>0</v>
      </c>
    </row>
    <row r="10" spans="1:13" x14ac:dyDescent="0.25">
      <c r="A10" s="323" t="s">
        <v>258</v>
      </c>
      <c r="B10" s="324" t="s">
        <v>259</v>
      </c>
      <c r="C10" s="325">
        <v>191632840</v>
      </c>
      <c r="D10" s="325"/>
      <c r="E10" s="325">
        <v>270551301</v>
      </c>
      <c r="F10" s="325">
        <v>191632840</v>
      </c>
      <c r="G10" s="325">
        <v>270551301</v>
      </c>
      <c r="H10" s="326"/>
      <c r="I10" s="228"/>
      <c r="J10" s="242">
        <v>270551301</v>
      </c>
      <c r="L10" s="242">
        <f t="shared" si="0"/>
        <v>0</v>
      </c>
      <c r="M10" s="242">
        <f t="shared" si="1"/>
        <v>0</v>
      </c>
    </row>
    <row r="11" spans="1:13" x14ac:dyDescent="0.25">
      <c r="A11" s="327" t="s">
        <v>260</v>
      </c>
      <c r="B11" s="328" t="s">
        <v>261</v>
      </c>
      <c r="C11" s="329">
        <v>191632840</v>
      </c>
      <c r="D11" s="329"/>
      <c r="E11" s="329">
        <v>270551301</v>
      </c>
      <c r="F11" s="329">
        <v>191632840</v>
      </c>
      <c r="G11" s="329">
        <v>270551301</v>
      </c>
      <c r="H11" s="330"/>
      <c r="I11" s="224"/>
      <c r="J11" s="242">
        <v>270551301</v>
      </c>
      <c r="L11" s="242">
        <f t="shared" si="0"/>
        <v>0</v>
      </c>
      <c r="M11" s="242">
        <f t="shared" si="1"/>
        <v>0</v>
      </c>
    </row>
    <row r="12" spans="1:13" x14ac:dyDescent="0.25">
      <c r="A12" s="327" t="s">
        <v>262</v>
      </c>
      <c r="B12" s="328" t="s">
        <v>263</v>
      </c>
      <c r="C12" s="329">
        <v>191632840</v>
      </c>
      <c r="D12" s="329"/>
      <c r="E12" s="329">
        <v>270551301</v>
      </c>
      <c r="F12" s="329">
        <v>191632840</v>
      </c>
      <c r="G12" s="329">
        <v>270551301</v>
      </c>
      <c r="H12" s="330"/>
      <c r="I12" s="224"/>
      <c r="J12" s="242">
        <v>270551301</v>
      </c>
      <c r="L12" s="242">
        <f t="shared" si="0"/>
        <v>0</v>
      </c>
      <c r="M12" s="242">
        <f t="shared" si="1"/>
        <v>0</v>
      </c>
    </row>
    <row r="13" spans="1:13" x14ac:dyDescent="0.25">
      <c r="A13" s="327" t="s">
        <v>264</v>
      </c>
      <c r="B13" s="328" t="s">
        <v>265</v>
      </c>
      <c r="C13" s="329">
        <v>191632840</v>
      </c>
      <c r="D13" s="329"/>
      <c r="E13" s="329">
        <v>270551301</v>
      </c>
      <c r="F13" s="329">
        <v>191632840</v>
      </c>
      <c r="G13" s="329">
        <v>270551301</v>
      </c>
      <c r="H13" s="330"/>
      <c r="I13" s="224"/>
      <c r="J13" s="242">
        <v>270551301</v>
      </c>
      <c r="L13" s="242">
        <f t="shared" si="0"/>
        <v>0</v>
      </c>
      <c r="M13" s="242">
        <f t="shared" si="1"/>
        <v>0</v>
      </c>
    </row>
    <row r="14" spans="1:13" x14ac:dyDescent="0.25">
      <c r="A14" s="323" t="s">
        <v>266</v>
      </c>
      <c r="B14" s="324" t="s">
        <v>267</v>
      </c>
      <c r="C14" s="325">
        <v>977315268</v>
      </c>
      <c r="D14" s="325"/>
      <c r="E14" s="325">
        <v>4339766</v>
      </c>
      <c r="F14" s="325"/>
      <c r="G14" s="325">
        <v>981655034</v>
      </c>
      <c r="H14" s="326"/>
      <c r="I14" s="228"/>
      <c r="J14" s="242">
        <v>981726928</v>
      </c>
      <c r="L14" s="242">
        <f t="shared" si="0"/>
        <v>-71894</v>
      </c>
      <c r="M14" s="242">
        <f t="shared" si="1"/>
        <v>0</v>
      </c>
    </row>
    <row r="15" spans="1:13" x14ac:dyDescent="0.25">
      <c r="A15" s="327" t="s">
        <v>268</v>
      </c>
      <c r="B15" s="328" t="s">
        <v>269</v>
      </c>
      <c r="C15" s="329">
        <v>977315268</v>
      </c>
      <c r="D15" s="329"/>
      <c r="E15" s="329">
        <v>4339766</v>
      </c>
      <c r="F15" s="329"/>
      <c r="G15" s="329">
        <v>981655034</v>
      </c>
      <c r="H15" s="330"/>
      <c r="I15" s="224"/>
      <c r="J15" s="242">
        <v>981726928</v>
      </c>
      <c r="L15" s="242">
        <f t="shared" si="0"/>
        <v>-71894</v>
      </c>
      <c r="M15" s="242">
        <f t="shared" si="1"/>
        <v>0</v>
      </c>
    </row>
    <row r="16" spans="1:13" x14ac:dyDescent="0.25">
      <c r="A16" s="327" t="s">
        <v>270</v>
      </c>
      <c r="B16" s="328" t="s">
        <v>269</v>
      </c>
      <c r="C16" s="329">
        <v>977315268</v>
      </c>
      <c r="D16" s="329"/>
      <c r="E16" s="329">
        <v>4339766</v>
      </c>
      <c r="F16" s="329"/>
      <c r="G16" s="329">
        <v>981655034</v>
      </c>
      <c r="H16" s="330"/>
      <c r="I16" s="224"/>
      <c r="J16" s="242">
        <v>981726928</v>
      </c>
      <c r="L16" s="242">
        <f t="shared" si="0"/>
        <v>-71894</v>
      </c>
      <c r="M16" s="242">
        <f t="shared" si="1"/>
        <v>0</v>
      </c>
    </row>
    <row r="17" spans="1:13" x14ac:dyDescent="0.25">
      <c r="A17" s="323" t="s">
        <v>271</v>
      </c>
      <c r="B17" s="324" t="s">
        <v>272</v>
      </c>
      <c r="C17" s="325">
        <v>36328602</v>
      </c>
      <c r="D17" s="325"/>
      <c r="E17" s="325">
        <v>4240693</v>
      </c>
      <c r="F17" s="325"/>
      <c r="G17" s="325">
        <v>40569295</v>
      </c>
      <c r="H17" s="326"/>
      <c r="I17" s="228"/>
      <c r="J17" s="242">
        <v>40569295</v>
      </c>
      <c r="L17" s="242">
        <f t="shared" si="0"/>
        <v>0</v>
      </c>
      <c r="M17" s="242">
        <f t="shared" si="1"/>
        <v>0</v>
      </c>
    </row>
    <row r="18" spans="1:13" x14ac:dyDescent="0.25">
      <c r="A18" s="327" t="s">
        <v>273</v>
      </c>
      <c r="B18" s="328" t="s">
        <v>272</v>
      </c>
      <c r="C18" s="329">
        <v>36328602</v>
      </c>
      <c r="D18" s="329"/>
      <c r="E18" s="329">
        <v>4240693</v>
      </c>
      <c r="F18" s="329"/>
      <c r="G18" s="329">
        <v>40569295</v>
      </c>
      <c r="H18" s="330"/>
      <c r="I18" s="224"/>
      <c r="J18" s="242">
        <v>40569295</v>
      </c>
      <c r="L18" s="242">
        <f t="shared" si="0"/>
        <v>0</v>
      </c>
      <c r="M18" s="242">
        <f t="shared" si="1"/>
        <v>0</v>
      </c>
    </row>
    <row r="19" spans="1:13" x14ac:dyDescent="0.25">
      <c r="A19" s="327" t="s">
        <v>274</v>
      </c>
      <c r="B19" s="328" t="s">
        <v>275</v>
      </c>
      <c r="C19" s="329">
        <v>36328602</v>
      </c>
      <c r="D19" s="329"/>
      <c r="E19" s="329">
        <v>4240693</v>
      </c>
      <c r="F19" s="329"/>
      <c r="G19" s="329">
        <v>40569295</v>
      </c>
      <c r="H19" s="330"/>
      <c r="I19" s="224"/>
      <c r="J19" s="242">
        <v>40569295</v>
      </c>
      <c r="L19" s="242">
        <f t="shared" si="0"/>
        <v>0</v>
      </c>
      <c r="M19" s="242">
        <f t="shared" si="1"/>
        <v>0</v>
      </c>
    </row>
    <row r="20" spans="1:13" x14ac:dyDescent="0.25">
      <c r="A20" s="327" t="s">
        <v>276</v>
      </c>
      <c r="B20" s="328" t="s">
        <v>277</v>
      </c>
      <c r="C20" s="329">
        <v>36328602</v>
      </c>
      <c r="D20" s="329"/>
      <c r="E20" s="329">
        <v>4240693</v>
      </c>
      <c r="F20" s="329"/>
      <c r="G20" s="329">
        <v>40569295</v>
      </c>
      <c r="H20" s="330"/>
      <c r="I20" s="224"/>
      <c r="J20" s="242">
        <v>40569295</v>
      </c>
      <c r="L20" s="242">
        <f t="shared" si="0"/>
        <v>0</v>
      </c>
      <c r="M20" s="242">
        <f t="shared" si="1"/>
        <v>0</v>
      </c>
    </row>
    <row r="21" spans="1:13" x14ac:dyDescent="0.25">
      <c r="A21" s="327" t="s">
        <v>278</v>
      </c>
      <c r="B21" s="328" t="s">
        <v>279</v>
      </c>
      <c r="C21" s="329">
        <v>36328602</v>
      </c>
      <c r="D21" s="329"/>
      <c r="E21" s="329">
        <v>4240693</v>
      </c>
      <c r="F21" s="329"/>
      <c r="G21" s="329">
        <v>40569295</v>
      </c>
      <c r="H21" s="330"/>
      <c r="I21" s="224"/>
      <c r="J21" s="242">
        <v>40569295</v>
      </c>
      <c r="L21" s="242">
        <f t="shared" si="0"/>
        <v>0</v>
      </c>
      <c r="M21" s="242">
        <f t="shared" si="1"/>
        <v>0</v>
      </c>
    </row>
    <row r="22" spans="1:13" x14ac:dyDescent="0.25">
      <c r="A22" s="323" t="s">
        <v>280</v>
      </c>
      <c r="B22" s="324" t="s">
        <v>281</v>
      </c>
      <c r="C22" s="325"/>
      <c r="D22" s="325"/>
      <c r="E22" s="325">
        <v>234973767</v>
      </c>
      <c r="F22" s="325">
        <v>234973767</v>
      </c>
      <c r="G22" s="325"/>
      <c r="H22" s="326"/>
      <c r="I22" s="228"/>
      <c r="L22" s="242">
        <f t="shared" si="0"/>
        <v>0</v>
      </c>
      <c r="M22" s="242">
        <f t="shared" si="1"/>
        <v>0</v>
      </c>
    </row>
    <row r="23" spans="1:13" x14ac:dyDescent="0.25">
      <c r="A23" s="323" t="s">
        <v>282</v>
      </c>
      <c r="B23" s="324" t="s">
        <v>283</v>
      </c>
      <c r="C23" s="325">
        <v>281836800</v>
      </c>
      <c r="D23" s="325"/>
      <c r="E23" s="325"/>
      <c r="F23" s="325"/>
      <c r="G23" s="325">
        <v>281836800</v>
      </c>
      <c r="H23" s="326"/>
      <c r="I23" s="228"/>
      <c r="J23" s="242">
        <v>281836800</v>
      </c>
      <c r="L23" s="242">
        <f t="shared" si="0"/>
        <v>0</v>
      </c>
      <c r="M23" s="242">
        <f t="shared" si="1"/>
        <v>0</v>
      </c>
    </row>
    <row r="24" spans="1:13" x14ac:dyDescent="0.25">
      <c r="A24" s="327" t="s">
        <v>284</v>
      </c>
      <c r="B24" s="328" t="s">
        <v>285</v>
      </c>
      <c r="C24" s="329">
        <v>281836800</v>
      </c>
      <c r="D24" s="329"/>
      <c r="E24" s="329"/>
      <c r="F24" s="329"/>
      <c r="G24" s="329">
        <v>281836800</v>
      </c>
      <c r="H24" s="330"/>
      <c r="I24" s="224"/>
      <c r="J24" s="242">
        <v>281836800</v>
      </c>
      <c r="L24" s="242">
        <f t="shared" si="0"/>
        <v>0</v>
      </c>
      <c r="M24" s="242">
        <f t="shared" si="1"/>
        <v>0</v>
      </c>
    </row>
    <row r="25" spans="1:13" x14ac:dyDescent="0.25">
      <c r="A25" s="323" t="s">
        <v>286</v>
      </c>
      <c r="B25" s="324" t="s">
        <v>287</v>
      </c>
      <c r="C25" s="325"/>
      <c r="D25" s="325">
        <v>174298581</v>
      </c>
      <c r="E25" s="325"/>
      <c r="F25" s="325">
        <v>7828800</v>
      </c>
      <c r="G25" s="325"/>
      <c r="H25" s="326">
        <v>182127381</v>
      </c>
      <c r="I25" s="228"/>
      <c r="K25" s="242">
        <v>182127381</v>
      </c>
      <c r="L25" s="242">
        <f t="shared" si="0"/>
        <v>0</v>
      </c>
      <c r="M25" s="242">
        <f t="shared" si="1"/>
        <v>0</v>
      </c>
    </row>
    <row r="26" spans="1:13" x14ac:dyDescent="0.25">
      <c r="A26" s="327" t="s">
        <v>288</v>
      </c>
      <c r="B26" s="328" t="s">
        <v>289</v>
      </c>
      <c r="C26" s="329"/>
      <c r="D26" s="329">
        <v>174298581</v>
      </c>
      <c r="E26" s="329"/>
      <c r="F26" s="329">
        <v>7828800</v>
      </c>
      <c r="G26" s="329"/>
      <c r="H26" s="330">
        <v>182127381</v>
      </c>
      <c r="I26" s="224"/>
      <c r="K26" s="242">
        <v>182127381</v>
      </c>
      <c r="L26" s="242">
        <f t="shared" si="0"/>
        <v>0</v>
      </c>
      <c r="M26" s="242">
        <f t="shared" si="1"/>
        <v>0</v>
      </c>
    </row>
    <row r="27" spans="1:13" x14ac:dyDescent="0.25">
      <c r="A27" s="327" t="s">
        <v>290</v>
      </c>
      <c r="B27" s="328" t="s">
        <v>291</v>
      </c>
      <c r="C27" s="329"/>
      <c r="D27" s="329">
        <v>174298581</v>
      </c>
      <c r="E27" s="329"/>
      <c r="F27" s="329">
        <v>7828800</v>
      </c>
      <c r="G27" s="329"/>
      <c r="H27" s="330">
        <v>182127381</v>
      </c>
      <c r="I27" s="224"/>
      <c r="K27" s="242">
        <v>182127381</v>
      </c>
      <c r="L27" s="242">
        <f t="shared" si="0"/>
        <v>0</v>
      </c>
      <c r="M27" s="242">
        <f t="shared" si="1"/>
        <v>0</v>
      </c>
    </row>
    <row r="28" spans="1:13" x14ac:dyDescent="0.25">
      <c r="A28" s="323" t="s">
        <v>292</v>
      </c>
      <c r="B28" s="324" t="s">
        <v>293</v>
      </c>
      <c r="C28" s="325">
        <v>165704278</v>
      </c>
      <c r="D28" s="325"/>
      <c r="E28" s="325"/>
      <c r="F28" s="325">
        <v>32938351</v>
      </c>
      <c r="G28" s="325">
        <v>132765927</v>
      </c>
      <c r="H28" s="326"/>
      <c r="I28" s="228"/>
      <c r="J28" s="242">
        <v>130948627</v>
      </c>
      <c r="L28" s="242">
        <f t="shared" si="0"/>
        <v>1817300</v>
      </c>
      <c r="M28" s="242">
        <f t="shared" si="1"/>
        <v>0</v>
      </c>
    </row>
    <row r="29" spans="1:13" x14ac:dyDescent="0.25">
      <c r="A29" s="327" t="s">
        <v>294</v>
      </c>
      <c r="B29" s="328" t="s">
        <v>295</v>
      </c>
      <c r="C29" s="329">
        <v>145745293</v>
      </c>
      <c r="D29" s="329"/>
      <c r="E29" s="329"/>
      <c r="F29" s="329">
        <v>30371355</v>
      </c>
      <c r="G29" s="329">
        <v>115373938</v>
      </c>
      <c r="H29" s="330"/>
      <c r="I29" s="224"/>
      <c r="J29" s="242">
        <v>113556638</v>
      </c>
      <c r="L29" s="242">
        <f t="shared" si="0"/>
        <v>1817300</v>
      </c>
      <c r="M29" s="242">
        <f t="shared" si="1"/>
        <v>0</v>
      </c>
    </row>
    <row r="30" spans="1:13" x14ac:dyDescent="0.25">
      <c r="A30" s="327" t="s">
        <v>296</v>
      </c>
      <c r="B30" s="328" t="s">
        <v>297</v>
      </c>
      <c r="C30" s="329">
        <v>19958985</v>
      </c>
      <c r="D30" s="329"/>
      <c r="E30" s="329"/>
      <c r="F30" s="329">
        <v>2566996</v>
      </c>
      <c r="G30" s="329">
        <v>17391989</v>
      </c>
      <c r="H30" s="330"/>
      <c r="I30" s="224"/>
      <c r="J30" s="242">
        <v>17391989</v>
      </c>
      <c r="L30" s="242">
        <f t="shared" si="0"/>
        <v>0</v>
      </c>
      <c r="M30" s="242">
        <f t="shared" si="1"/>
        <v>0</v>
      </c>
    </row>
    <row r="31" spans="1:13" x14ac:dyDescent="0.25">
      <c r="A31" s="323" t="s">
        <v>298</v>
      </c>
      <c r="B31" s="324" t="s">
        <v>299</v>
      </c>
      <c r="C31" s="325">
        <v>27312000</v>
      </c>
      <c r="D31" s="325"/>
      <c r="E31" s="325"/>
      <c r="F31" s="325"/>
      <c r="G31" s="325">
        <v>27312000</v>
      </c>
      <c r="H31" s="326"/>
      <c r="I31" s="228"/>
      <c r="J31" s="242">
        <v>27312000</v>
      </c>
      <c r="L31" s="242">
        <f t="shared" si="0"/>
        <v>0</v>
      </c>
      <c r="M31" s="242">
        <f t="shared" si="1"/>
        <v>0</v>
      </c>
    </row>
    <row r="32" spans="1:13" x14ac:dyDescent="0.25">
      <c r="A32" s="323" t="s">
        <v>300</v>
      </c>
      <c r="B32" s="324" t="s">
        <v>301</v>
      </c>
      <c r="C32" s="325">
        <v>421957</v>
      </c>
      <c r="D32" s="325">
        <v>19113222</v>
      </c>
      <c r="E32" s="325">
        <v>52264848</v>
      </c>
      <c r="F32" s="325">
        <v>53208311</v>
      </c>
      <c r="G32" s="325">
        <v>395579</v>
      </c>
      <c r="H32" s="326">
        <v>20030307</v>
      </c>
      <c r="I32" s="228"/>
      <c r="J32" s="242">
        <v>395579</v>
      </c>
      <c r="K32" s="242">
        <v>20030307</v>
      </c>
      <c r="L32" s="242">
        <f t="shared" si="0"/>
        <v>0</v>
      </c>
      <c r="M32" s="242">
        <f t="shared" si="1"/>
        <v>0</v>
      </c>
    </row>
    <row r="33" spans="1:13" x14ac:dyDescent="0.25">
      <c r="A33" s="327" t="s">
        <v>302</v>
      </c>
      <c r="B33" s="328" t="s">
        <v>303</v>
      </c>
      <c r="C33" s="329">
        <v>421957</v>
      </c>
      <c r="D33" s="329">
        <v>19113222</v>
      </c>
      <c r="E33" s="329">
        <v>52264848</v>
      </c>
      <c r="F33" s="329">
        <v>53208311</v>
      </c>
      <c r="G33" s="329">
        <v>395579</v>
      </c>
      <c r="H33" s="330">
        <v>20030307</v>
      </c>
      <c r="I33" s="224"/>
      <c r="J33" s="242">
        <v>395579</v>
      </c>
      <c r="K33" s="242">
        <v>20030307</v>
      </c>
      <c r="L33" s="242">
        <f t="shared" si="0"/>
        <v>0</v>
      </c>
      <c r="M33" s="242">
        <f t="shared" si="1"/>
        <v>0</v>
      </c>
    </row>
    <row r="34" spans="1:13" x14ac:dyDescent="0.25">
      <c r="A34" s="327" t="s">
        <v>304</v>
      </c>
      <c r="B34" s="328" t="s">
        <v>305</v>
      </c>
      <c r="C34" s="329">
        <v>421957</v>
      </c>
      <c r="D34" s="329">
        <v>19113222</v>
      </c>
      <c r="E34" s="329">
        <v>52264848</v>
      </c>
      <c r="F34" s="329">
        <v>53208311</v>
      </c>
      <c r="G34" s="329">
        <v>395579</v>
      </c>
      <c r="H34" s="330">
        <v>20030307</v>
      </c>
      <c r="I34" s="224"/>
      <c r="J34" s="242">
        <v>395579</v>
      </c>
      <c r="K34" s="242">
        <v>20030307</v>
      </c>
      <c r="L34" s="242">
        <f t="shared" si="0"/>
        <v>0</v>
      </c>
      <c r="M34" s="242">
        <f t="shared" si="1"/>
        <v>0</v>
      </c>
    </row>
    <row r="35" spans="1:13" x14ac:dyDescent="0.25">
      <c r="A35" s="327" t="s">
        <v>306</v>
      </c>
      <c r="B35" s="328" t="s">
        <v>307</v>
      </c>
      <c r="C35" s="329">
        <v>421957</v>
      </c>
      <c r="D35" s="329">
        <v>19113222</v>
      </c>
      <c r="E35" s="329">
        <v>52264848</v>
      </c>
      <c r="F35" s="329">
        <v>53208311</v>
      </c>
      <c r="G35" s="329">
        <v>395579</v>
      </c>
      <c r="H35" s="330">
        <v>20030307</v>
      </c>
      <c r="I35" s="224"/>
      <c r="J35" s="242">
        <v>395579</v>
      </c>
      <c r="K35" s="242">
        <v>20030307</v>
      </c>
      <c r="L35" s="242">
        <f t="shared" si="0"/>
        <v>0</v>
      </c>
      <c r="M35" s="242">
        <f t="shared" si="1"/>
        <v>0</v>
      </c>
    </row>
    <row r="36" spans="1:13" x14ac:dyDescent="0.25">
      <c r="A36" s="323" t="s">
        <v>308</v>
      </c>
      <c r="B36" s="324" t="s">
        <v>309</v>
      </c>
      <c r="C36" s="325"/>
      <c r="D36" s="325">
        <v>5622227</v>
      </c>
      <c r="E36" s="325"/>
      <c r="F36" s="325">
        <v>1568597</v>
      </c>
      <c r="G36" s="325"/>
      <c r="H36" s="326">
        <v>7190824</v>
      </c>
      <c r="I36" s="228"/>
      <c r="K36" s="242">
        <v>7190824</v>
      </c>
      <c r="L36" s="242">
        <f t="shared" si="0"/>
        <v>0</v>
      </c>
      <c r="M36" s="242">
        <f t="shared" si="1"/>
        <v>0</v>
      </c>
    </row>
    <row r="37" spans="1:13" x14ac:dyDescent="0.25">
      <c r="A37" s="327" t="s">
        <v>310</v>
      </c>
      <c r="B37" s="328" t="s">
        <v>311</v>
      </c>
      <c r="C37" s="329"/>
      <c r="D37" s="329"/>
      <c r="E37" s="329"/>
      <c r="F37" s="329"/>
      <c r="G37" s="329"/>
      <c r="H37" s="330"/>
      <c r="I37" s="224"/>
      <c r="L37" s="242">
        <f t="shared" si="0"/>
        <v>0</v>
      </c>
      <c r="M37" s="242">
        <f t="shared" si="1"/>
        <v>0</v>
      </c>
    </row>
    <row r="38" spans="1:13" x14ac:dyDescent="0.25">
      <c r="A38" s="327" t="s">
        <v>312</v>
      </c>
      <c r="B38" s="328" t="s">
        <v>313</v>
      </c>
      <c r="C38" s="329"/>
      <c r="D38" s="329">
        <v>5622227</v>
      </c>
      <c r="E38" s="329"/>
      <c r="F38" s="329">
        <v>1568597</v>
      </c>
      <c r="G38" s="329"/>
      <c r="H38" s="330">
        <v>7190824</v>
      </c>
      <c r="I38" s="224"/>
      <c r="K38" s="242">
        <v>7190824</v>
      </c>
      <c r="L38" s="242">
        <f t="shared" si="0"/>
        <v>0</v>
      </c>
      <c r="M38" s="242">
        <f t="shared" si="1"/>
        <v>0</v>
      </c>
    </row>
    <row r="39" spans="1:13" x14ac:dyDescent="0.25">
      <c r="A39" s="323" t="s">
        <v>314</v>
      </c>
      <c r="B39" s="324" t="s">
        <v>315</v>
      </c>
      <c r="C39" s="325"/>
      <c r="D39" s="325">
        <v>132856662</v>
      </c>
      <c r="E39" s="325">
        <v>169021309</v>
      </c>
      <c r="F39" s="325">
        <v>180473912</v>
      </c>
      <c r="G39" s="325"/>
      <c r="H39" s="326">
        <v>144309265</v>
      </c>
      <c r="I39" s="228">
        <v>164309265</v>
      </c>
      <c r="K39" s="242">
        <v>144309265</v>
      </c>
      <c r="L39" s="242">
        <f t="shared" si="0"/>
        <v>0</v>
      </c>
      <c r="M39" s="242">
        <f t="shared" si="1"/>
        <v>0</v>
      </c>
    </row>
    <row r="40" spans="1:13" x14ac:dyDescent="0.25">
      <c r="A40" s="327" t="s">
        <v>316</v>
      </c>
      <c r="B40" s="328" t="s">
        <v>317</v>
      </c>
      <c r="C40" s="329"/>
      <c r="D40" s="329">
        <v>132856662</v>
      </c>
      <c r="E40" s="329">
        <v>169021309</v>
      </c>
      <c r="F40" s="329">
        <v>180473912</v>
      </c>
      <c r="G40" s="329"/>
      <c r="H40" s="330">
        <v>144309265</v>
      </c>
      <c r="I40" s="224">
        <f>I39-H39</f>
        <v>20000000</v>
      </c>
      <c r="K40" s="242">
        <v>144309265</v>
      </c>
      <c r="L40" s="242">
        <f t="shared" si="0"/>
        <v>0</v>
      </c>
      <c r="M40" s="242">
        <f t="shared" si="1"/>
        <v>0</v>
      </c>
    </row>
    <row r="41" spans="1:13" x14ac:dyDescent="0.25">
      <c r="A41" s="323" t="s">
        <v>318</v>
      </c>
      <c r="B41" s="324" t="s">
        <v>319</v>
      </c>
      <c r="C41" s="325"/>
      <c r="D41" s="325"/>
      <c r="E41" s="325"/>
      <c r="F41" s="325"/>
      <c r="G41" s="325"/>
      <c r="H41" s="326"/>
      <c r="I41" s="228"/>
      <c r="L41" s="242">
        <f t="shared" si="0"/>
        <v>0</v>
      </c>
      <c r="M41" s="242">
        <f t="shared" si="1"/>
        <v>0</v>
      </c>
    </row>
    <row r="42" spans="1:13" x14ac:dyDescent="0.25">
      <c r="A42" s="327" t="s">
        <v>320</v>
      </c>
      <c r="B42" s="328" t="s">
        <v>321</v>
      </c>
      <c r="C42" s="329"/>
      <c r="D42" s="329"/>
      <c r="E42" s="329"/>
      <c r="F42" s="329"/>
      <c r="G42" s="329"/>
      <c r="H42" s="330"/>
      <c r="I42" s="224"/>
      <c r="L42" s="242">
        <f t="shared" si="0"/>
        <v>0</v>
      </c>
      <c r="M42" s="242">
        <f t="shared" si="1"/>
        <v>0</v>
      </c>
    </row>
    <row r="43" spans="1:13" x14ac:dyDescent="0.25">
      <c r="A43" s="323" t="s">
        <v>322</v>
      </c>
      <c r="B43" s="324" t="s">
        <v>323</v>
      </c>
      <c r="C43" s="325"/>
      <c r="D43" s="325">
        <v>6270300</v>
      </c>
      <c r="E43" s="325">
        <v>55629600</v>
      </c>
      <c r="F43" s="325">
        <v>61228600</v>
      </c>
      <c r="G43" s="325"/>
      <c r="H43" s="326">
        <v>11869300</v>
      </c>
      <c r="I43" s="228"/>
      <c r="K43" s="242">
        <v>11869300</v>
      </c>
      <c r="L43" s="242">
        <f t="shared" si="0"/>
        <v>0</v>
      </c>
      <c r="M43" s="242">
        <f t="shared" si="1"/>
        <v>0</v>
      </c>
    </row>
    <row r="44" spans="1:13" x14ac:dyDescent="0.25">
      <c r="A44" s="327" t="s">
        <v>324</v>
      </c>
      <c r="B44" s="328" t="s">
        <v>325</v>
      </c>
      <c r="C44" s="329"/>
      <c r="D44" s="329">
        <v>2780200</v>
      </c>
      <c r="E44" s="329">
        <v>2780200</v>
      </c>
      <c r="F44" s="329">
        <v>2780200</v>
      </c>
      <c r="G44" s="329"/>
      <c r="H44" s="330">
        <v>2780200</v>
      </c>
      <c r="I44" s="224"/>
      <c r="K44" s="242">
        <v>2780200</v>
      </c>
      <c r="L44" s="242">
        <f t="shared" si="0"/>
        <v>0</v>
      </c>
      <c r="M44" s="242">
        <f t="shared" si="1"/>
        <v>0</v>
      </c>
    </row>
    <row r="45" spans="1:13" x14ac:dyDescent="0.25">
      <c r="A45" s="319" t="s">
        <v>326</v>
      </c>
      <c r="B45" s="320" t="s">
        <v>327</v>
      </c>
      <c r="C45" s="321"/>
      <c r="D45" s="321"/>
      <c r="E45" s="321">
        <v>34752500</v>
      </c>
      <c r="F45" s="321">
        <v>34752500</v>
      </c>
      <c r="G45" s="321"/>
      <c r="H45" s="322"/>
      <c r="I45" s="248"/>
      <c r="L45" s="242">
        <f t="shared" si="0"/>
        <v>0</v>
      </c>
      <c r="M45" s="242">
        <f t="shared" si="1"/>
        <v>0</v>
      </c>
    </row>
    <row r="46" spans="1:13" x14ac:dyDescent="0.25">
      <c r="A46" s="319" t="s">
        <v>328</v>
      </c>
      <c r="B46" s="320" t="s">
        <v>329</v>
      </c>
      <c r="C46" s="321"/>
      <c r="D46" s="321"/>
      <c r="E46" s="321">
        <v>6255450</v>
      </c>
      <c r="F46" s="321">
        <v>6255450</v>
      </c>
      <c r="G46" s="321"/>
      <c r="H46" s="322"/>
      <c r="I46" s="248"/>
      <c r="L46" s="242">
        <f t="shared" si="0"/>
        <v>0</v>
      </c>
      <c r="M46" s="242">
        <f t="shared" si="1"/>
        <v>0</v>
      </c>
    </row>
    <row r="47" spans="1:13" x14ac:dyDescent="0.25">
      <c r="A47" s="327" t="s">
        <v>330</v>
      </c>
      <c r="B47" s="328" t="s">
        <v>323</v>
      </c>
      <c r="C47" s="329"/>
      <c r="D47" s="329">
        <v>3490100</v>
      </c>
      <c r="E47" s="329">
        <v>10451350</v>
      </c>
      <c r="F47" s="329">
        <v>16050350</v>
      </c>
      <c r="G47" s="329"/>
      <c r="H47" s="330">
        <v>9089100</v>
      </c>
      <c r="I47" s="224"/>
      <c r="K47" s="242">
        <v>9089100</v>
      </c>
      <c r="L47" s="242">
        <f t="shared" si="0"/>
        <v>0</v>
      </c>
      <c r="M47" s="242">
        <f t="shared" si="1"/>
        <v>0</v>
      </c>
    </row>
    <row r="48" spans="1:13" x14ac:dyDescent="0.25">
      <c r="A48" s="327" t="s">
        <v>331</v>
      </c>
      <c r="B48" s="328" t="s">
        <v>332</v>
      </c>
      <c r="C48" s="329"/>
      <c r="D48" s="329">
        <v>3490100</v>
      </c>
      <c r="E48" s="329">
        <v>10451350</v>
      </c>
      <c r="F48" s="329">
        <v>16050350</v>
      </c>
      <c r="G48" s="329"/>
      <c r="H48" s="330">
        <v>9089100</v>
      </c>
      <c r="I48" s="224"/>
      <c r="K48" s="242">
        <v>9089100</v>
      </c>
      <c r="L48" s="242">
        <f t="shared" si="0"/>
        <v>0</v>
      </c>
      <c r="M48" s="242">
        <f t="shared" si="1"/>
        <v>0</v>
      </c>
    </row>
    <row r="49" spans="1:13" x14ac:dyDescent="0.25">
      <c r="A49" s="327" t="s">
        <v>333</v>
      </c>
      <c r="B49" s="328" t="s">
        <v>334</v>
      </c>
      <c r="C49" s="329"/>
      <c r="D49" s="329">
        <v>3490100</v>
      </c>
      <c r="E49" s="329">
        <v>10451350</v>
      </c>
      <c r="F49" s="329">
        <v>16050350</v>
      </c>
      <c r="G49" s="329"/>
      <c r="H49" s="330">
        <v>9089100</v>
      </c>
      <c r="I49" s="224"/>
      <c r="K49" s="242">
        <v>9089100</v>
      </c>
      <c r="L49" s="242">
        <f t="shared" si="0"/>
        <v>0</v>
      </c>
      <c r="M49" s="242">
        <f t="shared" si="1"/>
        <v>0</v>
      </c>
    </row>
    <row r="50" spans="1:13" x14ac:dyDescent="0.25">
      <c r="A50" s="327" t="s">
        <v>335</v>
      </c>
      <c r="B50" s="328" t="s">
        <v>336</v>
      </c>
      <c r="C50" s="329"/>
      <c r="D50" s="329">
        <v>3490100</v>
      </c>
      <c r="E50" s="329">
        <v>10451350</v>
      </c>
      <c r="F50" s="329">
        <v>16050350</v>
      </c>
      <c r="G50" s="329"/>
      <c r="H50" s="330">
        <v>9089100</v>
      </c>
      <c r="I50" s="224"/>
      <c r="K50" s="242">
        <v>9089100</v>
      </c>
      <c r="L50" s="242">
        <f t="shared" si="0"/>
        <v>0</v>
      </c>
      <c r="M50" s="242">
        <f t="shared" si="1"/>
        <v>0</v>
      </c>
    </row>
    <row r="51" spans="1:13" x14ac:dyDescent="0.25">
      <c r="A51" s="319" t="s">
        <v>337</v>
      </c>
      <c r="B51" s="320" t="s">
        <v>338</v>
      </c>
      <c r="C51" s="321"/>
      <c r="D51" s="321"/>
      <c r="E51" s="321">
        <v>1390100</v>
      </c>
      <c r="F51" s="321">
        <v>1390100</v>
      </c>
      <c r="G51" s="321"/>
      <c r="H51" s="322"/>
      <c r="I51" s="248"/>
      <c r="L51" s="242">
        <f t="shared" si="0"/>
        <v>0</v>
      </c>
      <c r="M51" s="242">
        <f t="shared" si="1"/>
        <v>0</v>
      </c>
    </row>
    <row r="52" spans="1:13" x14ac:dyDescent="0.25">
      <c r="A52" s="323" t="s">
        <v>339</v>
      </c>
      <c r="B52" s="324" t="s">
        <v>340</v>
      </c>
      <c r="C52" s="325"/>
      <c r="D52" s="325">
        <v>1959410000</v>
      </c>
      <c r="E52" s="325"/>
      <c r="F52" s="325"/>
      <c r="G52" s="325"/>
      <c r="H52" s="326">
        <v>1959410000</v>
      </c>
      <c r="I52" s="228"/>
      <c r="K52" s="242">
        <v>1959410000</v>
      </c>
      <c r="L52" s="242">
        <f t="shared" si="0"/>
        <v>0</v>
      </c>
      <c r="M52" s="242">
        <f t="shared" si="1"/>
        <v>0</v>
      </c>
    </row>
    <row r="53" spans="1:13" x14ac:dyDescent="0.25">
      <c r="A53" s="327" t="s">
        <v>341</v>
      </c>
      <c r="B53" s="328" t="s">
        <v>342</v>
      </c>
      <c r="C53" s="329"/>
      <c r="D53" s="329">
        <v>1959410000</v>
      </c>
      <c r="E53" s="329"/>
      <c r="F53" s="329"/>
      <c r="G53" s="329"/>
      <c r="H53" s="330">
        <v>1959410000</v>
      </c>
      <c r="I53" s="224"/>
      <c r="K53" s="242">
        <v>1959410000</v>
      </c>
      <c r="L53" s="242">
        <f t="shared" si="0"/>
        <v>0</v>
      </c>
      <c r="M53" s="242">
        <f t="shared" si="1"/>
        <v>0</v>
      </c>
    </row>
    <row r="54" spans="1:13" x14ac:dyDescent="0.25">
      <c r="A54" s="327" t="s">
        <v>343</v>
      </c>
      <c r="B54" s="328" t="s">
        <v>344</v>
      </c>
      <c r="C54" s="329"/>
      <c r="D54" s="329">
        <v>1959410000</v>
      </c>
      <c r="E54" s="329"/>
      <c r="F54" s="329"/>
      <c r="G54" s="329"/>
      <c r="H54" s="330">
        <v>1959410000</v>
      </c>
      <c r="I54" s="224"/>
      <c r="K54" s="242">
        <v>1959410000</v>
      </c>
      <c r="L54" s="242">
        <f t="shared" si="0"/>
        <v>0</v>
      </c>
      <c r="M54" s="242">
        <f t="shared" si="1"/>
        <v>0</v>
      </c>
    </row>
    <row r="55" spans="1:13" x14ac:dyDescent="0.25">
      <c r="A55" s="323" t="s">
        <v>345</v>
      </c>
      <c r="B55" s="324" t="s">
        <v>346</v>
      </c>
      <c r="C55" s="325">
        <v>423434473</v>
      </c>
      <c r="D55" s="325">
        <v>1248547382</v>
      </c>
      <c r="E55" s="325"/>
      <c r="F55" s="325">
        <v>-44075643</v>
      </c>
      <c r="G55" s="325">
        <v>467510116</v>
      </c>
      <c r="H55" s="326">
        <v>1248547382</v>
      </c>
      <c r="I55" s="228"/>
      <c r="J55" s="242">
        <v>469255522</v>
      </c>
      <c r="K55" s="242">
        <v>1248547382</v>
      </c>
      <c r="L55" s="242">
        <f t="shared" si="0"/>
        <v>-1745406</v>
      </c>
      <c r="M55" s="242">
        <f t="shared" si="1"/>
        <v>0</v>
      </c>
    </row>
    <row r="56" spans="1:13" x14ac:dyDescent="0.25">
      <c r="A56" s="327" t="s">
        <v>347</v>
      </c>
      <c r="B56" s="328" t="s">
        <v>348</v>
      </c>
      <c r="C56" s="329"/>
      <c r="D56" s="329">
        <v>1248547382</v>
      </c>
      <c r="E56" s="329"/>
      <c r="F56" s="329"/>
      <c r="G56" s="329"/>
      <c r="H56" s="330">
        <v>1248547382</v>
      </c>
      <c r="I56" s="224"/>
      <c r="K56" s="242">
        <v>1248547382</v>
      </c>
      <c r="L56" s="242">
        <f t="shared" si="0"/>
        <v>0</v>
      </c>
      <c r="M56" s="242">
        <f t="shared" si="1"/>
        <v>0</v>
      </c>
    </row>
    <row r="57" spans="1:13" x14ac:dyDescent="0.25">
      <c r="A57" s="327" t="s">
        <v>349</v>
      </c>
      <c r="B57" s="328" t="s">
        <v>350</v>
      </c>
      <c r="C57" s="329">
        <v>423434473</v>
      </c>
      <c r="D57" s="329"/>
      <c r="E57" s="329"/>
      <c r="F57" s="329">
        <v>-44075643</v>
      </c>
      <c r="G57" s="329">
        <v>467510116</v>
      </c>
      <c r="H57" s="330"/>
      <c r="I57" s="224"/>
      <c r="J57" s="242">
        <v>469255522</v>
      </c>
      <c r="L57" s="242">
        <f t="shared" si="0"/>
        <v>-1745406</v>
      </c>
      <c r="M57" s="242">
        <f t="shared" si="1"/>
        <v>0</v>
      </c>
    </row>
    <row r="58" spans="1:13" x14ac:dyDescent="0.25">
      <c r="A58" s="323" t="s">
        <v>351</v>
      </c>
      <c r="B58" s="324" t="s">
        <v>352</v>
      </c>
      <c r="C58" s="325"/>
      <c r="D58" s="325"/>
      <c r="E58" s="325">
        <v>270551301</v>
      </c>
      <c r="F58" s="325">
        <v>270551301</v>
      </c>
      <c r="G58" s="325"/>
      <c r="H58" s="326"/>
      <c r="I58" s="228"/>
      <c r="J58" s="242">
        <v>270551301</v>
      </c>
      <c r="K58" s="242">
        <v>270551301</v>
      </c>
      <c r="L58" s="242">
        <f>E58-J58</f>
        <v>0</v>
      </c>
      <c r="M58" s="242">
        <f>F58-K58</f>
        <v>0</v>
      </c>
    </row>
    <row r="59" spans="1:13" x14ac:dyDescent="0.25">
      <c r="A59" s="327" t="s">
        <v>353</v>
      </c>
      <c r="B59" s="328" t="s">
        <v>354</v>
      </c>
      <c r="C59" s="329"/>
      <c r="D59" s="329"/>
      <c r="E59" s="329">
        <v>270551301</v>
      </c>
      <c r="F59" s="329">
        <v>270551301</v>
      </c>
      <c r="G59" s="329"/>
      <c r="H59" s="330"/>
      <c r="I59" s="224"/>
      <c r="J59" s="242">
        <v>270551301</v>
      </c>
      <c r="K59" s="242">
        <v>270551301</v>
      </c>
      <c r="L59" s="242">
        <f t="shared" ref="L59:L76" si="2">E59-J59</f>
        <v>0</v>
      </c>
      <c r="M59" s="242">
        <f t="shared" ref="M59:M76" si="3">F59-K59</f>
        <v>0</v>
      </c>
    </row>
    <row r="60" spans="1:13" x14ac:dyDescent="0.25">
      <c r="A60" s="327" t="s">
        <v>355</v>
      </c>
      <c r="B60" s="328" t="s">
        <v>356</v>
      </c>
      <c r="C60" s="329"/>
      <c r="D60" s="329"/>
      <c r="E60" s="329">
        <v>270551301</v>
      </c>
      <c r="F60" s="329">
        <v>270551301</v>
      </c>
      <c r="G60" s="329"/>
      <c r="H60" s="330"/>
      <c r="I60" s="224"/>
      <c r="J60" s="242">
        <v>270551301</v>
      </c>
      <c r="K60" s="242">
        <v>270551301</v>
      </c>
      <c r="L60" s="242">
        <f t="shared" si="2"/>
        <v>0</v>
      </c>
      <c r="M60" s="242">
        <f t="shared" si="3"/>
        <v>0</v>
      </c>
    </row>
    <row r="61" spans="1:13" x14ac:dyDescent="0.25">
      <c r="A61" s="323" t="s">
        <v>357</v>
      </c>
      <c r="B61" s="324" t="s">
        <v>358</v>
      </c>
      <c r="C61" s="325"/>
      <c r="D61" s="325"/>
      <c r="E61" s="325">
        <v>4300106</v>
      </c>
      <c r="F61" s="325">
        <v>4300106</v>
      </c>
      <c r="G61" s="325"/>
      <c r="H61" s="326"/>
      <c r="I61" s="228"/>
      <c r="J61" s="242">
        <v>4300106</v>
      </c>
      <c r="K61" s="242">
        <v>4300106</v>
      </c>
      <c r="L61" s="242">
        <f t="shared" si="2"/>
        <v>0</v>
      </c>
      <c r="M61" s="242">
        <f t="shared" si="3"/>
        <v>0</v>
      </c>
    </row>
    <row r="62" spans="1:13" x14ac:dyDescent="0.25">
      <c r="A62" s="327" t="s">
        <v>359</v>
      </c>
      <c r="B62" s="328" t="s">
        <v>360</v>
      </c>
      <c r="C62" s="329"/>
      <c r="D62" s="329"/>
      <c r="E62" s="329">
        <v>4300106</v>
      </c>
      <c r="F62" s="329">
        <v>4300106</v>
      </c>
      <c r="G62" s="329"/>
      <c r="H62" s="330"/>
      <c r="I62" s="224"/>
      <c r="J62" s="242">
        <v>4300106</v>
      </c>
      <c r="K62" s="242">
        <v>4300106</v>
      </c>
      <c r="L62" s="242">
        <f t="shared" si="2"/>
        <v>0</v>
      </c>
      <c r="M62" s="242">
        <f t="shared" si="3"/>
        <v>0</v>
      </c>
    </row>
    <row r="63" spans="1:13" x14ac:dyDescent="0.25">
      <c r="A63" s="323" t="s">
        <v>361</v>
      </c>
      <c r="B63" s="324" t="s">
        <v>362</v>
      </c>
      <c r="C63" s="325"/>
      <c r="D63" s="325"/>
      <c r="E63" s="325">
        <v>164906954</v>
      </c>
      <c r="F63" s="325">
        <v>164906954</v>
      </c>
      <c r="G63" s="325"/>
      <c r="H63" s="326"/>
      <c r="I63" s="228"/>
      <c r="J63" s="242">
        <v>164906954</v>
      </c>
      <c r="K63" s="242">
        <v>164906954</v>
      </c>
      <c r="L63" s="242">
        <f t="shared" si="2"/>
        <v>0</v>
      </c>
      <c r="M63" s="242">
        <f t="shared" si="3"/>
        <v>0</v>
      </c>
    </row>
    <row r="64" spans="1:13" x14ac:dyDescent="0.25">
      <c r="A64" s="323" t="s">
        <v>363</v>
      </c>
      <c r="B64" s="324" t="s">
        <v>364</v>
      </c>
      <c r="C64" s="325"/>
      <c r="D64" s="325"/>
      <c r="E64" s="325">
        <v>70066813</v>
      </c>
      <c r="F64" s="325">
        <v>70066813</v>
      </c>
      <c r="G64" s="325"/>
      <c r="H64" s="326"/>
      <c r="I64" s="228"/>
      <c r="J64" s="242">
        <v>71543369</v>
      </c>
      <c r="K64" s="242">
        <v>71543369</v>
      </c>
      <c r="L64" s="242">
        <f t="shared" si="2"/>
        <v>-1476556</v>
      </c>
      <c r="M64" s="242">
        <f t="shared" si="3"/>
        <v>-1476556</v>
      </c>
    </row>
    <row r="65" spans="1:13" x14ac:dyDescent="0.25">
      <c r="A65" s="327" t="s">
        <v>365</v>
      </c>
      <c r="B65" s="328" t="s">
        <v>366</v>
      </c>
      <c r="C65" s="329"/>
      <c r="D65" s="329"/>
      <c r="E65" s="329">
        <v>16687153</v>
      </c>
      <c r="F65" s="329">
        <v>16687153</v>
      </c>
      <c r="G65" s="329"/>
      <c r="H65" s="330"/>
      <c r="I65" s="224"/>
      <c r="J65" s="242">
        <v>16687153</v>
      </c>
      <c r="K65" s="242">
        <v>16687153</v>
      </c>
      <c r="L65" s="242">
        <f t="shared" si="2"/>
        <v>0</v>
      </c>
      <c r="M65" s="242">
        <f t="shared" si="3"/>
        <v>0</v>
      </c>
    </row>
    <row r="66" spans="1:13" x14ac:dyDescent="0.25">
      <c r="A66" s="327" t="s">
        <v>367</v>
      </c>
      <c r="B66" s="328" t="s">
        <v>368</v>
      </c>
      <c r="C66" s="329"/>
      <c r="D66" s="329"/>
      <c r="E66" s="329">
        <v>7828800</v>
      </c>
      <c r="F66" s="329">
        <v>7828800</v>
      </c>
      <c r="G66" s="329"/>
      <c r="H66" s="330"/>
      <c r="I66" s="224"/>
      <c r="J66" s="242">
        <v>7828800</v>
      </c>
      <c r="K66" s="242">
        <v>7828800</v>
      </c>
      <c r="L66" s="242">
        <f t="shared" si="2"/>
        <v>0</v>
      </c>
      <c r="M66" s="242">
        <f t="shared" si="3"/>
        <v>0</v>
      </c>
    </row>
    <row r="67" spans="1:13" x14ac:dyDescent="0.25">
      <c r="A67" s="327" t="s">
        <v>369</v>
      </c>
      <c r="B67" s="328" t="s">
        <v>370</v>
      </c>
      <c r="C67" s="329"/>
      <c r="D67" s="329"/>
      <c r="E67" s="329">
        <v>45550860</v>
      </c>
      <c r="F67" s="329">
        <v>45550860</v>
      </c>
      <c r="G67" s="329"/>
      <c r="H67" s="330"/>
      <c r="I67" s="224"/>
      <c r="J67" s="242">
        <v>47027416</v>
      </c>
      <c r="K67" s="242">
        <v>47027416</v>
      </c>
      <c r="L67" s="242">
        <f t="shared" si="2"/>
        <v>-1476556</v>
      </c>
      <c r="M67" s="242">
        <f t="shared" si="3"/>
        <v>-1476556</v>
      </c>
    </row>
    <row r="68" spans="1:13" x14ac:dyDescent="0.25">
      <c r="A68" s="323" t="s">
        <v>371</v>
      </c>
      <c r="B68" s="324" t="s">
        <v>372</v>
      </c>
      <c r="C68" s="325"/>
      <c r="D68" s="325"/>
      <c r="E68" s="325">
        <v>234973767</v>
      </c>
      <c r="F68" s="325">
        <v>234973767</v>
      </c>
      <c r="G68" s="325"/>
      <c r="H68" s="326"/>
      <c r="I68" s="228"/>
      <c r="J68" s="242">
        <v>236450323</v>
      </c>
      <c r="K68" s="242">
        <v>236450323</v>
      </c>
      <c r="L68" s="242">
        <f t="shared" si="2"/>
        <v>-1476556</v>
      </c>
      <c r="M68" s="242">
        <f t="shared" si="3"/>
        <v>-1476556</v>
      </c>
    </row>
    <row r="69" spans="1:13" x14ac:dyDescent="0.25">
      <c r="A69" s="327" t="s">
        <v>373</v>
      </c>
      <c r="B69" s="328" t="s">
        <v>374</v>
      </c>
      <c r="C69" s="329"/>
      <c r="D69" s="329"/>
      <c r="E69" s="329">
        <v>234973767</v>
      </c>
      <c r="F69" s="329">
        <v>234973767</v>
      </c>
      <c r="G69" s="329"/>
      <c r="H69" s="330"/>
      <c r="I69" s="224"/>
      <c r="J69" s="242">
        <v>236450323</v>
      </c>
      <c r="K69" s="242">
        <v>236450323</v>
      </c>
      <c r="L69" s="242">
        <f t="shared" si="2"/>
        <v>-1476556</v>
      </c>
      <c r="M69" s="242">
        <f t="shared" si="3"/>
        <v>-1476556</v>
      </c>
    </row>
    <row r="70" spans="1:13" x14ac:dyDescent="0.25">
      <c r="A70" s="323" t="s">
        <v>375</v>
      </c>
      <c r="B70" s="324" t="s">
        <v>376</v>
      </c>
      <c r="C70" s="325"/>
      <c r="D70" s="325"/>
      <c r="E70" s="325">
        <v>2575942</v>
      </c>
      <c r="F70" s="325">
        <v>2575942</v>
      </c>
      <c r="G70" s="325"/>
      <c r="H70" s="326"/>
      <c r="I70" s="228"/>
      <c r="J70" s="242">
        <v>2575942</v>
      </c>
      <c r="K70" s="242">
        <v>2575942</v>
      </c>
      <c r="L70" s="242">
        <f t="shared" si="2"/>
        <v>0</v>
      </c>
      <c r="M70" s="242">
        <f t="shared" si="3"/>
        <v>0</v>
      </c>
    </row>
    <row r="71" spans="1:13" x14ac:dyDescent="0.25">
      <c r="A71" s="327" t="s">
        <v>377</v>
      </c>
      <c r="B71" s="328" t="s">
        <v>378</v>
      </c>
      <c r="C71" s="329"/>
      <c r="D71" s="329"/>
      <c r="E71" s="329">
        <v>2575942</v>
      </c>
      <c r="F71" s="329">
        <v>2575942</v>
      </c>
      <c r="G71" s="329"/>
      <c r="H71" s="330"/>
      <c r="I71" s="224"/>
      <c r="J71" s="242">
        <v>2575942</v>
      </c>
      <c r="K71" s="242">
        <v>2575942</v>
      </c>
      <c r="L71" s="242">
        <f t="shared" si="2"/>
        <v>0</v>
      </c>
      <c r="M71" s="242">
        <f t="shared" si="3"/>
        <v>0</v>
      </c>
    </row>
    <row r="72" spans="1:13" x14ac:dyDescent="0.25">
      <c r="A72" s="323" t="s">
        <v>379</v>
      </c>
      <c r="B72" s="324" t="s">
        <v>380</v>
      </c>
      <c r="C72" s="325"/>
      <c r="D72" s="325"/>
      <c r="E72" s="325">
        <v>81377341</v>
      </c>
      <c r="F72" s="325">
        <v>81377341</v>
      </c>
      <c r="G72" s="325"/>
      <c r="H72" s="326"/>
      <c r="I72" s="228"/>
      <c r="J72" s="242">
        <v>81718085</v>
      </c>
      <c r="K72" s="242">
        <v>81718085</v>
      </c>
      <c r="L72" s="242">
        <f t="shared" si="2"/>
        <v>-340744</v>
      </c>
      <c r="M72" s="242">
        <f t="shared" si="3"/>
        <v>-340744</v>
      </c>
    </row>
    <row r="73" spans="1:13" x14ac:dyDescent="0.25">
      <c r="A73" s="327" t="s">
        <v>381</v>
      </c>
      <c r="B73" s="328" t="s">
        <v>382</v>
      </c>
      <c r="C73" s="329"/>
      <c r="D73" s="329"/>
      <c r="E73" s="329">
        <v>45454108</v>
      </c>
      <c r="F73" s="329">
        <v>45454108</v>
      </c>
      <c r="G73" s="329"/>
      <c r="H73" s="330"/>
      <c r="I73" s="224"/>
      <c r="J73" s="242">
        <v>45454108</v>
      </c>
      <c r="K73" s="242">
        <v>45454108</v>
      </c>
      <c r="L73" s="242">
        <f t="shared" si="2"/>
        <v>0</v>
      </c>
      <c r="M73" s="242">
        <f t="shared" si="3"/>
        <v>0</v>
      </c>
    </row>
    <row r="74" spans="1:13" x14ac:dyDescent="0.25">
      <c r="A74" s="327" t="s">
        <v>385</v>
      </c>
      <c r="B74" s="328" t="s">
        <v>370</v>
      </c>
      <c r="C74" s="329"/>
      <c r="D74" s="329"/>
      <c r="E74" s="329">
        <v>5956404</v>
      </c>
      <c r="F74" s="329">
        <v>5956404</v>
      </c>
      <c r="G74" s="329"/>
      <c r="H74" s="330"/>
      <c r="I74" s="224"/>
      <c r="J74" s="242">
        <v>6297148</v>
      </c>
      <c r="K74" s="242">
        <v>6297148</v>
      </c>
      <c r="L74" s="242">
        <f t="shared" si="2"/>
        <v>-340744</v>
      </c>
      <c r="M74" s="242">
        <f t="shared" si="3"/>
        <v>-340744</v>
      </c>
    </row>
    <row r="75" spans="1:13" x14ac:dyDescent="0.25">
      <c r="A75" s="327" t="s">
        <v>386</v>
      </c>
      <c r="B75" s="328" t="s">
        <v>387</v>
      </c>
      <c r="C75" s="329"/>
      <c r="D75" s="329"/>
      <c r="E75" s="329">
        <v>29966829</v>
      </c>
      <c r="F75" s="329">
        <v>29966829</v>
      </c>
      <c r="G75" s="329"/>
      <c r="H75" s="330"/>
      <c r="I75" s="224"/>
      <c r="J75" s="242">
        <v>29966829</v>
      </c>
      <c r="K75" s="242">
        <v>29966829</v>
      </c>
      <c r="L75" s="242">
        <f t="shared" si="2"/>
        <v>0</v>
      </c>
      <c r="M75" s="242">
        <f t="shared" si="3"/>
        <v>0</v>
      </c>
    </row>
    <row r="76" spans="1:13" ht="14.4" thickBot="1" x14ac:dyDescent="0.3">
      <c r="A76" s="331" t="s">
        <v>388</v>
      </c>
      <c r="B76" s="332" t="s">
        <v>389</v>
      </c>
      <c r="C76" s="333"/>
      <c r="D76" s="333"/>
      <c r="E76" s="333">
        <v>274851407</v>
      </c>
      <c r="F76" s="333">
        <v>274851407</v>
      </c>
      <c r="G76" s="333"/>
      <c r="H76" s="334"/>
      <c r="I76" s="228"/>
      <c r="J76" s="242">
        <v>274851407</v>
      </c>
      <c r="K76" s="242">
        <v>274851407</v>
      </c>
      <c r="L76" s="242">
        <f t="shared" si="2"/>
        <v>0</v>
      </c>
      <c r="M76" s="242">
        <f t="shared" si="3"/>
        <v>0</v>
      </c>
    </row>
    <row r="77" spans="1:13" x14ac:dyDescent="0.25">
      <c r="C77" s="224"/>
      <c r="D77" s="224"/>
      <c r="E77" s="224"/>
      <c r="F77" s="224"/>
      <c r="G77" s="224"/>
      <c r="H77" s="224"/>
      <c r="I77" s="224"/>
    </row>
    <row r="78" spans="1:13" x14ac:dyDescent="0.25">
      <c r="B78" s="227" t="s">
        <v>390</v>
      </c>
      <c r="C78" s="228" t="s">
        <v>649</v>
      </c>
      <c r="D78" s="228" t="s">
        <v>649</v>
      </c>
      <c r="E78" s="228" t="s">
        <v>667</v>
      </c>
      <c r="F78" s="228" t="s">
        <v>667</v>
      </c>
      <c r="G78" s="228" t="s">
        <v>668</v>
      </c>
      <c r="H78" s="228" t="s">
        <v>668</v>
      </c>
      <c r="I78" s="22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75"/>
  <sheetViews>
    <sheetView topLeftCell="A9" workbookViewId="0">
      <pane ySplit="1" topLeftCell="A10" activePane="bottomLeft" state="frozen"/>
      <selection activeCell="A9" sqref="A9"/>
      <selection pane="bottomLeft" activeCell="C70" sqref="C70:D70"/>
    </sheetView>
  </sheetViews>
  <sheetFormatPr defaultColWidth="9.09765625" defaultRowHeight="13.8" x14ac:dyDescent="0.25"/>
  <cols>
    <col min="1" max="1" width="10.69921875" style="23" customWidth="1"/>
    <col min="2" max="2" width="52.69921875" style="23" customWidth="1"/>
    <col min="3" max="3" width="17.69921875" style="23" customWidth="1"/>
    <col min="4" max="4" width="48" style="23" customWidth="1"/>
    <col min="5" max="16384" width="9.09765625" style="25"/>
  </cols>
  <sheetData>
    <row r="1" spans="1:4" x14ac:dyDescent="0.25">
      <c r="A1" s="393" t="s">
        <v>190</v>
      </c>
      <c r="B1" s="394"/>
      <c r="C1" s="395"/>
      <c r="D1" s="395"/>
    </row>
    <row r="2" spans="1:4" x14ac:dyDescent="0.25">
      <c r="A2" s="393"/>
      <c r="B2" s="394"/>
      <c r="C2" s="396" t="s">
        <v>191</v>
      </c>
      <c r="D2" s="94" t="s">
        <v>128</v>
      </c>
    </row>
    <row r="3" spans="1:4" x14ac:dyDescent="0.25">
      <c r="A3" s="393" t="s">
        <v>210</v>
      </c>
      <c r="B3" s="394"/>
      <c r="C3" s="396" t="s">
        <v>192</v>
      </c>
      <c r="D3" s="94" t="s">
        <v>127</v>
      </c>
    </row>
    <row r="4" spans="1:4" x14ac:dyDescent="0.25">
      <c r="A4" s="394"/>
      <c r="B4" s="394"/>
      <c r="C4" s="396" t="s">
        <v>193</v>
      </c>
      <c r="D4" s="94" t="s">
        <v>127</v>
      </c>
    </row>
    <row r="5" spans="1:4" x14ac:dyDescent="0.25">
      <c r="A5" s="598" t="s">
        <v>194</v>
      </c>
      <c r="B5" s="598"/>
      <c r="C5" s="396" t="s">
        <v>195</v>
      </c>
      <c r="D5" s="397">
        <v>44732</v>
      </c>
    </row>
    <row r="6" spans="1:4" x14ac:dyDescent="0.25">
      <c r="A6" s="598"/>
      <c r="B6" s="598"/>
      <c r="C6" s="94" t="s">
        <v>196</v>
      </c>
      <c r="D6" s="398">
        <v>44682</v>
      </c>
    </row>
    <row r="7" spans="1:4" x14ac:dyDescent="0.25">
      <c r="A7" s="598"/>
      <c r="B7" s="598"/>
      <c r="C7" s="395"/>
      <c r="D7" s="399"/>
    </row>
    <row r="8" spans="1:4" ht="14.4" thickBot="1" x14ac:dyDescent="0.3">
      <c r="A8" s="400"/>
      <c r="B8" s="400"/>
      <c r="C8" s="401"/>
      <c r="D8" s="401"/>
    </row>
    <row r="9" spans="1:4" ht="14.4" thickTop="1" x14ac:dyDescent="0.25">
      <c r="A9" s="402" t="s">
        <v>197</v>
      </c>
      <c r="B9" s="403" t="s">
        <v>198</v>
      </c>
      <c r="C9" s="599" t="s">
        <v>199</v>
      </c>
      <c r="D9" s="600"/>
    </row>
    <row r="10" spans="1:4" x14ac:dyDescent="0.25">
      <c r="A10" s="404">
        <v>111</v>
      </c>
      <c r="B10" s="405" t="s">
        <v>211</v>
      </c>
      <c r="C10" s="601"/>
      <c r="D10" s="602"/>
    </row>
    <row r="11" spans="1:4" s="21" customFormat="1" x14ac:dyDescent="0.25">
      <c r="A11" s="189">
        <v>112</v>
      </c>
      <c r="B11" s="406"/>
      <c r="C11" s="448">
        <f>SUM(C12:C13)</f>
        <v>320499636</v>
      </c>
      <c r="D11" s="407"/>
    </row>
    <row r="12" spans="1:4" x14ac:dyDescent="0.25">
      <c r="A12" s="408" t="s">
        <v>200</v>
      </c>
      <c r="B12" s="409" t="s">
        <v>212</v>
      </c>
      <c r="C12" s="410">
        <v>24855735</v>
      </c>
      <c r="D12" s="411" t="s">
        <v>214</v>
      </c>
    </row>
    <row r="13" spans="1:4" x14ac:dyDescent="0.25">
      <c r="A13" s="408">
        <v>11212</v>
      </c>
      <c r="B13" s="409" t="s">
        <v>213</v>
      </c>
      <c r="C13" s="410">
        <v>295643901</v>
      </c>
      <c r="D13" s="411" t="s">
        <v>214</v>
      </c>
    </row>
    <row r="14" spans="1:4" x14ac:dyDescent="0.25">
      <c r="A14" s="408"/>
      <c r="B14" s="409"/>
      <c r="C14" s="410"/>
      <c r="D14" s="411"/>
    </row>
    <row r="15" spans="1:4" x14ac:dyDescent="0.25">
      <c r="A15" s="189">
        <v>128</v>
      </c>
      <c r="B15" s="273" t="s">
        <v>215</v>
      </c>
      <c r="C15" s="412">
        <v>1121632520</v>
      </c>
      <c r="D15" s="413" t="s">
        <v>214</v>
      </c>
    </row>
    <row r="16" spans="1:4" x14ac:dyDescent="0.25">
      <c r="A16" s="414"/>
      <c r="B16" s="275"/>
      <c r="C16" s="415"/>
      <c r="D16" s="416"/>
    </row>
    <row r="17" spans="1:4" x14ac:dyDescent="0.25">
      <c r="A17" s="189">
        <v>131</v>
      </c>
      <c r="B17" s="273" t="s">
        <v>488</v>
      </c>
      <c r="C17" s="417">
        <v>191632840</v>
      </c>
      <c r="D17" s="418" t="s">
        <v>643</v>
      </c>
    </row>
    <row r="18" spans="1:4" x14ac:dyDescent="0.25">
      <c r="A18" s="414"/>
      <c r="B18" s="275"/>
      <c r="C18" s="415"/>
      <c r="D18" s="416"/>
    </row>
    <row r="19" spans="1:4" x14ac:dyDescent="0.25">
      <c r="A19" s="189">
        <v>133</v>
      </c>
      <c r="B19" s="273" t="s">
        <v>488</v>
      </c>
      <c r="C19" s="417">
        <v>977315268</v>
      </c>
      <c r="D19" s="418"/>
    </row>
    <row r="20" spans="1:4" s="28" customFormat="1" x14ac:dyDescent="0.25">
      <c r="A20" s="414"/>
      <c r="B20" s="275" t="s">
        <v>489</v>
      </c>
      <c r="C20" s="419"/>
      <c r="D20" s="277"/>
    </row>
    <row r="21" spans="1:4" ht="39.6" x14ac:dyDescent="0.25">
      <c r="A21" s="189"/>
      <c r="B21" s="271" t="s">
        <v>400</v>
      </c>
      <c r="C21" s="420"/>
      <c r="D21" s="421"/>
    </row>
    <row r="22" spans="1:4" x14ac:dyDescent="0.25">
      <c r="A22" s="189"/>
      <c r="B22" s="420"/>
      <c r="C22" s="603"/>
      <c r="D22" s="604"/>
    </row>
    <row r="23" spans="1:4" x14ac:dyDescent="0.25">
      <c r="A23" s="189">
        <v>1388</v>
      </c>
      <c r="B23" s="273" t="s">
        <v>626</v>
      </c>
      <c r="C23" s="417">
        <v>31946553</v>
      </c>
      <c r="D23" s="418" t="s">
        <v>208</v>
      </c>
    </row>
    <row r="24" spans="1:4" x14ac:dyDescent="0.25">
      <c r="A24" s="189"/>
      <c r="B24" s="273"/>
      <c r="C24" s="417"/>
      <c r="D24" s="418"/>
    </row>
    <row r="25" spans="1:4" s="23" customFormat="1" x14ac:dyDescent="0.25">
      <c r="A25" s="189">
        <v>242</v>
      </c>
      <c r="B25" s="273" t="s">
        <v>585</v>
      </c>
      <c r="C25" s="417">
        <v>154004992</v>
      </c>
      <c r="D25" s="422" t="s">
        <v>644</v>
      </c>
    </row>
    <row r="26" spans="1:4" s="23" customFormat="1" x14ac:dyDescent="0.25">
      <c r="A26" s="189"/>
      <c r="B26" s="273"/>
      <c r="C26" s="417"/>
      <c r="D26" s="418"/>
    </row>
    <row r="27" spans="1:4" x14ac:dyDescent="0.25">
      <c r="A27" s="189" t="s">
        <v>219</v>
      </c>
      <c r="B27" s="273" t="s">
        <v>182</v>
      </c>
      <c r="C27" s="412"/>
      <c r="D27" s="418"/>
    </row>
    <row r="28" spans="1:4" x14ac:dyDescent="0.25">
      <c r="A28" s="189"/>
      <c r="B28" s="273"/>
      <c r="C28" s="412"/>
      <c r="D28" s="418"/>
    </row>
    <row r="29" spans="1:4" ht="26.4" x14ac:dyDescent="0.25">
      <c r="A29" s="189">
        <v>244</v>
      </c>
      <c r="B29" s="273" t="s">
        <v>202</v>
      </c>
      <c r="C29" s="423">
        <v>27312000</v>
      </c>
      <c r="D29" s="418" t="s">
        <v>150</v>
      </c>
    </row>
    <row r="30" spans="1:4" x14ac:dyDescent="0.25">
      <c r="A30" s="189"/>
      <c r="B30" s="273"/>
      <c r="C30" s="423"/>
      <c r="D30" s="418"/>
    </row>
    <row r="31" spans="1:4" x14ac:dyDescent="0.25">
      <c r="A31" s="189">
        <v>331</v>
      </c>
      <c r="B31" s="273" t="s">
        <v>203</v>
      </c>
      <c r="C31" s="423">
        <f>SUM(C32:C35)</f>
        <v>19113222</v>
      </c>
      <c r="D31" s="424" t="s">
        <v>182</v>
      </c>
    </row>
    <row r="32" spans="1:4" x14ac:dyDescent="0.25">
      <c r="A32" s="414"/>
      <c r="B32" s="275" t="s">
        <v>420</v>
      </c>
      <c r="C32" s="419"/>
      <c r="D32" s="277"/>
    </row>
    <row r="33" spans="1:6" x14ac:dyDescent="0.25">
      <c r="A33" s="414"/>
      <c r="B33" s="275" t="s">
        <v>421</v>
      </c>
      <c r="C33" s="419">
        <v>13679280</v>
      </c>
      <c r="D33" s="277" t="s">
        <v>635</v>
      </c>
    </row>
    <row r="34" spans="1:6" x14ac:dyDescent="0.25">
      <c r="A34" s="414"/>
      <c r="B34" s="275" t="s">
        <v>227</v>
      </c>
      <c r="C34" s="419">
        <v>4333942</v>
      </c>
      <c r="D34" s="277" t="s">
        <v>636</v>
      </c>
    </row>
    <row r="35" spans="1:6" x14ac:dyDescent="0.25">
      <c r="A35" s="414"/>
      <c r="B35" s="275" t="s">
        <v>637</v>
      </c>
      <c r="C35" s="419">
        <v>1100000</v>
      </c>
      <c r="D35" s="277" t="s">
        <v>638</v>
      </c>
    </row>
    <row r="36" spans="1:6" x14ac:dyDescent="0.25">
      <c r="A36" s="414"/>
      <c r="B36" s="273" t="s">
        <v>492</v>
      </c>
      <c r="C36" s="425">
        <f>SUM(C37:C37)</f>
        <v>421957</v>
      </c>
      <c r="D36" s="426" t="s">
        <v>182</v>
      </c>
    </row>
    <row r="37" spans="1:6" ht="26.4" x14ac:dyDescent="0.25">
      <c r="A37" s="414"/>
      <c r="B37" s="275" t="s">
        <v>422</v>
      </c>
      <c r="C37" s="427">
        <v>421957</v>
      </c>
      <c r="D37" s="277"/>
      <c r="F37" s="462"/>
    </row>
    <row r="38" spans="1:6" x14ac:dyDescent="0.25">
      <c r="A38" s="414"/>
      <c r="B38" s="275"/>
      <c r="C38" s="428"/>
      <c r="D38" s="277"/>
    </row>
    <row r="39" spans="1:6" x14ac:dyDescent="0.25">
      <c r="A39" s="189">
        <v>3334</v>
      </c>
      <c r="B39" s="273" t="s">
        <v>208</v>
      </c>
      <c r="C39" s="425"/>
      <c r="D39" s="418"/>
    </row>
    <row r="40" spans="1:6" x14ac:dyDescent="0.25">
      <c r="A40" s="408"/>
      <c r="B40" s="271"/>
      <c r="C40" s="390"/>
      <c r="D40" s="429"/>
    </row>
    <row r="41" spans="1:6" x14ac:dyDescent="0.25">
      <c r="A41" s="189">
        <v>3335</v>
      </c>
      <c r="B41" s="273"/>
      <c r="C41" s="430">
        <f>SUM(C42:C45)</f>
        <v>5622227</v>
      </c>
      <c r="D41" s="426"/>
    </row>
    <row r="42" spans="1:6" x14ac:dyDescent="0.25">
      <c r="A42" s="408"/>
      <c r="B42" s="409" t="s">
        <v>619</v>
      </c>
      <c r="C42" s="410">
        <v>1353774</v>
      </c>
      <c r="D42" s="411" t="s">
        <v>621</v>
      </c>
    </row>
    <row r="43" spans="1:6" x14ac:dyDescent="0.25">
      <c r="A43" s="408"/>
      <c r="B43" s="409" t="s">
        <v>620</v>
      </c>
      <c r="C43" s="410">
        <v>2899501</v>
      </c>
      <c r="D43" s="411" t="s">
        <v>621</v>
      </c>
    </row>
    <row r="44" spans="1:6" x14ac:dyDescent="0.25">
      <c r="A44" s="408"/>
      <c r="B44" s="409" t="s">
        <v>634</v>
      </c>
      <c r="C44" s="410">
        <v>1368952</v>
      </c>
      <c r="D44" s="411" t="s">
        <v>621</v>
      </c>
    </row>
    <row r="45" spans="1:6" x14ac:dyDescent="0.25">
      <c r="A45" s="408"/>
      <c r="B45" s="409"/>
      <c r="C45" s="410"/>
      <c r="D45" s="411"/>
    </row>
    <row r="46" spans="1:6" x14ac:dyDescent="0.25">
      <c r="A46" s="189">
        <v>334</v>
      </c>
      <c r="B46" s="273" t="s">
        <v>586</v>
      </c>
      <c r="C46" s="431">
        <v>132856662</v>
      </c>
      <c r="D46" s="432" t="s">
        <v>633</v>
      </c>
    </row>
    <row r="47" spans="1:6" x14ac:dyDescent="0.25">
      <c r="A47" s="408"/>
      <c r="B47" s="409"/>
      <c r="C47" s="410"/>
      <c r="D47" s="411"/>
    </row>
    <row r="48" spans="1:6" x14ac:dyDescent="0.25">
      <c r="A48" s="189">
        <v>335</v>
      </c>
      <c r="B48" s="273" t="s">
        <v>586</v>
      </c>
      <c r="C48" s="431">
        <f>SUM(C49:C50)</f>
        <v>0</v>
      </c>
      <c r="D48" s="418"/>
    </row>
    <row r="49" spans="1:5" x14ac:dyDescent="0.25">
      <c r="A49" s="414"/>
      <c r="B49" s="275"/>
      <c r="C49" s="433"/>
      <c r="D49" s="434"/>
    </row>
    <row r="50" spans="1:5" x14ac:dyDescent="0.25">
      <c r="A50" s="414"/>
      <c r="B50" s="275"/>
      <c r="C50" s="433"/>
      <c r="D50" s="434"/>
    </row>
    <row r="51" spans="1:5" x14ac:dyDescent="0.25">
      <c r="A51" s="189">
        <v>3382</v>
      </c>
      <c r="B51" s="273" t="s">
        <v>235</v>
      </c>
      <c r="C51" s="435">
        <f>SUM(C52:C52)</f>
        <v>2780200</v>
      </c>
      <c r="D51" s="436" t="s">
        <v>182</v>
      </c>
    </row>
    <row r="52" spans="1:5" x14ac:dyDescent="0.25">
      <c r="A52" s="414"/>
      <c r="B52" s="275" t="s">
        <v>639</v>
      </c>
      <c r="C52" s="433">
        <v>2780200</v>
      </c>
      <c r="D52" s="434"/>
    </row>
    <row r="53" spans="1:5" ht="15" customHeight="1" x14ac:dyDescent="0.25">
      <c r="A53" s="189" t="s">
        <v>171</v>
      </c>
      <c r="B53" s="273" t="s">
        <v>208</v>
      </c>
      <c r="C53" s="437"/>
      <c r="D53" s="411"/>
    </row>
    <row r="54" spans="1:5" x14ac:dyDescent="0.25">
      <c r="A54" s="408"/>
      <c r="B54" s="271"/>
      <c r="C54" s="438"/>
      <c r="D54" s="411"/>
    </row>
    <row r="55" spans="1:5" x14ac:dyDescent="0.25">
      <c r="A55" s="189">
        <v>3388</v>
      </c>
      <c r="B55" s="273" t="s">
        <v>431</v>
      </c>
      <c r="C55" s="425">
        <f>SUM(C56:C57)</f>
        <v>3490100</v>
      </c>
      <c r="D55" s="418"/>
    </row>
    <row r="56" spans="1:5" s="28" customFormat="1" x14ac:dyDescent="0.25">
      <c r="A56" s="414"/>
      <c r="B56" s="275" t="s">
        <v>640</v>
      </c>
      <c r="C56" s="439">
        <v>3490100</v>
      </c>
      <c r="D56" s="277"/>
    </row>
    <row r="57" spans="1:5" s="28" customFormat="1" x14ac:dyDescent="0.25">
      <c r="A57" s="414"/>
      <c r="B57" s="275"/>
      <c r="C57" s="440"/>
      <c r="D57" s="277"/>
    </row>
    <row r="58" spans="1:5" x14ac:dyDescent="0.25">
      <c r="A58" s="189"/>
      <c r="B58" s="273"/>
      <c r="C58" s="423"/>
      <c r="D58" s="418"/>
    </row>
    <row r="59" spans="1:5" x14ac:dyDescent="0.25">
      <c r="A59" s="189">
        <v>511</v>
      </c>
      <c r="B59" s="273" t="s">
        <v>641</v>
      </c>
      <c r="C59" s="441">
        <v>2157100</v>
      </c>
      <c r="D59" s="442">
        <v>380229722</v>
      </c>
      <c r="E59" s="25">
        <f>D59/C59</f>
        <v>176.26893607157757</v>
      </c>
    </row>
    <row r="60" spans="1:5" x14ac:dyDescent="0.25">
      <c r="A60" s="408"/>
      <c r="B60" s="271"/>
      <c r="C60" s="423"/>
      <c r="D60" s="418"/>
    </row>
    <row r="61" spans="1:5" x14ac:dyDescent="0.25">
      <c r="A61" s="189">
        <v>642</v>
      </c>
      <c r="B61" s="273" t="s">
        <v>182</v>
      </c>
      <c r="C61" s="423"/>
      <c r="D61" s="418"/>
    </row>
    <row r="62" spans="1:5" x14ac:dyDescent="0.25">
      <c r="A62" s="408"/>
      <c r="B62" s="271"/>
      <c r="C62" s="443"/>
      <c r="D62" s="444"/>
    </row>
    <row r="63" spans="1:5" x14ac:dyDescent="0.25">
      <c r="A63" s="189">
        <v>515</v>
      </c>
      <c r="B63" s="273" t="s">
        <v>615</v>
      </c>
      <c r="C63" s="423">
        <f>SUM(C64:C66)</f>
        <v>4466576</v>
      </c>
      <c r="D63" s="418" t="s">
        <v>129</v>
      </c>
    </row>
    <row r="64" spans="1:5" x14ac:dyDescent="0.25">
      <c r="A64" s="408"/>
      <c r="B64" s="271" t="s">
        <v>502</v>
      </c>
      <c r="C64" s="420">
        <v>84527</v>
      </c>
      <c r="D64" s="421" t="s">
        <v>129</v>
      </c>
    </row>
    <row r="65" spans="1:4" x14ac:dyDescent="0.25">
      <c r="A65" s="408"/>
      <c r="B65" s="271" t="s">
        <v>547</v>
      </c>
      <c r="C65" s="420"/>
      <c r="D65" s="421" t="s">
        <v>129</v>
      </c>
    </row>
    <row r="66" spans="1:4" x14ac:dyDescent="0.25">
      <c r="A66" s="408"/>
      <c r="B66" s="271" t="s">
        <v>546</v>
      </c>
      <c r="C66" s="420">
        <v>4382049</v>
      </c>
      <c r="D66" s="421" t="s">
        <v>129</v>
      </c>
    </row>
    <row r="67" spans="1:4" x14ac:dyDescent="0.25">
      <c r="A67" s="408"/>
      <c r="B67" s="271"/>
      <c r="C67" s="420"/>
      <c r="D67" s="421"/>
    </row>
    <row r="68" spans="1:4" x14ac:dyDescent="0.25">
      <c r="A68" s="189">
        <v>635</v>
      </c>
      <c r="B68" s="273" t="s">
        <v>615</v>
      </c>
      <c r="C68" s="423">
        <f>SUM(C69)</f>
        <v>1554192</v>
      </c>
      <c r="D68" s="418" t="s">
        <v>208</v>
      </c>
    </row>
    <row r="69" spans="1:4" x14ac:dyDescent="0.25">
      <c r="A69" s="408"/>
      <c r="B69" s="271" t="s">
        <v>547</v>
      </c>
      <c r="C69" s="445">
        <v>1554192</v>
      </c>
      <c r="D69" s="411"/>
    </row>
    <row r="70" spans="1:4" ht="37.5" customHeight="1" x14ac:dyDescent="0.25">
      <c r="A70" s="189" t="s">
        <v>442</v>
      </c>
      <c r="B70" s="271"/>
      <c r="C70" s="608" t="s">
        <v>642</v>
      </c>
      <c r="D70" s="609"/>
    </row>
    <row r="71" spans="1:4" x14ac:dyDescent="0.25">
      <c r="A71" s="408"/>
      <c r="B71" s="271"/>
      <c r="C71" s="606"/>
      <c r="D71" s="607"/>
    </row>
    <row r="72" spans="1:4" ht="45.75" customHeight="1" x14ac:dyDescent="0.25">
      <c r="A72" s="408"/>
      <c r="B72" s="271"/>
      <c r="C72" s="594" t="s">
        <v>413</v>
      </c>
      <c r="D72" s="595"/>
    </row>
    <row r="73" spans="1:4" x14ac:dyDescent="0.25">
      <c r="A73" s="408"/>
      <c r="B73" s="271"/>
      <c r="C73" s="594" t="s">
        <v>412</v>
      </c>
      <c r="D73" s="595"/>
    </row>
    <row r="74" spans="1:4" ht="72" customHeight="1" thickBot="1" x14ac:dyDescent="0.3">
      <c r="A74" s="446"/>
      <c r="B74" s="447"/>
      <c r="C74" s="596" t="s">
        <v>415</v>
      </c>
      <c r="D74" s="597"/>
    </row>
    <row r="75" spans="1:4" ht="14.4" thickTop="1" x14ac:dyDescent="0.25"/>
  </sheetData>
  <mergeCells count="9">
    <mergeCell ref="C71:D71"/>
    <mergeCell ref="C72:D72"/>
    <mergeCell ref="C73:D73"/>
    <mergeCell ref="C74:D74"/>
    <mergeCell ref="A5:B7"/>
    <mergeCell ref="C9:D9"/>
    <mergeCell ref="C10:D10"/>
    <mergeCell ref="C22:D22"/>
    <mergeCell ref="C70:D70"/>
  </mergeCells>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79"/>
  <sheetViews>
    <sheetView workbookViewId="0">
      <pane ySplit="1" topLeftCell="A56" activePane="bottomLeft" state="frozen"/>
      <selection pane="bottomLeft" activeCell="H61" sqref="H61"/>
    </sheetView>
  </sheetViews>
  <sheetFormatPr defaultRowHeight="13.8" x14ac:dyDescent="0.25"/>
  <cols>
    <col min="1" max="1" width="7.296875" customWidth="1"/>
    <col min="2" max="2" width="27.8984375" customWidth="1"/>
    <col min="3" max="3" width="15.19921875" customWidth="1"/>
    <col min="4" max="6" width="15.69921875" customWidth="1"/>
    <col min="7" max="7" width="15.59765625" customWidth="1"/>
    <col min="8" max="8" width="16.09765625" customWidth="1"/>
    <col min="9" max="9" width="8.3984375" customWidth="1"/>
    <col min="10" max="10" width="16.09765625" customWidth="1"/>
    <col min="11" max="12" width="13.59765625" style="242" bestFit="1" customWidth="1"/>
    <col min="13" max="13" width="12.59765625" style="242" bestFit="1" customWidth="1"/>
    <col min="14" max="14" width="12" style="242" bestFit="1" customWidth="1"/>
  </cols>
  <sheetData>
    <row r="1" spans="1:14" x14ac:dyDescent="0.25">
      <c r="A1" s="471" t="s">
        <v>7</v>
      </c>
      <c r="B1" s="472" t="s">
        <v>238</v>
      </c>
      <c r="C1" s="472" t="s">
        <v>239</v>
      </c>
      <c r="D1" s="472" t="s">
        <v>240</v>
      </c>
      <c r="E1" s="472" t="s">
        <v>450</v>
      </c>
      <c r="F1" s="472" t="s">
        <v>451</v>
      </c>
      <c r="G1" s="472" t="s">
        <v>243</v>
      </c>
      <c r="H1" s="473" t="s">
        <v>244</v>
      </c>
      <c r="I1" s="474"/>
      <c r="J1" s="474" t="s">
        <v>199</v>
      </c>
    </row>
    <row r="2" spans="1:14" x14ac:dyDescent="0.25">
      <c r="A2" s="463" t="s">
        <v>245</v>
      </c>
      <c r="B2" s="464" t="s">
        <v>246</v>
      </c>
      <c r="C2" s="465">
        <v>537740223</v>
      </c>
      <c r="D2" s="465"/>
      <c r="E2" s="465">
        <v>187127217</v>
      </c>
      <c r="F2" s="465">
        <v>404367804</v>
      </c>
      <c r="G2" s="465">
        <v>320499636</v>
      </c>
      <c r="H2" s="466"/>
      <c r="I2" s="318"/>
      <c r="J2" s="318" t="s">
        <v>129</v>
      </c>
      <c r="K2" s="242">
        <v>320499636</v>
      </c>
      <c r="M2" s="242">
        <f>G2-K2</f>
        <v>0</v>
      </c>
      <c r="N2" s="242">
        <f>H2-L2</f>
        <v>0</v>
      </c>
    </row>
    <row r="3" spans="1:14" x14ac:dyDescent="0.25">
      <c r="A3" s="243" t="s">
        <v>247</v>
      </c>
      <c r="B3" s="244" t="s">
        <v>248</v>
      </c>
      <c r="C3" s="245">
        <v>537740223</v>
      </c>
      <c r="D3" s="245"/>
      <c r="E3" s="245">
        <v>187127217</v>
      </c>
      <c r="F3" s="245">
        <v>404367804</v>
      </c>
      <c r="G3" s="245">
        <v>320499636</v>
      </c>
      <c r="H3" s="246"/>
      <c r="I3" s="248"/>
      <c r="J3" s="248"/>
      <c r="K3" s="242">
        <v>320499636</v>
      </c>
      <c r="M3" s="242">
        <f t="shared" ref="M3:M57" si="0">G3-K3</f>
        <v>0</v>
      </c>
      <c r="N3" s="242">
        <f t="shared" ref="N3:N57" si="1">H3-L3</f>
        <v>0</v>
      </c>
    </row>
    <row r="4" spans="1:14" x14ac:dyDescent="0.25">
      <c r="A4" s="243" t="s">
        <v>200</v>
      </c>
      <c r="B4" s="244" t="s">
        <v>645</v>
      </c>
      <c r="C4" s="245">
        <v>24851650</v>
      </c>
      <c r="D4" s="245"/>
      <c r="E4" s="245">
        <v>4085</v>
      </c>
      <c r="F4" s="245"/>
      <c r="G4" s="245">
        <v>24855735</v>
      </c>
      <c r="H4" s="246"/>
      <c r="I4" s="248"/>
      <c r="J4" s="248"/>
      <c r="K4" s="242">
        <v>24855735</v>
      </c>
      <c r="M4" s="242">
        <f t="shared" si="0"/>
        <v>0</v>
      </c>
      <c r="N4" s="242">
        <f t="shared" si="1"/>
        <v>0</v>
      </c>
    </row>
    <row r="5" spans="1:14" x14ac:dyDescent="0.25">
      <c r="A5" s="243" t="s">
        <v>249</v>
      </c>
      <c r="B5" s="244" t="s">
        <v>646</v>
      </c>
      <c r="C5" s="245">
        <v>512888573</v>
      </c>
      <c r="D5" s="245"/>
      <c r="E5" s="245">
        <v>187123132</v>
      </c>
      <c r="F5" s="245">
        <v>404367804</v>
      </c>
      <c r="G5" s="245">
        <v>295643901</v>
      </c>
      <c r="H5" s="246"/>
      <c r="I5" s="248"/>
      <c r="J5" s="248"/>
      <c r="K5" s="242">
        <v>295643901</v>
      </c>
      <c r="M5" s="242">
        <f t="shared" si="0"/>
        <v>0</v>
      </c>
      <c r="N5" s="242">
        <f t="shared" si="1"/>
        <v>0</v>
      </c>
    </row>
    <row r="6" spans="1:14" x14ac:dyDescent="0.25">
      <c r="A6" s="463" t="s">
        <v>250</v>
      </c>
      <c r="B6" s="464" t="s">
        <v>251</v>
      </c>
      <c r="C6" s="465"/>
      <c r="D6" s="465"/>
      <c r="E6" s="465"/>
      <c r="F6" s="465"/>
      <c r="G6" s="465"/>
      <c r="H6" s="466"/>
      <c r="I6" s="318"/>
      <c r="J6" s="318"/>
      <c r="M6" s="242">
        <f t="shared" si="0"/>
        <v>0</v>
      </c>
      <c r="N6" s="242">
        <f t="shared" si="1"/>
        <v>0</v>
      </c>
    </row>
    <row r="7" spans="1:14" x14ac:dyDescent="0.25">
      <c r="A7" s="243" t="s">
        <v>252</v>
      </c>
      <c r="B7" s="244" t="s">
        <v>253</v>
      </c>
      <c r="C7" s="245"/>
      <c r="D7" s="245"/>
      <c r="E7" s="245"/>
      <c r="F7" s="245"/>
      <c r="G7" s="245"/>
      <c r="H7" s="246"/>
      <c r="I7" s="248"/>
      <c r="J7" s="248"/>
      <c r="M7" s="242">
        <f t="shared" si="0"/>
        <v>0</v>
      </c>
      <c r="N7" s="242">
        <f t="shared" si="1"/>
        <v>0</v>
      </c>
    </row>
    <row r="8" spans="1:14" x14ac:dyDescent="0.25">
      <c r="A8" s="463" t="s">
        <v>254</v>
      </c>
      <c r="B8" s="464" t="s">
        <v>255</v>
      </c>
      <c r="C8" s="465">
        <v>1121632520</v>
      </c>
      <c r="D8" s="465"/>
      <c r="E8" s="465"/>
      <c r="F8" s="465"/>
      <c r="G8" s="465">
        <v>1121632520</v>
      </c>
      <c r="H8" s="466"/>
      <c r="I8" s="318"/>
      <c r="J8" s="318" t="s">
        <v>129</v>
      </c>
      <c r="K8" s="242">
        <v>1121632520</v>
      </c>
      <c r="M8" s="242">
        <f t="shared" si="0"/>
        <v>0</v>
      </c>
      <c r="N8" s="242">
        <f t="shared" si="1"/>
        <v>0</v>
      </c>
    </row>
    <row r="9" spans="1:14" x14ac:dyDescent="0.25">
      <c r="A9" s="243" t="s">
        <v>256</v>
      </c>
      <c r="B9" s="244" t="s">
        <v>257</v>
      </c>
      <c r="C9" s="245">
        <v>1121632520</v>
      </c>
      <c r="D9" s="245"/>
      <c r="E9" s="245"/>
      <c r="F9" s="245"/>
      <c r="G9" s="245">
        <v>1121632520</v>
      </c>
      <c r="H9" s="246"/>
      <c r="I9" s="248"/>
      <c r="J9" s="248"/>
      <c r="K9" s="242">
        <v>1121632520</v>
      </c>
      <c r="M9" s="242">
        <f t="shared" si="0"/>
        <v>0</v>
      </c>
      <c r="N9" s="242">
        <f t="shared" si="1"/>
        <v>0</v>
      </c>
    </row>
    <row r="10" spans="1:14" x14ac:dyDescent="0.25">
      <c r="A10" s="233" t="s">
        <v>258</v>
      </c>
      <c r="B10" s="234" t="s">
        <v>259</v>
      </c>
      <c r="C10" s="235"/>
      <c r="D10" s="235"/>
      <c r="E10" s="235">
        <v>380229722</v>
      </c>
      <c r="F10" s="235">
        <v>188596882</v>
      </c>
      <c r="G10" s="235">
        <v>191632840</v>
      </c>
      <c r="H10" s="236"/>
      <c r="I10" s="228"/>
      <c r="J10" s="228" t="s">
        <v>129</v>
      </c>
      <c r="K10" s="242">
        <v>191632840</v>
      </c>
      <c r="M10" s="242">
        <f t="shared" si="0"/>
        <v>0</v>
      </c>
      <c r="N10" s="242">
        <f t="shared" si="1"/>
        <v>0</v>
      </c>
    </row>
    <row r="11" spans="1:14" x14ac:dyDescent="0.25">
      <c r="A11" s="238" t="s">
        <v>260</v>
      </c>
      <c r="B11" s="239" t="s">
        <v>261</v>
      </c>
      <c r="C11" s="240"/>
      <c r="D11" s="240"/>
      <c r="E11" s="240">
        <v>380229722</v>
      </c>
      <c r="F11" s="240">
        <v>188596882</v>
      </c>
      <c r="G11" s="240">
        <v>191632840</v>
      </c>
      <c r="H11" s="241"/>
      <c r="I11" s="224"/>
      <c r="J11" s="224"/>
      <c r="K11" s="242">
        <v>191632840</v>
      </c>
      <c r="M11" s="242">
        <f t="shared" si="0"/>
        <v>0</v>
      </c>
      <c r="N11" s="242">
        <f t="shared" si="1"/>
        <v>0</v>
      </c>
    </row>
    <row r="12" spans="1:14" x14ac:dyDescent="0.25">
      <c r="A12" s="238" t="s">
        <v>262</v>
      </c>
      <c r="B12" s="239" t="s">
        <v>263</v>
      </c>
      <c r="C12" s="240"/>
      <c r="D12" s="240"/>
      <c r="E12" s="240">
        <v>380229722</v>
      </c>
      <c r="F12" s="240">
        <v>188596882</v>
      </c>
      <c r="G12" s="240">
        <v>191632840</v>
      </c>
      <c r="H12" s="241"/>
      <c r="I12" s="224"/>
      <c r="J12" s="224"/>
      <c r="K12" s="242">
        <v>191632840</v>
      </c>
      <c r="M12" s="242">
        <f t="shared" si="0"/>
        <v>0</v>
      </c>
      <c r="N12" s="242">
        <f t="shared" si="1"/>
        <v>0</v>
      </c>
    </row>
    <row r="13" spans="1:14" x14ac:dyDescent="0.25">
      <c r="A13" s="238" t="s">
        <v>264</v>
      </c>
      <c r="B13" s="239" t="s">
        <v>265</v>
      </c>
      <c r="C13" s="240"/>
      <c r="D13" s="240"/>
      <c r="E13" s="240">
        <v>380229722</v>
      </c>
      <c r="F13" s="240">
        <v>188596882</v>
      </c>
      <c r="G13" s="240">
        <v>191632840</v>
      </c>
      <c r="H13" s="241"/>
      <c r="I13" s="224"/>
      <c r="J13" s="224"/>
      <c r="K13" s="242">
        <v>191632840</v>
      </c>
      <c r="M13" s="242">
        <f t="shared" si="0"/>
        <v>0</v>
      </c>
      <c r="N13" s="242">
        <f t="shared" si="1"/>
        <v>0</v>
      </c>
    </row>
    <row r="14" spans="1:14" x14ac:dyDescent="0.25">
      <c r="A14" s="233" t="s">
        <v>266</v>
      </c>
      <c r="B14" s="234" t="s">
        <v>267</v>
      </c>
      <c r="C14" s="235">
        <v>960391078</v>
      </c>
      <c r="D14" s="235"/>
      <c r="E14" s="235">
        <v>16924190</v>
      </c>
      <c r="F14" s="235"/>
      <c r="G14" s="235">
        <v>977315268</v>
      </c>
      <c r="H14" s="236"/>
      <c r="I14" s="228"/>
      <c r="J14" s="228" t="s">
        <v>129</v>
      </c>
      <c r="K14" s="242">
        <v>977315268</v>
      </c>
      <c r="M14" s="242">
        <f t="shared" si="0"/>
        <v>0</v>
      </c>
      <c r="N14" s="242">
        <f t="shared" si="1"/>
        <v>0</v>
      </c>
    </row>
    <row r="15" spans="1:14" x14ac:dyDescent="0.25">
      <c r="A15" s="238" t="s">
        <v>268</v>
      </c>
      <c r="B15" s="239" t="s">
        <v>269</v>
      </c>
      <c r="C15" s="240">
        <v>960391078</v>
      </c>
      <c r="D15" s="240"/>
      <c r="E15" s="240">
        <v>16924190</v>
      </c>
      <c r="F15" s="240"/>
      <c r="G15" s="240">
        <v>977315268</v>
      </c>
      <c r="H15" s="241"/>
      <c r="I15" s="224"/>
      <c r="J15" s="224"/>
      <c r="K15" s="242">
        <v>977315268</v>
      </c>
      <c r="M15" s="242">
        <f t="shared" si="0"/>
        <v>0</v>
      </c>
      <c r="N15" s="242">
        <f t="shared" si="1"/>
        <v>0</v>
      </c>
    </row>
    <row r="16" spans="1:14" x14ac:dyDescent="0.25">
      <c r="A16" s="238" t="s">
        <v>270</v>
      </c>
      <c r="B16" s="239" t="s">
        <v>269</v>
      </c>
      <c r="C16" s="240">
        <v>960391078</v>
      </c>
      <c r="D16" s="240"/>
      <c r="E16" s="240">
        <v>16924190</v>
      </c>
      <c r="F16" s="240"/>
      <c r="G16" s="240">
        <v>977315268</v>
      </c>
      <c r="H16" s="241"/>
      <c r="I16" s="224"/>
      <c r="J16" s="224"/>
      <c r="K16" s="242">
        <v>977315268</v>
      </c>
      <c r="M16" s="242">
        <f t="shared" si="0"/>
        <v>0</v>
      </c>
      <c r="N16" s="242">
        <f t="shared" si="1"/>
        <v>0</v>
      </c>
    </row>
    <row r="17" spans="1:14" x14ac:dyDescent="0.25">
      <c r="A17" s="233" t="s">
        <v>271</v>
      </c>
      <c r="B17" s="234" t="s">
        <v>272</v>
      </c>
      <c r="C17" s="235">
        <v>31946553</v>
      </c>
      <c r="D17" s="235"/>
      <c r="E17" s="235">
        <v>4382049</v>
      </c>
      <c r="F17" s="235"/>
      <c r="G17" s="235">
        <v>36328602</v>
      </c>
      <c r="H17" s="236"/>
      <c r="I17" s="228"/>
      <c r="J17" s="228" t="s">
        <v>129</v>
      </c>
      <c r="K17" s="242">
        <v>36328602</v>
      </c>
      <c r="M17" s="242">
        <f t="shared" si="0"/>
        <v>0</v>
      </c>
      <c r="N17" s="242">
        <f t="shared" si="1"/>
        <v>0</v>
      </c>
    </row>
    <row r="18" spans="1:14" x14ac:dyDescent="0.25">
      <c r="A18" s="238" t="s">
        <v>273</v>
      </c>
      <c r="B18" s="239" t="s">
        <v>272</v>
      </c>
      <c r="C18" s="240">
        <v>31946553</v>
      </c>
      <c r="D18" s="240"/>
      <c r="E18" s="240">
        <v>4382049</v>
      </c>
      <c r="F18" s="240"/>
      <c r="G18" s="240">
        <v>36328602</v>
      </c>
      <c r="H18" s="241"/>
      <c r="I18" s="224"/>
      <c r="J18" s="224"/>
      <c r="K18" s="242">
        <v>36328602</v>
      </c>
      <c r="M18" s="242">
        <f t="shared" si="0"/>
        <v>0</v>
      </c>
      <c r="N18" s="242">
        <f t="shared" si="1"/>
        <v>0</v>
      </c>
    </row>
    <row r="19" spans="1:14" x14ac:dyDescent="0.25">
      <c r="A19" s="238" t="s">
        <v>274</v>
      </c>
      <c r="B19" s="239" t="s">
        <v>275</v>
      </c>
      <c r="C19" s="240">
        <v>31946553</v>
      </c>
      <c r="D19" s="240"/>
      <c r="E19" s="240">
        <v>4382049</v>
      </c>
      <c r="F19" s="240"/>
      <c r="G19" s="240">
        <v>36328602</v>
      </c>
      <c r="H19" s="241"/>
      <c r="I19" s="224"/>
      <c r="J19" s="224"/>
      <c r="K19" s="242">
        <v>36328602</v>
      </c>
      <c r="M19" s="242">
        <f t="shared" si="0"/>
        <v>0</v>
      </c>
      <c r="N19" s="242">
        <f t="shared" si="1"/>
        <v>0</v>
      </c>
    </row>
    <row r="20" spans="1:14" x14ac:dyDescent="0.25">
      <c r="A20" s="238" t="s">
        <v>276</v>
      </c>
      <c r="B20" s="239" t="s">
        <v>277</v>
      </c>
      <c r="C20" s="240">
        <v>31946553</v>
      </c>
      <c r="D20" s="240"/>
      <c r="E20" s="240">
        <v>4382049</v>
      </c>
      <c r="F20" s="240"/>
      <c r="G20" s="240">
        <v>36328602</v>
      </c>
      <c r="H20" s="241"/>
      <c r="I20" s="224"/>
      <c r="J20" s="224"/>
      <c r="K20" s="242">
        <v>36328602</v>
      </c>
      <c r="M20" s="242">
        <f t="shared" si="0"/>
        <v>0</v>
      </c>
      <c r="N20" s="242">
        <f t="shared" si="1"/>
        <v>0</v>
      </c>
    </row>
    <row r="21" spans="1:14" x14ac:dyDescent="0.25">
      <c r="A21" s="238" t="s">
        <v>278</v>
      </c>
      <c r="B21" s="239" t="s">
        <v>279</v>
      </c>
      <c r="C21" s="240">
        <v>31946553</v>
      </c>
      <c r="D21" s="240"/>
      <c r="E21" s="240">
        <v>4382049</v>
      </c>
      <c r="F21" s="240"/>
      <c r="G21" s="240">
        <v>36328602</v>
      </c>
      <c r="H21" s="241"/>
      <c r="I21" s="224"/>
      <c r="J21" s="224"/>
      <c r="K21" s="242">
        <v>36328602</v>
      </c>
      <c r="M21" s="242">
        <f t="shared" si="0"/>
        <v>0</v>
      </c>
      <c r="N21" s="242">
        <f t="shared" si="1"/>
        <v>0</v>
      </c>
    </row>
    <row r="22" spans="1:14" x14ac:dyDescent="0.25">
      <c r="A22" s="233" t="s">
        <v>280</v>
      </c>
      <c r="B22" s="234" t="s">
        <v>281</v>
      </c>
      <c r="C22" s="235">
        <v>224517508</v>
      </c>
      <c r="D22" s="235"/>
      <c r="E22" s="235">
        <v>220704483</v>
      </c>
      <c r="F22" s="235">
        <v>220704483</v>
      </c>
      <c r="G22" s="235">
        <v>224517508</v>
      </c>
      <c r="H22" s="236"/>
      <c r="I22" s="228"/>
      <c r="J22" s="256" t="s">
        <v>650</v>
      </c>
      <c r="M22" s="242">
        <f t="shared" si="0"/>
        <v>224517508</v>
      </c>
      <c r="N22" s="242">
        <f t="shared" si="1"/>
        <v>0</v>
      </c>
    </row>
    <row r="23" spans="1:14" x14ac:dyDescent="0.25">
      <c r="A23" s="233" t="s">
        <v>282</v>
      </c>
      <c r="B23" s="234" t="s">
        <v>283</v>
      </c>
      <c r="C23" s="235">
        <v>281836800</v>
      </c>
      <c r="D23" s="235"/>
      <c r="E23" s="235"/>
      <c r="F23" s="235"/>
      <c r="G23" s="235">
        <v>281836800</v>
      </c>
      <c r="H23" s="236"/>
      <c r="I23" s="228"/>
      <c r="J23" s="228" t="s">
        <v>129</v>
      </c>
      <c r="K23" s="242">
        <v>281836800</v>
      </c>
      <c r="M23" s="242">
        <f t="shared" si="0"/>
        <v>0</v>
      </c>
      <c r="N23" s="242">
        <f t="shared" si="1"/>
        <v>0</v>
      </c>
    </row>
    <row r="24" spans="1:14" x14ac:dyDescent="0.25">
      <c r="A24" s="238" t="s">
        <v>284</v>
      </c>
      <c r="B24" s="239" t="s">
        <v>285</v>
      </c>
      <c r="C24" s="240">
        <v>281836800</v>
      </c>
      <c r="D24" s="240"/>
      <c r="E24" s="240"/>
      <c r="F24" s="240"/>
      <c r="G24" s="240">
        <v>281836800</v>
      </c>
      <c r="H24" s="241"/>
      <c r="I24" s="224"/>
      <c r="J24" s="224"/>
      <c r="K24" s="242">
        <v>281836800</v>
      </c>
      <c r="M24" s="242">
        <f t="shared" si="0"/>
        <v>0</v>
      </c>
      <c r="N24" s="242">
        <f t="shared" si="1"/>
        <v>0</v>
      </c>
    </row>
    <row r="25" spans="1:14" x14ac:dyDescent="0.25">
      <c r="A25" s="233" t="s">
        <v>286</v>
      </c>
      <c r="B25" s="234" t="s">
        <v>287</v>
      </c>
      <c r="C25" s="235"/>
      <c r="D25" s="235">
        <v>166469781</v>
      </c>
      <c r="E25" s="235"/>
      <c r="F25" s="235">
        <v>7828800</v>
      </c>
      <c r="G25" s="235"/>
      <c r="H25" s="236">
        <v>174298581</v>
      </c>
      <c r="I25" s="228"/>
      <c r="J25" s="228" t="s">
        <v>129</v>
      </c>
      <c r="L25" s="242">
        <v>174298581</v>
      </c>
      <c r="M25" s="242">
        <f t="shared" si="0"/>
        <v>0</v>
      </c>
      <c r="N25" s="242">
        <f t="shared" si="1"/>
        <v>0</v>
      </c>
    </row>
    <row r="26" spans="1:14" x14ac:dyDescent="0.25">
      <c r="A26" s="238" t="s">
        <v>288</v>
      </c>
      <c r="B26" s="239" t="s">
        <v>289</v>
      </c>
      <c r="C26" s="240"/>
      <c r="D26" s="240">
        <v>166469781</v>
      </c>
      <c r="E26" s="240"/>
      <c r="F26" s="240">
        <v>7828800</v>
      </c>
      <c r="G26" s="240"/>
      <c r="H26" s="241">
        <v>174298581</v>
      </c>
      <c r="I26" s="224"/>
      <c r="J26" s="224"/>
      <c r="L26" s="242">
        <v>174298581</v>
      </c>
      <c r="M26" s="242">
        <f t="shared" si="0"/>
        <v>0</v>
      </c>
      <c r="N26" s="242">
        <f t="shared" si="1"/>
        <v>0</v>
      </c>
    </row>
    <row r="27" spans="1:14" x14ac:dyDescent="0.25">
      <c r="A27" s="238" t="s">
        <v>290</v>
      </c>
      <c r="B27" s="239" t="s">
        <v>291</v>
      </c>
      <c r="C27" s="240"/>
      <c r="D27" s="240">
        <v>166469781</v>
      </c>
      <c r="E27" s="240"/>
      <c r="F27" s="240">
        <v>7828800</v>
      </c>
      <c r="G27" s="240"/>
      <c r="H27" s="241">
        <v>174298581</v>
      </c>
      <c r="I27" s="224"/>
      <c r="J27" s="224"/>
      <c r="L27" s="242">
        <v>174298581</v>
      </c>
      <c r="M27" s="242">
        <f t="shared" si="0"/>
        <v>0</v>
      </c>
      <c r="N27" s="242">
        <f t="shared" si="1"/>
        <v>0</v>
      </c>
    </row>
    <row r="28" spans="1:14" x14ac:dyDescent="0.25">
      <c r="A28" s="233" t="s">
        <v>292</v>
      </c>
      <c r="B28" s="234" t="s">
        <v>293</v>
      </c>
      <c r="C28" s="235">
        <v>62156435</v>
      </c>
      <c r="D28" s="235"/>
      <c r="E28" s="235">
        <v>138356000</v>
      </c>
      <c r="F28" s="235">
        <v>46507443</v>
      </c>
      <c r="G28" s="235">
        <v>154004992</v>
      </c>
      <c r="H28" s="236"/>
      <c r="I28" s="228"/>
      <c r="J28" s="256" t="s">
        <v>651</v>
      </c>
      <c r="K28" s="242">
        <v>165704278</v>
      </c>
      <c r="M28" s="242">
        <f t="shared" si="0"/>
        <v>-11699286</v>
      </c>
      <c r="N28" s="242">
        <f t="shared" si="1"/>
        <v>0</v>
      </c>
    </row>
    <row r="29" spans="1:14" x14ac:dyDescent="0.25">
      <c r="A29" s="238" t="s">
        <v>294</v>
      </c>
      <c r="B29" s="239" t="s">
        <v>295</v>
      </c>
      <c r="C29" s="240">
        <v>44993187</v>
      </c>
      <c r="D29" s="240"/>
      <c r="E29" s="240">
        <v>132993273</v>
      </c>
      <c r="F29" s="240">
        <v>43971009</v>
      </c>
      <c r="G29" s="240">
        <v>134015451</v>
      </c>
      <c r="H29" s="241"/>
      <c r="I29" s="224"/>
      <c r="J29" s="224"/>
      <c r="K29" s="242">
        <v>145745293</v>
      </c>
      <c r="M29" s="242">
        <f t="shared" si="0"/>
        <v>-11729842</v>
      </c>
      <c r="N29" s="242">
        <f t="shared" si="1"/>
        <v>0</v>
      </c>
    </row>
    <row r="30" spans="1:14" x14ac:dyDescent="0.25">
      <c r="A30" s="238" t="s">
        <v>296</v>
      </c>
      <c r="B30" s="239" t="s">
        <v>297</v>
      </c>
      <c r="C30" s="240">
        <v>17163248</v>
      </c>
      <c r="D30" s="240"/>
      <c r="E30" s="240">
        <v>5362727</v>
      </c>
      <c r="F30" s="240">
        <v>2536434</v>
      </c>
      <c r="G30" s="240">
        <v>19989541</v>
      </c>
      <c r="H30" s="241"/>
      <c r="I30" s="224"/>
      <c r="J30" s="224"/>
      <c r="K30" s="242">
        <v>19958985</v>
      </c>
      <c r="M30" s="242">
        <f t="shared" si="0"/>
        <v>30556</v>
      </c>
      <c r="N30" s="242">
        <f t="shared" si="1"/>
        <v>0</v>
      </c>
    </row>
    <row r="31" spans="1:14" x14ac:dyDescent="0.25">
      <c r="A31" s="233" t="s">
        <v>298</v>
      </c>
      <c r="B31" s="234" t="s">
        <v>299</v>
      </c>
      <c r="C31" s="235">
        <v>27312000</v>
      </c>
      <c r="D31" s="235"/>
      <c r="E31" s="235"/>
      <c r="F31" s="235"/>
      <c r="G31" s="235">
        <v>27312000</v>
      </c>
      <c r="H31" s="236"/>
      <c r="I31" s="228"/>
      <c r="J31" s="228" t="s">
        <v>129</v>
      </c>
      <c r="K31" s="242">
        <v>27312000</v>
      </c>
      <c r="M31" s="242">
        <f t="shared" si="0"/>
        <v>0</v>
      </c>
      <c r="N31" s="242">
        <f t="shared" si="1"/>
        <v>0</v>
      </c>
    </row>
    <row r="32" spans="1:14" x14ac:dyDescent="0.25">
      <c r="A32" s="233" t="s">
        <v>300</v>
      </c>
      <c r="B32" s="234" t="s">
        <v>301</v>
      </c>
      <c r="C32" s="235">
        <v>444202</v>
      </c>
      <c r="D32" s="235">
        <v>19911665</v>
      </c>
      <c r="E32" s="235">
        <v>194267705</v>
      </c>
      <c r="F32" s="235">
        <v>193491507</v>
      </c>
      <c r="G32" s="235">
        <v>421957</v>
      </c>
      <c r="H32" s="236">
        <v>19113222</v>
      </c>
      <c r="I32" s="228"/>
      <c r="J32" s="228" t="s">
        <v>129</v>
      </c>
      <c r="K32" s="242">
        <v>421957</v>
      </c>
      <c r="L32" s="242">
        <v>19113222</v>
      </c>
      <c r="M32" s="242">
        <f t="shared" si="0"/>
        <v>0</v>
      </c>
      <c r="N32" s="242">
        <f t="shared" si="1"/>
        <v>0</v>
      </c>
    </row>
    <row r="33" spans="1:14" x14ac:dyDescent="0.25">
      <c r="A33" s="238" t="s">
        <v>302</v>
      </c>
      <c r="B33" s="239" t="s">
        <v>303</v>
      </c>
      <c r="C33" s="240">
        <v>444202</v>
      </c>
      <c r="D33" s="240">
        <v>19911665</v>
      </c>
      <c r="E33" s="240">
        <v>194267705</v>
      </c>
      <c r="F33" s="240">
        <v>193491507</v>
      </c>
      <c r="G33" s="240">
        <v>421957</v>
      </c>
      <c r="H33" s="241">
        <v>19113222</v>
      </c>
      <c r="I33" s="224"/>
      <c r="J33" s="224"/>
      <c r="K33" s="242">
        <v>421957</v>
      </c>
      <c r="L33" s="242">
        <v>19113222</v>
      </c>
      <c r="M33" s="242">
        <f t="shared" si="0"/>
        <v>0</v>
      </c>
      <c r="N33" s="242">
        <f t="shared" si="1"/>
        <v>0</v>
      </c>
    </row>
    <row r="34" spans="1:14" x14ac:dyDescent="0.25">
      <c r="A34" s="238" t="s">
        <v>304</v>
      </c>
      <c r="B34" s="239" t="s">
        <v>305</v>
      </c>
      <c r="C34" s="240">
        <v>444202</v>
      </c>
      <c r="D34" s="240">
        <v>19911665</v>
      </c>
      <c r="E34" s="240">
        <v>194267705</v>
      </c>
      <c r="F34" s="240">
        <v>193491507</v>
      </c>
      <c r="G34" s="240">
        <v>421957</v>
      </c>
      <c r="H34" s="241">
        <v>19113222</v>
      </c>
      <c r="I34" s="224"/>
      <c r="J34" s="224"/>
      <c r="K34" s="242">
        <v>421957</v>
      </c>
      <c r="L34" s="242">
        <v>19113222</v>
      </c>
      <c r="M34" s="242">
        <f t="shared" si="0"/>
        <v>0</v>
      </c>
      <c r="N34" s="242">
        <f t="shared" si="1"/>
        <v>0</v>
      </c>
    </row>
    <row r="35" spans="1:14" x14ac:dyDescent="0.25">
      <c r="A35" s="238" t="s">
        <v>306</v>
      </c>
      <c r="B35" s="239" t="s">
        <v>307</v>
      </c>
      <c r="C35" s="240">
        <v>444202</v>
      </c>
      <c r="D35" s="240">
        <v>19911665</v>
      </c>
      <c r="E35" s="240">
        <v>194267705</v>
      </c>
      <c r="F35" s="240">
        <v>193491507</v>
      </c>
      <c r="G35" s="240">
        <v>421957</v>
      </c>
      <c r="H35" s="241">
        <v>19113222</v>
      </c>
      <c r="I35" s="224"/>
      <c r="J35" s="224"/>
      <c r="K35" s="242">
        <v>421957</v>
      </c>
      <c r="L35" s="242">
        <v>19113222</v>
      </c>
      <c r="M35" s="242">
        <f t="shared" si="0"/>
        <v>0</v>
      </c>
      <c r="N35" s="242">
        <f t="shared" si="1"/>
        <v>0</v>
      </c>
    </row>
    <row r="36" spans="1:14" x14ac:dyDescent="0.25">
      <c r="A36" s="233" t="s">
        <v>308</v>
      </c>
      <c r="B36" s="234" t="s">
        <v>309</v>
      </c>
      <c r="C36" s="235"/>
      <c r="D36" s="235">
        <v>4253275</v>
      </c>
      <c r="E36" s="235"/>
      <c r="F36" s="235">
        <v>1368952</v>
      </c>
      <c r="G36" s="235"/>
      <c r="H36" s="236">
        <v>5622227</v>
      </c>
      <c r="I36" s="228"/>
      <c r="J36" s="228" t="s">
        <v>129</v>
      </c>
      <c r="L36" s="242">
        <v>5622227</v>
      </c>
      <c r="M36" s="242">
        <f t="shared" si="0"/>
        <v>0</v>
      </c>
      <c r="N36" s="242">
        <f t="shared" si="1"/>
        <v>0</v>
      </c>
    </row>
    <row r="37" spans="1:14" x14ac:dyDescent="0.25">
      <c r="A37" s="238" t="s">
        <v>310</v>
      </c>
      <c r="B37" s="239" t="s">
        <v>311</v>
      </c>
      <c r="C37" s="240"/>
      <c r="D37" s="240"/>
      <c r="E37" s="240"/>
      <c r="F37" s="240"/>
      <c r="G37" s="240"/>
      <c r="H37" s="241"/>
      <c r="I37" s="224"/>
      <c r="J37" s="224"/>
      <c r="M37" s="242">
        <f t="shared" si="0"/>
        <v>0</v>
      </c>
      <c r="N37" s="242">
        <f t="shared" si="1"/>
        <v>0</v>
      </c>
    </row>
    <row r="38" spans="1:14" x14ac:dyDescent="0.25">
      <c r="A38" s="238" t="s">
        <v>312</v>
      </c>
      <c r="B38" s="239" t="s">
        <v>313</v>
      </c>
      <c r="C38" s="240"/>
      <c r="D38" s="240">
        <v>4253275</v>
      </c>
      <c r="E38" s="240"/>
      <c r="F38" s="240">
        <v>1368952</v>
      </c>
      <c r="G38" s="240"/>
      <c r="H38" s="241">
        <v>5622227</v>
      </c>
      <c r="I38" s="224"/>
      <c r="J38" s="224"/>
      <c r="L38" s="242">
        <v>5622227</v>
      </c>
      <c r="M38" s="242">
        <f t="shared" si="0"/>
        <v>0</v>
      </c>
      <c r="N38" s="242">
        <f t="shared" si="1"/>
        <v>0</v>
      </c>
    </row>
    <row r="39" spans="1:14" x14ac:dyDescent="0.25">
      <c r="A39" s="463" t="s">
        <v>314</v>
      </c>
      <c r="B39" s="464" t="s">
        <v>315</v>
      </c>
      <c r="C39" s="465"/>
      <c r="D39" s="465">
        <v>135906986</v>
      </c>
      <c r="E39" s="465">
        <v>171871988</v>
      </c>
      <c r="F39" s="465">
        <v>168821664</v>
      </c>
      <c r="G39" s="465"/>
      <c r="H39" s="466">
        <v>132856662</v>
      </c>
      <c r="I39" s="318">
        <v>152856662</v>
      </c>
      <c r="J39" s="256" t="s">
        <v>652</v>
      </c>
      <c r="L39" s="242">
        <v>132856662</v>
      </c>
      <c r="M39" s="242">
        <f t="shared" si="0"/>
        <v>0</v>
      </c>
      <c r="N39" s="242">
        <f t="shared" si="1"/>
        <v>0</v>
      </c>
    </row>
    <row r="40" spans="1:14" x14ac:dyDescent="0.25">
      <c r="A40" s="243" t="s">
        <v>316</v>
      </c>
      <c r="B40" s="244" t="s">
        <v>317</v>
      </c>
      <c r="C40" s="245"/>
      <c r="D40" s="245">
        <v>135906986</v>
      </c>
      <c r="E40" s="245">
        <v>171871988</v>
      </c>
      <c r="F40" s="245">
        <v>168821664</v>
      </c>
      <c r="G40" s="245"/>
      <c r="H40" s="246">
        <v>132856662</v>
      </c>
      <c r="I40" s="248">
        <f>I39-H39</f>
        <v>20000000</v>
      </c>
      <c r="J40" s="248"/>
      <c r="L40" s="242">
        <v>132856662</v>
      </c>
      <c r="M40" s="242">
        <f t="shared" si="0"/>
        <v>0</v>
      </c>
      <c r="N40" s="242">
        <f t="shared" si="1"/>
        <v>0</v>
      </c>
    </row>
    <row r="41" spans="1:14" x14ac:dyDescent="0.25">
      <c r="A41" s="463" t="s">
        <v>318</v>
      </c>
      <c r="B41" s="464" t="s">
        <v>319</v>
      </c>
      <c r="C41" s="465"/>
      <c r="D41" s="465"/>
      <c r="E41" s="465"/>
      <c r="F41" s="465"/>
      <c r="G41" s="465"/>
      <c r="H41" s="466"/>
      <c r="I41" s="318"/>
      <c r="J41" s="318"/>
      <c r="M41" s="242">
        <f t="shared" si="0"/>
        <v>0</v>
      </c>
      <c r="N41" s="242">
        <f t="shared" si="1"/>
        <v>0</v>
      </c>
    </row>
    <row r="42" spans="1:14" x14ac:dyDescent="0.25">
      <c r="A42" s="243" t="s">
        <v>320</v>
      </c>
      <c r="B42" s="244" t="s">
        <v>321</v>
      </c>
      <c r="C42" s="245"/>
      <c r="D42" s="245"/>
      <c r="E42" s="245"/>
      <c r="F42" s="245"/>
      <c r="G42" s="245"/>
      <c r="H42" s="246"/>
      <c r="I42" s="248"/>
      <c r="J42" s="248"/>
      <c r="M42" s="242">
        <f t="shared" si="0"/>
        <v>0</v>
      </c>
      <c r="N42" s="242">
        <f t="shared" si="1"/>
        <v>0</v>
      </c>
    </row>
    <row r="43" spans="1:14" x14ac:dyDescent="0.25">
      <c r="A43" s="463" t="s">
        <v>322</v>
      </c>
      <c r="B43" s="464" t="s">
        <v>323</v>
      </c>
      <c r="C43" s="465"/>
      <c r="D43" s="465">
        <v>5368125</v>
      </c>
      <c r="E43" s="465">
        <v>54617625</v>
      </c>
      <c r="F43" s="465">
        <v>55519800</v>
      </c>
      <c r="G43" s="465"/>
      <c r="H43" s="466">
        <v>6270300</v>
      </c>
      <c r="I43" s="318"/>
      <c r="J43" s="318"/>
      <c r="L43" s="242">
        <v>6270300</v>
      </c>
      <c r="M43" s="242">
        <f t="shared" si="0"/>
        <v>0</v>
      </c>
      <c r="N43" s="242">
        <f t="shared" si="1"/>
        <v>0</v>
      </c>
    </row>
    <row r="44" spans="1:14" x14ac:dyDescent="0.25">
      <c r="A44" s="243" t="s">
        <v>324</v>
      </c>
      <c r="B44" s="244" t="s">
        <v>325</v>
      </c>
      <c r="C44" s="245"/>
      <c r="D44" s="245">
        <v>2780200</v>
      </c>
      <c r="E44" s="245">
        <v>2780200</v>
      </c>
      <c r="F44" s="245">
        <v>2780200</v>
      </c>
      <c r="G44" s="245"/>
      <c r="H44" s="246">
        <v>2780200</v>
      </c>
      <c r="I44" s="248"/>
      <c r="J44" s="248"/>
      <c r="L44" s="242">
        <v>2780200</v>
      </c>
      <c r="M44" s="242">
        <f t="shared" si="0"/>
        <v>0</v>
      </c>
      <c r="N44" s="242">
        <f t="shared" si="1"/>
        <v>0</v>
      </c>
    </row>
    <row r="45" spans="1:14" x14ac:dyDescent="0.25">
      <c r="A45" s="243" t="s">
        <v>326</v>
      </c>
      <c r="B45" s="244" t="s">
        <v>327</v>
      </c>
      <c r="C45" s="245"/>
      <c r="D45" s="245"/>
      <c r="E45" s="245">
        <v>34752500</v>
      </c>
      <c r="F45" s="245">
        <v>34752500</v>
      </c>
      <c r="G45" s="245"/>
      <c r="H45" s="246"/>
      <c r="I45" s="248"/>
      <c r="J45" s="248"/>
      <c r="M45" s="242">
        <f t="shared" si="0"/>
        <v>0</v>
      </c>
      <c r="N45" s="242">
        <f t="shared" si="1"/>
        <v>0</v>
      </c>
    </row>
    <row r="46" spans="1:14" x14ac:dyDescent="0.25">
      <c r="A46" s="243" t="s">
        <v>328</v>
      </c>
      <c r="B46" s="244" t="s">
        <v>329</v>
      </c>
      <c r="C46" s="245"/>
      <c r="D46" s="245"/>
      <c r="E46" s="245">
        <v>6255450</v>
      </c>
      <c r="F46" s="245">
        <v>6255450</v>
      </c>
      <c r="G46" s="245"/>
      <c r="H46" s="246"/>
      <c r="I46" s="248"/>
      <c r="J46" s="248"/>
      <c r="M46" s="242">
        <f t="shared" si="0"/>
        <v>0</v>
      </c>
      <c r="N46" s="242">
        <f t="shared" si="1"/>
        <v>0</v>
      </c>
    </row>
    <row r="47" spans="1:14" x14ac:dyDescent="0.25">
      <c r="A47" s="238" t="s">
        <v>330</v>
      </c>
      <c r="B47" s="239" t="s">
        <v>323</v>
      </c>
      <c r="C47" s="240"/>
      <c r="D47" s="240">
        <v>2587925</v>
      </c>
      <c r="E47" s="240">
        <v>9439375</v>
      </c>
      <c r="F47" s="240">
        <v>10341550</v>
      </c>
      <c r="G47" s="240"/>
      <c r="H47" s="241">
        <v>3490100</v>
      </c>
      <c r="I47" s="224"/>
      <c r="J47" s="224"/>
      <c r="L47" s="242">
        <v>3490100</v>
      </c>
      <c r="M47" s="242">
        <f t="shared" si="0"/>
        <v>0</v>
      </c>
      <c r="N47" s="242">
        <f t="shared" si="1"/>
        <v>0</v>
      </c>
    </row>
    <row r="48" spans="1:14" x14ac:dyDescent="0.25">
      <c r="A48" s="238" t="s">
        <v>331</v>
      </c>
      <c r="B48" s="239" t="s">
        <v>332</v>
      </c>
      <c r="C48" s="240"/>
      <c r="D48" s="240">
        <v>2587925</v>
      </c>
      <c r="E48" s="240">
        <v>9439375</v>
      </c>
      <c r="F48" s="240">
        <v>10341550</v>
      </c>
      <c r="G48" s="240"/>
      <c r="H48" s="241">
        <v>3490100</v>
      </c>
      <c r="I48" s="224"/>
      <c r="J48" s="224"/>
      <c r="L48" s="242">
        <v>3490100</v>
      </c>
      <c r="M48" s="242">
        <f t="shared" si="0"/>
        <v>0</v>
      </c>
      <c r="N48" s="242">
        <f t="shared" si="1"/>
        <v>0</v>
      </c>
    </row>
    <row r="49" spans="1:14" x14ac:dyDescent="0.25">
      <c r="A49" s="238" t="s">
        <v>333</v>
      </c>
      <c r="B49" s="239" t="s">
        <v>334</v>
      </c>
      <c r="C49" s="240"/>
      <c r="D49" s="240">
        <v>2587925</v>
      </c>
      <c r="E49" s="240">
        <v>9439375</v>
      </c>
      <c r="F49" s="240">
        <v>10341550</v>
      </c>
      <c r="G49" s="240"/>
      <c r="H49" s="241">
        <v>3490100</v>
      </c>
      <c r="I49" s="224"/>
      <c r="J49" s="224"/>
      <c r="L49" s="242">
        <v>3490100</v>
      </c>
      <c r="M49" s="242">
        <f t="shared" si="0"/>
        <v>0</v>
      </c>
      <c r="N49" s="242">
        <f t="shared" si="1"/>
        <v>0</v>
      </c>
    </row>
    <row r="50" spans="1:14" x14ac:dyDescent="0.25">
      <c r="A50" s="238" t="s">
        <v>335</v>
      </c>
      <c r="B50" s="239" t="s">
        <v>336</v>
      </c>
      <c r="C50" s="240"/>
      <c r="D50" s="240">
        <v>2587925</v>
      </c>
      <c r="E50" s="240">
        <v>9439375</v>
      </c>
      <c r="F50" s="240">
        <v>10341550</v>
      </c>
      <c r="G50" s="240"/>
      <c r="H50" s="241">
        <v>3490100</v>
      </c>
      <c r="I50" s="224"/>
      <c r="J50" s="224"/>
      <c r="L50" s="242">
        <v>3490100</v>
      </c>
      <c r="M50" s="242">
        <f t="shared" si="0"/>
        <v>0</v>
      </c>
      <c r="N50" s="242">
        <f t="shared" si="1"/>
        <v>0</v>
      </c>
    </row>
    <row r="51" spans="1:14" x14ac:dyDescent="0.25">
      <c r="A51" s="238" t="s">
        <v>337</v>
      </c>
      <c r="B51" s="239" t="s">
        <v>338</v>
      </c>
      <c r="C51" s="240"/>
      <c r="D51" s="240"/>
      <c r="E51" s="240">
        <v>1390100</v>
      </c>
      <c r="F51" s="240">
        <v>1390100</v>
      </c>
      <c r="G51" s="240"/>
      <c r="H51" s="241"/>
      <c r="I51" s="224"/>
      <c r="J51" s="224"/>
      <c r="M51" s="242">
        <f t="shared" si="0"/>
        <v>0</v>
      </c>
      <c r="N51" s="242">
        <f t="shared" si="1"/>
        <v>0</v>
      </c>
    </row>
    <row r="52" spans="1:14" x14ac:dyDescent="0.25">
      <c r="A52" s="233" t="s">
        <v>339</v>
      </c>
      <c r="B52" s="234" t="s">
        <v>340</v>
      </c>
      <c r="C52" s="235"/>
      <c r="D52" s="235">
        <v>1959410000</v>
      </c>
      <c r="E52" s="235"/>
      <c r="F52" s="235"/>
      <c r="G52" s="235"/>
      <c r="H52" s="236">
        <v>1959410000</v>
      </c>
      <c r="I52" s="228"/>
      <c r="J52" s="228"/>
      <c r="L52" s="242">
        <v>1959410000</v>
      </c>
      <c r="M52" s="242">
        <f t="shared" si="0"/>
        <v>0</v>
      </c>
      <c r="N52" s="242">
        <f t="shared" si="1"/>
        <v>0</v>
      </c>
    </row>
    <row r="53" spans="1:14" x14ac:dyDescent="0.25">
      <c r="A53" s="238" t="s">
        <v>341</v>
      </c>
      <c r="B53" s="239" t="s">
        <v>342</v>
      </c>
      <c r="C53" s="240"/>
      <c r="D53" s="240">
        <v>1959410000</v>
      </c>
      <c r="E53" s="240"/>
      <c r="F53" s="240"/>
      <c r="G53" s="240"/>
      <c r="H53" s="241">
        <v>1959410000</v>
      </c>
      <c r="I53" s="224"/>
      <c r="J53" s="224"/>
      <c r="L53" s="242">
        <v>1959410000</v>
      </c>
      <c r="M53" s="242">
        <f t="shared" si="0"/>
        <v>0</v>
      </c>
      <c r="N53" s="242">
        <f t="shared" si="1"/>
        <v>0</v>
      </c>
    </row>
    <row r="54" spans="1:14" x14ac:dyDescent="0.25">
      <c r="A54" s="238" t="s">
        <v>343</v>
      </c>
      <c r="B54" s="239" t="s">
        <v>344</v>
      </c>
      <c r="C54" s="240"/>
      <c r="D54" s="240">
        <v>1959410000</v>
      </c>
      <c r="E54" s="240"/>
      <c r="F54" s="240"/>
      <c r="G54" s="240"/>
      <c r="H54" s="241">
        <v>1959410000</v>
      </c>
      <c r="I54" s="224"/>
      <c r="J54" s="224"/>
      <c r="L54" s="242">
        <v>1959410000</v>
      </c>
      <c r="M54" s="242">
        <f t="shared" si="0"/>
        <v>0</v>
      </c>
      <c r="N54" s="242">
        <f t="shared" si="1"/>
        <v>0</v>
      </c>
    </row>
    <row r="55" spans="1:14" x14ac:dyDescent="0.25">
      <c r="A55" s="233" t="s">
        <v>345</v>
      </c>
      <c r="B55" s="234" t="s">
        <v>346</v>
      </c>
      <c r="C55" s="235">
        <v>291889895</v>
      </c>
      <c r="D55" s="235">
        <v>1248547382</v>
      </c>
      <c r="E55" s="235"/>
      <c r="F55" s="235">
        <v>81273644</v>
      </c>
      <c r="G55" s="235">
        <v>210616251</v>
      </c>
      <c r="H55" s="236">
        <v>1248547382</v>
      </c>
      <c r="I55" s="228"/>
      <c r="J55" s="228"/>
      <c r="K55" s="242">
        <v>423434473</v>
      </c>
      <c r="L55" s="242">
        <v>1248547382</v>
      </c>
      <c r="M55" s="242">
        <f t="shared" si="0"/>
        <v>-212818222</v>
      </c>
      <c r="N55" s="242">
        <f t="shared" si="1"/>
        <v>0</v>
      </c>
    </row>
    <row r="56" spans="1:14" x14ac:dyDescent="0.25">
      <c r="A56" s="238" t="s">
        <v>347</v>
      </c>
      <c r="B56" s="239" t="s">
        <v>348</v>
      </c>
      <c r="C56" s="240"/>
      <c r="D56" s="240">
        <v>1248547382</v>
      </c>
      <c r="E56" s="240"/>
      <c r="F56" s="240"/>
      <c r="G56" s="240"/>
      <c r="H56" s="241">
        <v>1248547382</v>
      </c>
      <c r="I56" s="224"/>
      <c r="J56" s="224"/>
      <c r="L56" s="242">
        <v>1248547382</v>
      </c>
      <c r="M56" s="242">
        <f t="shared" si="0"/>
        <v>0</v>
      </c>
      <c r="N56" s="242">
        <f t="shared" si="1"/>
        <v>0</v>
      </c>
    </row>
    <row r="57" spans="1:14" x14ac:dyDescent="0.25">
      <c r="A57" s="238" t="s">
        <v>349</v>
      </c>
      <c r="B57" s="239" t="s">
        <v>350</v>
      </c>
      <c r="C57" s="240">
        <v>291889895</v>
      </c>
      <c r="D57" s="240"/>
      <c r="E57" s="240"/>
      <c r="F57" s="240">
        <v>81273644</v>
      </c>
      <c r="G57" s="240">
        <v>210616251</v>
      </c>
      <c r="H57" s="241"/>
      <c r="I57" s="224"/>
      <c r="J57" s="224"/>
      <c r="K57" s="242">
        <v>423434473</v>
      </c>
      <c r="M57" s="242">
        <f t="shared" si="0"/>
        <v>-212818222</v>
      </c>
      <c r="N57" s="242">
        <f t="shared" si="1"/>
        <v>0</v>
      </c>
    </row>
    <row r="58" spans="1:14" x14ac:dyDescent="0.25">
      <c r="A58" s="233" t="s">
        <v>351</v>
      </c>
      <c r="B58" s="234" t="s">
        <v>352</v>
      </c>
      <c r="C58" s="235"/>
      <c r="D58" s="235"/>
      <c r="E58" s="235">
        <v>380229722</v>
      </c>
      <c r="F58" s="235">
        <v>380229722</v>
      </c>
      <c r="G58" s="235"/>
      <c r="H58" s="236"/>
      <c r="I58" s="228"/>
      <c r="J58" s="228"/>
      <c r="K58" s="242">
        <v>380229722</v>
      </c>
      <c r="L58" s="242">
        <v>380229722</v>
      </c>
      <c r="M58" s="242">
        <f>K58-E58</f>
        <v>0</v>
      </c>
      <c r="N58" s="242">
        <f>L58-F58</f>
        <v>0</v>
      </c>
    </row>
    <row r="59" spans="1:14" x14ac:dyDescent="0.25">
      <c r="A59" s="238" t="s">
        <v>353</v>
      </c>
      <c r="B59" s="239" t="s">
        <v>354</v>
      </c>
      <c r="C59" s="240"/>
      <c r="D59" s="240"/>
      <c r="E59" s="240">
        <v>380229722</v>
      </c>
      <c r="F59" s="240">
        <v>380229722</v>
      </c>
      <c r="G59" s="240"/>
      <c r="H59" s="241"/>
      <c r="I59" s="224"/>
      <c r="J59" s="224"/>
      <c r="K59" s="242">
        <v>380229722</v>
      </c>
      <c r="L59" s="242">
        <v>380229722</v>
      </c>
      <c r="M59" s="242">
        <f t="shared" ref="M59:N77" si="2">K59-E59</f>
        <v>0</v>
      </c>
      <c r="N59" s="242">
        <f t="shared" si="2"/>
        <v>0</v>
      </c>
    </row>
    <row r="60" spans="1:14" x14ac:dyDescent="0.25">
      <c r="A60" s="238" t="s">
        <v>355</v>
      </c>
      <c r="B60" s="239" t="s">
        <v>356</v>
      </c>
      <c r="C60" s="240"/>
      <c r="D60" s="240"/>
      <c r="E60" s="240">
        <v>380229722</v>
      </c>
      <c r="F60" s="240">
        <v>380229722</v>
      </c>
      <c r="G60" s="240"/>
      <c r="H60" s="241"/>
      <c r="I60" s="224"/>
      <c r="J60" s="224"/>
      <c r="K60" s="242">
        <v>380229722</v>
      </c>
      <c r="L60" s="242">
        <v>380229722</v>
      </c>
      <c r="M60" s="242">
        <f t="shared" si="2"/>
        <v>0</v>
      </c>
      <c r="N60" s="242">
        <f t="shared" si="2"/>
        <v>0</v>
      </c>
    </row>
    <row r="61" spans="1:14" x14ac:dyDescent="0.25">
      <c r="A61" s="233" t="s">
        <v>357</v>
      </c>
      <c r="B61" s="234" t="s">
        <v>358</v>
      </c>
      <c r="C61" s="235"/>
      <c r="D61" s="235"/>
      <c r="E61" s="235">
        <v>4466576</v>
      </c>
      <c r="F61" s="235">
        <v>4466576</v>
      </c>
      <c r="G61" s="235"/>
      <c r="H61" s="236"/>
      <c r="I61" s="228"/>
      <c r="J61" s="228"/>
      <c r="K61" s="242">
        <v>4466576</v>
      </c>
      <c r="L61" s="242">
        <v>4466576</v>
      </c>
      <c r="M61" s="242">
        <f t="shared" si="2"/>
        <v>0</v>
      </c>
      <c r="N61" s="242">
        <f t="shared" si="2"/>
        <v>0</v>
      </c>
    </row>
    <row r="62" spans="1:14" x14ac:dyDescent="0.25">
      <c r="A62" s="238" t="s">
        <v>359</v>
      </c>
      <c r="B62" s="239" t="s">
        <v>360</v>
      </c>
      <c r="C62" s="240"/>
      <c r="D62" s="240"/>
      <c r="E62" s="240">
        <v>4466576</v>
      </c>
      <c r="F62" s="240">
        <v>4466576</v>
      </c>
      <c r="G62" s="240"/>
      <c r="H62" s="241"/>
      <c r="I62" s="224"/>
      <c r="J62" s="224"/>
      <c r="K62" s="242">
        <v>4466576</v>
      </c>
      <c r="L62" s="242">
        <v>4466576</v>
      </c>
      <c r="M62" s="242">
        <f t="shared" si="2"/>
        <v>0</v>
      </c>
      <c r="N62" s="242">
        <f t="shared" si="2"/>
        <v>0</v>
      </c>
    </row>
    <row r="63" spans="1:14" x14ac:dyDescent="0.25">
      <c r="A63" s="233" t="s">
        <v>361</v>
      </c>
      <c r="B63" s="234" t="s">
        <v>362</v>
      </c>
      <c r="C63" s="235"/>
      <c r="D63" s="235"/>
      <c r="E63" s="235">
        <v>157552001</v>
      </c>
      <c r="F63" s="235">
        <v>157552001</v>
      </c>
      <c r="G63" s="235"/>
      <c r="H63" s="236"/>
      <c r="I63" s="228"/>
      <c r="J63" s="228"/>
      <c r="K63" s="242">
        <v>157552001</v>
      </c>
      <c r="L63" s="242">
        <v>157552001</v>
      </c>
      <c r="M63" s="242">
        <f t="shared" si="2"/>
        <v>0</v>
      </c>
      <c r="N63" s="242">
        <f t="shared" si="2"/>
        <v>0</v>
      </c>
    </row>
    <row r="64" spans="1:14" x14ac:dyDescent="0.25">
      <c r="A64" s="233" t="s">
        <v>363</v>
      </c>
      <c r="B64" s="234" t="s">
        <v>364</v>
      </c>
      <c r="C64" s="235"/>
      <c r="D64" s="235"/>
      <c r="E64" s="235">
        <v>63152482</v>
      </c>
      <c r="F64" s="235">
        <v>63152482</v>
      </c>
      <c r="G64" s="235"/>
      <c r="H64" s="236"/>
      <c r="I64" s="228"/>
      <c r="J64" s="228"/>
      <c r="K64" s="242">
        <v>53621986</v>
      </c>
      <c r="L64" s="242">
        <v>53621986</v>
      </c>
      <c r="M64" s="242">
        <f t="shared" si="2"/>
        <v>-9530496</v>
      </c>
      <c r="N64" s="242">
        <f t="shared" si="2"/>
        <v>-9530496</v>
      </c>
    </row>
    <row r="65" spans="1:14" x14ac:dyDescent="0.25">
      <c r="A65" s="238" t="s">
        <v>365</v>
      </c>
      <c r="B65" s="239" t="s">
        <v>366</v>
      </c>
      <c r="C65" s="240"/>
      <c r="D65" s="240"/>
      <c r="E65" s="240">
        <v>15146697</v>
      </c>
      <c r="F65" s="240">
        <v>15146697</v>
      </c>
      <c r="G65" s="240"/>
      <c r="H65" s="241"/>
      <c r="I65" s="224"/>
      <c r="J65" s="224"/>
      <c r="K65" s="242">
        <v>15146697</v>
      </c>
      <c r="L65" s="242">
        <v>15146697</v>
      </c>
      <c r="M65" s="242">
        <f t="shared" si="2"/>
        <v>0</v>
      </c>
      <c r="N65" s="242">
        <f t="shared" si="2"/>
        <v>0</v>
      </c>
    </row>
    <row r="66" spans="1:14" x14ac:dyDescent="0.25">
      <c r="A66" s="238" t="s">
        <v>367</v>
      </c>
      <c r="B66" s="239" t="s">
        <v>368</v>
      </c>
      <c r="C66" s="240"/>
      <c r="D66" s="240"/>
      <c r="E66" s="240">
        <v>7828800</v>
      </c>
      <c r="F66" s="240">
        <v>7828800</v>
      </c>
      <c r="G66" s="240"/>
      <c r="H66" s="241"/>
      <c r="I66" s="224"/>
      <c r="J66" s="224"/>
      <c r="K66" s="242">
        <v>7828800</v>
      </c>
      <c r="L66" s="242">
        <v>7828800</v>
      </c>
      <c r="M66" s="242">
        <f t="shared" si="2"/>
        <v>0</v>
      </c>
      <c r="N66" s="242">
        <f t="shared" si="2"/>
        <v>0</v>
      </c>
    </row>
    <row r="67" spans="1:14" x14ac:dyDescent="0.25">
      <c r="A67" s="238" t="s">
        <v>369</v>
      </c>
      <c r="B67" s="239" t="s">
        <v>370</v>
      </c>
      <c r="C67" s="240"/>
      <c r="D67" s="240"/>
      <c r="E67" s="240">
        <v>40176985</v>
      </c>
      <c r="F67" s="240">
        <v>40176985</v>
      </c>
      <c r="G67" s="240"/>
      <c r="H67" s="241"/>
      <c r="I67" s="224"/>
      <c r="J67" s="224"/>
      <c r="K67" s="242">
        <v>30646489</v>
      </c>
      <c r="L67" s="242">
        <v>30646489</v>
      </c>
      <c r="M67" s="242">
        <f t="shared" si="2"/>
        <v>-9530496</v>
      </c>
      <c r="N67" s="242">
        <f t="shared" si="2"/>
        <v>-9530496</v>
      </c>
    </row>
    <row r="68" spans="1:14" x14ac:dyDescent="0.25">
      <c r="A68" s="233" t="s">
        <v>371</v>
      </c>
      <c r="B68" s="234" t="s">
        <v>372</v>
      </c>
      <c r="C68" s="235"/>
      <c r="D68" s="235"/>
      <c r="E68" s="235">
        <v>220704483</v>
      </c>
      <c r="F68" s="235">
        <v>220704483</v>
      </c>
      <c r="G68" s="235"/>
      <c r="H68" s="236"/>
      <c r="I68" s="228"/>
      <c r="J68" s="228"/>
      <c r="K68" s="242">
        <v>435691495</v>
      </c>
      <c r="L68" s="242">
        <v>435691495</v>
      </c>
      <c r="M68" s="242">
        <f t="shared" si="2"/>
        <v>214987012</v>
      </c>
      <c r="N68" s="242">
        <f t="shared" si="2"/>
        <v>214987012</v>
      </c>
    </row>
    <row r="69" spans="1:14" x14ac:dyDescent="0.25">
      <c r="A69" s="238" t="s">
        <v>373</v>
      </c>
      <c r="B69" s="239" t="s">
        <v>374</v>
      </c>
      <c r="C69" s="240"/>
      <c r="D69" s="240"/>
      <c r="E69" s="240">
        <v>220704483</v>
      </c>
      <c r="F69" s="240">
        <v>220704483</v>
      </c>
      <c r="G69" s="240"/>
      <c r="H69" s="241"/>
      <c r="I69" s="224"/>
      <c r="J69" s="224"/>
      <c r="K69" s="242">
        <v>435691495</v>
      </c>
      <c r="L69" s="242">
        <v>435691495</v>
      </c>
      <c r="M69" s="242">
        <f t="shared" si="2"/>
        <v>214987012</v>
      </c>
      <c r="N69" s="242">
        <f t="shared" si="2"/>
        <v>214987012</v>
      </c>
    </row>
    <row r="70" spans="1:14" x14ac:dyDescent="0.25">
      <c r="A70" s="233" t="s">
        <v>375</v>
      </c>
      <c r="B70" s="234" t="s">
        <v>376</v>
      </c>
      <c r="C70" s="235"/>
      <c r="D70" s="235"/>
      <c r="E70" s="235">
        <v>1554192</v>
      </c>
      <c r="F70" s="235">
        <v>1554192</v>
      </c>
      <c r="G70" s="235"/>
      <c r="H70" s="236"/>
      <c r="I70" s="228"/>
      <c r="J70" s="228"/>
      <c r="K70" s="242">
        <v>1554192</v>
      </c>
      <c r="L70" s="242">
        <v>1554192</v>
      </c>
      <c r="M70" s="242">
        <f t="shared" si="2"/>
        <v>0</v>
      </c>
      <c r="N70" s="242">
        <f t="shared" si="2"/>
        <v>0</v>
      </c>
    </row>
    <row r="71" spans="1:14" x14ac:dyDescent="0.25">
      <c r="A71" s="238" t="s">
        <v>377</v>
      </c>
      <c r="B71" s="239" t="s">
        <v>378</v>
      </c>
      <c r="C71" s="240"/>
      <c r="D71" s="240"/>
      <c r="E71" s="240">
        <v>1554192</v>
      </c>
      <c r="F71" s="240">
        <v>1554192</v>
      </c>
      <c r="G71" s="240"/>
      <c r="H71" s="241"/>
      <c r="I71" s="224"/>
      <c r="J71" s="224"/>
      <c r="K71" s="242">
        <v>1554192</v>
      </c>
      <c r="L71" s="242">
        <v>1554192</v>
      </c>
      <c r="M71" s="242">
        <f t="shared" si="2"/>
        <v>0</v>
      </c>
      <c r="N71" s="242">
        <f t="shared" si="2"/>
        <v>0</v>
      </c>
    </row>
    <row r="72" spans="1:14" x14ac:dyDescent="0.25">
      <c r="A72" s="233" t="s">
        <v>379</v>
      </c>
      <c r="B72" s="234" t="s">
        <v>380</v>
      </c>
      <c r="C72" s="235"/>
      <c r="D72" s="235"/>
      <c r="E72" s="235">
        <v>81163979</v>
      </c>
      <c r="F72" s="235">
        <v>81163979</v>
      </c>
      <c r="G72" s="235"/>
      <c r="H72" s="236"/>
      <c r="I72" s="228"/>
      <c r="J72" s="228"/>
      <c r="K72" s="242">
        <v>78995189</v>
      </c>
      <c r="L72" s="242">
        <v>78995189</v>
      </c>
      <c r="M72" s="242">
        <f t="shared" si="2"/>
        <v>-2168790</v>
      </c>
      <c r="N72" s="242">
        <f t="shared" si="2"/>
        <v>-2168790</v>
      </c>
    </row>
    <row r="73" spans="1:14" x14ac:dyDescent="0.25">
      <c r="A73" s="238" t="s">
        <v>381</v>
      </c>
      <c r="B73" s="239" t="s">
        <v>382</v>
      </c>
      <c r="C73" s="240"/>
      <c r="D73" s="240"/>
      <c r="E73" s="240">
        <v>41156813</v>
      </c>
      <c r="F73" s="240">
        <v>41156813</v>
      </c>
      <c r="G73" s="240"/>
      <c r="H73" s="241"/>
      <c r="I73" s="224"/>
      <c r="J73" s="224"/>
      <c r="K73" s="242">
        <v>41156813</v>
      </c>
      <c r="L73" s="242">
        <v>41156813</v>
      </c>
      <c r="M73" s="242">
        <f t="shared" si="2"/>
        <v>0</v>
      </c>
      <c r="N73" s="242">
        <f t="shared" si="2"/>
        <v>0</v>
      </c>
    </row>
    <row r="74" spans="1:14" x14ac:dyDescent="0.25">
      <c r="A74" s="238" t="s">
        <v>383</v>
      </c>
      <c r="B74" s="239" t="s">
        <v>384</v>
      </c>
      <c r="C74" s="240"/>
      <c r="D74" s="240"/>
      <c r="E74" s="240">
        <v>7608080</v>
      </c>
      <c r="F74" s="240">
        <v>7608080</v>
      </c>
      <c r="G74" s="240"/>
      <c r="H74" s="241"/>
      <c r="I74" s="224"/>
      <c r="J74" s="224"/>
      <c r="K74" s="242">
        <v>7608080</v>
      </c>
      <c r="L74" s="242">
        <v>7608080</v>
      </c>
      <c r="M74" s="242">
        <f t="shared" si="2"/>
        <v>0</v>
      </c>
      <c r="N74" s="242">
        <f t="shared" si="2"/>
        <v>0</v>
      </c>
    </row>
    <row r="75" spans="1:14" x14ac:dyDescent="0.25">
      <c r="A75" s="238" t="s">
        <v>385</v>
      </c>
      <c r="B75" s="239" t="s">
        <v>370</v>
      </c>
      <c r="C75" s="240"/>
      <c r="D75" s="240"/>
      <c r="E75" s="240">
        <v>8151813</v>
      </c>
      <c r="F75" s="240">
        <v>8151813</v>
      </c>
      <c r="G75" s="240"/>
      <c r="H75" s="241"/>
      <c r="I75" s="224"/>
      <c r="J75" s="224"/>
      <c r="K75" s="242">
        <v>5983023</v>
      </c>
      <c r="L75" s="242">
        <v>5983023</v>
      </c>
      <c r="M75" s="242">
        <f t="shared" si="2"/>
        <v>-2168790</v>
      </c>
      <c r="N75" s="242">
        <f t="shared" si="2"/>
        <v>-2168790</v>
      </c>
    </row>
    <row r="76" spans="1:14" x14ac:dyDescent="0.25">
      <c r="A76" s="238" t="s">
        <v>386</v>
      </c>
      <c r="B76" s="239" t="s">
        <v>387</v>
      </c>
      <c r="C76" s="240"/>
      <c r="D76" s="240"/>
      <c r="E76" s="240">
        <v>24247273</v>
      </c>
      <c r="F76" s="240">
        <v>24247273</v>
      </c>
      <c r="G76" s="240"/>
      <c r="H76" s="241"/>
      <c r="I76" s="224"/>
      <c r="J76" s="224"/>
      <c r="K76" s="242">
        <v>24247273</v>
      </c>
      <c r="L76" s="242">
        <v>24247273</v>
      </c>
      <c r="M76" s="242">
        <f t="shared" si="2"/>
        <v>0</v>
      </c>
      <c r="N76" s="242">
        <f t="shared" si="2"/>
        <v>0</v>
      </c>
    </row>
    <row r="77" spans="1:14" ht="14.4" thickBot="1" x14ac:dyDescent="0.3">
      <c r="A77" s="467" t="s">
        <v>388</v>
      </c>
      <c r="B77" s="468" t="s">
        <v>389</v>
      </c>
      <c r="C77" s="469"/>
      <c r="D77" s="469"/>
      <c r="E77" s="469">
        <v>384696298</v>
      </c>
      <c r="F77" s="469">
        <v>384696298</v>
      </c>
      <c r="G77" s="469"/>
      <c r="H77" s="470"/>
      <c r="I77" s="228"/>
      <c r="J77" s="228"/>
      <c r="K77" s="242">
        <v>384696298</v>
      </c>
      <c r="L77" s="242">
        <v>384696298</v>
      </c>
      <c r="M77" s="242">
        <f t="shared" si="2"/>
        <v>0</v>
      </c>
      <c r="N77" s="242">
        <f t="shared" si="2"/>
        <v>0</v>
      </c>
    </row>
    <row r="78" spans="1:14" x14ac:dyDescent="0.25">
      <c r="C78" s="224"/>
      <c r="D78" s="224"/>
      <c r="E78" s="224"/>
      <c r="F78" s="224"/>
      <c r="G78" s="224"/>
      <c r="H78" s="224"/>
      <c r="I78" s="224"/>
      <c r="J78" s="224"/>
    </row>
    <row r="79" spans="1:14" x14ac:dyDescent="0.25">
      <c r="B79" s="227" t="s">
        <v>390</v>
      </c>
      <c r="C79" s="228" t="s">
        <v>647</v>
      </c>
      <c r="D79" s="228" t="s">
        <v>647</v>
      </c>
      <c r="E79" s="228" t="s">
        <v>648</v>
      </c>
      <c r="F79" s="228" t="s">
        <v>648</v>
      </c>
      <c r="G79" s="228" t="s">
        <v>649</v>
      </c>
      <c r="H79" s="228" t="s">
        <v>649</v>
      </c>
      <c r="I79" s="228"/>
      <c r="J79" s="2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F79"/>
  <sheetViews>
    <sheetView view="pageBreakPreview" zoomScaleNormal="100" zoomScaleSheetLayoutView="100" workbookViewId="0">
      <selection activeCell="D60" sqref="D60"/>
    </sheetView>
  </sheetViews>
  <sheetFormatPr defaultColWidth="9.09765625" defaultRowHeight="13.8" x14ac:dyDescent="0.25"/>
  <cols>
    <col min="1" max="1" width="10.69921875" style="23" customWidth="1"/>
    <col min="2" max="2" width="52.69921875" style="23" customWidth="1"/>
    <col min="3" max="3" width="16.8984375" style="23" bestFit="1" customWidth="1"/>
    <col min="4" max="4" width="48" style="23" customWidth="1"/>
    <col min="5" max="5" width="12.3984375" style="25" bestFit="1" customWidth="1"/>
    <col min="6" max="16384" width="9.09765625" style="25"/>
  </cols>
  <sheetData>
    <row r="1" spans="1:5" x14ac:dyDescent="0.25">
      <c r="A1" s="393" t="s">
        <v>190</v>
      </c>
      <c r="B1" s="394"/>
      <c r="C1" s="395"/>
      <c r="D1" s="395"/>
    </row>
    <row r="2" spans="1:5" x14ac:dyDescent="0.25">
      <c r="A2" s="393"/>
      <c r="B2" s="394"/>
      <c r="C2" s="396" t="s">
        <v>191</v>
      </c>
      <c r="D2" s="94" t="s">
        <v>128</v>
      </c>
    </row>
    <row r="3" spans="1:5" x14ac:dyDescent="0.25">
      <c r="A3" s="393" t="s">
        <v>210</v>
      </c>
      <c r="B3" s="394"/>
      <c r="C3" s="396" t="s">
        <v>192</v>
      </c>
      <c r="D3" s="94" t="s">
        <v>127</v>
      </c>
    </row>
    <row r="4" spans="1:5" x14ac:dyDescent="0.25">
      <c r="A4" s="394"/>
      <c r="B4" s="394"/>
      <c r="C4" s="396" t="s">
        <v>193</v>
      </c>
      <c r="D4" s="94" t="s">
        <v>127</v>
      </c>
    </row>
    <row r="5" spans="1:5" x14ac:dyDescent="0.25">
      <c r="A5" s="598" t="s">
        <v>194</v>
      </c>
      <c r="B5" s="598"/>
      <c r="C5" s="396" t="s">
        <v>195</v>
      </c>
      <c r="D5" s="397">
        <v>45041</v>
      </c>
    </row>
    <row r="6" spans="1:5" x14ac:dyDescent="0.25">
      <c r="A6" s="598"/>
      <c r="B6" s="598"/>
      <c r="C6" s="94" t="s">
        <v>196</v>
      </c>
      <c r="D6" s="398">
        <v>44621</v>
      </c>
    </row>
    <row r="7" spans="1:5" x14ac:dyDescent="0.25">
      <c r="A7" s="598"/>
      <c r="B7" s="598"/>
      <c r="C7" s="395"/>
      <c r="D7" s="399"/>
    </row>
    <row r="8" spans="1:5" ht="14.4" thickBot="1" x14ac:dyDescent="0.3">
      <c r="A8" s="400"/>
      <c r="B8" s="400"/>
      <c r="C8" s="401"/>
      <c r="D8" s="401"/>
    </row>
    <row r="9" spans="1:5" ht="14.4" thickTop="1" x14ac:dyDescent="0.25">
      <c r="A9" s="402" t="s">
        <v>197</v>
      </c>
      <c r="B9" s="403" t="s">
        <v>198</v>
      </c>
      <c r="C9" s="599" t="s">
        <v>199</v>
      </c>
      <c r="D9" s="600"/>
    </row>
    <row r="10" spans="1:5" x14ac:dyDescent="0.25">
      <c r="A10" s="404">
        <v>111</v>
      </c>
      <c r="B10" s="405" t="s">
        <v>211</v>
      </c>
      <c r="C10" s="601"/>
      <c r="D10" s="602"/>
    </row>
    <row r="11" spans="1:5" s="21" customFormat="1" x14ac:dyDescent="0.25">
      <c r="A11" s="189">
        <v>112</v>
      </c>
      <c r="B11" s="406"/>
      <c r="C11" s="448">
        <f>SUM(C12:C13)</f>
        <v>185827666</v>
      </c>
      <c r="D11" s="407"/>
      <c r="E11" s="482">
        <f>C11-'TB3.23'!G2</f>
        <v>0</v>
      </c>
    </row>
    <row r="12" spans="1:5" x14ac:dyDescent="0.25">
      <c r="A12" s="408" t="s">
        <v>200</v>
      </c>
      <c r="B12" s="409" t="s">
        <v>212</v>
      </c>
      <c r="C12" s="410">
        <v>24842161</v>
      </c>
      <c r="D12" s="411" t="s">
        <v>214</v>
      </c>
    </row>
    <row r="13" spans="1:5" x14ac:dyDescent="0.25">
      <c r="A13" s="408">
        <v>11212</v>
      </c>
      <c r="B13" s="409" t="s">
        <v>213</v>
      </c>
      <c r="C13" s="410">
        <v>160985505</v>
      </c>
      <c r="D13" s="411" t="s">
        <v>214</v>
      </c>
    </row>
    <row r="14" spans="1:5" x14ac:dyDescent="0.25">
      <c r="A14" s="408"/>
      <c r="B14" s="409"/>
      <c r="C14" s="410"/>
      <c r="D14" s="411"/>
    </row>
    <row r="15" spans="1:5" x14ac:dyDescent="0.25">
      <c r="A15" s="189">
        <v>128</v>
      </c>
      <c r="B15" s="273" t="s">
        <v>746</v>
      </c>
      <c r="C15" s="412">
        <v>800000000</v>
      </c>
      <c r="D15" s="413" t="s">
        <v>182</v>
      </c>
      <c r="E15" s="483">
        <f>C15-'TB3.23'!G8</f>
        <v>0</v>
      </c>
    </row>
    <row r="16" spans="1:5" x14ac:dyDescent="0.25">
      <c r="A16" s="414"/>
      <c r="B16" s="275"/>
      <c r="C16" s="415"/>
      <c r="D16" s="416"/>
    </row>
    <row r="17" spans="1:6" x14ac:dyDescent="0.25">
      <c r="A17" s="189">
        <v>131</v>
      </c>
      <c r="B17" s="273" t="s">
        <v>488</v>
      </c>
      <c r="C17" s="417">
        <v>229891371</v>
      </c>
      <c r="D17" s="418" t="s">
        <v>747</v>
      </c>
      <c r="E17" s="483">
        <f>C17-'TB3.23'!G10</f>
        <v>0</v>
      </c>
    </row>
    <row r="18" spans="1:6" x14ac:dyDescent="0.25">
      <c r="A18" s="414"/>
      <c r="B18" s="275"/>
      <c r="C18" s="415"/>
      <c r="D18" s="416" t="s">
        <v>745</v>
      </c>
      <c r="F18" s="583"/>
    </row>
    <row r="19" spans="1:6" x14ac:dyDescent="0.25">
      <c r="A19" s="189">
        <v>133</v>
      </c>
      <c r="B19" s="273" t="s">
        <v>488</v>
      </c>
      <c r="C19" s="417">
        <v>1045189622</v>
      </c>
      <c r="D19" s="418" t="s">
        <v>208</v>
      </c>
    </row>
    <row r="20" spans="1:6" s="28" customFormat="1" x14ac:dyDescent="0.25">
      <c r="A20" s="414"/>
      <c r="B20" s="275" t="s">
        <v>489</v>
      </c>
      <c r="C20" s="419"/>
      <c r="D20" s="277"/>
    </row>
    <row r="21" spans="1:6" ht="39.6" x14ac:dyDescent="0.25">
      <c r="A21" s="189"/>
      <c r="B21" s="271" t="s">
        <v>400</v>
      </c>
      <c r="C21" s="420"/>
      <c r="D21" s="421"/>
    </row>
    <row r="22" spans="1:6" x14ac:dyDescent="0.25">
      <c r="A22" s="189"/>
      <c r="B22" s="420"/>
      <c r="C22" s="603"/>
      <c r="D22" s="604"/>
    </row>
    <row r="23" spans="1:6" x14ac:dyDescent="0.25">
      <c r="A23" s="189">
        <v>1388</v>
      </c>
      <c r="B23" s="273" t="s">
        <v>693</v>
      </c>
      <c r="C23" s="417">
        <v>657534</v>
      </c>
      <c r="D23" s="422" t="s">
        <v>748</v>
      </c>
      <c r="E23" s="483">
        <f>C23-'TB3.23'!G17</f>
        <v>3000</v>
      </c>
    </row>
    <row r="24" spans="1:6" x14ac:dyDescent="0.25">
      <c r="A24" s="189"/>
      <c r="B24" s="273"/>
      <c r="C24" s="417"/>
      <c r="D24" s="418"/>
    </row>
    <row r="25" spans="1:6" s="23" customFormat="1" x14ac:dyDescent="0.25">
      <c r="A25" s="189">
        <v>242</v>
      </c>
      <c r="B25" s="273" t="s">
        <v>585</v>
      </c>
      <c r="C25" s="417">
        <v>192044243</v>
      </c>
      <c r="D25" s="411" t="s">
        <v>182</v>
      </c>
      <c r="E25" s="484">
        <f>C25-'TB3.23'!G28</f>
        <v>0</v>
      </c>
    </row>
    <row r="26" spans="1:6" s="23" customFormat="1" x14ac:dyDescent="0.25">
      <c r="A26" s="189"/>
      <c r="B26" s="273"/>
      <c r="C26" s="417"/>
      <c r="D26" s="418"/>
    </row>
    <row r="27" spans="1:6" x14ac:dyDescent="0.25">
      <c r="A27" s="189" t="s">
        <v>219</v>
      </c>
      <c r="B27" s="273" t="s">
        <v>182</v>
      </c>
      <c r="C27" s="412"/>
      <c r="D27" s="418"/>
    </row>
    <row r="28" spans="1:6" x14ac:dyDescent="0.25">
      <c r="A28" s="189"/>
      <c r="B28" s="273"/>
      <c r="C28" s="412"/>
      <c r="D28" s="418"/>
    </row>
    <row r="29" spans="1:6" ht="26.4" x14ac:dyDescent="0.25">
      <c r="A29" s="189">
        <v>244</v>
      </c>
      <c r="B29" s="273" t="s">
        <v>202</v>
      </c>
      <c r="C29" s="423">
        <v>27312000</v>
      </c>
      <c r="D29" s="418" t="s">
        <v>150</v>
      </c>
      <c r="E29" s="483">
        <f>C29-'TB3.23'!G31</f>
        <v>0</v>
      </c>
    </row>
    <row r="30" spans="1:6" x14ac:dyDescent="0.25">
      <c r="A30" s="189"/>
      <c r="B30" s="273"/>
      <c r="C30" s="423"/>
      <c r="D30" s="418"/>
    </row>
    <row r="31" spans="1:6" x14ac:dyDescent="0.25">
      <c r="A31" s="189">
        <v>331</v>
      </c>
      <c r="B31" s="273" t="s">
        <v>203</v>
      </c>
      <c r="C31" s="423">
        <f>SUM(C32:C34)</f>
        <v>31448300</v>
      </c>
      <c r="D31" s="424" t="s">
        <v>182</v>
      </c>
      <c r="E31" s="483">
        <f>C31-'TB3.23'!H32</f>
        <v>0</v>
      </c>
    </row>
    <row r="32" spans="1:6" x14ac:dyDescent="0.25">
      <c r="A32" s="414"/>
      <c r="B32" s="275" t="s">
        <v>420</v>
      </c>
      <c r="C32" s="419"/>
      <c r="D32" s="277"/>
    </row>
    <row r="33" spans="1:6" x14ac:dyDescent="0.25">
      <c r="A33" s="414"/>
      <c r="B33" s="275" t="s">
        <v>421</v>
      </c>
      <c r="C33" s="419">
        <v>27865200</v>
      </c>
      <c r="D33" s="277" t="s">
        <v>749</v>
      </c>
    </row>
    <row r="34" spans="1:6" x14ac:dyDescent="0.25">
      <c r="A34" s="414"/>
      <c r="B34" s="275" t="s">
        <v>227</v>
      </c>
      <c r="C34" s="419">
        <v>3583100</v>
      </c>
      <c r="D34" s="277" t="s">
        <v>762</v>
      </c>
    </row>
    <row r="35" spans="1:6" x14ac:dyDescent="0.25">
      <c r="A35" s="414"/>
      <c r="B35" s="273" t="s">
        <v>492</v>
      </c>
      <c r="C35" s="425">
        <f>SUM(C36:C37)</f>
        <v>45034216</v>
      </c>
      <c r="D35" s="426" t="s">
        <v>182</v>
      </c>
      <c r="E35" s="462">
        <f>C35-'TB3.23'!G32</f>
        <v>0</v>
      </c>
    </row>
    <row r="36" spans="1:6" x14ac:dyDescent="0.25">
      <c r="A36" s="414"/>
      <c r="B36" s="275" t="s">
        <v>707</v>
      </c>
      <c r="C36" s="427">
        <v>45000000</v>
      </c>
      <c r="D36" s="502" t="s">
        <v>764</v>
      </c>
      <c r="F36" s="462"/>
    </row>
    <row r="37" spans="1:6" ht="26.4" x14ac:dyDescent="0.25">
      <c r="A37" s="414"/>
      <c r="B37" s="275" t="s">
        <v>422</v>
      </c>
      <c r="C37" s="427">
        <v>34216</v>
      </c>
      <c r="D37" s="277" t="s">
        <v>763</v>
      </c>
      <c r="F37" s="462"/>
    </row>
    <row r="38" spans="1:6" x14ac:dyDescent="0.25">
      <c r="A38" s="414"/>
      <c r="B38" s="275"/>
      <c r="C38" s="428"/>
      <c r="D38" s="277"/>
    </row>
    <row r="39" spans="1:6" x14ac:dyDescent="0.25">
      <c r="A39" s="189">
        <v>3334</v>
      </c>
      <c r="B39" s="273" t="s">
        <v>208</v>
      </c>
      <c r="C39" s="425"/>
      <c r="D39" s="418" t="s">
        <v>728</v>
      </c>
    </row>
    <row r="40" spans="1:6" x14ac:dyDescent="0.25">
      <c r="A40" s="408"/>
      <c r="B40" s="271"/>
      <c r="C40" s="390"/>
      <c r="D40" s="429"/>
    </row>
    <row r="41" spans="1:6" x14ac:dyDescent="0.25">
      <c r="A41" s="189">
        <v>3335</v>
      </c>
      <c r="B41" s="273"/>
      <c r="C41" s="430">
        <f>SUM(C42:C49)</f>
        <v>30686080</v>
      </c>
      <c r="D41" s="426" t="s">
        <v>182</v>
      </c>
      <c r="E41" s="462">
        <f>C41-'TB3.23'!H37</f>
        <v>0</v>
      </c>
    </row>
    <row r="42" spans="1:6" x14ac:dyDescent="0.25">
      <c r="A42" s="408"/>
      <c r="B42" s="409" t="s">
        <v>541</v>
      </c>
      <c r="C42" s="410">
        <v>5195841</v>
      </c>
      <c r="D42" s="411" t="s">
        <v>727</v>
      </c>
    </row>
    <row r="43" spans="1:6" x14ac:dyDescent="0.25">
      <c r="A43" s="408"/>
      <c r="B43" s="409" t="s">
        <v>573</v>
      </c>
      <c r="C43" s="410">
        <v>32774615</v>
      </c>
      <c r="D43" s="411" t="s">
        <v>727</v>
      </c>
    </row>
    <row r="44" spans="1:6" x14ac:dyDescent="0.25">
      <c r="A44" s="408"/>
      <c r="B44" s="409" t="s">
        <v>606</v>
      </c>
      <c r="C44" s="410">
        <v>1368563</v>
      </c>
      <c r="D44" s="411" t="s">
        <v>727</v>
      </c>
    </row>
    <row r="45" spans="1:6" x14ac:dyDescent="0.25">
      <c r="A45" s="408"/>
      <c r="B45" s="409" t="s">
        <v>619</v>
      </c>
      <c r="C45" s="410">
        <v>2035899</v>
      </c>
      <c r="D45" s="411" t="s">
        <v>750</v>
      </c>
    </row>
    <row r="46" spans="1:6" x14ac:dyDescent="0.25">
      <c r="A46" s="408"/>
      <c r="B46" s="409" t="s">
        <v>751</v>
      </c>
      <c r="C46" s="410">
        <v>-10688838</v>
      </c>
      <c r="D46" s="411"/>
    </row>
    <row r="47" spans="1:6" x14ac:dyDescent="0.25">
      <c r="A47" s="408"/>
      <c r="B47" s="409"/>
      <c r="C47" s="410"/>
      <c r="D47" s="411"/>
    </row>
    <row r="48" spans="1:6" x14ac:dyDescent="0.25">
      <c r="A48" s="408"/>
      <c r="B48" s="409"/>
      <c r="C48" s="410"/>
      <c r="D48" s="411"/>
    </row>
    <row r="49" spans="1:6" x14ac:dyDescent="0.25">
      <c r="A49" s="408"/>
      <c r="B49" s="409"/>
      <c r="C49" s="410"/>
      <c r="D49" s="411"/>
    </row>
    <row r="50" spans="1:6" x14ac:dyDescent="0.25">
      <c r="A50" s="189">
        <v>334</v>
      </c>
      <c r="B50" s="273" t="s">
        <v>655</v>
      </c>
      <c r="C50" s="431">
        <v>182199365</v>
      </c>
      <c r="D50" s="426" t="s">
        <v>713</v>
      </c>
      <c r="E50" s="462">
        <f>C50-'TB3.23'!H39</f>
        <v>20000000</v>
      </c>
    </row>
    <row r="51" spans="1:6" x14ac:dyDescent="0.25">
      <c r="A51" s="408"/>
      <c r="B51" s="409"/>
      <c r="C51" s="410"/>
      <c r="D51" s="411"/>
    </row>
    <row r="52" spans="1:6" x14ac:dyDescent="0.25">
      <c r="A52" s="189">
        <v>335</v>
      </c>
      <c r="B52" s="273" t="s">
        <v>586</v>
      </c>
      <c r="C52" s="431">
        <f>SUM(C53:C54)</f>
        <v>0</v>
      </c>
      <c r="D52" s="426" t="s">
        <v>752</v>
      </c>
      <c r="E52" s="462">
        <f>C52-'TB3.23'!H41</f>
        <v>0</v>
      </c>
    </row>
    <row r="53" spans="1:6" x14ac:dyDescent="0.25">
      <c r="A53" s="189"/>
      <c r="B53" s="275"/>
      <c r="C53" s="427"/>
      <c r="D53" s="411"/>
    </row>
    <row r="54" spans="1:6" x14ac:dyDescent="0.25">
      <c r="A54" s="414"/>
      <c r="B54" s="275"/>
      <c r="C54" s="433"/>
      <c r="D54" s="434"/>
    </row>
    <row r="55" spans="1:6" x14ac:dyDescent="0.25">
      <c r="A55" s="189">
        <v>3382</v>
      </c>
      <c r="B55" s="273" t="s">
        <v>235</v>
      </c>
      <c r="C55" s="435">
        <f>SUM(C56:C56)</f>
        <v>3087000</v>
      </c>
      <c r="D55" s="436" t="s">
        <v>182</v>
      </c>
      <c r="E55" s="462">
        <f>C55-'TB3.23'!H43</f>
        <v>0</v>
      </c>
    </row>
    <row r="56" spans="1:6" x14ac:dyDescent="0.25">
      <c r="A56" s="414"/>
      <c r="B56" s="275" t="s">
        <v>753</v>
      </c>
      <c r="C56" s="433">
        <v>3087000</v>
      </c>
      <c r="D56" s="434"/>
    </row>
    <row r="57" spans="1:6" ht="15" customHeight="1" x14ac:dyDescent="0.25">
      <c r="A57" s="189" t="s">
        <v>171</v>
      </c>
      <c r="B57" s="273" t="s">
        <v>208</v>
      </c>
      <c r="C57" s="437"/>
      <c r="D57" s="411"/>
    </row>
    <row r="58" spans="1:6" x14ac:dyDescent="0.25">
      <c r="A58" s="408"/>
      <c r="B58" s="271"/>
      <c r="C58" s="438"/>
      <c r="D58" s="411"/>
    </row>
    <row r="59" spans="1:6" s="389" customFormat="1" x14ac:dyDescent="0.25">
      <c r="A59" s="579">
        <v>3388</v>
      </c>
      <c r="B59" s="580" t="s">
        <v>431</v>
      </c>
      <c r="C59" s="581">
        <f>SUM(C60:C61)</f>
        <v>3942900</v>
      </c>
      <c r="D59" s="478" t="s">
        <v>182</v>
      </c>
      <c r="E59" s="582">
        <f>C59-'TB3.23'!H46</f>
        <v>0</v>
      </c>
    </row>
    <row r="60" spans="1:6" s="28" customFormat="1" x14ac:dyDescent="0.25">
      <c r="A60" s="414"/>
      <c r="B60" s="275" t="s">
        <v>825</v>
      </c>
      <c r="C60" s="439">
        <v>3942900</v>
      </c>
      <c r="D60" s="277"/>
    </row>
    <row r="61" spans="1:6" s="28" customFormat="1" x14ac:dyDescent="0.25">
      <c r="A61" s="414"/>
      <c r="B61" s="275"/>
      <c r="C61" s="440"/>
      <c r="D61" s="277"/>
    </row>
    <row r="62" spans="1:6" x14ac:dyDescent="0.25">
      <c r="A62" s="189"/>
      <c r="B62" s="273"/>
      <c r="C62" s="423"/>
      <c r="D62" s="418"/>
    </row>
    <row r="63" spans="1:6" x14ac:dyDescent="0.25">
      <c r="A63" s="189">
        <v>511</v>
      </c>
      <c r="B63" s="273" t="s">
        <v>545</v>
      </c>
      <c r="C63" s="441">
        <f>1346800+1331700</f>
        <v>2678500</v>
      </c>
      <c r="D63" s="442">
        <v>460988783</v>
      </c>
      <c r="E63" s="485">
        <f>D63/C63</f>
        <v>172.10706850849357</v>
      </c>
      <c r="F63" s="483">
        <f>D63-'TB3.23'!F57</f>
        <v>0</v>
      </c>
    </row>
    <row r="64" spans="1:6" x14ac:dyDescent="0.25">
      <c r="A64" s="408"/>
      <c r="B64" s="271"/>
      <c r="C64" s="423"/>
      <c r="D64" s="418"/>
    </row>
    <row r="65" spans="1:5" x14ac:dyDescent="0.25">
      <c r="A65" s="189">
        <v>642</v>
      </c>
      <c r="B65" s="273" t="s">
        <v>182</v>
      </c>
      <c r="C65" s="423"/>
      <c r="D65" s="418"/>
    </row>
    <row r="66" spans="1:5" x14ac:dyDescent="0.25">
      <c r="A66" s="408"/>
      <c r="B66" s="271"/>
      <c r="C66" s="443"/>
      <c r="D66" s="444"/>
    </row>
    <row r="67" spans="1:5" x14ac:dyDescent="0.25">
      <c r="A67" s="189">
        <v>515</v>
      </c>
      <c r="B67" s="273" t="s">
        <v>615</v>
      </c>
      <c r="C67" s="425">
        <f>SUM(C68:C70)</f>
        <v>3242770</v>
      </c>
      <c r="D67" s="418"/>
      <c r="E67" s="462">
        <f>C67-'TB3.23'!F60</f>
        <v>3000</v>
      </c>
    </row>
    <row r="68" spans="1:5" x14ac:dyDescent="0.25">
      <c r="A68" s="408"/>
      <c r="B68" s="271" t="s">
        <v>502</v>
      </c>
      <c r="C68" s="505">
        <v>18663</v>
      </c>
      <c r="D68" s="421" t="s">
        <v>129</v>
      </c>
    </row>
    <row r="69" spans="1:5" x14ac:dyDescent="0.25">
      <c r="A69" s="408"/>
      <c r="B69" s="271" t="s">
        <v>547</v>
      </c>
      <c r="C69" s="505">
        <v>0</v>
      </c>
      <c r="D69" s="421" t="s">
        <v>129</v>
      </c>
    </row>
    <row r="70" spans="1:5" x14ac:dyDescent="0.25">
      <c r="A70" s="408"/>
      <c r="B70" s="271" t="s">
        <v>503</v>
      </c>
      <c r="C70" s="505">
        <f>2566573+657534</f>
        <v>3224107</v>
      </c>
      <c r="D70" s="221" t="s">
        <v>754</v>
      </c>
    </row>
    <row r="71" spans="1:5" x14ac:dyDescent="0.25">
      <c r="A71" s="408"/>
      <c r="B71" s="271"/>
      <c r="C71" s="420"/>
      <c r="D71" s="421"/>
    </row>
    <row r="72" spans="1:5" x14ac:dyDescent="0.25">
      <c r="A72" s="189">
        <v>635</v>
      </c>
      <c r="B72" s="273" t="s">
        <v>615</v>
      </c>
      <c r="C72" s="423">
        <v>0</v>
      </c>
      <c r="D72" s="418" t="s">
        <v>159</v>
      </c>
    </row>
    <row r="73" spans="1:5" x14ac:dyDescent="0.25">
      <c r="A73" s="408"/>
      <c r="B73" s="271"/>
      <c r="C73" s="445"/>
      <c r="D73" s="411" t="s">
        <v>744</v>
      </c>
    </row>
    <row r="74" spans="1:5" ht="37.5" customHeight="1" x14ac:dyDescent="0.25">
      <c r="A74" s="189" t="s">
        <v>442</v>
      </c>
      <c r="B74" s="271"/>
      <c r="C74" s="605"/>
      <c r="D74" s="595"/>
    </row>
    <row r="75" spans="1:5" x14ac:dyDescent="0.25">
      <c r="A75" s="408"/>
      <c r="B75" s="271"/>
      <c r="C75" s="606"/>
      <c r="D75" s="607"/>
    </row>
    <row r="76" spans="1:5" ht="45.75" customHeight="1" x14ac:dyDescent="0.25">
      <c r="A76" s="408"/>
      <c r="B76" s="271"/>
      <c r="C76" s="594" t="s">
        <v>413</v>
      </c>
      <c r="D76" s="595"/>
    </row>
    <row r="77" spans="1:5" ht="28.8" customHeight="1" x14ac:dyDescent="0.25">
      <c r="A77" s="408"/>
      <c r="B77" s="271"/>
      <c r="C77" s="594" t="s">
        <v>412</v>
      </c>
      <c r="D77" s="595"/>
    </row>
    <row r="78" spans="1:5" ht="85.2" customHeight="1" thickBot="1" x14ac:dyDescent="0.3">
      <c r="A78" s="446"/>
      <c r="B78" s="447"/>
      <c r="C78" s="596" t="s">
        <v>415</v>
      </c>
      <c r="D78" s="597"/>
    </row>
    <row r="79" spans="1:5" ht="14.4" thickTop="1" x14ac:dyDescent="0.25"/>
  </sheetData>
  <mergeCells count="9">
    <mergeCell ref="C76:D76"/>
    <mergeCell ref="C77:D77"/>
    <mergeCell ref="C78:D78"/>
    <mergeCell ref="A5:B7"/>
    <mergeCell ref="C9:D9"/>
    <mergeCell ref="C10:D10"/>
    <mergeCell ref="C22:D22"/>
    <mergeCell ref="C74:D74"/>
    <mergeCell ref="C75:D75"/>
  </mergeCells>
  <pageMargins left="0.7" right="0.7" top="0.75" bottom="0.75" header="0.3" footer="0.3"/>
  <pageSetup paperSize="9" scale="67" orientation="portrait"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72"/>
  <sheetViews>
    <sheetView workbookViewId="0">
      <selection activeCell="D11" sqref="D11"/>
    </sheetView>
  </sheetViews>
  <sheetFormatPr defaultColWidth="9.09765625" defaultRowHeight="13.8" x14ac:dyDescent="0.25"/>
  <cols>
    <col min="1" max="1" width="10.69921875" style="23" customWidth="1"/>
    <col min="2" max="2" width="52.69921875" style="23" customWidth="1"/>
    <col min="3" max="3" width="17.69921875" style="23" customWidth="1"/>
    <col min="4" max="4" width="48" style="23" customWidth="1"/>
    <col min="5" max="16384" width="9.09765625" style="25"/>
  </cols>
  <sheetData>
    <row r="1" spans="1:4" x14ac:dyDescent="0.25">
      <c r="A1" s="393" t="s">
        <v>190</v>
      </c>
      <c r="B1" s="394"/>
      <c r="C1" s="395"/>
      <c r="D1" s="395"/>
    </row>
    <row r="2" spans="1:4" x14ac:dyDescent="0.25">
      <c r="A2" s="393"/>
      <c r="B2" s="394"/>
      <c r="C2" s="396" t="s">
        <v>191</v>
      </c>
      <c r="D2" s="94" t="s">
        <v>128</v>
      </c>
    </row>
    <row r="3" spans="1:4" x14ac:dyDescent="0.25">
      <c r="A3" s="393" t="s">
        <v>210</v>
      </c>
      <c r="B3" s="394"/>
      <c r="C3" s="396" t="s">
        <v>192</v>
      </c>
      <c r="D3" s="94" t="s">
        <v>127</v>
      </c>
    </row>
    <row r="4" spans="1:4" x14ac:dyDescent="0.25">
      <c r="A4" s="394"/>
      <c r="B4" s="394"/>
      <c r="C4" s="396" t="s">
        <v>193</v>
      </c>
      <c r="D4" s="94" t="s">
        <v>127</v>
      </c>
    </row>
    <row r="5" spans="1:4" x14ac:dyDescent="0.25">
      <c r="A5" s="598" t="s">
        <v>194</v>
      </c>
      <c r="B5" s="598"/>
      <c r="C5" s="396" t="s">
        <v>195</v>
      </c>
      <c r="D5" s="397">
        <v>44701</v>
      </c>
    </row>
    <row r="6" spans="1:4" x14ac:dyDescent="0.25">
      <c r="A6" s="598"/>
      <c r="B6" s="598"/>
      <c r="C6" s="94" t="s">
        <v>196</v>
      </c>
      <c r="D6" s="398">
        <v>44652</v>
      </c>
    </row>
    <row r="7" spans="1:4" x14ac:dyDescent="0.25">
      <c r="A7" s="598"/>
      <c r="B7" s="598"/>
      <c r="C7" s="395"/>
      <c r="D7" s="399"/>
    </row>
    <row r="8" spans="1:4" ht="14.4" thickBot="1" x14ac:dyDescent="0.3">
      <c r="A8" s="400"/>
      <c r="B8" s="400"/>
      <c r="C8" s="401"/>
      <c r="D8" s="401"/>
    </row>
    <row r="9" spans="1:4" ht="14.4" thickTop="1" x14ac:dyDescent="0.25">
      <c r="A9" s="449" t="s">
        <v>197</v>
      </c>
      <c r="B9" s="450" t="s">
        <v>198</v>
      </c>
      <c r="C9" s="610" t="s">
        <v>199</v>
      </c>
      <c r="D9" s="611"/>
    </row>
    <row r="10" spans="1:4" x14ac:dyDescent="0.25">
      <c r="A10" s="404">
        <v>111</v>
      </c>
      <c r="B10" s="405" t="s">
        <v>211</v>
      </c>
      <c r="C10" s="601"/>
      <c r="D10" s="602"/>
    </row>
    <row r="11" spans="1:4" s="21" customFormat="1" x14ac:dyDescent="0.25">
      <c r="A11" s="189">
        <v>112</v>
      </c>
      <c r="B11" s="406"/>
      <c r="C11" s="406"/>
      <c r="D11" s="407"/>
    </row>
    <row r="12" spans="1:4" x14ac:dyDescent="0.25">
      <c r="A12" s="408" t="s">
        <v>200</v>
      </c>
      <c r="B12" s="409" t="s">
        <v>212</v>
      </c>
      <c r="C12" s="443">
        <v>24851650</v>
      </c>
      <c r="D12" s="411" t="s">
        <v>214</v>
      </c>
    </row>
    <row r="13" spans="1:4" x14ac:dyDescent="0.25">
      <c r="A13" s="408">
        <v>11212</v>
      </c>
      <c r="B13" s="409" t="s">
        <v>213</v>
      </c>
      <c r="C13" s="420">
        <v>512888573</v>
      </c>
      <c r="D13" s="411" t="s">
        <v>214</v>
      </c>
    </row>
    <row r="14" spans="1:4" x14ac:dyDescent="0.25">
      <c r="A14" s="189">
        <v>128</v>
      </c>
      <c r="B14" s="273" t="s">
        <v>215</v>
      </c>
      <c r="C14" s="412">
        <v>1121632520</v>
      </c>
      <c r="D14" s="413" t="s">
        <v>214</v>
      </c>
    </row>
    <row r="15" spans="1:4" x14ac:dyDescent="0.25">
      <c r="A15" s="414"/>
      <c r="B15" s="275"/>
      <c r="C15" s="415"/>
      <c r="D15" s="416"/>
    </row>
    <row r="16" spans="1:4" x14ac:dyDescent="0.25">
      <c r="A16" s="414"/>
      <c r="B16" s="275"/>
      <c r="C16" s="415"/>
      <c r="D16" s="416"/>
    </row>
    <row r="17" spans="1:4" x14ac:dyDescent="0.25">
      <c r="A17" s="189">
        <v>133</v>
      </c>
      <c r="B17" s="273" t="s">
        <v>488</v>
      </c>
      <c r="C17" s="417">
        <v>960554041</v>
      </c>
      <c r="D17" s="418"/>
    </row>
    <row r="18" spans="1:4" s="28" customFormat="1" x14ac:dyDescent="0.25">
      <c r="A18" s="414"/>
      <c r="B18" s="275" t="s">
        <v>489</v>
      </c>
      <c r="C18" s="419"/>
      <c r="D18" s="277"/>
    </row>
    <row r="19" spans="1:4" ht="39.6" x14ac:dyDescent="0.25">
      <c r="A19" s="189"/>
      <c r="B19" s="271" t="s">
        <v>400</v>
      </c>
      <c r="C19" s="603"/>
      <c r="D19" s="604"/>
    </row>
    <row r="20" spans="1:4" x14ac:dyDescent="0.25">
      <c r="A20" s="189"/>
      <c r="B20" s="420"/>
      <c r="C20" s="603"/>
      <c r="D20" s="604"/>
    </row>
    <row r="21" spans="1:4" x14ac:dyDescent="0.25">
      <c r="A21" s="189">
        <v>1388</v>
      </c>
      <c r="B21" s="273" t="s">
        <v>626</v>
      </c>
      <c r="C21" s="417">
        <v>31946553</v>
      </c>
      <c r="D21" s="418" t="s">
        <v>208</v>
      </c>
    </row>
    <row r="22" spans="1:4" x14ac:dyDescent="0.25">
      <c r="A22" s="189"/>
      <c r="B22" s="273"/>
      <c r="C22" s="417"/>
      <c r="D22" s="418"/>
    </row>
    <row r="23" spans="1:4" s="23" customFormat="1" x14ac:dyDescent="0.25">
      <c r="A23" s="189">
        <v>242</v>
      </c>
      <c r="B23" s="273" t="s">
        <v>585</v>
      </c>
      <c r="C23" s="417">
        <v>62156435</v>
      </c>
      <c r="D23" s="422" t="s">
        <v>622</v>
      </c>
    </row>
    <row r="24" spans="1:4" s="23" customFormat="1" x14ac:dyDescent="0.25">
      <c r="A24" s="189"/>
      <c r="B24" s="273"/>
      <c r="C24" s="417"/>
      <c r="D24" s="418"/>
    </row>
    <row r="25" spans="1:4" x14ac:dyDescent="0.25">
      <c r="A25" s="189" t="s">
        <v>219</v>
      </c>
      <c r="B25" s="273" t="s">
        <v>182</v>
      </c>
      <c r="C25" s="412"/>
      <c r="D25" s="418"/>
    </row>
    <row r="26" spans="1:4" x14ac:dyDescent="0.25">
      <c r="A26" s="189"/>
      <c r="B26" s="273"/>
      <c r="C26" s="412"/>
      <c r="D26" s="418"/>
    </row>
    <row r="27" spans="1:4" ht="26.4" x14ac:dyDescent="0.25">
      <c r="A27" s="189">
        <v>244</v>
      </c>
      <c r="B27" s="273" t="s">
        <v>202</v>
      </c>
      <c r="C27" s="423">
        <v>27312000</v>
      </c>
      <c r="D27" s="418" t="s">
        <v>150</v>
      </c>
    </row>
    <row r="28" spans="1:4" x14ac:dyDescent="0.25">
      <c r="A28" s="189"/>
      <c r="B28" s="273"/>
      <c r="C28" s="423"/>
      <c r="D28" s="418"/>
    </row>
    <row r="29" spans="1:4" x14ac:dyDescent="0.25">
      <c r="A29" s="189">
        <v>331</v>
      </c>
      <c r="B29" s="273" t="s">
        <v>203</v>
      </c>
      <c r="C29" s="423">
        <f>SUM(C30:C33)</f>
        <v>19911665</v>
      </c>
      <c r="D29" s="424" t="s">
        <v>182</v>
      </c>
    </row>
    <row r="30" spans="1:4" x14ac:dyDescent="0.25">
      <c r="A30" s="414"/>
      <c r="B30" s="275" t="s">
        <v>420</v>
      </c>
      <c r="C30" s="419"/>
      <c r="D30" s="277"/>
    </row>
    <row r="31" spans="1:4" x14ac:dyDescent="0.25">
      <c r="A31" s="414"/>
      <c r="B31" s="275" t="s">
        <v>421</v>
      </c>
      <c r="C31" s="419">
        <v>15959160</v>
      </c>
      <c r="D31" s="277" t="s">
        <v>624</v>
      </c>
    </row>
    <row r="32" spans="1:4" x14ac:dyDescent="0.25">
      <c r="A32" s="414"/>
      <c r="B32" s="275" t="s">
        <v>227</v>
      </c>
      <c r="C32" s="419">
        <v>3952505</v>
      </c>
      <c r="D32" s="277" t="s">
        <v>625</v>
      </c>
    </row>
    <row r="33" spans="1:4" x14ac:dyDescent="0.25">
      <c r="A33" s="414"/>
      <c r="B33" s="275" t="s">
        <v>456</v>
      </c>
      <c r="C33" s="419"/>
      <c r="D33" s="277"/>
    </row>
    <row r="34" spans="1:4" x14ac:dyDescent="0.25">
      <c r="A34" s="414"/>
      <c r="B34" s="273" t="s">
        <v>492</v>
      </c>
      <c r="C34" s="425">
        <f>SUM(C35:C35)</f>
        <v>444202</v>
      </c>
      <c r="D34" s="426" t="s">
        <v>182</v>
      </c>
    </row>
    <row r="35" spans="1:4" ht="26.4" x14ac:dyDescent="0.25">
      <c r="A35" s="414"/>
      <c r="B35" s="275" t="s">
        <v>422</v>
      </c>
      <c r="C35" s="427">
        <v>444202</v>
      </c>
      <c r="D35" s="277"/>
    </row>
    <row r="36" spans="1:4" x14ac:dyDescent="0.25">
      <c r="A36" s="414"/>
      <c r="B36" s="275"/>
      <c r="C36" s="428"/>
      <c r="D36" s="277"/>
    </row>
    <row r="37" spans="1:4" x14ac:dyDescent="0.25">
      <c r="A37" s="189">
        <v>3334</v>
      </c>
      <c r="B37" s="273" t="s">
        <v>208</v>
      </c>
      <c r="C37" s="425">
        <v>51596529</v>
      </c>
      <c r="D37" s="418"/>
    </row>
    <row r="38" spans="1:4" x14ac:dyDescent="0.25">
      <c r="A38" s="408"/>
      <c r="B38" s="271"/>
      <c r="C38" s="390"/>
      <c r="D38" s="429"/>
    </row>
    <row r="39" spans="1:4" x14ac:dyDescent="0.25">
      <c r="A39" s="189">
        <v>3335</v>
      </c>
      <c r="B39" s="273"/>
      <c r="C39" s="430">
        <f>SUM(C40:C42)</f>
        <v>4253275</v>
      </c>
      <c r="D39" s="426"/>
    </row>
    <row r="40" spans="1:4" x14ac:dyDescent="0.25">
      <c r="A40" s="408"/>
      <c r="B40" s="409" t="s">
        <v>619</v>
      </c>
      <c r="C40" s="410">
        <v>1353774</v>
      </c>
      <c r="D40" s="411" t="s">
        <v>621</v>
      </c>
    </row>
    <row r="41" spans="1:4" x14ac:dyDescent="0.25">
      <c r="A41" s="408"/>
      <c r="B41" s="409" t="s">
        <v>620</v>
      </c>
      <c r="C41" s="410">
        <v>2899501</v>
      </c>
      <c r="D41" s="411" t="s">
        <v>621</v>
      </c>
    </row>
    <row r="42" spans="1:4" x14ac:dyDescent="0.25">
      <c r="A42" s="408"/>
      <c r="B42" s="409"/>
      <c r="C42" s="410"/>
      <c r="D42" s="411"/>
    </row>
    <row r="43" spans="1:4" ht="27.6" x14ac:dyDescent="0.25">
      <c r="A43" s="189">
        <v>334</v>
      </c>
      <c r="B43" s="273" t="s">
        <v>586</v>
      </c>
      <c r="C43" s="431">
        <v>135906986</v>
      </c>
      <c r="D43" s="432" t="s">
        <v>618</v>
      </c>
    </row>
    <row r="44" spans="1:4" x14ac:dyDescent="0.25">
      <c r="A44" s="408"/>
      <c r="B44" s="409"/>
      <c r="C44" s="410"/>
      <c r="D44" s="411"/>
    </row>
    <row r="45" spans="1:4" x14ac:dyDescent="0.25">
      <c r="A45" s="189">
        <v>335</v>
      </c>
      <c r="B45" s="273" t="s">
        <v>586</v>
      </c>
      <c r="C45" s="431">
        <f>SUM(C46:C47)</f>
        <v>0</v>
      </c>
      <c r="D45" s="418"/>
    </row>
    <row r="46" spans="1:4" x14ac:dyDescent="0.25">
      <c r="A46" s="414"/>
      <c r="B46" s="275"/>
      <c r="C46" s="433"/>
      <c r="D46" s="434"/>
    </row>
    <row r="47" spans="1:4" x14ac:dyDescent="0.25">
      <c r="A47" s="414"/>
      <c r="B47" s="275"/>
      <c r="C47" s="433"/>
      <c r="D47" s="434"/>
    </row>
    <row r="48" spans="1:4" x14ac:dyDescent="0.25">
      <c r="A48" s="189">
        <v>3382</v>
      </c>
      <c r="B48" s="273" t="s">
        <v>235</v>
      </c>
      <c r="C48" s="435">
        <f>SUM(C49:C49)</f>
        <v>2780200</v>
      </c>
      <c r="D48" s="436" t="s">
        <v>182</v>
      </c>
    </row>
    <row r="49" spans="1:5" x14ac:dyDescent="0.25">
      <c r="A49" s="414"/>
      <c r="B49" s="275" t="s">
        <v>617</v>
      </c>
      <c r="C49" s="433">
        <v>2780200</v>
      </c>
      <c r="D49" s="434"/>
    </row>
    <row r="50" spans="1:5" ht="15" customHeight="1" x14ac:dyDescent="0.25">
      <c r="A50" s="189" t="s">
        <v>171</v>
      </c>
      <c r="B50" s="273" t="s">
        <v>208</v>
      </c>
      <c r="C50" s="437"/>
      <c r="D50" s="411"/>
    </row>
    <row r="51" spans="1:5" x14ac:dyDescent="0.25">
      <c r="A51" s="408"/>
      <c r="B51" s="271"/>
      <c r="C51" s="438"/>
      <c r="D51" s="411"/>
    </row>
    <row r="52" spans="1:5" x14ac:dyDescent="0.25">
      <c r="A52" s="189">
        <v>3388</v>
      </c>
      <c r="B52" s="273" t="s">
        <v>431</v>
      </c>
      <c r="C52" s="425">
        <f>SUM(C53:C54)</f>
        <v>2587925</v>
      </c>
      <c r="D52" s="418"/>
    </row>
    <row r="53" spans="1:5" s="28" customFormat="1" x14ac:dyDescent="0.25">
      <c r="A53" s="414"/>
      <c r="B53" s="275" t="s">
        <v>623</v>
      </c>
      <c r="C53" s="439">
        <v>2587925</v>
      </c>
      <c r="D53" s="277"/>
    </row>
    <row r="54" spans="1:5" s="28" customFormat="1" x14ac:dyDescent="0.25">
      <c r="A54" s="414"/>
      <c r="B54" s="275"/>
      <c r="C54" s="440"/>
      <c r="D54" s="277"/>
    </row>
    <row r="55" spans="1:5" x14ac:dyDescent="0.25">
      <c r="A55" s="189"/>
      <c r="B55" s="273"/>
      <c r="C55" s="423"/>
      <c r="D55" s="418"/>
    </row>
    <row r="56" spans="1:5" x14ac:dyDescent="0.25">
      <c r="A56" s="189">
        <v>511</v>
      </c>
      <c r="B56" s="273" t="s">
        <v>627</v>
      </c>
      <c r="C56" s="441"/>
      <c r="D56" s="442"/>
      <c r="E56" s="25" t="e">
        <f>D56/C56</f>
        <v>#DIV/0!</v>
      </c>
    </row>
    <row r="57" spans="1:5" x14ac:dyDescent="0.25">
      <c r="A57" s="408"/>
      <c r="B57" s="271"/>
      <c r="C57" s="423"/>
      <c r="D57" s="418"/>
    </row>
    <row r="58" spans="1:5" x14ac:dyDescent="0.25">
      <c r="A58" s="189">
        <v>642</v>
      </c>
      <c r="B58" s="273" t="s">
        <v>182</v>
      </c>
      <c r="C58" s="423"/>
      <c r="D58" s="418"/>
    </row>
    <row r="59" spans="1:5" x14ac:dyDescent="0.25">
      <c r="A59" s="408"/>
      <c r="B59" s="271"/>
      <c r="C59" s="443"/>
      <c r="D59" s="444"/>
    </row>
    <row r="60" spans="1:5" x14ac:dyDescent="0.25">
      <c r="A60" s="189">
        <v>515</v>
      </c>
      <c r="B60" s="273" t="s">
        <v>615</v>
      </c>
      <c r="C60" s="423">
        <f>SUM(C61:C63)</f>
        <v>4353856</v>
      </c>
      <c r="D60" s="418" t="s">
        <v>129</v>
      </c>
    </row>
    <row r="61" spans="1:5" x14ac:dyDescent="0.25">
      <c r="A61" s="408"/>
      <c r="B61" s="271" t="s">
        <v>502</v>
      </c>
      <c r="C61" s="420">
        <v>113163</v>
      </c>
      <c r="D61" s="421" t="s">
        <v>129</v>
      </c>
    </row>
    <row r="62" spans="1:5" x14ac:dyDescent="0.25">
      <c r="A62" s="408"/>
      <c r="B62" s="271" t="s">
        <v>547</v>
      </c>
      <c r="C62" s="420"/>
      <c r="D62" s="421" t="s">
        <v>129</v>
      </c>
    </row>
    <row r="63" spans="1:5" x14ac:dyDescent="0.25">
      <c r="A63" s="408"/>
      <c r="B63" s="271" t="s">
        <v>546</v>
      </c>
      <c r="C63" s="420">
        <v>4240693</v>
      </c>
      <c r="D63" s="421" t="s">
        <v>129</v>
      </c>
    </row>
    <row r="64" spans="1:5" x14ac:dyDescent="0.25">
      <c r="A64" s="408"/>
      <c r="B64" s="271"/>
      <c r="C64" s="420"/>
      <c r="D64" s="421"/>
    </row>
    <row r="65" spans="1:4" x14ac:dyDescent="0.25">
      <c r="A65" s="189">
        <v>635</v>
      </c>
      <c r="B65" s="273" t="s">
        <v>615</v>
      </c>
      <c r="C65" s="423">
        <f>SUM(C66)</f>
        <v>1196832</v>
      </c>
      <c r="D65" s="418" t="s">
        <v>208</v>
      </c>
    </row>
    <row r="66" spans="1:4" x14ac:dyDescent="0.25">
      <c r="A66" s="408"/>
      <c r="B66" s="271" t="s">
        <v>547</v>
      </c>
      <c r="C66" s="445">
        <v>1196832</v>
      </c>
      <c r="D66" s="411"/>
    </row>
    <row r="67" spans="1:4" ht="37.5" customHeight="1" x14ac:dyDescent="0.25">
      <c r="A67" s="189" t="s">
        <v>442</v>
      </c>
      <c r="B67" s="271"/>
      <c r="C67" s="608" t="s">
        <v>616</v>
      </c>
      <c r="D67" s="609"/>
    </row>
    <row r="68" spans="1:4" x14ac:dyDescent="0.25">
      <c r="A68" s="408"/>
      <c r="B68" s="271"/>
      <c r="C68" s="606"/>
      <c r="D68" s="607"/>
    </row>
    <row r="69" spans="1:4" ht="45.75" customHeight="1" x14ac:dyDescent="0.25">
      <c r="A69" s="408"/>
      <c r="B69" s="271"/>
      <c r="C69" s="594" t="s">
        <v>413</v>
      </c>
      <c r="D69" s="595"/>
    </row>
    <row r="70" spans="1:4" x14ac:dyDescent="0.25">
      <c r="A70" s="408"/>
      <c r="B70" s="271"/>
      <c r="C70" s="594" t="s">
        <v>412</v>
      </c>
      <c r="D70" s="595"/>
    </row>
    <row r="71" spans="1:4" ht="72" customHeight="1" thickBot="1" x14ac:dyDescent="0.3">
      <c r="A71" s="446"/>
      <c r="B71" s="447"/>
      <c r="C71" s="596" t="s">
        <v>415</v>
      </c>
      <c r="D71" s="597"/>
    </row>
    <row r="72" spans="1:4" ht="14.4" thickTop="1" x14ac:dyDescent="0.25"/>
  </sheetData>
  <mergeCells count="10">
    <mergeCell ref="C68:D68"/>
    <mergeCell ref="C69:D69"/>
    <mergeCell ref="C70:D70"/>
    <mergeCell ref="C71:D71"/>
    <mergeCell ref="A5:B7"/>
    <mergeCell ref="C9:D9"/>
    <mergeCell ref="C10:D10"/>
    <mergeCell ref="C19:D19"/>
    <mergeCell ref="C20:D20"/>
    <mergeCell ref="C67:D67"/>
  </mergeCells>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76"/>
  <sheetViews>
    <sheetView workbookViewId="0">
      <pane ySplit="1" topLeftCell="A2" activePane="bottomLeft" state="frozen"/>
      <selection activeCell="D16" sqref="D16"/>
      <selection pane="bottomLeft" activeCell="D16" sqref="D16"/>
    </sheetView>
  </sheetViews>
  <sheetFormatPr defaultRowHeight="13.8" x14ac:dyDescent="0.25"/>
  <cols>
    <col min="1" max="1" width="5.8984375" customWidth="1"/>
    <col min="2" max="2" width="34.09765625" customWidth="1"/>
    <col min="3" max="3" width="15.09765625" customWidth="1"/>
    <col min="4" max="6" width="15.69921875" customWidth="1"/>
    <col min="7" max="7" width="15.59765625" customWidth="1"/>
    <col min="8" max="10" width="16.09765625" customWidth="1"/>
  </cols>
  <sheetData>
    <row r="1" spans="1:10" x14ac:dyDescent="0.25">
      <c r="A1" s="391" t="s">
        <v>7</v>
      </c>
      <c r="B1" s="391" t="s">
        <v>238</v>
      </c>
      <c r="C1" s="391" t="s">
        <v>239</v>
      </c>
      <c r="D1" s="391" t="s">
        <v>240</v>
      </c>
      <c r="E1" s="391" t="s">
        <v>450</v>
      </c>
      <c r="F1" s="391" t="s">
        <v>451</v>
      </c>
      <c r="G1" s="391" t="s">
        <v>243</v>
      </c>
      <c r="H1" s="391" t="s">
        <v>244</v>
      </c>
      <c r="I1" s="227"/>
      <c r="J1" s="392" t="s">
        <v>199</v>
      </c>
    </row>
    <row r="2" spans="1:10" x14ac:dyDescent="0.25">
      <c r="A2" s="227" t="s">
        <v>245</v>
      </c>
      <c r="B2" s="227" t="s">
        <v>246</v>
      </c>
      <c r="C2" s="228">
        <v>607159140</v>
      </c>
      <c r="D2" s="228"/>
      <c r="E2" s="228">
        <v>228658207</v>
      </c>
      <c r="F2" s="228">
        <v>298077124</v>
      </c>
      <c r="G2" s="228">
        <v>537740223</v>
      </c>
      <c r="H2" s="228"/>
      <c r="I2" s="228"/>
      <c r="J2" s="228" t="s">
        <v>182</v>
      </c>
    </row>
    <row r="3" spans="1:10" x14ac:dyDescent="0.25">
      <c r="A3" t="s">
        <v>247</v>
      </c>
      <c r="B3" t="s">
        <v>248</v>
      </c>
      <c r="C3" s="224">
        <v>607159140</v>
      </c>
      <c r="D3" s="224"/>
      <c r="E3" s="224">
        <v>228658207</v>
      </c>
      <c r="F3" s="224">
        <v>298077124</v>
      </c>
      <c r="G3" s="224">
        <v>537740223</v>
      </c>
      <c r="H3" s="224"/>
      <c r="I3" s="224"/>
      <c r="J3" s="224"/>
    </row>
    <row r="4" spans="1:10" x14ac:dyDescent="0.25">
      <c r="A4" t="s">
        <v>200</v>
      </c>
      <c r="B4" t="s">
        <v>212</v>
      </c>
      <c r="C4" s="224">
        <v>24847429</v>
      </c>
      <c r="D4" s="224"/>
      <c r="E4" s="224">
        <v>4221</v>
      </c>
      <c r="F4" s="224"/>
      <c r="G4" s="224">
        <v>24851650</v>
      </c>
      <c r="H4" s="224"/>
      <c r="I4" s="224"/>
      <c r="J4" s="224"/>
    </row>
    <row r="5" spans="1:10" x14ac:dyDescent="0.25">
      <c r="A5" t="s">
        <v>249</v>
      </c>
      <c r="B5" t="s">
        <v>213</v>
      </c>
      <c r="C5" s="224">
        <v>582311711</v>
      </c>
      <c r="D5" s="224"/>
      <c r="E5" s="224">
        <v>228653986</v>
      </c>
      <c r="F5" s="224">
        <v>298077124</v>
      </c>
      <c r="G5" s="224">
        <v>512888573</v>
      </c>
      <c r="H5" s="224"/>
      <c r="I5" s="224"/>
      <c r="J5" s="224"/>
    </row>
    <row r="6" spans="1:10" x14ac:dyDescent="0.25">
      <c r="A6" s="227" t="s">
        <v>250</v>
      </c>
      <c r="B6" s="227" t="s">
        <v>251</v>
      </c>
      <c r="C6" s="228"/>
      <c r="D6" s="228"/>
      <c r="E6" s="228"/>
      <c r="F6" s="228"/>
      <c r="G6" s="228"/>
      <c r="H6" s="228"/>
      <c r="I6" s="228"/>
      <c r="J6" s="228"/>
    </row>
    <row r="7" spans="1:10" x14ac:dyDescent="0.25">
      <c r="A7" t="s">
        <v>252</v>
      </c>
      <c r="B7" t="s">
        <v>253</v>
      </c>
      <c r="C7" s="224"/>
      <c r="D7" s="224"/>
      <c r="E7" s="224"/>
      <c r="F7" s="224"/>
      <c r="G7" s="224"/>
      <c r="H7" s="224"/>
      <c r="I7" s="224"/>
      <c r="J7" s="224"/>
    </row>
    <row r="8" spans="1:10" x14ac:dyDescent="0.25">
      <c r="A8" s="227" t="s">
        <v>254</v>
      </c>
      <c r="B8" s="227" t="s">
        <v>255</v>
      </c>
      <c r="C8" s="228">
        <v>1121632520</v>
      </c>
      <c r="D8" s="228"/>
      <c r="E8" s="228"/>
      <c r="F8" s="228"/>
      <c r="G8" s="228">
        <v>1121632520</v>
      </c>
      <c r="H8" s="228"/>
      <c r="I8" s="228"/>
      <c r="J8" s="228" t="s">
        <v>182</v>
      </c>
    </row>
    <row r="9" spans="1:10" x14ac:dyDescent="0.25">
      <c r="A9" t="s">
        <v>256</v>
      </c>
      <c r="B9" t="s">
        <v>257</v>
      </c>
      <c r="C9" s="224">
        <v>1121632520</v>
      </c>
      <c r="D9" s="224"/>
      <c r="E9" s="224"/>
      <c r="F9" s="224"/>
      <c r="G9" s="224">
        <v>1121632520</v>
      </c>
      <c r="H9" s="224"/>
      <c r="I9" s="224"/>
      <c r="J9" s="224"/>
    </row>
    <row r="10" spans="1:10" x14ac:dyDescent="0.25">
      <c r="A10" s="227" t="s">
        <v>258</v>
      </c>
      <c r="B10" s="227" t="s">
        <v>259</v>
      </c>
      <c r="C10" s="228">
        <v>229741876</v>
      </c>
      <c r="D10" s="228"/>
      <c r="E10" s="228"/>
      <c r="F10" s="228">
        <v>229741876</v>
      </c>
      <c r="G10" s="228"/>
      <c r="H10" s="228"/>
      <c r="I10" s="228"/>
      <c r="J10" s="228" t="s">
        <v>182</v>
      </c>
    </row>
    <row r="11" spans="1:10" x14ac:dyDescent="0.25">
      <c r="A11" t="s">
        <v>260</v>
      </c>
      <c r="B11" t="s">
        <v>261</v>
      </c>
      <c r="C11" s="224">
        <v>229741876</v>
      </c>
      <c r="D11" s="224"/>
      <c r="E11" s="224"/>
      <c r="F11" s="224">
        <v>229741876</v>
      </c>
      <c r="G11" s="224"/>
      <c r="H11" s="224"/>
      <c r="I11" s="224"/>
      <c r="J11" s="224"/>
    </row>
    <row r="12" spans="1:10" x14ac:dyDescent="0.25">
      <c r="A12" t="s">
        <v>262</v>
      </c>
      <c r="B12" t="s">
        <v>263</v>
      </c>
      <c r="C12" s="224">
        <v>229741876</v>
      </c>
      <c r="D12" s="224"/>
      <c r="E12" s="224"/>
      <c r="F12" s="224">
        <v>229741876</v>
      </c>
      <c r="G12" s="224"/>
      <c r="H12" s="224"/>
      <c r="I12" s="224"/>
      <c r="J12" s="224"/>
    </row>
    <row r="13" spans="1:10" x14ac:dyDescent="0.25">
      <c r="A13" t="s">
        <v>264</v>
      </c>
      <c r="B13" t="s">
        <v>265</v>
      </c>
      <c r="C13" s="224">
        <v>229741876</v>
      </c>
      <c r="D13" s="224"/>
      <c r="E13" s="224"/>
      <c r="F13" s="224">
        <v>229741876</v>
      </c>
      <c r="G13" s="224"/>
      <c r="H13" s="224"/>
      <c r="I13" s="224"/>
      <c r="J13" s="224"/>
    </row>
    <row r="14" spans="1:10" x14ac:dyDescent="0.25">
      <c r="A14" s="227" t="s">
        <v>266</v>
      </c>
      <c r="B14" s="227" t="s">
        <v>267</v>
      </c>
      <c r="C14" s="228">
        <v>957234992</v>
      </c>
      <c r="D14" s="228"/>
      <c r="E14" s="228">
        <v>3319049</v>
      </c>
      <c r="F14" s="228"/>
      <c r="G14" s="228">
        <v>960554041</v>
      </c>
      <c r="H14" s="228"/>
      <c r="I14" s="228"/>
      <c r="J14" s="228" t="s">
        <v>182</v>
      </c>
    </row>
    <row r="15" spans="1:10" x14ac:dyDescent="0.25">
      <c r="A15" t="s">
        <v>268</v>
      </c>
      <c r="B15" t="s">
        <v>269</v>
      </c>
      <c r="C15" s="224">
        <v>957234992</v>
      </c>
      <c r="D15" s="224"/>
      <c r="E15" s="224">
        <v>3319049</v>
      </c>
      <c r="F15" s="224"/>
      <c r="G15" s="224">
        <v>960554041</v>
      </c>
      <c r="H15" s="224"/>
      <c r="I15" s="224"/>
      <c r="J15" s="224"/>
    </row>
    <row r="16" spans="1:10" x14ac:dyDescent="0.25">
      <c r="A16" t="s">
        <v>270</v>
      </c>
      <c r="B16" t="s">
        <v>269</v>
      </c>
      <c r="C16" s="224">
        <v>957234992</v>
      </c>
      <c r="D16" s="224"/>
      <c r="E16" s="224">
        <v>3319049</v>
      </c>
      <c r="F16" s="224"/>
      <c r="G16" s="224">
        <v>960554041</v>
      </c>
      <c r="H16" s="224"/>
      <c r="I16" s="224"/>
      <c r="J16" s="224"/>
    </row>
    <row r="17" spans="1:10" x14ac:dyDescent="0.25">
      <c r="A17" s="227" t="s">
        <v>271</v>
      </c>
      <c r="B17" s="227" t="s">
        <v>272</v>
      </c>
      <c r="C17" s="228">
        <v>27705860</v>
      </c>
      <c r="D17" s="228"/>
      <c r="E17" s="228">
        <v>4240693</v>
      </c>
      <c r="F17" s="228"/>
      <c r="G17" s="228">
        <v>31946553</v>
      </c>
      <c r="H17" s="228"/>
      <c r="I17" s="228"/>
      <c r="J17" s="228" t="s">
        <v>182</v>
      </c>
    </row>
    <row r="18" spans="1:10" x14ac:dyDescent="0.25">
      <c r="A18" t="s">
        <v>273</v>
      </c>
      <c r="B18" t="s">
        <v>272</v>
      </c>
      <c r="C18" s="224">
        <v>27705860</v>
      </c>
      <c r="D18" s="224"/>
      <c r="E18" s="224">
        <v>4240693</v>
      </c>
      <c r="F18" s="224"/>
      <c r="G18" s="224">
        <v>31946553</v>
      </c>
      <c r="H18" s="224"/>
      <c r="I18" s="224"/>
      <c r="J18" s="224"/>
    </row>
    <row r="19" spans="1:10" x14ac:dyDescent="0.25">
      <c r="A19" t="s">
        <v>274</v>
      </c>
      <c r="B19" t="s">
        <v>275</v>
      </c>
      <c r="C19" s="224">
        <v>27705860</v>
      </c>
      <c r="D19" s="224"/>
      <c r="E19" s="224">
        <v>4240693</v>
      </c>
      <c r="F19" s="224"/>
      <c r="G19" s="224">
        <v>31946553</v>
      </c>
      <c r="H19" s="224"/>
      <c r="I19" s="224"/>
      <c r="J19" s="224"/>
    </row>
    <row r="20" spans="1:10" x14ac:dyDescent="0.25">
      <c r="A20" t="s">
        <v>276</v>
      </c>
      <c r="B20" t="s">
        <v>277</v>
      </c>
      <c r="C20" s="224">
        <v>27705860</v>
      </c>
      <c r="D20" s="224"/>
      <c r="E20" s="224">
        <v>4240693</v>
      </c>
      <c r="F20" s="224"/>
      <c r="G20" s="224">
        <v>31946553</v>
      </c>
      <c r="H20" s="224"/>
      <c r="I20" s="224"/>
      <c r="J20" s="224"/>
    </row>
    <row r="21" spans="1:10" x14ac:dyDescent="0.25">
      <c r="A21" t="s">
        <v>278</v>
      </c>
      <c r="B21" t="s">
        <v>279</v>
      </c>
      <c r="C21" s="224">
        <v>27705860</v>
      </c>
      <c r="D21" s="224"/>
      <c r="E21" s="224">
        <v>4240693</v>
      </c>
      <c r="F21" s="224"/>
      <c r="G21" s="224">
        <v>31946553</v>
      </c>
      <c r="H21" s="224"/>
      <c r="I21" s="224"/>
      <c r="J21" s="224"/>
    </row>
    <row r="22" spans="1:10" x14ac:dyDescent="0.25">
      <c r="A22" s="227" t="s">
        <v>280</v>
      </c>
      <c r="B22" s="227" t="s">
        <v>281</v>
      </c>
      <c r="C22" s="228"/>
      <c r="D22" s="228"/>
      <c r="E22" s="228">
        <v>222321307</v>
      </c>
      <c r="F22" s="228">
        <v>222321307</v>
      </c>
      <c r="G22" s="228"/>
      <c r="H22" s="228"/>
      <c r="I22" s="228"/>
      <c r="J22" s="256" t="s">
        <v>628</v>
      </c>
    </row>
    <row r="23" spans="1:10" x14ac:dyDescent="0.25">
      <c r="A23" s="227" t="s">
        <v>282</v>
      </c>
      <c r="B23" s="227" t="s">
        <v>283</v>
      </c>
      <c r="C23" s="228">
        <v>281836800</v>
      </c>
      <c r="D23" s="228"/>
      <c r="E23" s="228"/>
      <c r="F23" s="228"/>
      <c r="G23" s="228">
        <v>281836800</v>
      </c>
      <c r="H23" s="228"/>
      <c r="I23" s="228"/>
      <c r="J23" s="228" t="s">
        <v>182</v>
      </c>
    </row>
    <row r="24" spans="1:10" x14ac:dyDescent="0.25">
      <c r="A24" t="s">
        <v>284</v>
      </c>
      <c r="B24" t="s">
        <v>285</v>
      </c>
      <c r="C24" s="224">
        <v>281836800</v>
      </c>
      <c r="D24" s="224"/>
      <c r="E24" s="224"/>
      <c r="F24" s="224"/>
      <c r="G24" s="224">
        <v>281836800</v>
      </c>
      <c r="H24" s="224"/>
      <c r="I24" s="224"/>
      <c r="J24" s="224"/>
    </row>
    <row r="25" spans="1:10" x14ac:dyDescent="0.25">
      <c r="A25" s="227" t="s">
        <v>286</v>
      </c>
      <c r="B25" s="227" t="s">
        <v>287</v>
      </c>
      <c r="C25" s="228"/>
      <c r="D25" s="228">
        <v>158640981</v>
      </c>
      <c r="E25" s="228"/>
      <c r="F25" s="228">
        <v>7828800</v>
      </c>
      <c r="G25" s="228"/>
      <c r="H25" s="228">
        <v>166469781</v>
      </c>
      <c r="I25" s="228">
        <f>G23-H25</f>
        <v>115367019</v>
      </c>
      <c r="J25" s="228" t="s">
        <v>182</v>
      </c>
    </row>
    <row r="26" spans="1:10" x14ac:dyDescent="0.25">
      <c r="A26" t="s">
        <v>288</v>
      </c>
      <c r="B26" t="s">
        <v>289</v>
      </c>
      <c r="C26" s="224"/>
      <c r="D26" s="224">
        <v>158640981</v>
      </c>
      <c r="E26" s="224"/>
      <c r="F26" s="224">
        <v>7828800</v>
      </c>
      <c r="G26" s="224"/>
      <c r="H26" s="224">
        <v>166469781</v>
      </c>
      <c r="I26" s="224"/>
      <c r="J26" s="224"/>
    </row>
    <row r="27" spans="1:10" x14ac:dyDescent="0.25">
      <c r="A27" t="s">
        <v>290</v>
      </c>
      <c r="B27" t="s">
        <v>291</v>
      </c>
      <c r="C27" s="224"/>
      <c r="D27" s="224">
        <v>158640981</v>
      </c>
      <c r="E27" s="224"/>
      <c r="F27" s="224">
        <v>7828800</v>
      </c>
      <c r="G27" s="224"/>
      <c r="H27" s="224">
        <v>166469781</v>
      </c>
      <c r="I27" s="224"/>
      <c r="J27" s="224"/>
    </row>
    <row r="28" spans="1:10" x14ac:dyDescent="0.25">
      <c r="A28" s="227" t="s">
        <v>292</v>
      </c>
      <c r="B28" s="227" t="s">
        <v>293</v>
      </c>
      <c r="C28" s="228">
        <v>95816629</v>
      </c>
      <c r="D28" s="228"/>
      <c r="E28" s="228"/>
      <c r="F28" s="228">
        <v>33660193</v>
      </c>
      <c r="G28" s="228">
        <v>62156436</v>
      </c>
      <c r="H28" s="228"/>
      <c r="I28" s="228"/>
      <c r="J28" s="256" t="s">
        <v>632</v>
      </c>
    </row>
    <row r="29" spans="1:10" x14ac:dyDescent="0.25">
      <c r="A29" t="s">
        <v>294</v>
      </c>
      <c r="B29" t="s">
        <v>295</v>
      </c>
      <c r="C29" s="224">
        <v>76264021</v>
      </c>
      <c r="D29" s="224"/>
      <c r="E29" s="224"/>
      <c r="F29" s="224">
        <v>31270833</v>
      </c>
      <c r="G29" s="224">
        <v>44993188</v>
      </c>
      <c r="H29" s="224"/>
      <c r="I29" s="224"/>
      <c r="J29" s="224"/>
    </row>
    <row r="30" spans="1:10" x14ac:dyDescent="0.25">
      <c r="A30" t="s">
        <v>296</v>
      </c>
      <c r="B30" t="s">
        <v>297</v>
      </c>
      <c r="C30" s="224">
        <v>19552608</v>
      </c>
      <c r="D30" s="224"/>
      <c r="E30" s="224"/>
      <c r="F30" s="224">
        <v>2389360</v>
      </c>
      <c r="G30" s="224">
        <v>17163248</v>
      </c>
      <c r="H30" s="224"/>
      <c r="I30" s="224"/>
      <c r="J30" s="224"/>
    </row>
    <row r="31" spans="1:10" x14ac:dyDescent="0.25">
      <c r="A31" s="227" t="s">
        <v>298</v>
      </c>
      <c r="B31" s="227" t="s">
        <v>299</v>
      </c>
      <c r="C31" s="228">
        <v>27312000</v>
      </c>
      <c r="D31" s="228"/>
      <c r="E31" s="228"/>
      <c r="F31" s="228"/>
      <c r="G31" s="228">
        <v>27312000</v>
      </c>
      <c r="H31" s="228"/>
      <c r="I31" s="228"/>
      <c r="J31" s="228" t="s">
        <v>182</v>
      </c>
    </row>
    <row r="32" spans="1:10" x14ac:dyDescent="0.25">
      <c r="A32" s="227" t="s">
        <v>300</v>
      </c>
      <c r="B32" s="227" t="s">
        <v>301</v>
      </c>
      <c r="C32" s="228">
        <v>466862</v>
      </c>
      <c r="D32" s="228">
        <v>33403760</v>
      </c>
      <c r="E32" s="228">
        <v>55410572</v>
      </c>
      <c r="F32" s="228">
        <v>41941137</v>
      </c>
      <c r="G32" s="228">
        <v>444202</v>
      </c>
      <c r="H32" s="228">
        <v>19911665</v>
      </c>
      <c r="I32" s="228"/>
      <c r="J32" s="228" t="s">
        <v>182</v>
      </c>
    </row>
    <row r="33" spans="1:10" x14ac:dyDescent="0.25">
      <c r="A33" t="s">
        <v>302</v>
      </c>
      <c r="B33" t="s">
        <v>303</v>
      </c>
      <c r="C33" s="224">
        <v>466862</v>
      </c>
      <c r="D33" s="224">
        <v>33403760</v>
      </c>
      <c r="E33" s="224">
        <v>55410572</v>
      </c>
      <c r="F33" s="224">
        <v>41941137</v>
      </c>
      <c r="G33" s="224">
        <v>444202</v>
      </c>
      <c r="H33" s="224">
        <v>19911665</v>
      </c>
      <c r="I33" s="224"/>
      <c r="J33" s="224"/>
    </row>
    <row r="34" spans="1:10" x14ac:dyDescent="0.25">
      <c r="A34" t="s">
        <v>304</v>
      </c>
      <c r="B34" t="s">
        <v>305</v>
      </c>
      <c r="C34" s="224">
        <v>466862</v>
      </c>
      <c r="D34" s="224">
        <v>33403760</v>
      </c>
      <c r="E34" s="224">
        <v>55410572</v>
      </c>
      <c r="F34" s="224">
        <v>41941137</v>
      </c>
      <c r="G34" s="224">
        <v>444202</v>
      </c>
      <c r="H34" s="224">
        <v>19911665</v>
      </c>
      <c r="I34" s="224"/>
      <c r="J34" s="224"/>
    </row>
    <row r="35" spans="1:10" x14ac:dyDescent="0.25">
      <c r="A35" t="s">
        <v>306</v>
      </c>
      <c r="B35" t="s">
        <v>307</v>
      </c>
      <c r="C35" s="224">
        <v>466862</v>
      </c>
      <c r="D35" s="224">
        <v>33403760</v>
      </c>
      <c r="E35" s="224">
        <v>55410572</v>
      </c>
      <c r="F35" s="224">
        <v>41941137</v>
      </c>
      <c r="G35" s="224">
        <v>444202</v>
      </c>
      <c r="H35" s="224">
        <v>19911665</v>
      </c>
      <c r="I35" s="224"/>
      <c r="J35" s="224"/>
    </row>
    <row r="36" spans="1:10" x14ac:dyDescent="0.25">
      <c r="A36" s="227" t="s">
        <v>308</v>
      </c>
      <c r="B36" s="227" t="s">
        <v>309</v>
      </c>
      <c r="C36" s="228"/>
      <c r="D36" s="228">
        <v>19036266</v>
      </c>
      <c r="E36" s="228">
        <v>17682492</v>
      </c>
      <c r="F36" s="228">
        <v>2899501</v>
      </c>
      <c r="G36" s="228"/>
      <c r="H36" s="228">
        <v>4253275</v>
      </c>
      <c r="I36" s="228"/>
      <c r="J36" s="228" t="s">
        <v>182</v>
      </c>
    </row>
    <row r="37" spans="1:10" x14ac:dyDescent="0.25">
      <c r="A37" t="s">
        <v>310</v>
      </c>
      <c r="B37" t="s">
        <v>311</v>
      </c>
      <c r="C37" s="224"/>
      <c r="D37" s="224"/>
      <c r="E37" s="224"/>
      <c r="F37" s="224"/>
      <c r="G37" s="224"/>
      <c r="H37" s="224"/>
      <c r="I37" s="224"/>
      <c r="J37" s="224"/>
    </row>
    <row r="38" spans="1:10" x14ac:dyDescent="0.25">
      <c r="A38" t="s">
        <v>312</v>
      </c>
      <c r="B38" t="s">
        <v>313</v>
      </c>
      <c r="C38" s="224"/>
      <c r="D38" s="224">
        <v>19036266</v>
      </c>
      <c r="E38" s="224">
        <v>17682492</v>
      </c>
      <c r="F38" s="224">
        <v>2899501</v>
      </c>
      <c r="G38" s="224"/>
      <c r="H38" s="224">
        <v>4253275</v>
      </c>
      <c r="I38" s="224"/>
      <c r="J38" s="224"/>
    </row>
    <row r="39" spans="1:10" x14ac:dyDescent="0.25">
      <c r="A39" s="227" t="s">
        <v>314</v>
      </c>
      <c r="B39" s="227" t="s">
        <v>315</v>
      </c>
      <c r="C39" s="228"/>
      <c r="D39" s="228">
        <v>141198887</v>
      </c>
      <c r="E39" s="228">
        <v>185694438</v>
      </c>
      <c r="F39" s="228">
        <v>180402537</v>
      </c>
      <c r="G39" s="228"/>
      <c r="H39" s="228">
        <v>135906986</v>
      </c>
      <c r="I39" s="228">
        <v>162906986</v>
      </c>
      <c r="J39" s="228" t="s">
        <v>182</v>
      </c>
    </row>
    <row r="40" spans="1:10" x14ac:dyDescent="0.25">
      <c r="A40" t="s">
        <v>316</v>
      </c>
      <c r="B40" t="s">
        <v>317</v>
      </c>
      <c r="C40" s="224"/>
      <c r="D40" s="224">
        <v>141198887</v>
      </c>
      <c r="E40" s="224">
        <v>185694438</v>
      </c>
      <c r="F40" s="224">
        <v>180402537</v>
      </c>
      <c r="G40" s="224"/>
      <c r="H40" s="224">
        <v>135906986</v>
      </c>
      <c r="I40" s="224"/>
      <c r="J40" s="224"/>
    </row>
    <row r="41" spans="1:10" x14ac:dyDescent="0.25">
      <c r="A41" s="227" t="s">
        <v>318</v>
      </c>
      <c r="B41" s="227" t="s">
        <v>319</v>
      </c>
      <c r="C41" s="228"/>
      <c r="D41" s="228"/>
      <c r="E41" s="228"/>
      <c r="F41" s="228"/>
      <c r="G41" s="228"/>
      <c r="H41" s="228"/>
      <c r="I41" s="228"/>
      <c r="J41" s="228" t="s">
        <v>182</v>
      </c>
    </row>
    <row r="42" spans="1:10" x14ac:dyDescent="0.25">
      <c r="A42" t="s">
        <v>320</v>
      </c>
      <c r="B42" t="s">
        <v>321</v>
      </c>
      <c r="C42" s="224"/>
      <c r="D42" s="224"/>
      <c r="E42" s="224"/>
      <c r="F42" s="224"/>
      <c r="G42" s="224"/>
      <c r="H42" s="224"/>
      <c r="I42" s="224"/>
      <c r="J42" s="224"/>
    </row>
    <row r="43" spans="1:10" x14ac:dyDescent="0.25">
      <c r="A43" s="227" t="s">
        <v>322</v>
      </c>
      <c r="B43" s="227" t="s">
        <v>323</v>
      </c>
      <c r="C43" s="228"/>
      <c r="D43" s="228">
        <v>7365323</v>
      </c>
      <c r="E43" s="228">
        <v>57196423</v>
      </c>
      <c r="F43" s="228">
        <v>52419025</v>
      </c>
      <c r="G43" s="228"/>
      <c r="H43" s="228">
        <v>2587925</v>
      </c>
      <c r="I43" s="228"/>
      <c r="J43" s="228" t="s">
        <v>182</v>
      </c>
    </row>
    <row r="44" spans="1:10" x14ac:dyDescent="0.25">
      <c r="A44" t="s">
        <v>324</v>
      </c>
      <c r="B44" t="s">
        <v>325</v>
      </c>
      <c r="C44" s="224"/>
      <c r="D44" s="224">
        <v>2780200</v>
      </c>
      <c r="E44" s="224">
        <v>2780200</v>
      </c>
      <c r="F44" s="224"/>
      <c r="G44" s="224"/>
      <c r="H44" s="224"/>
      <c r="I44" s="224"/>
      <c r="J44" s="224"/>
    </row>
    <row r="45" spans="1:10" x14ac:dyDescent="0.25">
      <c r="A45" t="s">
        <v>326</v>
      </c>
      <c r="B45" t="s">
        <v>327</v>
      </c>
      <c r="C45" s="224"/>
      <c r="D45" s="224"/>
      <c r="E45" s="224">
        <v>34752500</v>
      </c>
      <c r="F45" s="224">
        <v>34752500</v>
      </c>
      <c r="G45" s="224"/>
      <c r="H45" s="224"/>
      <c r="I45" s="224"/>
      <c r="J45" s="224"/>
    </row>
    <row r="46" spans="1:10" x14ac:dyDescent="0.25">
      <c r="A46" t="s">
        <v>328</v>
      </c>
      <c r="B46" t="s">
        <v>329</v>
      </c>
      <c r="C46" s="224"/>
      <c r="D46" s="224"/>
      <c r="E46" s="224">
        <v>6255450</v>
      </c>
      <c r="F46" s="224">
        <v>6255450</v>
      </c>
      <c r="G46" s="224"/>
      <c r="H46" s="224"/>
      <c r="I46" s="224"/>
      <c r="J46" s="224"/>
    </row>
    <row r="47" spans="1:10" x14ac:dyDescent="0.25">
      <c r="A47" t="s">
        <v>330</v>
      </c>
      <c r="B47" t="s">
        <v>323</v>
      </c>
      <c r="C47" s="224"/>
      <c r="D47" s="224">
        <v>4585123</v>
      </c>
      <c r="E47" s="224">
        <v>12018173</v>
      </c>
      <c r="F47" s="224">
        <v>10020975</v>
      </c>
      <c r="G47" s="224"/>
      <c r="H47" s="224">
        <v>2587925</v>
      </c>
      <c r="I47" s="224"/>
      <c r="J47" s="224"/>
    </row>
    <row r="48" spans="1:10" x14ac:dyDescent="0.25">
      <c r="A48" t="s">
        <v>331</v>
      </c>
      <c r="B48" t="s">
        <v>332</v>
      </c>
      <c r="C48" s="224"/>
      <c r="D48" s="224">
        <v>4585123</v>
      </c>
      <c r="E48" s="224">
        <v>12018173</v>
      </c>
      <c r="F48" s="224">
        <v>10020975</v>
      </c>
      <c r="G48" s="224"/>
      <c r="H48" s="224">
        <v>2587925</v>
      </c>
      <c r="I48" s="224"/>
      <c r="J48" s="224"/>
    </row>
    <row r="49" spans="1:10" x14ac:dyDescent="0.25">
      <c r="A49" t="s">
        <v>333</v>
      </c>
      <c r="B49" t="s">
        <v>334</v>
      </c>
      <c r="C49" s="224"/>
      <c r="D49" s="224">
        <v>4585123</v>
      </c>
      <c r="E49" s="224">
        <v>12018173</v>
      </c>
      <c r="F49" s="224">
        <v>10020975</v>
      </c>
      <c r="G49" s="224"/>
      <c r="H49" s="224">
        <v>2587925</v>
      </c>
      <c r="I49" s="224"/>
      <c r="J49" s="224"/>
    </row>
    <row r="50" spans="1:10" x14ac:dyDescent="0.25">
      <c r="A50" t="s">
        <v>335</v>
      </c>
      <c r="B50" t="s">
        <v>336</v>
      </c>
      <c r="C50" s="224"/>
      <c r="D50" s="224">
        <v>4585123</v>
      </c>
      <c r="E50" s="224">
        <v>12018173</v>
      </c>
      <c r="F50" s="224">
        <v>10020975</v>
      </c>
      <c r="G50" s="224"/>
      <c r="H50" s="224">
        <v>2587925</v>
      </c>
      <c r="I50" s="224"/>
      <c r="J50" s="224"/>
    </row>
    <row r="51" spans="1:10" x14ac:dyDescent="0.25">
      <c r="A51" t="s">
        <v>337</v>
      </c>
      <c r="B51" t="s">
        <v>338</v>
      </c>
      <c r="C51" s="224"/>
      <c r="D51" s="224"/>
      <c r="E51" s="224">
        <v>1390100</v>
      </c>
      <c r="F51" s="224">
        <v>1390100</v>
      </c>
      <c r="G51" s="224"/>
      <c r="H51" s="224"/>
      <c r="I51" s="224"/>
      <c r="J51" s="224"/>
    </row>
    <row r="52" spans="1:10" x14ac:dyDescent="0.25">
      <c r="A52" s="227" t="s">
        <v>339</v>
      </c>
      <c r="B52" s="227" t="s">
        <v>340</v>
      </c>
      <c r="C52" s="228"/>
      <c r="D52" s="228">
        <v>1959410000</v>
      </c>
      <c r="E52" s="228"/>
      <c r="F52" s="228"/>
      <c r="G52" s="228"/>
      <c r="H52" s="228">
        <v>1959410000</v>
      </c>
      <c r="I52" s="228"/>
      <c r="J52" s="228"/>
    </row>
    <row r="53" spans="1:10" x14ac:dyDescent="0.25">
      <c r="A53" t="s">
        <v>341</v>
      </c>
      <c r="B53" t="s">
        <v>342</v>
      </c>
      <c r="C53" s="224"/>
      <c r="D53" s="224">
        <v>1959410000</v>
      </c>
      <c r="E53" s="224"/>
      <c r="F53" s="224"/>
      <c r="G53" s="224"/>
      <c r="H53" s="224">
        <v>1959410000</v>
      </c>
      <c r="I53" s="224"/>
      <c r="J53" s="224"/>
    </row>
    <row r="54" spans="1:10" x14ac:dyDescent="0.25">
      <c r="A54" t="s">
        <v>343</v>
      </c>
      <c r="B54" t="s">
        <v>344</v>
      </c>
      <c r="C54" s="224"/>
      <c r="D54" s="224">
        <v>1959410000</v>
      </c>
      <c r="E54" s="224"/>
      <c r="F54" s="224"/>
      <c r="G54" s="224"/>
      <c r="H54" s="224">
        <v>1959410000</v>
      </c>
      <c r="I54" s="224"/>
      <c r="J54" s="224"/>
    </row>
    <row r="55" spans="1:10" x14ac:dyDescent="0.25">
      <c r="A55" s="227" t="s">
        <v>345</v>
      </c>
      <c r="B55" s="227" t="s">
        <v>346</v>
      </c>
      <c r="C55" s="228">
        <v>218695920</v>
      </c>
      <c r="D55" s="228">
        <v>1248547382</v>
      </c>
      <c r="E55" s="228"/>
      <c r="F55" s="228">
        <v>-294768319</v>
      </c>
      <c r="G55" s="228">
        <v>513464239</v>
      </c>
      <c r="H55" s="228">
        <v>1248547382</v>
      </c>
      <c r="I55" s="228"/>
      <c r="J55" s="228"/>
    </row>
    <row r="56" spans="1:10" x14ac:dyDescent="0.25">
      <c r="A56" t="s">
        <v>347</v>
      </c>
      <c r="B56" t="s">
        <v>348</v>
      </c>
      <c r="C56" s="224"/>
      <c r="D56" s="224">
        <v>1248547382</v>
      </c>
      <c r="E56" s="224"/>
      <c r="F56" s="224"/>
      <c r="G56" s="224"/>
      <c r="H56" s="224">
        <v>1248547382</v>
      </c>
      <c r="I56" s="224"/>
      <c r="J56" s="224"/>
    </row>
    <row r="57" spans="1:10" x14ac:dyDescent="0.25">
      <c r="A57" t="s">
        <v>349</v>
      </c>
      <c r="B57" t="s">
        <v>350</v>
      </c>
      <c r="C57" s="224">
        <v>218695920</v>
      </c>
      <c r="D57" s="224"/>
      <c r="E57" s="224"/>
      <c r="F57" s="224">
        <v>-294768319</v>
      </c>
      <c r="G57" s="224">
        <v>513464239</v>
      </c>
      <c r="H57" s="224"/>
      <c r="I57" s="224"/>
      <c r="J57" s="224"/>
    </row>
    <row r="58" spans="1:10" x14ac:dyDescent="0.25">
      <c r="A58" s="227" t="s">
        <v>357</v>
      </c>
      <c r="B58" s="227" t="s">
        <v>358</v>
      </c>
      <c r="C58" s="228"/>
      <c r="D58" s="228"/>
      <c r="E58" s="228">
        <v>4353856</v>
      </c>
      <c r="F58" s="228">
        <v>4353856</v>
      </c>
      <c r="G58" s="228"/>
      <c r="H58" s="228"/>
      <c r="I58" s="228"/>
      <c r="J58" s="228"/>
    </row>
    <row r="59" spans="1:10" x14ac:dyDescent="0.25">
      <c r="A59" t="s">
        <v>359</v>
      </c>
      <c r="B59" t="s">
        <v>360</v>
      </c>
      <c r="C59" s="224"/>
      <c r="D59" s="224"/>
      <c r="E59" s="224">
        <v>4353856</v>
      </c>
      <c r="F59" s="224">
        <v>4353856</v>
      </c>
      <c r="G59" s="224"/>
      <c r="H59" s="224"/>
      <c r="I59" s="224"/>
      <c r="J59" s="224"/>
    </row>
    <row r="60" spans="1:10" x14ac:dyDescent="0.25">
      <c r="A60" s="227" t="s">
        <v>361</v>
      </c>
      <c r="B60" s="227" t="s">
        <v>362</v>
      </c>
      <c r="C60" s="228"/>
      <c r="D60" s="228"/>
      <c r="E60" s="228">
        <v>168648237</v>
      </c>
      <c r="F60" s="228">
        <v>168648237</v>
      </c>
      <c r="G60" s="228"/>
      <c r="H60" s="228"/>
      <c r="I60" s="228"/>
      <c r="J60" s="228"/>
    </row>
    <row r="61" spans="1:10" x14ac:dyDescent="0.25">
      <c r="A61" s="227" t="s">
        <v>363</v>
      </c>
      <c r="B61" s="227" t="s">
        <v>364</v>
      </c>
      <c r="C61" s="228"/>
      <c r="D61" s="228"/>
      <c r="E61" s="228">
        <v>53673070</v>
      </c>
      <c r="F61" s="228">
        <v>53673070</v>
      </c>
      <c r="G61" s="228"/>
      <c r="H61" s="228"/>
      <c r="I61" s="228"/>
      <c r="J61" s="228"/>
    </row>
    <row r="62" spans="1:10" x14ac:dyDescent="0.25">
      <c r="A62" t="s">
        <v>365</v>
      </c>
      <c r="B62" t="s">
        <v>366</v>
      </c>
      <c r="C62" s="224"/>
      <c r="D62" s="224"/>
      <c r="E62" s="224">
        <v>16385983</v>
      </c>
      <c r="F62" s="224">
        <v>16385983</v>
      </c>
      <c r="G62" s="224"/>
      <c r="H62" s="224"/>
      <c r="I62" s="224"/>
      <c r="J62" s="224"/>
    </row>
    <row r="63" spans="1:10" x14ac:dyDescent="0.25">
      <c r="A63" t="s">
        <v>367</v>
      </c>
      <c r="B63" t="s">
        <v>368</v>
      </c>
      <c r="C63" s="224"/>
      <c r="D63" s="224"/>
      <c r="E63" s="224">
        <v>7828800</v>
      </c>
      <c r="F63" s="224">
        <v>7828800</v>
      </c>
      <c r="G63" s="224"/>
      <c r="H63" s="224"/>
      <c r="I63" s="224"/>
      <c r="J63" s="224"/>
    </row>
    <row r="64" spans="1:10" x14ac:dyDescent="0.25">
      <c r="A64" t="s">
        <v>369</v>
      </c>
      <c r="B64" t="s">
        <v>370</v>
      </c>
      <c r="C64" s="224"/>
      <c r="D64" s="224"/>
      <c r="E64" s="224">
        <v>29458287</v>
      </c>
      <c r="F64" s="224">
        <v>29458287</v>
      </c>
      <c r="G64" s="224"/>
      <c r="H64" s="224"/>
      <c r="I64" s="224"/>
      <c r="J64" s="224"/>
    </row>
    <row r="65" spans="1:10" x14ac:dyDescent="0.25">
      <c r="A65" s="227" t="s">
        <v>371</v>
      </c>
      <c r="B65" s="227" t="s">
        <v>372</v>
      </c>
      <c r="C65" s="228"/>
      <c r="D65" s="228"/>
      <c r="E65" s="228">
        <v>222321307</v>
      </c>
      <c r="F65" s="228">
        <v>222321307</v>
      </c>
      <c r="G65" s="228"/>
      <c r="H65" s="228"/>
      <c r="I65" s="228"/>
      <c r="J65" s="228"/>
    </row>
    <row r="66" spans="1:10" x14ac:dyDescent="0.25">
      <c r="A66" t="s">
        <v>373</v>
      </c>
      <c r="B66" t="s">
        <v>374</v>
      </c>
      <c r="C66" s="224"/>
      <c r="D66" s="224"/>
      <c r="E66" s="224">
        <v>222321307</v>
      </c>
      <c r="F66" s="224">
        <v>222321307</v>
      </c>
      <c r="G66" s="224"/>
      <c r="H66" s="224"/>
      <c r="I66" s="224"/>
      <c r="J66" s="224"/>
    </row>
    <row r="67" spans="1:10" x14ac:dyDescent="0.25">
      <c r="A67" s="227" t="s">
        <v>375</v>
      </c>
      <c r="B67" s="227" t="s">
        <v>376</v>
      </c>
      <c r="C67" s="228"/>
      <c r="D67" s="228"/>
      <c r="E67" s="228">
        <v>1196832</v>
      </c>
      <c r="F67" s="228">
        <v>1196832</v>
      </c>
      <c r="G67" s="228"/>
      <c r="H67" s="228"/>
      <c r="I67" s="228"/>
      <c r="J67" s="228"/>
    </row>
    <row r="68" spans="1:10" x14ac:dyDescent="0.25">
      <c r="A68" t="s">
        <v>377</v>
      </c>
      <c r="B68" t="s">
        <v>378</v>
      </c>
      <c r="C68" s="224"/>
      <c r="D68" s="224"/>
      <c r="E68" s="224">
        <v>1196832</v>
      </c>
      <c r="F68" s="224">
        <v>1196832</v>
      </c>
      <c r="G68" s="224"/>
      <c r="H68" s="224"/>
      <c r="I68" s="224"/>
      <c r="J68" s="224"/>
    </row>
    <row r="69" spans="1:10" x14ac:dyDescent="0.25">
      <c r="A69" s="227" t="s">
        <v>379</v>
      </c>
      <c r="B69" s="227" t="s">
        <v>380</v>
      </c>
      <c r="C69" s="228"/>
      <c r="D69" s="228"/>
      <c r="E69" s="228">
        <v>75604036</v>
      </c>
      <c r="F69" s="228">
        <v>75604036</v>
      </c>
      <c r="G69" s="228"/>
      <c r="H69" s="228"/>
      <c r="I69" s="228"/>
      <c r="J69" s="228"/>
    </row>
    <row r="70" spans="1:10" x14ac:dyDescent="0.25">
      <c r="A70" t="s">
        <v>381</v>
      </c>
      <c r="B70" t="s">
        <v>382</v>
      </c>
      <c r="C70" s="224"/>
      <c r="D70" s="224"/>
      <c r="E70" s="224">
        <v>38861250</v>
      </c>
      <c r="F70" s="224">
        <v>38861250</v>
      </c>
      <c r="G70" s="224"/>
      <c r="H70" s="224"/>
      <c r="I70" s="224"/>
      <c r="J70" s="224"/>
    </row>
    <row r="71" spans="1:10" x14ac:dyDescent="0.25">
      <c r="A71" t="s">
        <v>383</v>
      </c>
      <c r="B71" t="s">
        <v>384</v>
      </c>
      <c r="C71" s="224"/>
      <c r="D71" s="224"/>
      <c r="E71" s="224">
        <v>325682</v>
      </c>
      <c r="F71" s="224">
        <v>325682</v>
      </c>
      <c r="G71" s="224"/>
      <c r="H71" s="224"/>
      <c r="I71" s="224"/>
      <c r="J71" s="224"/>
    </row>
    <row r="72" spans="1:10" x14ac:dyDescent="0.25">
      <c r="A72" t="s">
        <v>385</v>
      </c>
      <c r="B72" t="s">
        <v>370</v>
      </c>
      <c r="C72" s="224"/>
      <c r="D72" s="224"/>
      <c r="E72" s="224">
        <v>5669468</v>
      </c>
      <c r="F72" s="224">
        <v>5669468</v>
      </c>
      <c r="G72" s="224"/>
      <c r="H72" s="224"/>
      <c r="I72" s="224"/>
      <c r="J72" s="224"/>
    </row>
    <row r="73" spans="1:10" x14ac:dyDescent="0.25">
      <c r="A73" t="s">
        <v>386</v>
      </c>
      <c r="B73" t="s">
        <v>387</v>
      </c>
      <c r="C73" s="224"/>
      <c r="D73" s="224"/>
      <c r="E73" s="224">
        <v>30747636</v>
      </c>
      <c r="F73" s="224">
        <v>30747636</v>
      </c>
      <c r="G73" s="224"/>
      <c r="H73" s="224"/>
      <c r="I73" s="224"/>
      <c r="J73" s="224"/>
    </row>
    <row r="74" spans="1:10" x14ac:dyDescent="0.25">
      <c r="A74" s="227" t="s">
        <v>388</v>
      </c>
      <c r="B74" s="227" t="s">
        <v>389</v>
      </c>
      <c r="C74" s="228"/>
      <c r="D74" s="228"/>
      <c r="E74" s="228">
        <v>4353856</v>
      </c>
      <c r="F74" s="228">
        <v>4353856</v>
      </c>
      <c r="G74" s="228"/>
      <c r="H74" s="228"/>
      <c r="I74" s="228"/>
      <c r="J74" s="228"/>
    </row>
    <row r="75" spans="1:10" x14ac:dyDescent="0.25">
      <c r="C75" s="224"/>
      <c r="D75" s="224"/>
      <c r="E75" s="224"/>
      <c r="F75" s="224"/>
      <c r="G75" s="224"/>
      <c r="H75" s="224"/>
      <c r="I75" s="224"/>
      <c r="J75" s="224"/>
    </row>
    <row r="76" spans="1:10" x14ac:dyDescent="0.25">
      <c r="B76" s="227" t="s">
        <v>390</v>
      </c>
      <c r="C76" s="228" t="s">
        <v>629</v>
      </c>
      <c r="D76" s="228" t="s">
        <v>629</v>
      </c>
      <c r="E76" s="228" t="s">
        <v>630</v>
      </c>
      <c r="F76" s="228" t="s">
        <v>630</v>
      </c>
      <c r="G76" s="228" t="s">
        <v>631</v>
      </c>
      <c r="H76" s="228" t="s">
        <v>631</v>
      </c>
      <c r="I76" s="228"/>
      <c r="J76" s="228"/>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70"/>
  <sheetViews>
    <sheetView topLeftCell="A16" workbookViewId="0">
      <selection activeCell="D28" sqref="D28"/>
    </sheetView>
  </sheetViews>
  <sheetFormatPr defaultColWidth="9.09765625" defaultRowHeight="13.8" x14ac:dyDescent="0.25"/>
  <cols>
    <col min="1" max="1" width="10.69921875" style="23" customWidth="1"/>
    <col min="2" max="2" width="52.69921875" style="23" customWidth="1"/>
    <col min="3" max="3" width="17.69921875" style="23" customWidth="1"/>
    <col min="4" max="4" width="48" style="23" customWidth="1"/>
    <col min="5" max="16384" width="9.09765625" style="25"/>
  </cols>
  <sheetData>
    <row r="1" spans="1:4" x14ac:dyDescent="0.25">
      <c r="A1" s="393" t="s">
        <v>190</v>
      </c>
      <c r="B1" s="394"/>
      <c r="C1" s="395"/>
      <c r="D1" s="395"/>
    </row>
    <row r="2" spans="1:4" x14ac:dyDescent="0.25">
      <c r="A2" s="393"/>
      <c r="B2" s="394"/>
      <c r="C2" s="396" t="s">
        <v>191</v>
      </c>
      <c r="D2" s="94" t="s">
        <v>128</v>
      </c>
    </row>
    <row r="3" spans="1:4" x14ac:dyDescent="0.25">
      <c r="A3" s="393" t="s">
        <v>210</v>
      </c>
      <c r="B3" s="394"/>
      <c r="C3" s="396" t="s">
        <v>192</v>
      </c>
      <c r="D3" s="94" t="s">
        <v>127</v>
      </c>
    </row>
    <row r="4" spans="1:4" x14ac:dyDescent="0.25">
      <c r="A4" s="394"/>
      <c r="B4" s="394"/>
      <c r="C4" s="396" t="s">
        <v>193</v>
      </c>
      <c r="D4" s="94" t="s">
        <v>127</v>
      </c>
    </row>
    <row r="5" spans="1:4" x14ac:dyDescent="0.25">
      <c r="A5" s="598" t="s">
        <v>194</v>
      </c>
      <c r="B5" s="598"/>
      <c r="C5" s="396" t="s">
        <v>195</v>
      </c>
      <c r="D5" s="397">
        <v>44638</v>
      </c>
    </row>
    <row r="6" spans="1:4" x14ac:dyDescent="0.25">
      <c r="A6" s="598"/>
      <c r="B6" s="598"/>
      <c r="C6" s="94" t="s">
        <v>196</v>
      </c>
      <c r="D6" s="398">
        <v>44228</v>
      </c>
    </row>
    <row r="7" spans="1:4" x14ac:dyDescent="0.25">
      <c r="A7" s="598"/>
      <c r="B7" s="598"/>
      <c r="C7" s="395"/>
      <c r="D7" s="399"/>
    </row>
    <row r="8" spans="1:4" ht="14.4" thickBot="1" x14ac:dyDescent="0.3">
      <c r="A8" s="400"/>
      <c r="B8" s="400"/>
      <c r="C8" s="401"/>
      <c r="D8" s="401"/>
    </row>
    <row r="9" spans="1:4" ht="14.4" thickTop="1" x14ac:dyDescent="0.25">
      <c r="A9" s="449" t="s">
        <v>197</v>
      </c>
      <c r="B9" s="450" t="s">
        <v>198</v>
      </c>
      <c r="C9" s="610" t="s">
        <v>199</v>
      </c>
      <c r="D9" s="611"/>
    </row>
    <row r="10" spans="1:4" x14ac:dyDescent="0.25">
      <c r="A10" s="404">
        <v>111</v>
      </c>
      <c r="B10" s="405" t="s">
        <v>211</v>
      </c>
      <c r="C10" s="601"/>
      <c r="D10" s="602"/>
    </row>
    <row r="11" spans="1:4" s="21" customFormat="1" x14ac:dyDescent="0.25">
      <c r="A11" s="189">
        <v>112</v>
      </c>
      <c r="B11" s="406"/>
      <c r="C11" s="406"/>
      <c r="D11" s="407"/>
    </row>
    <row r="12" spans="1:4" x14ac:dyDescent="0.25">
      <c r="A12" s="408" t="s">
        <v>200</v>
      </c>
      <c r="B12" s="409" t="s">
        <v>212</v>
      </c>
      <c r="C12" s="443">
        <v>24847429</v>
      </c>
      <c r="D12" s="411" t="s">
        <v>214</v>
      </c>
    </row>
    <row r="13" spans="1:4" x14ac:dyDescent="0.25">
      <c r="A13" s="408">
        <v>11212</v>
      </c>
      <c r="B13" s="409" t="s">
        <v>213</v>
      </c>
      <c r="C13" s="420">
        <v>607159140</v>
      </c>
      <c r="D13" s="411" t="s">
        <v>214</v>
      </c>
    </row>
    <row r="14" spans="1:4" x14ac:dyDescent="0.25">
      <c r="A14" s="189">
        <v>128</v>
      </c>
      <c r="B14" s="273" t="s">
        <v>215</v>
      </c>
      <c r="C14" s="412">
        <v>1121632520</v>
      </c>
      <c r="D14" s="413" t="s">
        <v>214</v>
      </c>
    </row>
    <row r="15" spans="1:4" x14ac:dyDescent="0.25">
      <c r="A15" s="414"/>
      <c r="B15" s="275"/>
      <c r="C15" s="415"/>
      <c r="D15" s="416"/>
    </row>
    <row r="16" spans="1:4" x14ac:dyDescent="0.25">
      <c r="A16" s="414"/>
      <c r="B16" s="275"/>
      <c r="C16" s="415"/>
      <c r="D16" s="416"/>
    </row>
    <row r="17" spans="1:4" x14ac:dyDescent="0.25">
      <c r="A17" s="189">
        <v>133</v>
      </c>
      <c r="B17" s="273" t="s">
        <v>488</v>
      </c>
      <c r="C17" s="417">
        <v>957234992</v>
      </c>
      <c r="D17" s="418"/>
    </row>
    <row r="18" spans="1:4" s="28" customFormat="1" x14ac:dyDescent="0.25">
      <c r="A18" s="414"/>
      <c r="B18" s="275" t="s">
        <v>489</v>
      </c>
      <c r="C18" s="419"/>
      <c r="D18" s="277"/>
    </row>
    <row r="19" spans="1:4" ht="39.6" x14ac:dyDescent="0.25">
      <c r="A19" s="189"/>
      <c r="B19" s="271" t="s">
        <v>400</v>
      </c>
      <c r="C19" s="612" t="s">
        <v>614</v>
      </c>
      <c r="D19" s="613"/>
    </row>
    <row r="20" spans="1:4" x14ac:dyDescent="0.25">
      <c r="A20" s="189"/>
      <c r="B20" s="420"/>
      <c r="C20" s="603"/>
      <c r="D20" s="604"/>
    </row>
    <row r="21" spans="1:4" x14ac:dyDescent="0.25">
      <c r="A21" s="189">
        <v>1388</v>
      </c>
      <c r="B21" s="273" t="s">
        <v>602</v>
      </c>
      <c r="C21" s="417">
        <v>23323811</v>
      </c>
      <c r="D21" s="418" t="s">
        <v>208</v>
      </c>
    </row>
    <row r="22" spans="1:4" s="23" customFormat="1" x14ac:dyDescent="0.25">
      <c r="A22" s="189">
        <v>242</v>
      </c>
      <c r="B22" s="273" t="s">
        <v>585</v>
      </c>
      <c r="C22" s="417">
        <v>127970956</v>
      </c>
      <c r="D22" s="418" t="s">
        <v>182</v>
      </c>
    </row>
    <row r="23" spans="1:4" x14ac:dyDescent="0.25">
      <c r="A23" s="189" t="s">
        <v>219</v>
      </c>
      <c r="B23" s="273" t="s">
        <v>182</v>
      </c>
      <c r="C23" s="412"/>
      <c r="D23" s="418"/>
    </row>
    <row r="24" spans="1:4" ht="26.4" x14ac:dyDescent="0.25">
      <c r="A24" s="189">
        <v>244</v>
      </c>
      <c r="B24" s="273" t="s">
        <v>202</v>
      </c>
      <c r="C24" s="423">
        <v>27312000</v>
      </c>
      <c r="D24" s="418" t="s">
        <v>150</v>
      </c>
    </row>
    <row r="25" spans="1:4" x14ac:dyDescent="0.25">
      <c r="A25" s="189">
        <v>331</v>
      </c>
      <c r="B25" s="273" t="s">
        <v>203</v>
      </c>
      <c r="C25" s="423">
        <f>SUM(C26:C29)</f>
        <v>41021980</v>
      </c>
      <c r="D25" s="424" t="s">
        <v>182</v>
      </c>
    </row>
    <row r="26" spans="1:4" x14ac:dyDescent="0.25">
      <c r="A26" s="414"/>
      <c r="B26" s="275" t="s">
        <v>420</v>
      </c>
      <c r="C26" s="419">
        <v>24597000</v>
      </c>
      <c r="D26" s="277" t="s">
        <v>603</v>
      </c>
    </row>
    <row r="27" spans="1:4" x14ac:dyDescent="0.25">
      <c r="A27" s="414"/>
      <c r="B27" s="275" t="s">
        <v>421</v>
      </c>
      <c r="C27" s="419">
        <v>13679280</v>
      </c>
      <c r="D27" s="277" t="s">
        <v>604</v>
      </c>
    </row>
    <row r="28" spans="1:4" x14ac:dyDescent="0.25">
      <c r="A28" s="414"/>
      <c r="B28" s="275" t="s">
        <v>227</v>
      </c>
      <c r="C28" s="419">
        <v>2745700</v>
      </c>
      <c r="D28" s="277" t="s">
        <v>605</v>
      </c>
    </row>
    <row r="29" spans="1:4" x14ac:dyDescent="0.25">
      <c r="A29" s="414"/>
      <c r="B29" s="275" t="s">
        <v>456</v>
      </c>
      <c r="C29" s="419"/>
      <c r="D29" s="277"/>
    </row>
    <row r="30" spans="1:4" x14ac:dyDescent="0.25">
      <c r="A30" s="414"/>
      <c r="B30" s="273" t="s">
        <v>492</v>
      </c>
      <c r="C30" s="423">
        <f>SUM(C31:C31)</f>
        <v>489742</v>
      </c>
      <c r="D30" s="426" t="s">
        <v>182</v>
      </c>
    </row>
    <row r="31" spans="1:4" ht="26.4" x14ac:dyDescent="0.25">
      <c r="A31" s="414"/>
      <c r="B31" s="275" t="s">
        <v>422</v>
      </c>
      <c r="C31" s="419">
        <v>489742</v>
      </c>
      <c r="D31" s="277"/>
    </row>
    <row r="32" spans="1:4" x14ac:dyDescent="0.25">
      <c r="A32" s="414"/>
      <c r="B32" s="275"/>
      <c r="C32" s="451"/>
      <c r="D32" s="277"/>
    </row>
    <row r="33" spans="1:5" x14ac:dyDescent="0.25">
      <c r="A33" s="189">
        <v>3334</v>
      </c>
      <c r="B33" s="273" t="s">
        <v>208</v>
      </c>
      <c r="C33" s="423">
        <v>51596529</v>
      </c>
      <c r="D33" s="418"/>
    </row>
    <row r="34" spans="1:5" x14ac:dyDescent="0.25">
      <c r="A34" s="408"/>
      <c r="B34" s="271"/>
      <c r="C34" s="201"/>
      <c r="D34" s="429"/>
    </row>
    <row r="35" spans="1:5" x14ac:dyDescent="0.25">
      <c r="A35" s="189">
        <v>3335</v>
      </c>
      <c r="B35" s="273"/>
      <c r="C35" s="452">
        <f>SUM(C36:C40)</f>
        <v>32080650</v>
      </c>
      <c r="D35" s="426"/>
    </row>
    <row r="36" spans="1:5" x14ac:dyDescent="0.25">
      <c r="A36" s="408"/>
      <c r="B36" s="409" t="s">
        <v>541</v>
      </c>
      <c r="C36" s="443">
        <v>6756133</v>
      </c>
      <c r="D36" s="411" t="s">
        <v>542</v>
      </c>
    </row>
    <row r="37" spans="1:5" x14ac:dyDescent="0.25">
      <c r="A37" s="408"/>
      <c r="B37" s="409" t="s">
        <v>573</v>
      </c>
      <c r="C37" s="443">
        <v>25324517</v>
      </c>
      <c r="D37" s="411" t="s">
        <v>542</v>
      </c>
    </row>
    <row r="38" spans="1:5" x14ac:dyDescent="0.25">
      <c r="A38" s="408"/>
      <c r="B38" s="409" t="s">
        <v>606</v>
      </c>
      <c r="C38" s="443"/>
      <c r="D38" s="453" t="s">
        <v>607</v>
      </c>
    </row>
    <row r="39" spans="1:5" ht="26.4" x14ac:dyDescent="0.25">
      <c r="A39" s="408"/>
      <c r="B39" s="271"/>
      <c r="C39" s="443"/>
      <c r="D39" s="453" t="s">
        <v>608</v>
      </c>
    </row>
    <row r="40" spans="1:5" x14ac:dyDescent="0.25">
      <c r="A40" s="408"/>
      <c r="B40" s="271"/>
      <c r="C40" s="443"/>
      <c r="D40" s="411"/>
      <c r="E40" s="25">
        <v>25324517</v>
      </c>
    </row>
    <row r="41" spans="1:5" ht="27.6" x14ac:dyDescent="0.25">
      <c r="A41" s="189">
        <v>334</v>
      </c>
      <c r="B41" s="273" t="s">
        <v>571</v>
      </c>
      <c r="C41" s="454">
        <v>135354964</v>
      </c>
      <c r="D41" s="432" t="s">
        <v>609</v>
      </c>
    </row>
    <row r="42" spans="1:5" x14ac:dyDescent="0.25">
      <c r="A42" s="408"/>
      <c r="B42" s="409"/>
      <c r="C42" s="443"/>
      <c r="D42" s="411"/>
    </row>
    <row r="43" spans="1:5" x14ac:dyDescent="0.25">
      <c r="A43" s="189">
        <v>335</v>
      </c>
      <c r="B43" s="273" t="s">
        <v>586</v>
      </c>
      <c r="C43" s="454">
        <f>SUM(C44:C45)</f>
        <v>0</v>
      </c>
      <c r="D43" s="418"/>
    </row>
    <row r="44" spans="1:5" s="389" customFormat="1" x14ac:dyDescent="0.25">
      <c r="A44" s="455"/>
      <c r="B44" s="456"/>
      <c r="C44" s="457"/>
      <c r="D44" s="458"/>
    </row>
    <row r="45" spans="1:5" s="389" customFormat="1" x14ac:dyDescent="0.25">
      <c r="A45" s="455"/>
      <c r="B45" s="456"/>
      <c r="C45" s="457"/>
      <c r="D45" s="458"/>
    </row>
    <row r="46" spans="1:5" x14ac:dyDescent="0.25">
      <c r="A46" s="189">
        <v>3382</v>
      </c>
      <c r="B46" s="273" t="s">
        <v>235</v>
      </c>
      <c r="C46" s="459">
        <f>SUM(C47:C47)</f>
        <v>2532800</v>
      </c>
      <c r="D46" s="436" t="s">
        <v>182</v>
      </c>
    </row>
    <row r="47" spans="1:5" x14ac:dyDescent="0.25">
      <c r="A47" s="414"/>
      <c r="B47" s="275" t="s">
        <v>610</v>
      </c>
      <c r="C47" s="460">
        <v>2532800</v>
      </c>
      <c r="D47" s="434"/>
    </row>
    <row r="48" spans="1:5" ht="15" customHeight="1" x14ac:dyDescent="0.25">
      <c r="A48" s="189" t="s">
        <v>171</v>
      </c>
      <c r="B48" s="273" t="s">
        <v>208</v>
      </c>
      <c r="C48" s="271"/>
      <c r="D48" s="411"/>
    </row>
    <row r="49" spans="1:5" x14ac:dyDescent="0.25">
      <c r="A49" s="408"/>
      <c r="B49" s="271"/>
      <c r="C49" s="461"/>
      <c r="D49" s="411"/>
    </row>
    <row r="50" spans="1:5" x14ac:dyDescent="0.25">
      <c r="A50" s="189">
        <v>3388</v>
      </c>
      <c r="B50" s="273" t="s">
        <v>431</v>
      </c>
      <c r="C50" s="423">
        <f>SUM(C51:C52)</f>
        <v>9972408</v>
      </c>
      <c r="D50" s="418"/>
    </row>
    <row r="51" spans="1:5" s="28" customFormat="1" x14ac:dyDescent="0.25">
      <c r="A51" s="414"/>
      <c r="B51" s="275" t="s">
        <v>611</v>
      </c>
      <c r="C51" s="440">
        <v>9972408</v>
      </c>
      <c r="D51" s="277"/>
    </row>
    <row r="52" spans="1:5" s="28" customFormat="1" x14ac:dyDescent="0.25">
      <c r="A52" s="414"/>
      <c r="B52" s="275"/>
      <c r="C52" s="440"/>
      <c r="D52" s="277"/>
    </row>
    <row r="53" spans="1:5" x14ac:dyDescent="0.25">
      <c r="A53" s="189"/>
      <c r="B53" s="273"/>
      <c r="C53" s="423"/>
      <c r="D53" s="418"/>
    </row>
    <row r="54" spans="1:5" x14ac:dyDescent="0.25">
      <c r="A54" s="189">
        <v>511</v>
      </c>
      <c r="B54" s="273" t="s">
        <v>545</v>
      </c>
      <c r="C54" s="441">
        <v>1947500</v>
      </c>
      <c r="D54" s="442">
        <v>376743875</v>
      </c>
      <c r="E54" s="25">
        <f>D54/C54</f>
        <v>193.45</v>
      </c>
    </row>
    <row r="55" spans="1:5" x14ac:dyDescent="0.25">
      <c r="A55" s="408"/>
      <c r="B55" s="271"/>
      <c r="C55" s="423"/>
      <c r="D55" s="418"/>
    </row>
    <row r="56" spans="1:5" x14ac:dyDescent="0.25">
      <c r="A56" s="189">
        <v>642</v>
      </c>
      <c r="B56" s="273" t="s">
        <v>182</v>
      </c>
      <c r="C56" s="423"/>
      <c r="D56" s="418"/>
    </row>
    <row r="57" spans="1:5" x14ac:dyDescent="0.25">
      <c r="A57" s="408"/>
      <c r="B57" s="271"/>
      <c r="C57" s="443"/>
      <c r="D57" s="444"/>
    </row>
    <row r="58" spans="1:5" x14ac:dyDescent="0.25">
      <c r="A58" s="189">
        <v>515</v>
      </c>
      <c r="B58" s="273" t="s">
        <v>437</v>
      </c>
      <c r="C58" s="423">
        <f>SUM(C59:C61)</f>
        <v>4466189</v>
      </c>
      <c r="D58" s="418"/>
    </row>
    <row r="59" spans="1:5" x14ac:dyDescent="0.25">
      <c r="A59" s="408"/>
      <c r="B59" s="271" t="s">
        <v>502</v>
      </c>
      <c r="C59" s="420">
        <v>108411</v>
      </c>
      <c r="D59" s="421" t="s">
        <v>129</v>
      </c>
    </row>
    <row r="60" spans="1:5" x14ac:dyDescent="0.25">
      <c r="A60" s="408"/>
      <c r="B60" s="271" t="s">
        <v>547</v>
      </c>
      <c r="C60" s="420">
        <v>399798</v>
      </c>
      <c r="D60" s="421" t="s">
        <v>129</v>
      </c>
    </row>
    <row r="61" spans="1:5" x14ac:dyDescent="0.25">
      <c r="A61" s="408"/>
      <c r="B61" s="271" t="s">
        <v>546</v>
      </c>
      <c r="C61" s="420">
        <v>3957980</v>
      </c>
      <c r="D61" s="421" t="s">
        <v>129</v>
      </c>
    </row>
    <row r="62" spans="1:5" x14ac:dyDescent="0.25">
      <c r="A62" s="408"/>
      <c r="B62" s="271"/>
      <c r="C62" s="420"/>
      <c r="D62" s="421"/>
    </row>
    <row r="63" spans="1:5" x14ac:dyDescent="0.25">
      <c r="A63" s="189">
        <v>635</v>
      </c>
      <c r="B63" s="273" t="s">
        <v>182</v>
      </c>
      <c r="C63" s="423"/>
      <c r="D63" s="418"/>
    </row>
    <row r="64" spans="1:5" x14ac:dyDescent="0.25">
      <c r="A64" s="189"/>
      <c r="B64" s="273"/>
      <c r="C64" s="423"/>
      <c r="D64" s="418"/>
    </row>
    <row r="65" spans="1:4" ht="37.5" customHeight="1" x14ac:dyDescent="0.25">
      <c r="A65" s="189" t="s">
        <v>442</v>
      </c>
      <c r="B65" s="271"/>
      <c r="C65" s="605"/>
      <c r="D65" s="595"/>
    </row>
    <row r="66" spans="1:4" x14ac:dyDescent="0.25">
      <c r="A66" s="408"/>
      <c r="B66" s="271"/>
      <c r="C66" s="606"/>
      <c r="D66" s="607"/>
    </row>
    <row r="67" spans="1:4" ht="45.75" customHeight="1" x14ac:dyDescent="0.25">
      <c r="A67" s="408"/>
      <c r="B67" s="271"/>
      <c r="C67" s="594" t="s">
        <v>413</v>
      </c>
      <c r="D67" s="595"/>
    </row>
    <row r="68" spans="1:4" x14ac:dyDescent="0.25">
      <c r="A68" s="408"/>
      <c r="B68" s="271"/>
      <c r="C68" s="594" t="s">
        <v>412</v>
      </c>
      <c r="D68" s="595"/>
    </row>
    <row r="69" spans="1:4" ht="72" customHeight="1" thickBot="1" x14ac:dyDescent="0.3">
      <c r="A69" s="446"/>
      <c r="B69" s="447"/>
      <c r="C69" s="596" t="s">
        <v>415</v>
      </c>
      <c r="D69" s="597"/>
    </row>
    <row r="70" spans="1:4" ht="14.4" thickTop="1" x14ac:dyDescent="0.25"/>
  </sheetData>
  <mergeCells count="10">
    <mergeCell ref="C66:D66"/>
    <mergeCell ref="C67:D67"/>
    <mergeCell ref="C68:D68"/>
    <mergeCell ref="C69:D69"/>
    <mergeCell ref="A5:B7"/>
    <mergeCell ref="C9:D9"/>
    <mergeCell ref="C10:D10"/>
    <mergeCell ref="C19:D19"/>
    <mergeCell ref="C20:D20"/>
    <mergeCell ref="C65:D65"/>
  </mergeCells>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E70"/>
  <sheetViews>
    <sheetView topLeftCell="A13" workbookViewId="0">
      <selection activeCell="A69" sqref="A69:XFD69"/>
    </sheetView>
  </sheetViews>
  <sheetFormatPr defaultColWidth="9.09765625" defaultRowHeight="13.8" x14ac:dyDescent="0.25"/>
  <cols>
    <col min="1" max="1" width="10.69921875" style="25" customWidth="1"/>
    <col min="2" max="2" width="52.69921875" style="25" customWidth="1"/>
    <col min="3" max="3" width="17.69921875" style="25" customWidth="1"/>
    <col min="4" max="4" width="48" style="25" customWidth="1"/>
    <col min="5" max="16384" width="9.09765625" style="25"/>
  </cols>
  <sheetData>
    <row r="1" spans="1:4" x14ac:dyDescent="0.25">
      <c r="A1" s="90" t="s">
        <v>190</v>
      </c>
      <c r="B1" s="92"/>
      <c r="C1" s="98"/>
      <c r="D1" s="98"/>
    </row>
    <row r="2" spans="1:4" x14ac:dyDescent="0.25">
      <c r="A2" s="91"/>
      <c r="B2" s="92"/>
      <c r="C2" s="93" t="s">
        <v>191</v>
      </c>
      <c r="D2" s="95" t="s">
        <v>128</v>
      </c>
    </row>
    <row r="3" spans="1:4" x14ac:dyDescent="0.25">
      <c r="A3" s="90" t="s">
        <v>210</v>
      </c>
      <c r="B3" s="92"/>
      <c r="C3" s="93" t="s">
        <v>192</v>
      </c>
      <c r="D3" s="94" t="s">
        <v>127</v>
      </c>
    </row>
    <row r="4" spans="1:4" x14ac:dyDescent="0.25">
      <c r="A4" s="92"/>
      <c r="B4" s="92"/>
      <c r="C4" s="93" t="s">
        <v>193</v>
      </c>
      <c r="D4" s="95" t="s">
        <v>127</v>
      </c>
    </row>
    <row r="5" spans="1:4" x14ac:dyDescent="0.25">
      <c r="A5" s="620" t="s">
        <v>194</v>
      </c>
      <c r="B5" s="620"/>
      <c r="C5" s="93" t="s">
        <v>195</v>
      </c>
      <c r="D5" s="96">
        <v>44638</v>
      </c>
    </row>
    <row r="6" spans="1:4" x14ac:dyDescent="0.25">
      <c r="A6" s="620"/>
      <c r="B6" s="620"/>
      <c r="C6" s="95" t="s">
        <v>196</v>
      </c>
      <c r="D6" s="97">
        <v>44228</v>
      </c>
    </row>
    <row r="7" spans="1:4" x14ac:dyDescent="0.25">
      <c r="A7" s="620"/>
      <c r="B7" s="620"/>
      <c r="C7" s="98"/>
      <c r="D7" s="99"/>
    </row>
    <row r="8" spans="1:4" ht="14.4" thickBot="1" x14ac:dyDescent="0.3">
      <c r="A8" s="100"/>
      <c r="B8" s="100"/>
      <c r="C8" s="122"/>
      <c r="D8" s="122"/>
    </row>
    <row r="9" spans="1:4" ht="14.4" thickTop="1" x14ac:dyDescent="0.25">
      <c r="A9" s="172" t="s">
        <v>197</v>
      </c>
      <c r="B9" s="123" t="s">
        <v>198</v>
      </c>
      <c r="C9" s="621" t="s">
        <v>199</v>
      </c>
      <c r="D9" s="622"/>
    </row>
    <row r="10" spans="1:4" x14ac:dyDescent="0.25">
      <c r="A10" s="173">
        <v>111</v>
      </c>
      <c r="B10" s="124" t="s">
        <v>211</v>
      </c>
      <c r="C10" s="623"/>
      <c r="D10" s="624"/>
    </row>
    <row r="11" spans="1:4" s="21" customFormat="1" x14ac:dyDescent="0.25">
      <c r="A11" s="174">
        <v>112</v>
      </c>
      <c r="B11" s="125"/>
      <c r="C11" s="125"/>
      <c r="D11" s="175"/>
    </row>
    <row r="12" spans="1:4" x14ac:dyDescent="0.25">
      <c r="A12" s="176" t="s">
        <v>200</v>
      </c>
      <c r="B12" s="126" t="s">
        <v>212</v>
      </c>
      <c r="C12" s="177">
        <v>24843617</v>
      </c>
      <c r="D12" s="178" t="s">
        <v>214</v>
      </c>
    </row>
    <row r="13" spans="1:4" x14ac:dyDescent="0.25">
      <c r="A13" s="176">
        <v>11212</v>
      </c>
      <c r="B13" s="126" t="s">
        <v>213</v>
      </c>
      <c r="C13" s="217">
        <v>613736915</v>
      </c>
      <c r="D13" s="178" t="s">
        <v>214</v>
      </c>
    </row>
    <row r="14" spans="1:4" x14ac:dyDescent="0.25">
      <c r="A14" s="174">
        <v>128</v>
      </c>
      <c r="B14" s="129" t="s">
        <v>215</v>
      </c>
      <c r="C14" s="181">
        <v>1121632520</v>
      </c>
      <c r="D14" s="182" t="s">
        <v>214</v>
      </c>
    </row>
    <row r="15" spans="1:4" x14ac:dyDescent="0.25">
      <c r="A15" s="183"/>
      <c r="B15" s="131"/>
      <c r="C15" s="184"/>
      <c r="D15" s="185"/>
    </row>
    <row r="16" spans="1:4" x14ac:dyDescent="0.25">
      <c r="A16" s="183"/>
      <c r="B16" s="131"/>
      <c r="C16" s="184"/>
      <c r="D16" s="185"/>
    </row>
    <row r="17" spans="1:4" x14ac:dyDescent="0.25">
      <c r="A17" s="174">
        <v>133</v>
      </c>
      <c r="B17" s="273" t="s">
        <v>488</v>
      </c>
      <c r="C17" s="274">
        <v>947687553</v>
      </c>
      <c r="D17" s="192"/>
    </row>
    <row r="18" spans="1:4" s="28" customFormat="1" x14ac:dyDescent="0.25">
      <c r="A18" s="183"/>
      <c r="B18" s="275" t="s">
        <v>489</v>
      </c>
      <c r="C18" s="197"/>
      <c r="D18" s="198"/>
    </row>
    <row r="19" spans="1:4" ht="39.6" x14ac:dyDescent="0.25">
      <c r="A19" s="174"/>
      <c r="B19" s="270" t="s">
        <v>400</v>
      </c>
      <c r="C19" s="625" t="s">
        <v>614</v>
      </c>
      <c r="D19" s="626"/>
    </row>
    <row r="20" spans="1:4" x14ac:dyDescent="0.25">
      <c r="A20" s="174"/>
      <c r="B20" s="188"/>
      <c r="C20" s="627"/>
      <c r="D20" s="628"/>
    </row>
    <row r="21" spans="1:4" x14ac:dyDescent="0.25">
      <c r="A21" s="174">
        <v>1388</v>
      </c>
      <c r="B21" s="273" t="s">
        <v>602</v>
      </c>
      <c r="C21" s="274">
        <v>23323811</v>
      </c>
      <c r="D21" s="192" t="s">
        <v>208</v>
      </c>
    </row>
    <row r="22" spans="1:4" s="23" customFormat="1" x14ac:dyDescent="0.25">
      <c r="A22" s="189">
        <v>242</v>
      </c>
      <c r="B22" s="273" t="s">
        <v>585</v>
      </c>
      <c r="C22" s="274">
        <v>127970956</v>
      </c>
      <c r="D22" s="192" t="s">
        <v>182</v>
      </c>
    </row>
    <row r="23" spans="1:4" x14ac:dyDescent="0.25">
      <c r="A23" s="174" t="s">
        <v>219</v>
      </c>
      <c r="B23" s="129" t="s">
        <v>182</v>
      </c>
      <c r="C23" s="181"/>
      <c r="D23" s="192"/>
    </row>
    <row r="24" spans="1:4" ht="26.4" x14ac:dyDescent="0.25">
      <c r="A24" s="174">
        <v>244</v>
      </c>
      <c r="B24" s="129" t="s">
        <v>202</v>
      </c>
      <c r="C24" s="193">
        <v>27312000</v>
      </c>
      <c r="D24" s="192" t="s">
        <v>150</v>
      </c>
    </row>
    <row r="25" spans="1:4" x14ac:dyDescent="0.25">
      <c r="A25" s="174">
        <v>331</v>
      </c>
      <c r="B25" s="129" t="s">
        <v>203</v>
      </c>
      <c r="C25" s="193">
        <f>SUM(C26:C29)</f>
        <v>41021980</v>
      </c>
      <c r="D25" s="194" t="s">
        <v>182</v>
      </c>
    </row>
    <row r="26" spans="1:4" x14ac:dyDescent="0.25">
      <c r="A26" s="183"/>
      <c r="B26" s="131" t="s">
        <v>420</v>
      </c>
      <c r="C26" s="197">
        <v>24597000</v>
      </c>
      <c r="D26" s="277" t="s">
        <v>603</v>
      </c>
    </row>
    <row r="27" spans="1:4" x14ac:dyDescent="0.25">
      <c r="A27" s="183"/>
      <c r="B27" s="131" t="s">
        <v>421</v>
      </c>
      <c r="C27" s="197">
        <v>13679280</v>
      </c>
      <c r="D27" s="198" t="s">
        <v>604</v>
      </c>
    </row>
    <row r="28" spans="1:4" x14ac:dyDescent="0.25">
      <c r="A28" s="183"/>
      <c r="B28" s="131" t="s">
        <v>227</v>
      </c>
      <c r="C28" s="197">
        <v>2745700</v>
      </c>
      <c r="D28" s="198" t="s">
        <v>605</v>
      </c>
    </row>
    <row r="29" spans="1:4" x14ac:dyDescent="0.25">
      <c r="A29" s="183"/>
      <c r="B29" s="131" t="s">
        <v>456</v>
      </c>
      <c r="C29" s="197"/>
      <c r="D29" s="198"/>
    </row>
    <row r="30" spans="1:4" x14ac:dyDescent="0.25">
      <c r="A30" s="183"/>
      <c r="B30" s="129" t="s">
        <v>492</v>
      </c>
      <c r="C30" s="193">
        <f>SUM(C31:C31)</f>
        <v>489742</v>
      </c>
      <c r="D30" s="278" t="s">
        <v>182</v>
      </c>
    </row>
    <row r="31" spans="1:4" ht="26.4" x14ac:dyDescent="0.25">
      <c r="A31" s="183"/>
      <c r="B31" s="131" t="s">
        <v>422</v>
      </c>
      <c r="C31" s="197">
        <v>489742</v>
      </c>
      <c r="D31" s="198"/>
    </row>
    <row r="32" spans="1:4" x14ac:dyDescent="0.25">
      <c r="A32" s="183"/>
      <c r="B32" s="131"/>
      <c r="C32" s="200"/>
      <c r="D32" s="198"/>
    </row>
    <row r="33" spans="1:5" x14ac:dyDescent="0.25">
      <c r="A33" s="174">
        <v>3334</v>
      </c>
      <c r="B33" s="129" t="s">
        <v>208</v>
      </c>
      <c r="C33" s="193">
        <v>51596529</v>
      </c>
      <c r="D33" s="192"/>
    </row>
    <row r="34" spans="1:5" x14ac:dyDescent="0.25">
      <c r="A34" s="176"/>
      <c r="B34" s="147"/>
      <c r="C34" s="201"/>
      <c r="D34" s="202"/>
    </row>
    <row r="35" spans="1:5" x14ac:dyDescent="0.25">
      <c r="A35" s="174">
        <v>3335</v>
      </c>
      <c r="B35" s="129"/>
      <c r="C35" s="203">
        <f>SUM(C36:C40)</f>
        <v>32080650</v>
      </c>
      <c r="D35" s="204"/>
    </row>
    <row r="36" spans="1:5" x14ac:dyDescent="0.25">
      <c r="A36" s="176"/>
      <c r="B36" s="126" t="s">
        <v>541</v>
      </c>
      <c r="C36" s="177">
        <v>6756133</v>
      </c>
      <c r="D36" s="178" t="s">
        <v>542</v>
      </c>
    </row>
    <row r="37" spans="1:5" x14ac:dyDescent="0.25">
      <c r="A37" s="176"/>
      <c r="B37" s="126" t="s">
        <v>573</v>
      </c>
      <c r="C37" s="177">
        <v>25324517</v>
      </c>
      <c r="D37" s="178" t="s">
        <v>542</v>
      </c>
    </row>
    <row r="38" spans="1:5" x14ac:dyDescent="0.25">
      <c r="A38" s="176"/>
      <c r="B38" s="126" t="s">
        <v>606</v>
      </c>
      <c r="C38" s="177"/>
      <c r="D38" s="205" t="s">
        <v>607</v>
      </c>
    </row>
    <row r="39" spans="1:5" ht="26.4" x14ac:dyDescent="0.25">
      <c r="A39" s="176"/>
      <c r="B39" s="147"/>
      <c r="C39" s="177"/>
      <c r="D39" s="205" t="s">
        <v>608</v>
      </c>
    </row>
    <row r="40" spans="1:5" x14ac:dyDescent="0.25">
      <c r="A40" s="176"/>
      <c r="B40" s="147"/>
      <c r="C40" s="177"/>
      <c r="D40" s="178"/>
      <c r="E40" s="25">
        <v>25324517</v>
      </c>
    </row>
    <row r="41" spans="1:5" ht="27.6" x14ac:dyDescent="0.25">
      <c r="A41" s="174">
        <v>334</v>
      </c>
      <c r="B41" s="129" t="s">
        <v>571</v>
      </c>
      <c r="C41" s="279">
        <v>135354964</v>
      </c>
      <c r="D41" s="207" t="s">
        <v>609</v>
      </c>
    </row>
    <row r="42" spans="1:5" x14ac:dyDescent="0.25">
      <c r="A42" s="176"/>
      <c r="B42" s="126"/>
      <c r="C42" s="177"/>
      <c r="D42" s="178"/>
    </row>
    <row r="43" spans="1:5" x14ac:dyDescent="0.25">
      <c r="A43" s="174">
        <v>335</v>
      </c>
      <c r="B43" s="129" t="s">
        <v>586</v>
      </c>
      <c r="C43" s="279">
        <f>SUM(C44:C45)</f>
        <v>48666000</v>
      </c>
      <c r="D43" s="192"/>
    </row>
    <row r="44" spans="1:5" x14ac:dyDescent="0.25">
      <c r="A44" s="183"/>
      <c r="B44" s="131" t="s">
        <v>549</v>
      </c>
      <c r="C44" s="280">
        <v>12666000</v>
      </c>
      <c r="D44" s="281" t="s">
        <v>576</v>
      </c>
    </row>
    <row r="45" spans="1:5" x14ac:dyDescent="0.25">
      <c r="A45" s="183"/>
      <c r="B45" s="131" t="s">
        <v>550</v>
      </c>
      <c r="C45" s="280">
        <v>36000000</v>
      </c>
      <c r="D45" s="281"/>
    </row>
    <row r="46" spans="1:5" x14ac:dyDescent="0.25">
      <c r="A46" s="174">
        <v>3382</v>
      </c>
      <c r="B46" s="129" t="s">
        <v>235</v>
      </c>
      <c r="C46" s="209">
        <f>SUM(C47:C47)</f>
        <v>2532800</v>
      </c>
      <c r="D46" s="232" t="s">
        <v>182</v>
      </c>
    </row>
    <row r="47" spans="1:5" x14ac:dyDescent="0.25">
      <c r="A47" s="183"/>
      <c r="B47" s="131" t="s">
        <v>610</v>
      </c>
      <c r="C47" s="280">
        <v>2532800</v>
      </c>
      <c r="D47" s="281"/>
    </row>
    <row r="48" spans="1:5" ht="15" customHeight="1" x14ac:dyDescent="0.25">
      <c r="A48" s="174" t="s">
        <v>171</v>
      </c>
      <c r="B48" s="129" t="s">
        <v>208</v>
      </c>
      <c r="C48" s="270"/>
      <c r="D48" s="213"/>
    </row>
    <row r="49" spans="1:5" x14ac:dyDescent="0.25">
      <c r="A49" s="176"/>
      <c r="B49" s="147"/>
      <c r="C49" s="212"/>
      <c r="D49" s="213"/>
    </row>
    <row r="50" spans="1:5" x14ac:dyDescent="0.25">
      <c r="A50" s="174">
        <v>3388</v>
      </c>
      <c r="B50" s="129" t="s">
        <v>431</v>
      </c>
      <c r="C50" s="193">
        <f>SUM(C51:C52)</f>
        <v>9972408</v>
      </c>
      <c r="D50" s="192"/>
    </row>
    <row r="51" spans="1:5" s="28" customFormat="1" x14ac:dyDescent="0.25">
      <c r="A51" s="183"/>
      <c r="B51" s="131" t="s">
        <v>611</v>
      </c>
      <c r="C51" s="282">
        <v>9972408</v>
      </c>
      <c r="D51" s="198"/>
    </row>
    <row r="52" spans="1:5" s="28" customFormat="1" x14ac:dyDescent="0.25">
      <c r="A52" s="183"/>
      <c r="B52" s="131"/>
      <c r="C52" s="282"/>
      <c r="D52" s="198"/>
    </row>
    <row r="53" spans="1:5" x14ac:dyDescent="0.25">
      <c r="A53" s="174"/>
      <c r="B53" s="129"/>
      <c r="C53" s="193"/>
      <c r="D53" s="192"/>
    </row>
    <row r="54" spans="1:5" x14ac:dyDescent="0.25">
      <c r="A54" s="174">
        <v>511</v>
      </c>
      <c r="B54" s="129" t="s">
        <v>545</v>
      </c>
      <c r="C54" s="214">
        <v>1947500</v>
      </c>
      <c r="D54" s="365">
        <v>376743875</v>
      </c>
      <c r="E54" s="25">
        <f>D54/C54</f>
        <v>193.45</v>
      </c>
    </row>
    <row r="55" spans="1:5" x14ac:dyDescent="0.25">
      <c r="A55" s="176"/>
      <c r="B55" s="147"/>
      <c r="C55" s="193"/>
      <c r="D55" s="192"/>
    </row>
    <row r="56" spans="1:5" x14ac:dyDescent="0.25">
      <c r="A56" s="174">
        <v>642</v>
      </c>
      <c r="B56" s="129" t="s">
        <v>182</v>
      </c>
      <c r="C56" s="193"/>
      <c r="D56" s="192"/>
    </row>
    <row r="57" spans="1:5" x14ac:dyDescent="0.25">
      <c r="A57" s="176"/>
      <c r="B57" s="147"/>
      <c r="C57" s="177"/>
      <c r="D57" s="216"/>
    </row>
    <row r="58" spans="1:5" x14ac:dyDescent="0.25">
      <c r="A58" s="174">
        <v>515</v>
      </c>
      <c r="B58" s="129" t="s">
        <v>437</v>
      </c>
      <c r="C58" s="193">
        <f>SUM(C59:C61)</f>
        <v>4466189</v>
      </c>
      <c r="D58" s="192"/>
    </row>
    <row r="59" spans="1:5" x14ac:dyDescent="0.25">
      <c r="A59" s="176"/>
      <c r="B59" s="147" t="s">
        <v>502</v>
      </c>
      <c r="C59" s="217">
        <v>108411</v>
      </c>
      <c r="D59" s="218" t="s">
        <v>129</v>
      </c>
    </row>
    <row r="60" spans="1:5" x14ac:dyDescent="0.25">
      <c r="A60" s="176"/>
      <c r="B60" s="147" t="s">
        <v>547</v>
      </c>
      <c r="C60" s="217">
        <v>399798</v>
      </c>
      <c r="D60" s="218" t="s">
        <v>129</v>
      </c>
    </row>
    <row r="61" spans="1:5" x14ac:dyDescent="0.25">
      <c r="A61" s="176"/>
      <c r="B61" s="147" t="s">
        <v>546</v>
      </c>
      <c r="C61" s="217">
        <v>3957980</v>
      </c>
      <c r="D61" s="218" t="s">
        <v>129</v>
      </c>
    </row>
    <row r="62" spans="1:5" x14ac:dyDescent="0.25">
      <c r="A62" s="176"/>
      <c r="B62" s="147"/>
      <c r="C62" s="217"/>
      <c r="D62" s="218"/>
    </row>
    <row r="63" spans="1:5" x14ac:dyDescent="0.25">
      <c r="A63" s="174">
        <v>635</v>
      </c>
      <c r="B63" s="129" t="s">
        <v>182</v>
      </c>
      <c r="C63" s="193"/>
      <c r="D63" s="192"/>
    </row>
    <row r="64" spans="1:5" x14ac:dyDescent="0.25">
      <c r="A64" s="174"/>
      <c r="B64" s="129"/>
      <c r="C64" s="193"/>
      <c r="D64" s="192"/>
    </row>
    <row r="65" spans="1:4" ht="37.5" customHeight="1" x14ac:dyDescent="0.25">
      <c r="A65" s="174" t="s">
        <v>442</v>
      </c>
      <c r="B65" s="271"/>
      <c r="C65" s="605"/>
      <c r="D65" s="595"/>
    </row>
    <row r="66" spans="1:4" x14ac:dyDescent="0.25">
      <c r="A66" s="176"/>
      <c r="B66" s="147"/>
      <c r="C66" s="614"/>
      <c r="D66" s="615"/>
    </row>
    <row r="67" spans="1:4" ht="45.75" customHeight="1" x14ac:dyDescent="0.25">
      <c r="A67" s="176"/>
      <c r="B67" s="147"/>
      <c r="C67" s="616" t="s">
        <v>413</v>
      </c>
      <c r="D67" s="617"/>
    </row>
    <row r="68" spans="1:4" x14ac:dyDescent="0.25">
      <c r="A68" s="176"/>
      <c r="B68" s="147"/>
      <c r="C68" s="616" t="s">
        <v>412</v>
      </c>
      <c r="D68" s="617"/>
    </row>
    <row r="69" spans="1:4" ht="72" customHeight="1" thickBot="1" x14ac:dyDescent="0.3">
      <c r="A69" s="219"/>
      <c r="B69" s="220"/>
      <c r="C69" s="618" t="s">
        <v>415</v>
      </c>
      <c r="D69" s="619"/>
    </row>
    <row r="70" spans="1:4" ht="14.4" thickTop="1" x14ac:dyDescent="0.25"/>
  </sheetData>
  <mergeCells count="10">
    <mergeCell ref="C66:D66"/>
    <mergeCell ref="C67:D67"/>
    <mergeCell ref="C68:D68"/>
    <mergeCell ref="C69:D69"/>
    <mergeCell ref="A5:B7"/>
    <mergeCell ref="C9:D9"/>
    <mergeCell ref="C10:D10"/>
    <mergeCell ref="C19:D19"/>
    <mergeCell ref="C20:D20"/>
    <mergeCell ref="C65:D65"/>
  </mergeCells>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78"/>
  <sheetViews>
    <sheetView workbookViewId="0">
      <pane ySplit="1" topLeftCell="A56" activePane="bottomLeft" state="frozen"/>
      <selection activeCell="A69" sqref="A69:XFD69"/>
      <selection pane="bottomLeft" activeCell="A69" sqref="A69:XFD69"/>
    </sheetView>
  </sheetViews>
  <sheetFormatPr defaultRowHeight="13.8" x14ac:dyDescent="0.25"/>
  <cols>
    <col min="1" max="1" width="11.09765625" customWidth="1"/>
    <col min="2" max="2" width="34.09765625" customWidth="1"/>
    <col min="3" max="3" width="15.09765625" customWidth="1"/>
    <col min="4" max="6" width="15.69921875" customWidth="1"/>
    <col min="7" max="7" width="15.59765625" customWidth="1"/>
    <col min="8" max="8" width="16.09765625" customWidth="1"/>
    <col min="9" max="12" width="15.69921875" hidden="1" customWidth="1"/>
    <col min="16" max="16" width="9.8984375" bestFit="1" customWidth="1"/>
  </cols>
  <sheetData>
    <row r="1" spans="1:16" x14ac:dyDescent="0.25">
      <c r="A1" s="386" t="s">
        <v>7</v>
      </c>
      <c r="B1" s="387" t="s">
        <v>238</v>
      </c>
      <c r="C1" s="387" t="s">
        <v>239</v>
      </c>
      <c r="D1" s="387" t="s">
        <v>240</v>
      </c>
      <c r="E1" s="387" t="s">
        <v>450</v>
      </c>
      <c r="F1" s="387" t="s">
        <v>451</v>
      </c>
      <c r="G1" s="387" t="s">
        <v>243</v>
      </c>
      <c r="H1" s="388" t="s">
        <v>244</v>
      </c>
      <c r="I1" s="387"/>
      <c r="J1" s="387"/>
      <c r="K1" s="387"/>
      <c r="L1" s="387"/>
    </row>
    <row r="2" spans="1:16" x14ac:dyDescent="0.25">
      <c r="A2" s="366" t="s">
        <v>245</v>
      </c>
      <c r="B2" s="367" t="s">
        <v>246</v>
      </c>
      <c r="C2" s="368">
        <v>496273325</v>
      </c>
      <c r="D2" s="368"/>
      <c r="E2" s="368">
        <v>202711308</v>
      </c>
      <c r="F2" s="368">
        <v>60404101</v>
      </c>
      <c r="G2" s="368">
        <v>638580532</v>
      </c>
      <c r="H2" s="369"/>
      <c r="I2" s="368">
        <v>202711308</v>
      </c>
      <c r="J2" s="368">
        <v>60404101</v>
      </c>
      <c r="K2" s="368">
        <v>638580532</v>
      </c>
      <c r="L2" s="368"/>
      <c r="M2" s="224">
        <f>I2-E2</f>
        <v>0</v>
      </c>
      <c r="N2" s="224">
        <f t="shared" ref="N2:P2" si="0">J2-F2</f>
        <v>0</v>
      </c>
      <c r="O2" s="224">
        <f t="shared" si="0"/>
        <v>0</v>
      </c>
      <c r="P2" s="224">
        <f t="shared" si="0"/>
        <v>0</v>
      </c>
    </row>
    <row r="3" spans="1:16" x14ac:dyDescent="0.25">
      <c r="A3" s="370" t="s">
        <v>247</v>
      </c>
      <c r="B3" s="371" t="s">
        <v>248</v>
      </c>
      <c r="C3" s="372">
        <v>496273325</v>
      </c>
      <c r="D3" s="372"/>
      <c r="E3" s="372">
        <v>202711308</v>
      </c>
      <c r="F3" s="372">
        <v>60404101</v>
      </c>
      <c r="G3" s="372">
        <v>638580532</v>
      </c>
      <c r="H3" s="373"/>
      <c r="I3" s="372">
        <v>202711308</v>
      </c>
      <c r="J3" s="372">
        <v>60404101</v>
      </c>
      <c r="K3" s="372">
        <v>638580532</v>
      </c>
      <c r="L3" s="372"/>
      <c r="M3" s="224">
        <f t="shared" ref="M3:M66" si="1">I3-E3</f>
        <v>0</v>
      </c>
      <c r="N3" s="224">
        <f t="shared" ref="N3:N66" si="2">J3-F3</f>
        <v>0</v>
      </c>
      <c r="O3" s="224">
        <f t="shared" ref="O3:O66" si="3">K3-G3</f>
        <v>0</v>
      </c>
      <c r="P3" s="224">
        <f t="shared" ref="P3:P66" si="4">L3-H3</f>
        <v>0</v>
      </c>
    </row>
    <row r="4" spans="1:16" x14ac:dyDescent="0.25">
      <c r="A4" s="370" t="s">
        <v>200</v>
      </c>
      <c r="B4" s="371" t="s">
        <v>212</v>
      </c>
      <c r="C4" s="372">
        <v>24839398</v>
      </c>
      <c r="D4" s="372"/>
      <c r="E4" s="372">
        <v>4219</v>
      </c>
      <c r="F4" s="372"/>
      <c r="G4" s="372">
        <v>24843617</v>
      </c>
      <c r="H4" s="373"/>
      <c r="I4" s="372">
        <v>4219</v>
      </c>
      <c r="J4" s="372"/>
      <c r="K4" s="372">
        <v>24843617</v>
      </c>
      <c r="L4" s="372"/>
      <c r="M4" s="224">
        <f t="shared" si="1"/>
        <v>0</v>
      </c>
      <c r="N4" s="224">
        <f t="shared" si="2"/>
        <v>0</v>
      </c>
      <c r="O4" s="224">
        <f t="shared" si="3"/>
        <v>0</v>
      </c>
      <c r="P4" s="224">
        <f t="shared" si="4"/>
        <v>0</v>
      </c>
    </row>
    <row r="5" spans="1:16" x14ac:dyDescent="0.25">
      <c r="A5" s="370" t="s">
        <v>249</v>
      </c>
      <c r="B5" s="371" t="s">
        <v>213</v>
      </c>
      <c r="C5" s="372">
        <v>471433927</v>
      </c>
      <c r="D5" s="372"/>
      <c r="E5" s="372">
        <v>202707089</v>
      </c>
      <c r="F5" s="372">
        <v>60404101</v>
      </c>
      <c r="G5" s="372">
        <v>613736915</v>
      </c>
      <c r="H5" s="373"/>
      <c r="I5" s="372">
        <v>202707089</v>
      </c>
      <c r="J5" s="372">
        <v>60404101</v>
      </c>
      <c r="K5" s="372">
        <v>613736915</v>
      </c>
      <c r="L5" s="372"/>
      <c r="M5" s="224">
        <f t="shared" si="1"/>
        <v>0</v>
      </c>
      <c r="N5" s="224">
        <f t="shared" si="2"/>
        <v>0</v>
      </c>
      <c r="O5" s="224">
        <f t="shared" si="3"/>
        <v>0</v>
      </c>
      <c r="P5" s="224">
        <f t="shared" si="4"/>
        <v>0</v>
      </c>
    </row>
    <row r="6" spans="1:16" x14ac:dyDescent="0.25">
      <c r="A6" s="366" t="s">
        <v>250</v>
      </c>
      <c r="B6" s="367" t="s">
        <v>251</v>
      </c>
      <c r="C6" s="368"/>
      <c r="D6" s="368"/>
      <c r="E6" s="368"/>
      <c r="F6" s="368"/>
      <c r="G6" s="368"/>
      <c r="H6" s="369"/>
      <c r="I6" s="368"/>
      <c r="J6" s="368"/>
      <c r="K6" s="368"/>
      <c r="L6" s="368"/>
      <c r="M6" s="224">
        <f t="shared" si="1"/>
        <v>0</v>
      </c>
      <c r="N6" s="224">
        <f t="shared" si="2"/>
        <v>0</v>
      </c>
      <c r="O6" s="224">
        <f t="shared" si="3"/>
        <v>0</v>
      </c>
      <c r="P6" s="224">
        <f t="shared" si="4"/>
        <v>0</v>
      </c>
    </row>
    <row r="7" spans="1:16" x14ac:dyDescent="0.25">
      <c r="A7" s="370" t="s">
        <v>252</v>
      </c>
      <c r="B7" s="371" t="s">
        <v>253</v>
      </c>
      <c r="C7" s="372"/>
      <c r="D7" s="372"/>
      <c r="E7" s="372"/>
      <c r="F7" s="372"/>
      <c r="G7" s="372"/>
      <c r="H7" s="373"/>
      <c r="I7" s="372"/>
      <c r="J7" s="372"/>
      <c r="K7" s="372"/>
      <c r="L7" s="372"/>
      <c r="M7" s="224">
        <f t="shared" si="1"/>
        <v>0</v>
      </c>
      <c r="N7" s="224">
        <f t="shared" si="2"/>
        <v>0</v>
      </c>
      <c r="O7" s="224">
        <f t="shared" si="3"/>
        <v>0</v>
      </c>
      <c r="P7" s="224">
        <f t="shared" si="4"/>
        <v>0</v>
      </c>
    </row>
    <row r="8" spans="1:16" x14ac:dyDescent="0.25">
      <c r="A8" s="366" t="s">
        <v>254</v>
      </c>
      <c r="B8" s="367" t="s">
        <v>255</v>
      </c>
      <c r="C8" s="368">
        <v>1121632520</v>
      </c>
      <c r="D8" s="368"/>
      <c r="E8" s="368"/>
      <c r="F8" s="368"/>
      <c r="G8" s="368">
        <v>1121632520</v>
      </c>
      <c r="H8" s="369"/>
      <c r="I8" s="368"/>
      <c r="J8" s="368"/>
      <c r="K8" s="368">
        <v>1121632520</v>
      </c>
      <c r="L8" s="368"/>
      <c r="M8" s="224">
        <f t="shared" si="1"/>
        <v>0</v>
      </c>
      <c r="N8" s="224">
        <f t="shared" si="2"/>
        <v>0</v>
      </c>
      <c r="O8" s="224">
        <f t="shared" si="3"/>
        <v>0</v>
      </c>
      <c r="P8" s="224">
        <f t="shared" si="4"/>
        <v>0</v>
      </c>
    </row>
    <row r="9" spans="1:16" x14ac:dyDescent="0.25">
      <c r="A9" s="370" t="s">
        <v>256</v>
      </c>
      <c r="B9" s="371" t="s">
        <v>257</v>
      </c>
      <c r="C9" s="372">
        <v>1121632520</v>
      </c>
      <c r="D9" s="372"/>
      <c r="E9" s="372"/>
      <c r="F9" s="372"/>
      <c r="G9" s="372">
        <v>1121632520</v>
      </c>
      <c r="H9" s="373"/>
      <c r="I9" s="372"/>
      <c r="J9" s="372"/>
      <c r="K9" s="372">
        <v>1121632520</v>
      </c>
      <c r="L9" s="372"/>
      <c r="M9" s="224">
        <f t="shared" si="1"/>
        <v>0</v>
      </c>
      <c r="N9" s="224">
        <f t="shared" si="2"/>
        <v>0</v>
      </c>
      <c r="O9" s="224">
        <f t="shared" si="3"/>
        <v>0</v>
      </c>
      <c r="P9" s="224">
        <f t="shared" si="4"/>
        <v>0</v>
      </c>
    </row>
    <row r="10" spans="1:16" x14ac:dyDescent="0.25">
      <c r="A10" s="374" t="s">
        <v>258</v>
      </c>
      <c r="B10" s="375" t="s">
        <v>259</v>
      </c>
      <c r="C10" s="376">
        <v>202203099</v>
      </c>
      <c r="D10" s="376"/>
      <c r="E10" s="376">
        <v>376743875</v>
      </c>
      <c r="F10" s="376">
        <v>202203099</v>
      </c>
      <c r="G10" s="376">
        <v>376743875</v>
      </c>
      <c r="H10" s="377"/>
      <c r="I10" s="376">
        <v>376743875</v>
      </c>
      <c r="J10" s="376">
        <v>202203099</v>
      </c>
      <c r="K10" s="376">
        <v>376743875</v>
      </c>
      <c r="L10" s="376"/>
      <c r="M10" s="224">
        <f t="shared" si="1"/>
        <v>0</v>
      </c>
      <c r="N10" s="224">
        <f t="shared" si="2"/>
        <v>0</v>
      </c>
      <c r="O10" s="224">
        <f t="shared" si="3"/>
        <v>0</v>
      </c>
      <c r="P10" s="224">
        <f t="shared" si="4"/>
        <v>0</v>
      </c>
    </row>
    <row r="11" spans="1:16" x14ac:dyDescent="0.25">
      <c r="A11" s="378" t="s">
        <v>260</v>
      </c>
      <c r="B11" s="379" t="s">
        <v>261</v>
      </c>
      <c r="C11" s="380">
        <v>202203099</v>
      </c>
      <c r="D11" s="380"/>
      <c r="E11" s="380">
        <v>376743875</v>
      </c>
      <c r="F11" s="380">
        <v>202203099</v>
      </c>
      <c r="G11" s="380">
        <v>376743875</v>
      </c>
      <c r="H11" s="381"/>
      <c r="I11" s="380">
        <v>376743875</v>
      </c>
      <c r="J11" s="380">
        <v>202203099</v>
      </c>
      <c r="K11" s="380">
        <v>376743875</v>
      </c>
      <c r="L11" s="380"/>
      <c r="M11" s="224">
        <f t="shared" si="1"/>
        <v>0</v>
      </c>
      <c r="N11" s="224">
        <f t="shared" si="2"/>
        <v>0</v>
      </c>
      <c r="O11" s="224">
        <f t="shared" si="3"/>
        <v>0</v>
      </c>
      <c r="P11" s="224">
        <f t="shared" si="4"/>
        <v>0</v>
      </c>
    </row>
    <row r="12" spans="1:16" x14ac:dyDescent="0.25">
      <c r="A12" s="378" t="s">
        <v>262</v>
      </c>
      <c r="B12" s="379" t="s">
        <v>263</v>
      </c>
      <c r="C12" s="380">
        <v>202203099</v>
      </c>
      <c r="D12" s="380"/>
      <c r="E12" s="380">
        <v>376743875</v>
      </c>
      <c r="F12" s="380">
        <v>202203099</v>
      </c>
      <c r="G12" s="380">
        <v>376743875</v>
      </c>
      <c r="H12" s="381"/>
      <c r="I12" s="380">
        <v>376743875</v>
      </c>
      <c r="J12" s="380">
        <v>202203099</v>
      </c>
      <c r="K12" s="380">
        <v>376743875</v>
      </c>
      <c r="L12" s="380"/>
      <c r="M12" s="224">
        <f t="shared" si="1"/>
        <v>0</v>
      </c>
      <c r="N12" s="224">
        <f t="shared" si="2"/>
        <v>0</v>
      </c>
      <c r="O12" s="224">
        <f t="shared" si="3"/>
        <v>0</v>
      </c>
      <c r="P12" s="224">
        <f t="shared" si="4"/>
        <v>0</v>
      </c>
    </row>
    <row r="13" spans="1:16" x14ac:dyDescent="0.25">
      <c r="A13" s="378" t="s">
        <v>264</v>
      </c>
      <c r="B13" s="379" t="s">
        <v>265</v>
      </c>
      <c r="C13" s="380">
        <v>202203099</v>
      </c>
      <c r="D13" s="380"/>
      <c r="E13" s="380">
        <v>376743875</v>
      </c>
      <c r="F13" s="380">
        <v>202203099</v>
      </c>
      <c r="G13" s="380">
        <v>376743875</v>
      </c>
      <c r="H13" s="381"/>
      <c r="I13" s="380">
        <v>376743875</v>
      </c>
      <c r="J13" s="380">
        <v>202203099</v>
      </c>
      <c r="K13" s="380">
        <v>376743875</v>
      </c>
      <c r="L13" s="380"/>
      <c r="M13" s="224">
        <f t="shared" si="1"/>
        <v>0</v>
      </c>
      <c r="N13" s="224">
        <f t="shared" si="2"/>
        <v>0</v>
      </c>
      <c r="O13" s="224">
        <f t="shared" si="3"/>
        <v>0</v>
      </c>
      <c r="P13" s="224">
        <f t="shared" si="4"/>
        <v>0</v>
      </c>
    </row>
    <row r="14" spans="1:16" x14ac:dyDescent="0.25">
      <c r="A14" s="374" t="s">
        <v>266</v>
      </c>
      <c r="B14" s="375" t="s">
        <v>267</v>
      </c>
      <c r="C14" s="376">
        <v>944486491</v>
      </c>
      <c r="D14" s="376"/>
      <c r="E14" s="376">
        <v>3201062</v>
      </c>
      <c r="F14" s="376"/>
      <c r="G14" s="376">
        <v>947687553</v>
      </c>
      <c r="H14" s="377"/>
      <c r="I14" s="376">
        <v>3201062</v>
      </c>
      <c r="J14" s="376"/>
      <c r="K14" s="376">
        <v>947687553</v>
      </c>
      <c r="L14" s="376"/>
      <c r="M14" s="224">
        <f t="shared" si="1"/>
        <v>0</v>
      </c>
      <c r="N14" s="224">
        <f t="shared" si="2"/>
        <v>0</v>
      </c>
      <c r="O14" s="224">
        <f t="shared" si="3"/>
        <v>0</v>
      </c>
      <c r="P14" s="224">
        <f t="shared" si="4"/>
        <v>0</v>
      </c>
    </row>
    <row r="15" spans="1:16" x14ac:dyDescent="0.25">
      <c r="A15" s="378" t="s">
        <v>268</v>
      </c>
      <c r="B15" s="379" t="s">
        <v>269</v>
      </c>
      <c r="C15" s="380">
        <v>944486491</v>
      </c>
      <c r="D15" s="380"/>
      <c r="E15" s="380">
        <v>3201062</v>
      </c>
      <c r="F15" s="380"/>
      <c r="G15" s="380">
        <v>947687553</v>
      </c>
      <c r="H15" s="381"/>
      <c r="I15" s="380">
        <v>3201062</v>
      </c>
      <c r="J15" s="380"/>
      <c r="K15" s="380">
        <v>947687553</v>
      </c>
      <c r="L15" s="380"/>
      <c r="M15" s="224">
        <f t="shared" si="1"/>
        <v>0</v>
      </c>
      <c r="N15" s="224">
        <f t="shared" si="2"/>
        <v>0</v>
      </c>
      <c r="O15" s="224">
        <f t="shared" si="3"/>
        <v>0</v>
      </c>
      <c r="P15" s="224">
        <f t="shared" si="4"/>
        <v>0</v>
      </c>
    </row>
    <row r="16" spans="1:16" x14ac:dyDescent="0.25">
      <c r="A16" s="378" t="s">
        <v>270</v>
      </c>
      <c r="B16" s="379" t="s">
        <v>269</v>
      </c>
      <c r="C16" s="380">
        <v>944486491</v>
      </c>
      <c r="D16" s="380"/>
      <c r="E16" s="380">
        <v>3201062</v>
      </c>
      <c r="F16" s="380"/>
      <c r="G16" s="380">
        <v>947687553</v>
      </c>
      <c r="H16" s="381"/>
      <c r="I16" s="380">
        <v>3201062</v>
      </c>
      <c r="J16" s="380"/>
      <c r="K16" s="380">
        <v>947687553</v>
      </c>
      <c r="L16" s="380"/>
      <c r="M16" s="224">
        <f t="shared" si="1"/>
        <v>0</v>
      </c>
      <c r="N16" s="224">
        <f t="shared" si="2"/>
        <v>0</v>
      </c>
      <c r="O16" s="224">
        <f t="shared" si="3"/>
        <v>0</v>
      </c>
      <c r="P16" s="224">
        <f t="shared" si="4"/>
        <v>0</v>
      </c>
    </row>
    <row r="17" spans="1:16" x14ac:dyDescent="0.25">
      <c r="A17" s="374" t="s">
        <v>271</v>
      </c>
      <c r="B17" s="375" t="s">
        <v>272</v>
      </c>
      <c r="C17" s="376">
        <v>19365831</v>
      </c>
      <c r="D17" s="376"/>
      <c r="E17" s="376">
        <v>3957980</v>
      </c>
      <c r="F17" s="376"/>
      <c r="G17" s="376">
        <v>23323811</v>
      </c>
      <c r="H17" s="377"/>
      <c r="I17" s="376">
        <v>3957980</v>
      </c>
      <c r="J17" s="376"/>
      <c r="K17" s="376">
        <v>23323811</v>
      </c>
      <c r="L17" s="376"/>
      <c r="M17" s="224">
        <f t="shared" si="1"/>
        <v>0</v>
      </c>
      <c r="N17" s="224">
        <f t="shared" si="2"/>
        <v>0</v>
      </c>
      <c r="O17" s="224">
        <f t="shared" si="3"/>
        <v>0</v>
      </c>
      <c r="P17" s="224">
        <f t="shared" si="4"/>
        <v>0</v>
      </c>
    </row>
    <row r="18" spans="1:16" x14ac:dyDescent="0.25">
      <c r="A18" s="378" t="s">
        <v>273</v>
      </c>
      <c r="B18" s="379" t="s">
        <v>272</v>
      </c>
      <c r="C18" s="380">
        <v>19365831</v>
      </c>
      <c r="D18" s="380"/>
      <c r="E18" s="380">
        <v>3957980</v>
      </c>
      <c r="F18" s="380"/>
      <c r="G18" s="380">
        <v>23323811</v>
      </c>
      <c r="H18" s="381"/>
      <c r="I18" s="380">
        <v>3957980</v>
      </c>
      <c r="J18" s="380"/>
      <c r="K18" s="380">
        <v>23323811</v>
      </c>
      <c r="L18" s="380"/>
      <c r="M18" s="224">
        <f t="shared" si="1"/>
        <v>0</v>
      </c>
      <c r="N18" s="224">
        <f t="shared" si="2"/>
        <v>0</v>
      </c>
      <c r="O18" s="224">
        <f t="shared" si="3"/>
        <v>0</v>
      </c>
      <c r="P18" s="224">
        <f t="shared" si="4"/>
        <v>0</v>
      </c>
    </row>
    <row r="19" spans="1:16" x14ac:dyDescent="0.25">
      <c r="A19" s="378" t="s">
        <v>274</v>
      </c>
      <c r="B19" s="379" t="s">
        <v>275</v>
      </c>
      <c r="C19" s="380">
        <v>19365831</v>
      </c>
      <c r="D19" s="380"/>
      <c r="E19" s="380">
        <v>3957980</v>
      </c>
      <c r="F19" s="380"/>
      <c r="G19" s="380">
        <v>23323811</v>
      </c>
      <c r="H19" s="381"/>
      <c r="I19" s="380">
        <v>3957980</v>
      </c>
      <c r="J19" s="380"/>
      <c r="K19" s="380">
        <v>23323811</v>
      </c>
      <c r="L19" s="380"/>
      <c r="M19" s="224">
        <f t="shared" si="1"/>
        <v>0</v>
      </c>
      <c r="N19" s="224">
        <f t="shared" si="2"/>
        <v>0</v>
      </c>
      <c r="O19" s="224">
        <f t="shared" si="3"/>
        <v>0</v>
      </c>
      <c r="P19" s="224">
        <f t="shared" si="4"/>
        <v>0</v>
      </c>
    </row>
    <row r="20" spans="1:16" x14ac:dyDescent="0.25">
      <c r="A20" s="378" t="s">
        <v>276</v>
      </c>
      <c r="B20" s="379" t="s">
        <v>277</v>
      </c>
      <c r="C20" s="380">
        <v>19365831</v>
      </c>
      <c r="D20" s="380"/>
      <c r="E20" s="380">
        <v>3957980</v>
      </c>
      <c r="F20" s="380"/>
      <c r="G20" s="380">
        <v>23323811</v>
      </c>
      <c r="H20" s="381"/>
      <c r="I20" s="380">
        <v>3957980</v>
      </c>
      <c r="J20" s="380"/>
      <c r="K20" s="380">
        <v>23323811</v>
      </c>
      <c r="L20" s="380"/>
      <c r="M20" s="224">
        <f t="shared" si="1"/>
        <v>0</v>
      </c>
      <c r="N20" s="224">
        <f t="shared" si="2"/>
        <v>0</v>
      </c>
      <c r="O20" s="224">
        <f t="shared" si="3"/>
        <v>0</v>
      </c>
      <c r="P20" s="224">
        <f t="shared" si="4"/>
        <v>0</v>
      </c>
    </row>
    <row r="21" spans="1:16" x14ac:dyDescent="0.25">
      <c r="A21" s="378" t="s">
        <v>278</v>
      </c>
      <c r="B21" s="379" t="s">
        <v>279</v>
      </c>
      <c r="C21" s="380">
        <v>19365831</v>
      </c>
      <c r="D21" s="380"/>
      <c r="E21" s="380">
        <v>3957980</v>
      </c>
      <c r="F21" s="380"/>
      <c r="G21" s="380">
        <v>23323811</v>
      </c>
      <c r="H21" s="381"/>
      <c r="I21" s="380">
        <v>3957980</v>
      </c>
      <c r="J21" s="380"/>
      <c r="K21" s="380">
        <v>23323811</v>
      </c>
      <c r="L21" s="380"/>
      <c r="M21" s="224">
        <f t="shared" si="1"/>
        <v>0</v>
      </c>
      <c r="N21" s="224">
        <f t="shared" si="2"/>
        <v>0</v>
      </c>
      <c r="O21" s="224">
        <f t="shared" si="3"/>
        <v>0</v>
      </c>
      <c r="P21" s="224">
        <f t="shared" si="4"/>
        <v>0</v>
      </c>
    </row>
    <row r="22" spans="1:16" x14ac:dyDescent="0.25">
      <c r="A22" s="374" t="s">
        <v>280</v>
      </c>
      <c r="B22" s="375" t="s">
        <v>281</v>
      </c>
      <c r="C22" s="376"/>
      <c r="D22" s="376"/>
      <c r="E22" s="376">
        <v>199580204</v>
      </c>
      <c r="F22" s="376">
        <v>199580204</v>
      </c>
      <c r="G22" s="376"/>
      <c r="H22" s="377"/>
      <c r="I22" s="376">
        <v>198928960</v>
      </c>
      <c r="J22" s="376">
        <v>198928960</v>
      </c>
      <c r="K22" s="376"/>
      <c r="L22" s="376"/>
      <c r="M22" s="224">
        <f t="shared" si="1"/>
        <v>-651244</v>
      </c>
      <c r="N22" s="224">
        <f t="shared" si="2"/>
        <v>-651244</v>
      </c>
      <c r="O22" s="224">
        <f t="shared" si="3"/>
        <v>0</v>
      </c>
      <c r="P22" s="224">
        <f t="shared" si="4"/>
        <v>0</v>
      </c>
    </row>
    <row r="23" spans="1:16" x14ac:dyDescent="0.25">
      <c r="A23" s="374" t="s">
        <v>282</v>
      </c>
      <c r="B23" s="375" t="s">
        <v>283</v>
      </c>
      <c r="C23" s="376">
        <v>281836800</v>
      </c>
      <c r="D23" s="376"/>
      <c r="E23" s="376"/>
      <c r="F23" s="376"/>
      <c r="G23" s="376">
        <v>281836800</v>
      </c>
      <c r="H23" s="377"/>
      <c r="I23" s="376"/>
      <c r="J23" s="376"/>
      <c r="K23" s="376">
        <v>281836800</v>
      </c>
      <c r="L23" s="376"/>
      <c r="M23" s="224">
        <f t="shared" si="1"/>
        <v>0</v>
      </c>
      <c r="N23" s="224">
        <f t="shared" si="2"/>
        <v>0</v>
      </c>
      <c r="O23" s="224">
        <f t="shared" si="3"/>
        <v>0</v>
      </c>
      <c r="P23" s="224">
        <f t="shared" si="4"/>
        <v>0</v>
      </c>
    </row>
    <row r="24" spans="1:16" x14ac:dyDescent="0.25">
      <c r="A24" s="378" t="s">
        <v>284</v>
      </c>
      <c r="B24" s="379" t="s">
        <v>285</v>
      </c>
      <c r="C24" s="380">
        <v>281836800</v>
      </c>
      <c r="D24" s="380"/>
      <c r="E24" s="380"/>
      <c r="F24" s="380"/>
      <c r="G24" s="380">
        <v>281836800</v>
      </c>
      <c r="H24" s="381"/>
      <c r="I24" s="380"/>
      <c r="J24" s="380"/>
      <c r="K24" s="380">
        <v>281836800</v>
      </c>
      <c r="L24" s="380"/>
      <c r="M24" s="224">
        <f t="shared" si="1"/>
        <v>0</v>
      </c>
      <c r="N24" s="224">
        <f t="shared" si="2"/>
        <v>0</v>
      </c>
      <c r="O24" s="224">
        <f t="shared" si="3"/>
        <v>0</v>
      </c>
      <c r="P24" s="224">
        <f t="shared" si="4"/>
        <v>0</v>
      </c>
    </row>
    <row r="25" spans="1:16" x14ac:dyDescent="0.25">
      <c r="A25" s="374" t="s">
        <v>286</v>
      </c>
      <c r="B25" s="375" t="s">
        <v>287</v>
      </c>
      <c r="C25" s="376"/>
      <c r="D25" s="376">
        <v>142983381</v>
      </c>
      <c r="E25" s="376"/>
      <c r="F25" s="376">
        <v>7828800</v>
      </c>
      <c r="G25" s="376"/>
      <c r="H25" s="377">
        <v>150812181</v>
      </c>
      <c r="I25" s="376"/>
      <c r="J25" s="376">
        <v>7828800</v>
      </c>
      <c r="K25" s="376"/>
      <c r="L25" s="376">
        <v>150812181</v>
      </c>
      <c r="M25" s="224">
        <f t="shared" si="1"/>
        <v>0</v>
      </c>
      <c r="N25" s="224">
        <f t="shared" si="2"/>
        <v>0</v>
      </c>
      <c r="O25" s="224">
        <f t="shared" si="3"/>
        <v>0</v>
      </c>
      <c r="P25" s="224">
        <f t="shared" si="4"/>
        <v>0</v>
      </c>
    </row>
    <row r="26" spans="1:16" x14ac:dyDescent="0.25">
      <c r="A26" s="378" t="s">
        <v>288</v>
      </c>
      <c r="B26" s="379" t="s">
        <v>289</v>
      </c>
      <c r="C26" s="380"/>
      <c r="D26" s="380">
        <v>142983381</v>
      </c>
      <c r="E26" s="380"/>
      <c r="F26" s="380">
        <v>7828800</v>
      </c>
      <c r="G26" s="380"/>
      <c r="H26" s="381">
        <v>150812181</v>
      </c>
      <c r="I26" s="380"/>
      <c r="J26" s="380">
        <v>7828800</v>
      </c>
      <c r="K26" s="380"/>
      <c r="L26" s="380">
        <v>150812181</v>
      </c>
      <c r="M26" s="224">
        <f t="shared" si="1"/>
        <v>0</v>
      </c>
      <c r="N26" s="224">
        <f t="shared" si="2"/>
        <v>0</v>
      </c>
      <c r="O26" s="224">
        <f t="shared" si="3"/>
        <v>0</v>
      </c>
      <c r="P26" s="224">
        <f t="shared" si="4"/>
        <v>0</v>
      </c>
    </row>
    <row r="27" spans="1:16" x14ac:dyDescent="0.25">
      <c r="A27" s="378" t="s">
        <v>290</v>
      </c>
      <c r="B27" s="379" t="s">
        <v>291</v>
      </c>
      <c r="C27" s="380"/>
      <c r="D27" s="380">
        <v>142983381</v>
      </c>
      <c r="E27" s="380"/>
      <c r="F27" s="380">
        <v>7828800</v>
      </c>
      <c r="G27" s="380"/>
      <c r="H27" s="381">
        <v>150812181</v>
      </c>
      <c r="I27" s="380"/>
      <c r="J27" s="380">
        <v>7828800</v>
      </c>
      <c r="K27" s="380"/>
      <c r="L27" s="380">
        <v>150812181</v>
      </c>
      <c r="M27" s="224">
        <f t="shared" si="1"/>
        <v>0</v>
      </c>
      <c r="N27" s="224">
        <f t="shared" si="2"/>
        <v>0</v>
      </c>
      <c r="O27" s="224">
        <f t="shared" si="3"/>
        <v>0</v>
      </c>
      <c r="P27" s="224">
        <f t="shared" si="4"/>
        <v>0</v>
      </c>
    </row>
    <row r="28" spans="1:16" x14ac:dyDescent="0.25">
      <c r="A28" s="374" t="s">
        <v>292</v>
      </c>
      <c r="B28" s="375" t="s">
        <v>293</v>
      </c>
      <c r="C28" s="376">
        <v>163499320</v>
      </c>
      <c r="D28" s="376"/>
      <c r="E28" s="376"/>
      <c r="F28" s="376">
        <v>35528364</v>
      </c>
      <c r="G28" s="376">
        <v>127970956</v>
      </c>
      <c r="H28" s="377"/>
      <c r="I28" s="376"/>
      <c r="J28" s="376">
        <v>35528370</v>
      </c>
      <c r="K28" s="376">
        <v>127970950</v>
      </c>
      <c r="L28" s="376"/>
      <c r="M28" s="224">
        <f t="shared" si="1"/>
        <v>0</v>
      </c>
      <c r="N28" s="224">
        <f t="shared" si="2"/>
        <v>6</v>
      </c>
      <c r="O28" s="224">
        <f t="shared" si="3"/>
        <v>-6</v>
      </c>
      <c r="P28" s="224">
        <f t="shared" si="4"/>
        <v>0</v>
      </c>
    </row>
    <row r="29" spans="1:16" x14ac:dyDescent="0.25">
      <c r="A29" s="378" t="s">
        <v>294</v>
      </c>
      <c r="B29" s="379" t="s">
        <v>295</v>
      </c>
      <c r="C29" s="380">
        <v>141079922</v>
      </c>
      <c r="D29" s="380"/>
      <c r="E29" s="380"/>
      <c r="F29" s="380">
        <v>32407956</v>
      </c>
      <c r="G29" s="380">
        <v>108671966</v>
      </c>
      <c r="H29" s="381"/>
      <c r="I29" s="380"/>
      <c r="J29" s="380">
        <v>32407956</v>
      </c>
      <c r="K29" s="380">
        <v>108671966</v>
      </c>
      <c r="L29" s="380"/>
      <c r="M29" s="224">
        <f t="shared" si="1"/>
        <v>0</v>
      </c>
      <c r="N29" s="224">
        <f t="shared" si="2"/>
        <v>0</v>
      </c>
      <c r="O29" s="224">
        <f t="shared" si="3"/>
        <v>0</v>
      </c>
      <c r="P29" s="224">
        <f t="shared" si="4"/>
        <v>0</v>
      </c>
    </row>
    <row r="30" spans="1:16" x14ac:dyDescent="0.25">
      <c r="A30" s="378" t="s">
        <v>296</v>
      </c>
      <c r="B30" s="379" t="s">
        <v>297</v>
      </c>
      <c r="C30" s="380">
        <v>22419398</v>
      </c>
      <c r="D30" s="380"/>
      <c r="E30" s="380"/>
      <c r="F30" s="380">
        <v>3120408</v>
      </c>
      <c r="G30" s="380">
        <v>19298990</v>
      </c>
      <c r="H30" s="381"/>
      <c r="I30" s="380"/>
      <c r="J30" s="380">
        <v>3120414</v>
      </c>
      <c r="K30" s="380">
        <v>19298984</v>
      </c>
      <c r="L30" s="380"/>
      <c r="M30" s="224">
        <f t="shared" si="1"/>
        <v>0</v>
      </c>
      <c r="N30" s="224">
        <f t="shared" si="2"/>
        <v>6</v>
      </c>
      <c r="O30" s="224">
        <f t="shared" si="3"/>
        <v>-6</v>
      </c>
      <c r="P30" s="224">
        <f t="shared" si="4"/>
        <v>0</v>
      </c>
    </row>
    <row r="31" spans="1:16" x14ac:dyDescent="0.25">
      <c r="A31" s="374" t="s">
        <v>298</v>
      </c>
      <c r="B31" s="375" t="s">
        <v>299</v>
      </c>
      <c r="C31" s="376">
        <v>27312000</v>
      </c>
      <c r="D31" s="376"/>
      <c r="E31" s="376"/>
      <c r="F31" s="376"/>
      <c r="G31" s="376">
        <v>27312000</v>
      </c>
      <c r="H31" s="377"/>
      <c r="I31" s="376"/>
      <c r="J31" s="376"/>
      <c r="K31" s="376">
        <v>27312000</v>
      </c>
      <c r="L31" s="376"/>
      <c r="M31" s="224">
        <f t="shared" si="1"/>
        <v>0</v>
      </c>
      <c r="N31" s="224">
        <f t="shared" si="2"/>
        <v>0</v>
      </c>
      <c r="O31" s="224">
        <f t="shared" si="3"/>
        <v>0</v>
      </c>
      <c r="P31" s="224">
        <f t="shared" si="4"/>
        <v>0</v>
      </c>
    </row>
    <row r="32" spans="1:16" x14ac:dyDescent="0.25">
      <c r="A32" s="374" t="s">
        <v>300</v>
      </c>
      <c r="B32" s="375" t="s">
        <v>301</v>
      </c>
      <c r="C32" s="376">
        <v>513621</v>
      </c>
      <c r="D32" s="376">
        <v>19166901</v>
      </c>
      <c r="E32" s="376">
        <v>19166901</v>
      </c>
      <c r="F32" s="376">
        <v>41045859</v>
      </c>
      <c r="G32" s="376">
        <v>489742</v>
      </c>
      <c r="H32" s="377">
        <v>41021980</v>
      </c>
      <c r="I32" s="376">
        <v>19166901</v>
      </c>
      <c r="J32" s="376">
        <v>41045859</v>
      </c>
      <c r="K32" s="376">
        <v>489742</v>
      </c>
      <c r="L32" s="376">
        <v>41021980</v>
      </c>
      <c r="M32" s="224">
        <f t="shared" si="1"/>
        <v>0</v>
      </c>
      <c r="N32" s="224">
        <f t="shared" si="2"/>
        <v>0</v>
      </c>
      <c r="O32" s="224">
        <f t="shared" si="3"/>
        <v>0</v>
      </c>
      <c r="P32" s="224">
        <f t="shared" si="4"/>
        <v>0</v>
      </c>
    </row>
    <row r="33" spans="1:17" x14ac:dyDescent="0.25">
      <c r="A33" s="378" t="s">
        <v>302</v>
      </c>
      <c r="B33" s="379" t="s">
        <v>303</v>
      </c>
      <c r="C33" s="380">
        <v>513621</v>
      </c>
      <c r="D33" s="380">
        <v>19166901</v>
      </c>
      <c r="E33" s="380">
        <v>19166901</v>
      </c>
      <c r="F33" s="380">
        <v>41045859</v>
      </c>
      <c r="G33" s="380">
        <v>489742</v>
      </c>
      <c r="H33" s="381">
        <v>41021980</v>
      </c>
      <c r="I33" s="380">
        <v>19166901</v>
      </c>
      <c r="J33" s="380">
        <v>41045859</v>
      </c>
      <c r="K33" s="380">
        <v>489742</v>
      </c>
      <c r="L33" s="380">
        <v>41021980</v>
      </c>
      <c r="M33" s="224">
        <f t="shared" si="1"/>
        <v>0</v>
      </c>
      <c r="N33" s="224">
        <f t="shared" si="2"/>
        <v>0</v>
      </c>
      <c r="O33" s="224">
        <f t="shared" si="3"/>
        <v>0</v>
      </c>
      <c r="P33" s="224">
        <f t="shared" si="4"/>
        <v>0</v>
      </c>
    </row>
    <row r="34" spans="1:17" x14ac:dyDescent="0.25">
      <c r="A34" s="378" t="s">
        <v>304</v>
      </c>
      <c r="B34" s="379" t="s">
        <v>305</v>
      </c>
      <c r="C34" s="380">
        <v>513621</v>
      </c>
      <c r="D34" s="380">
        <v>19166901</v>
      </c>
      <c r="E34" s="380">
        <v>19166901</v>
      </c>
      <c r="F34" s="380">
        <v>41045859</v>
      </c>
      <c r="G34" s="380">
        <v>489742</v>
      </c>
      <c r="H34" s="381">
        <v>41021980</v>
      </c>
      <c r="I34" s="380">
        <v>19166901</v>
      </c>
      <c r="J34" s="380">
        <v>41045859</v>
      </c>
      <c r="K34" s="380">
        <v>489742</v>
      </c>
      <c r="L34" s="380">
        <v>41021980</v>
      </c>
      <c r="M34" s="224">
        <f t="shared" si="1"/>
        <v>0</v>
      </c>
      <c r="N34" s="224">
        <f t="shared" si="2"/>
        <v>0</v>
      </c>
      <c r="O34" s="224">
        <f t="shared" si="3"/>
        <v>0</v>
      </c>
      <c r="P34" s="224">
        <f t="shared" si="4"/>
        <v>0</v>
      </c>
    </row>
    <row r="35" spans="1:17" x14ac:dyDescent="0.25">
      <c r="A35" s="378" t="s">
        <v>306</v>
      </c>
      <c r="B35" s="379" t="s">
        <v>307</v>
      </c>
      <c r="C35" s="380">
        <v>513621</v>
      </c>
      <c r="D35" s="380">
        <v>19166901</v>
      </c>
      <c r="E35" s="380">
        <v>19166901</v>
      </c>
      <c r="F35" s="380">
        <v>41045859</v>
      </c>
      <c r="G35" s="380">
        <v>489742</v>
      </c>
      <c r="H35" s="381">
        <v>41021980</v>
      </c>
      <c r="I35" s="380">
        <v>19166901</v>
      </c>
      <c r="J35" s="380">
        <v>41045859</v>
      </c>
      <c r="K35" s="380">
        <v>489742</v>
      </c>
      <c r="L35" s="380">
        <v>41021980</v>
      </c>
      <c r="M35" s="224">
        <f t="shared" si="1"/>
        <v>0</v>
      </c>
      <c r="N35" s="224">
        <f t="shared" si="2"/>
        <v>0</v>
      </c>
      <c r="O35" s="224">
        <f t="shared" si="3"/>
        <v>0</v>
      </c>
      <c r="P35" s="224">
        <f t="shared" si="4"/>
        <v>0</v>
      </c>
    </row>
    <row r="36" spans="1:17" x14ac:dyDescent="0.25">
      <c r="A36" s="374" t="s">
        <v>308</v>
      </c>
      <c r="B36" s="375" t="s">
        <v>309</v>
      </c>
      <c r="C36" s="376"/>
      <c r="D36" s="376">
        <v>83677179</v>
      </c>
      <c r="E36" s="376"/>
      <c r="F36" s="376">
        <v>989063</v>
      </c>
      <c r="G36" s="376"/>
      <c r="H36" s="377">
        <v>84666242</v>
      </c>
      <c r="I36" s="376"/>
      <c r="J36" s="376">
        <v>2228801</v>
      </c>
      <c r="K36" s="376"/>
      <c r="L36" s="376">
        <v>85905980</v>
      </c>
      <c r="M36" s="224">
        <f t="shared" si="1"/>
        <v>0</v>
      </c>
      <c r="N36" s="224">
        <f t="shared" si="2"/>
        <v>1239738</v>
      </c>
      <c r="O36" s="224">
        <f t="shared" si="3"/>
        <v>0</v>
      </c>
      <c r="P36" s="224">
        <f t="shared" si="4"/>
        <v>1239738</v>
      </c>
    </row>
    <row r="37" spans="1:17" x14ac:dyDescent="0.25">
      <c r="A37" s="378" t="s">
        <v>310</v>
      </c>
      <c r="B37" s="379" t="s">
        <v>311</v>
      </c>
      <c r="C37" s="380"/>
      <c r="D37" s="380">
        <v>51596529</v>
      </c>
      <c r="E37" s="380"/>
      <c r="F37" s="380"/>
      <c r="G37" s="380"/>
      <c r="H37" s="381">
        <v>51596529</v>
      </c>
      <c r="I37" s="380"/>
      <c r="J37" s="380"/>
      <c r="K37" s="380"/>
      <c r="L37" s="380">
        <v>51596529</v>
      </c>
      <c r="M37" s="224">
        <f t="shared" si="1"/>
        <v>0</v>
      </c>
      <c r="N37" s="224">
        <f t="shared" si="2"/>
        <v>0</v>
      </c>
      <c r="O37" s="224">
        <f t="shared" si="3"/>
        <v>0</v>
      </c>
      <c r="P37" s="224">
        <f t="shared" si="4"/>
        <v>0</v>
      </c>
    </row>
    <row r="38" spans="1:17" x14ac:dyDescent="0.25">
      <c r="A38" s="378" t="s">
        <v>312</v>
      </c>
      <c r="B38" s="379" t="s">
        <v>313</v>
      </c>
      <c r="C38" s="380"/>
      <c r="D38" s="380">
        <v>32080650</v>
      </c>
      <c r="E38" s="380"/>
      <c r="F38" s="380">
        <v>989063</v>
      </c>
      <c r="G38" s="380"/>
      <c r="H38" s="381">
        <v>33069713</v>
      </c>
      <c r="I38" s="380"/>
      <c r="J38" s="380">
        <v>2228801</v>
      </c>
      <c r="K38" s="380"/>
      <c r="L38" s="380">
        <v>34309451</v>
      </c>
      <c r="M38" s="224">
        <f t="shared" si="1"/>
        <v>0</v>
      </c>
      <c r="N38" s="224">
        <f t="shared" si="2"/>
        <v>1239738</v>
      </c>
      <c r="O38" s="224">
        <f t="shared" si="3"/>
        <v>0</v>
      </c>
      <c r="P38" s="224">
        <f t="shared" si="4"/>
        <v>1239738</v>
      </c>
    </row>
    <row r="39" spans="1:17" x14ac:dyDescent="0.25">
      <c r="A39" s="374" t="s">
        <v>314</v>
      </c>
      <c r="B39" s="375" t="s">
        <v>315</v>
      </c>
      <c r="C39" s="376"/>
      <c r="D39" s="376"/>
      <c r="E39" s="376">
        <v>14286263</v>
      </c>
      <c r="F39" s="376">
        <v>151532215</v>
      </c>
      <c r="G39" s="376"/>
      <c r="H39" s="377">
        <v>137245952</v>
      </c>
      <c r="I39" s="376">
        <v>15526001</v>
      </c>
      <c r="J39" s="376">
        <v>150880965</v>
      </c>
      <c r="K39" s="376"/>
      <c r="L39" s="376">
        <v>135354964</v>
      </c>
      <c r="M39" s="224">
        <f t="shared" si="1"/>
        <v>1239738</v>
      </c>
      <c r="N39" s="224">
        <f t="shared" si="2"/>
        <v>-651250</v>
      </c>
      <c r="O39" s="224">
        <f t="shared" si="3"/>
        <v>0</v>
      </c>
      <c r="P39" s="224">
        <f t="shared" si="4"/>
        <v>-1890988</v>
      </c>
    </row>
    <row r="40" spans="1:17" x14ac:dyDescent="0.25">
      <c r="A40" s="378" t="s">
        <v>316</v>
      </c>
      <c r="B40" s="379" t="s">
        <v>317</v>
      </c>
      <c r="C40" s="380"/>
      <c r="D40" s="380"/>
      <c r="E40" s="380">
        <v>14286263</v>
      </c>
      <c r="F40" s="380">
        <v>151532215</v>
      </c>
      <c r="G40" s="380"/>
      <c r="H40" s="381">
        <v>137245952</v>
      </c>
      <c r="I40" s="380">
        <v>15526001</v>
      </c>
      <c r="J40" s="380">
        <v>150880965</v>
      </c>
      <c r="K40" s="380"/>
      <c r="L40" s="380">
        <v>135354964</v>
      </c>
      <c r="M40" s="224">
        <f t="shared" si="1"/>
        <v>1239738</v>
      </c>
      <c r="N40" s="224">
        <f t="shared" si="2"/>
        <v>-651250</v>
      </c>
      <c r="O40" s="224">
        <f t="shared" si="3"/>
        <v>0</v>
      </c>
      <c r="P40" s="224">
        <f t="shared" si="4"/>
        <v>-1890988</v>
      </c>
    </row>
    <row r="41" spans="1:17" x14ac:dyDescent="0.25">
      <c r="A41" s="374" t="s">
        <v>318</v>
      </c>
      <c r="B41" s="375" t="s">
        <v>319</v>
      </c>
      <c r="C41" s="376"/>
      <c r="D41" s="376">
        <v>48666000</v>
      </c>
      <c r="E41" s="376"/>
      <c r="F41" s="376"/>
      <c r="G41" s="376"/>
      <c r="H41" s="377">
        <v>48666000</v>
      </c>
      <c r="I41" s="376"/>
      <c r="J41" s="376"/>
      <c r="K41" s="376"/>
      <c r="L41" s="376">
        <v>48666000</v>
      </c>
      <c r="M41" s="224">
        <f t="shared" si="1"/>
        <v>0</v>
      </c>
      <c r="N41" s="224">
        <f t="shared" si="2"/>
        <v>0</v>
      </c>
      <c r="O41" s="224">
        <f t="shared" si="3"/>
        <v>0</v>
      </c>
      <c r="P41" s="224">
        <f t="shared" si="4"/>
        <v>0</v>
      </c>
    </row>
    <row r="42" spans="1:17" x14ac:dyDescent="0.25">
      <c r="A42" s="378" t="s">
        <v>320</v>
      </c>
      <c r="B42" s="379" t="s">
        <v>321</v>
      </c>
      <c r="C42" s="380"/>
      <c r="D42" s="380">
        <v>48666000</v>
      </c>
      <c r="E42" s="380"/>
      <c r="F42" s="380"/>
      <c r="G42" s="380"/>
      <c r="H42" s="381">
        <v>48666000</v>
      </c>
      <c r="I42" s="380"/>
      <c r="J42" s="380"/>
      <c r="K42" s="380"/>
      <c r="L42" s="380">
        <v>48666000</v>
      </c>
      <c r="M42" s="224">
        <f t="shared" si="1"/>
        <v>0</v>
      </c>
      <c r="N42" s="224">
        <f t="shared" si="2"/>
        <v>0</v>
      </c>
      <c r="O42" s="224">
        <f t="shared" si="3"/>
        <v>0</v>
      </c>
      <c r="P42" s="224">
        <f t="shared" si="4"/>
        <v>0</v>
      </c>
      <c r="Q42" s="224">
        <f>M39-N39</f>
        <v>1890988</v>
      </c>
    </row>
    <row r="43" spans="1:17" x14ac:dyDescent="0.25">
      <c r="A43" s="374" t="s">
        <v>322</v>
      </c>
      <c r="B43" s="375" t="s">
        <v>323</v>
      </c>
      <c r="C43" s="376"/>
      <c r="D43" s="376">
        <v>8859800</v>
      </c>
      <c r="E43" s="376">
        <v>41791200</v>
      </c>
      <c r="F43" s="376">
        <v>45436608</v>
      </c>
      <c r="G43" s="376"/>
      <c r="H43" s="377">
        <v>12505208</v>
      </c>
      <c r="I43" s="376">
        <v>41791200</v>
      </c>
      <c r="J43" s="376">
        <v>45436608</v>
      </c>
      <c r="K43" s="376"/>
      <c r="L43" s="376">
        <v>12505208</v>
      </c>
      <c r="M43" s="224">
        <f t="shared" si="1"/>
        <v>0</v>
      </c>
      <c r="N43" s="224">
        <f t="shared" si="2"/>
        <v>0</v>
      </c>
      <c r="O43" s="224">
        <f t="shared" si="3"/>
        <v>0</v>
      </c>
      <c r="P43" s="224">
        <f t="shared" si="4"/>
        <v>0</v>
      </c>
    </row>
    <row r="44" spans="1:17" x14ac:dyDescent="0.25">
      <c r="A44" s="378" t="s">
        <v>324</v>
      </c>
      <c r="B44" s="379" t="s">
        <v>325</v>
      </c>
      <c r="C44" s="380"/>
      <c r="D44" s="380">
        <v>2532800</v>
      </c>
      <c r="E44" s="380">
        <v>2532800</v>
      </c>
      <c r="F44" s="380">
        <v>2532800</v>
      </c>
      <c r="G44" s="380"/>
      <c r="H44" s="381">
        <v>2532800</v>
      </c>
      <c r="I44" s="380">
        <v>2532800</v>
      </c>
      <c r="J44" s="380">
        <v>2532800</v>
      </c>
      <c r="K44" s="380"/>
      <c r="L44" s="380">
        <v>2532800</v>
      </c>
      <c r="M44" s="224">
        <f t="shared" si="1"/>
        <v>0</v>
      </c>
      <c r="N44" s="224">
        <f t="shared" si="2"/>
        <v>0</v>
      </c>
      <c r="O44" s="224">
        <f t="shared" si="3"/>
        <v>0</v>
      </c>
      <c r="P44" s="224">
        <f t="shared" si="4"/>
        <v>0</v>
      </c>
    </row>
    <row r="45" spans="1:17" x14ac:dyDescent="0.25">
      <c r="A45" s="378" t="s">
        <v>326</v>
      </c>
      <c r="B45" s="379" t="s">
        <v>327</v>
      </c>
      <c r="C45" s="380"/>
      <c r="D45" s="380"/>
      <c r="E45" s="380">
        <v>31660000</v>
      </c>
      <c r="F45" s="380">
        <v>31660000</v>
      </c>
      <c r="G45" s="380"/>
      <c r="H45" s="381"/>
      <c r="I45" s="380">
        <v>31660000</v>
      </c>
      <c r="J45" s="380">
        <v>31660000</v>
      </c>
      <c r="K45" s="380"/>
      <c r="L45" s="380"/>
      <c r="M45" s="224">
        <f t="shared" si="1"/>
        <v>0</v>
      </c>
      <c r="N45" s="224">
        <f t="shared" si="2"/>
        <v>0</v>
      </c>
      <c r="O45" s="224">
        <f t="shared" si="3"/>
        <v>0</v>
      </c>
      <c r="P45" s="224">
        <f t="shared" si="4"/>
        <v>0</v>
      </c>
    </row>
    <row r="46" spans="1:17" x14ac:dyDescent="0.25">
      <c r="A46" s="378" t="s">
        <v>328</v>
      </c>
      <c r="B46" s="379" t="s">
        <v>329</v>
      </c>
      <c r="C46" s="380"/>
      <c r="D46" s="380"/>
      <c r="E46" s="380">
        <v>5698800</v>
      </c>
      <c r="F46" s="380">
        <v>5698800</v>
      </c>
      <c r="G46" s="380"/>
      <c r="H46" s="381"/>
      <c r="I46" s="380">
        <v>5698800</v>
      </c>
      <c r="J46" s="380">
        <v>5698800</v>
      </c>
      <c r="K46" s="380"/>
      <c r="L46" s="380"/>
      <c r="M46" s="224">
        <f t="shared" si="1"/>
        <v>0</v>
      </c>
      <c r="N46" s="224">
        <f t="shared" si="2"/>
        <v>0</v>
      </c>
      <c r="O46" s="224">
        <f t="shared" si="3"/>
        <v>0</v>
      </c>
      <c r="P46" s="224">
        <f t="shared" si="4"/>
        <v>0</v>
      </c>
    </row>
    <row r="47" spans="1:17" x14ac:dyDescent="0.25">
      <c r="A47" s="378" t="s">
        <v>330</v>
      </c>
      <c r="B47" s="379" t="s">
        <v>323</v>
      </c>
      <c r="C47" s="380"/>
      <c r="D47" s="380">
        <v>6327000</v>
      </c>
      <c r="E47" s="380">
        <v>633200</v>
      </c>
      <c r="F47" s="380">
        <v>4278608</v>
      </c>
      <c r="G47" s="380"/>
      <c r="H47" s="381">
        <v>9972408</v>
      </c>
      <c r="I47" s="380">
        <v>633200</v>
      </c>
      <c r="J47" s="380">
        <v>4278608</v>
      </c>
      <c r="K47" s="380"/>
      <c r="L47" s="380">
        <v>9972408</v>
      </c>
      <c r="M47" s="224">
        <f t="shared" si="1"/>
        <v>0</v>
      </c>
      <c r="N47" s="224">
        <f t="shared" si="2"/>
        <v>0</v>
      </c>
      <c r="O47" s="224">
        <f t="shared" si="3"/>
        <v>0</v>
      </c>
      <c r="P47" s="224">
        <f t="shared" si="4"/>
        <v>0</v>
      </c>
    </row>
    <row r="48" spans="1:17" x14ac:dyDescent="0.25">
      <c r="A48" s="378" t="s">
        <v>331</v>
      </c>
      <c r="B48" s="379" t="s">
        <v>332</v>
      </c>
      <c r="C48" s="380"/>
      <c r="D48" s="380">
        <v>6327000</v>
      </c>
      <c r="E48" s="380">
        <v>633200</v>
      </c>
      <c r="F48" s="380">
        <v>4278608</v>
      </c>
      <c r="G48" s="380"/>
      <c r="H48" s="381">
        <v>9972408</v>
      </c>
      <c r="I48" s="380">
        <v>633200</v>
      </c>
      <c r="J48" s="380">
        <v>4278608</v>
      </c>
      <c r="K48" s="380"/>
      <c r="L48" s="380">
        <v>9972408</v>
      </c>
      <c r="M48" s="224">
        <f t="shared" si="1"/>
        <v>0</v>
      </c>
      <c r="N48" s="224">
        <f t="shared" si="2"/>
        <v>0</v>
      </c>
      <c r="O48" s="224">
        <f t="shared" si="3"/>
        <v>0</v>
      </c>
      <c r="P48" s="224">
        <f t="shared" si="4"/>
        <v>0</v>
      </c>
    </row>
    <row r="49" spans="1:16" x14ac:dyDescent="0.25">
      <c r="A49" s="378" t="s">
        <v>333</v>
      </c>
      <c r="B49" s="379" t="s">
        <v>334</v>
      </c>
      <c r="C49" s="380"/>
      <c r="D49" s="380">
        <v>6327000</v>
      </c>
      <c r="E49" s="380">
        <v>633200</v>
      </c>
      <c r="F49" s="380">
        <v>4278608</v>
      </c>
      <c r="G49" s="380"/>
      <c r="H49" s="381">
        <v>9972408</v>
      </c>
      <c r="I49" s="380">
        <v>633200</v>
      </c>
      <c r="J49" s="380">
        <v>4278608</v>
      </c>
      <c r="K49" s="380"/>
      <c r="L49" s="380">
        <v>9972408</v>
      </c>
      <c r="M49" s="224">
        <f t="shared" si="1"/>
        <v>0</v>
      </c>
      <c r="N49" s="224">
        <f t="shared" si="2"/>
        <v>0</v>
      </c>
      <c r="O49" s="224">
        <f t="shared" si="3"/>
        <v>0</v>
      </c>
      <c r="P49" s="224">
        <f t="shared" si="4"/>
        <v>0</v>
      </c>
    </row>
    <row r="50" spans="1:16" x14ac:dyDescent="0.25">
      <c r="A50" s="378" t="s">
        <v>335</v>
      </c>
      <c r="B50" s="379" t="s">
        <v>336</v>
      </c>
      <c r="C50" s="380"/>
      <c r="D50" s="380">
        <v>6327000</v>
      </c>
      <c r="E50" s="380">
        <v>633200</v>
      </c>
      <c r="F50" s="380">
        <v>4278608</v>
      </c>
      <c r="G50" s="380"/>
      <c r="H50" s="381">
        <v>9972408</v>
      </c>
      <c r="I50" s="380">
        <v>633200</v>
      </c>
      <c r="J50" s="380">
        <v>4278608</v>
      </c>
      <c r="K50" s="380"/>
      <c r="L50" s="380">
        <v>9972408</v>
      </c>
      <c r="M50" s="224">
        <f t="shared" si="1"/>
        <v>0</v>
      </c>
      <c r="N50" s="224">
        <f t="shared" si="2"/>
        <v>0</v>
      </c>
      <c r="O50" s="224">
        <f t="shared" si="3"/>
        <v>0</v>
      </c>
      <c r="P50" s="224">
        <f t="shared" si="4"/>
        <v>0</v>
      </c>
    </row>
    <row r="51" spans="1:16" x14ac:dyDescent="0.25">
      <c r="A51" s="378" t="s">
        <v>337</v>
      </c>
      <c r="B51" s="379" t="s">
        <v>338</v>
      </c>
      <c r="C51" s="380"/>
      <c r="D51" s="380"/>
      <c r="E51" s="380">
        <v>1266400</v>
      </c>
      <c r="F51" s="380">
        <v>1266400</v>
      </c>
      <c r="G51" s="380"/>
      <c r="H51" s="381"/>
      <c r="I51" s="380">
        <v>1266400</v>
      </c>
      <c r="J51" s="380">
        <v>1266400</v>
      </c>
      <c r="K51" s="380"/>
      <c r="L51" s="380"/>
      <c r="M51" s="224">
        <f t="shared" si="1"/>
        <v>0</v>
      </c>
      <c r="N51" s="224">
        <f t="shared" si="2"/>
        <v>0</v>
      </c>
      <c r="O51" s="224">
        <f t="shared" si="3"/>
        <v>0</v>
      </c>
      <c r="P51" s="224">
        <f t="shared" si="4"/>
        <v>0</v>
      </c>
    </row>
    <row r="52" spans="1:16" x14ac:dyDescent="0.25">
      <c r="A52" s="374" t="s">
        <v>339</v>
      </c>
      <c r="B52" s="375" t="s">
        <v>340</v>
      </c>
      <c r="C52" s="376"/>
      <c r="D52" s="376">
        <v>1959410000</v>
      </c>
      <c r="E52" s="376"/>
      <c r="F52" s="376"/>
      <c r="G52" s="376"/>
      <c r="H52" s="377">
        <v>1959410000</v>
      </c>
      <c r="I52" s="376"/>
      <c r="J52" s="376"/>
      <c r="K52" s="376"/>
      <c r="L52" s="376">
        <v>1959410000</v>
      </c>
      <c r="M52" s="224">
        <f t="shared" si="1"/>
        <v>0</v>
      </c>
      <c r="N52" s="224">
        <f t="shared" si="2"/>
        <v>0</v>
      </c>
      <c r="O52" s="224">
        <f t="shared" si="3"/>
        <v>0</v>
      </c>
      <c r="P52" s="224">
        <f t="shared" si="4"/>
        <v>0</v>
      </c>
    </row>
    <row r="53" spans="1:16" x14ac:dyDescent="0.25">
      <c r="A53" s="378" t="s">
        <v>341</v>
      </c>
      <c r="B53" s="379" t="s">
        <v>342</v>
      </c>
      <c r="C53" s="380"/>
      <c r="D53" s="380">
        <v>1959410000</v>
      </c>
      <c r="E53" s="380"/>
      <c r="F53" s="380"/>
      <c r="G53" s="380"/>
      <c r="H53" s="381">
        <v>1959410000</v>
      </c>
      <c r="I53" s="380"/>
      <c r="J53" s="380"/>
      <c r="K53" s="380"/>
      <c r="L53" s="380">
        <v>1959410000</v>
      </c>
      <c r="M53" s="224">
        <f t="shared" si="1"/>
        <v>0</v>
      </c>
      <c r="N53" s="224">
        <f t="shared" si="2"/>
        <v>0</v>
      </c>
      <c r="O53" s="224">
        <f t="shared" si="3"/>
        <v>0</v>
      </c>
      <c r="P53" s="224">
        <f t="shared" si="4"/>
        <v>0</v>
      </c>
    </row>
    <row r="54" spans="1:16" x14ac:dyDescent="0.25">
      <c r="A54" s="378" t="s">
        <v>343</v>
      </c>
      <c r="B54" s="379" t="s">
        <v>344</v>
      </c>
      <c r="C54" s="380"/>
      <c r="D54" s="380">
        <v>1959410000</v>
      </c>
      <c r="E54" s="380"/>
      <c r="F54" s="380"/>
      <c r="G54" s="380"/>
      <c r="H54" s="381">
        <v>1959410000</v>
      </c>
      <c r="I54" s="380"/>
      <c r="J54" s="380"/>
      <c r="K54" s="380"/>
      <c r="L54" s="380">
        <v>1959410000</v>
      </c>
      <c r="M54" s="224">
        <f t="shared" si="1"/>
        <v>0</v>
      </c>
      <c r="N54" s="224">
        <f t="shared" si="2"/>
        <v>0</v>
      </c>
      <c r="O54" s="224">
        <f t="shared" si="3"/>
        <v>0</v>
      </c>
      <c r="P54" s="224">
        <f t="shared" si="4"/>
        <v>0</v>
      </c>
    </row>
    <row r="55" spans="1:16" x14ac:dyDescent="0.25">
      <c r="A55" s="374" t="s">
        <v>345</v>
      </c>
      <c r="B55" s="375" t="s">
        <v>346</v>
      </c>
      <c r="C55" s="376">
        <v>254187636</v>
      </c>
      <c r="D55" s="376">
        <v>1248547382</v>
      </c>
      <c r="E55" s="376"/>
      <c r="F55" s="376">
        <v>116890480</v>
      </c>
      <c r="G55" s="376">
        <v>137297156</v>
      </c>
      <c r="H55" s="377">
        <v>1248547382</v>
      </c>
      <c r="I55" s="376"/>
      <c r="J55" s="376">
        <v>117541724</v>
      </c>
      <c r="K55" s="376">
        <v>136645912</v>
      </c>
      <c r="L55" s="376">
        <v>1248547382</v>
      </c>
      <c r="M55" s="224">
        <f t="shared" si="1"/>
        <v>0</v>
      </c>
      <c r="N55" s="224">
        <f t="shared" si="2"/>
        <v>651244</v>
      </c>
      <c r="O55" s="224">
        <f t="shared" si="3"/>
        <v>-651244</v>
      </c>
      <c r="P55" s="224">
        <f t="shared" si="4"/>
        <v>0</v>
      </c>
    </row>
    <row r="56" spans="1:16" x14ac:dyDescent="0.25">
      <c r="A56" s="378" t="s">
        <v>347</v>
      </c>
      <c r="B56" s="379" t="s">
        <v>348</v>
      </c>
      <c r="C56" s="380"/>
      <c r="D56" s="380">
        <v>1248547382</v>
      </c>
      <c r="E56" s="380"/>
      <c r="F56" s="380"/>
      <c r="G56" s="380"/>
      <c r="H56" s="381">
        <v>1248547382</v>
      </c>
      <c r="I56" s="380"/>
      <c r="J56" s="380"/>
      <c r="K56" s="380"/>
      <c r="L56" s="380">
        <v>1248547382</v>
      </c>
      <c r="M56" s="224">
        <f t="shared" si="1"/>
        <v>0</v>
      </c>
      <c r="N56" s="224">
        <f t="shared" si="2"/>
        <v>0</v>
      </c>
      <c r="O56" s="224">
        <f t="shared" si="3"/>
        <v>0</v>
      </c>
      <c r="P56" s="224">
        <f t="shared" si="4"/>
        <v>0</v>
      </c>
    </row>
    <row r="57" spans="1:16" x14ac:dyDescent="0.25">
      <c r="A57" s="378" t="s">
        <v>349</v>
      </c>
      <c r="B57" s="379" t="s">
        <v>350</v>
      </c>
      <c r="C57" s="380">
        <v>254187636</v>
      </c>
      <c r="D57" s="380"/>
      <c r="E57" s="380"/>
      <c r="F57" s="380">
        <v>116890480</v>
      </c>
      <c r="G57" s="380">
        <v>137297156</v>
      </c>
      <c r="H57" s="381"/>
      <c r="I57" s="380"/>
      <c r="J57" s="380">
        <v>117541724</v>
      </c>
      <c r="K57" s="380">
        <v>136645912</v>
      </c>
      <c r="L57" s="380"/>
      <c r="M57" s="224">
        <f t="shared" si="1"/>
        <v>0</v>
      </c>
      <c r="N57" s="224">
        <f t="shared" si="2"/>
        <v>651244</v>
      </c>
      <c r="O57" s="224">
        <f t="shared" si="3"/>
        <v>-651244</v>
      </c>
      <c r="P57" s="224">
        <f t="shared" si="4"/>
        <v>0</v>
      </c>
    </row>
    <row r="58" spans="1:16" x14ac:dyDescent="0.25">
      <c r="A58" s="374" t="s">
        <v>351</v>
      </c>
      <c r="B58" s="375" t="s">
        <v>352</v>
      </c>
      <c r="C58" s="376"/>
      <c r="D58" s="376"/>
      <c r="E58" s="376">
        <v>376743875</v>
      </c>
      <c r="F58" s="376">
        <v>376743875</v>
      </c>
      <c r="G58" s="376"/>
      <c r="H58" s="377"/>
      <c r="I58" s="376">
        <v>376743875</v>
      </c>
      <c r="J58" s="376">
        <v>376743875</v>
      </c>
      <c r="K58" s="376"/>
      <c r="L58" s="376"/>
      <c r="M58" s="224">
        <f t="shared" si="1"/>
        <v>0</v>
      </c>
      <c r="N58" s="224">
        <f t="shared" si="2"/>
        <v>0</v>
      </c>
      <c r="O58" s="224">
        <f t="shared" si="3"/>
        <v>0</v>
      </c>
      <c r="P58" s="224">
        <f t="shared" si="4"/>
        <v>0</v>
      </c>
    </row>
    <row r="59" spans="1:16" x14ac:dyDescent="0.25">
      <c r="A59" s="378" t="s">
        <v>353</v>
      </c>
      <c r="B59" s="379" t="s">
        <v>354</v>
      </c>
      <c r="C59" s="380"/>
      <c r="D59" s="380"/>
      <c r="E59" s="380">
        <v>376743875</v>
      </c>
      <c r="F59" s="380">
        <v>376743875</v>
      </c>
      <c r="G59" s="380"/>
      <c r="H59" s="381"/>
      <c r="I59" s="380">
        <v>376743875</v>
      </c>
      <c r="J59" s="380">
        <v>376743875</v>
      </c>
      <c r="K59" s="380"/>
      <c r="L59" s="380"/>
      <c r="M59" s="224">
        <f t="shared" si="1"/>
        <v>0</v>
      </c>
      <c r="N59" s="224">
        <f t="shared" si="2"/>
        <v>0</v>
      </c>
      <c r="O59" s="224">
        <f t="shared" si="3"/>
        <v>0</v>
      </c>
      <c r="P59" s="224">
        <f t="shared" si="4"/>
        <v>0</v>
      </c>
    </row>
    <row r="60" spans="1:16" x14ac:dyDescent="0.25">
      <c r="A60" s="378" t="s">
        <v>355</v>
      </c>
      <c r="B60" s="379" t="s">
        <v>356</v>
      </c>
      <c r="C60" s="380"/>
      <c r="D60" s="380"/>
      <c r="E60" s="380">
        <v>376743875</v>
      </c>
      <c r="F60" s="380">
        <v>376743875</v>
      </c>
      <c r="G60" s="380"/>
      <c r="H60" s="381"/>
      <c r="I60" s="380">
        <v>376743875</v>
      </c>
      <c r="J60" s="380">
        <v>376743875</v>
      </c>
      <c r="K60" s="380"/>
      <c r="L60" s="380"/>
      <c r="M60" s="224">
        <f t="shared" si="1"/>
        <v>0</v>
      </c>
      <c r="N60" s="224">
        <f t="shared" si="2"/>
        <v>0</v>
      </c>
      <c r="O60" s="224">
        <f t="shared" si="3"/>
        <v>0</v>
      </c>
      <c r="P60" s="224">
        <f t="shared" si="4"/>
        <v>0</v>
      </c>
    </row>
    <row r="61" spans="1:16" x14ac:dyDescent="0.25">
      <c r="A61" s="374" t="s">
        <v>357</v>
      </c>
      <c r="B61" s="375" t="s">
        <v>358</v>
      </c>
      <c r="C61" s="376"/>
      <c r="D61" s="376"/>
      <c r="E61" s="376">
        <v>4466189</v>
      </c>
      <c r="F61" s="376">
        <v>4466189</v>
      </c>
      <c r="G61" s="376"/>
      <c r="H61" s="377"/>
      <c r="I61" s="376">
        <v>4466189</v>
      </c>
      <c r="J61" s="376">
        <v>4466189</v>
      </c>
      <c r="K61" s="376"/>
      <c r="L61" s="376"/>
      <c r="M61" s="224">
        <f t="shared" si="1"/>
        <v>0</v>
      </c>
      <c r="N61" s="224">
        <f t="shared" si="2"/>
        <v>0</v>
      </c>
      <c r="O61" s="224">
        <f t="shared" si="3"/>
        <v>0</v>
      </c>
      <c r="P61" s="224">
        <f t="shared" si="4"/>
        <v>0</v>
      </c>
    </row>
    <row r="62" spans="1:16" x14ac:dyDescent="0.25">
      <c r="A62" s="378" t="s">
        <v>359</v>
      </c>
      <c r="B62" s="379" t="s">
        <v>360</v>
      </c>
      <c r="C62" s="380"/>
      <c r="D62" s="380"/>
      <c r="E62" s="380">
        <v>4066391</v>
      </c>
      <c r="F62" s="380">
        <v>4066391</v>
      </c>
      <c r="G62" s="380"/>
      <c r="H62" s="381"/>
      <c r="I62" s="380">
        <v>4066391</v>
      </c>
      <c r="J62" s="380">
        <v>4066391</v>
      </c>
      <c r="K62" s="380"/>
      <c r="L62" s="380"/>
      <c r="M62" s="224">
        <f t="shared" si="1"/>
        <v>0</v>
      </c>
      <c r="N62" s="224">
        <f t="shared" si="2"/>
        <v>0</v>
      </c>
      <c r="O62" s="224">
        <f t="shared" si="3"/>
        <v>0</v>
      </c>
      <c r="P62" s="224">
        <f t="shared" si="4"/>
        <v>0</v>
      </c>
    </row>
    <row r="63" spans="1:16" x14ac:dyDescent="0.25">
      <c r="A63" s="378" t="s">
        <v>479</v>
      </c>
      <c r="B63" s="379" t="s">
        <v>480</v>
      </c>
      <c r="C63" s="380"/>
      <c r="D63" s="380"/>
      <c r="E63" s="380">
        <v>399798</v>
      </c>
      <c r="F63" s="380">
        <v>399798</v>
      </c>
      <c r="G63" s="380"/>
      <c r="H63" s="381"/>
      <c r="I63" s="380">
        <v>399798</v>
      </c>
      <c r="J63" s="380">
        <v>399798</v>
      </c>
      <c r="K63" s="380"/>
      <c r="L63" s="380"/>
      <c r="M63" s="224">
        <f t="shared" si="1"/>
        <v>0</v>
      </c>
      <c r="N63" s="224">
        <f t="shared" si="2"/>
        <v>0</v>
      </c>
      <c r="O63" s="224">
        <f t="shared" si="3"/>
        <v>0</v>
      </c>
      <c r="P63" s="224">
        <f t="shared" si="4"/>
        <v>0</v>
      </c>
    </row>
    <row r="64" spans="1:16" x14ac:dyDescent="0.25">
      <c r="A64" s="374" t="s">
        <v>361</v>
      </c>
      <c r="B64" s="375" t="s">
        <v>362</v>
      </c>
      <c r="C64" s="376"/>
      <c r="D64" s="376"/>
      <c r="E64" s="376">
        <v>137792071</v>
      </c>
      <c r="F64" s="376">
        <v>137792071</v>
      </c>
      <c r="G64" s="376"/>
      <c r="H64" s="377"/>
      <c r="I64" s="376">
        <v>137140821</v>
      </c>
      <c r="J64" s="376">
        <v>137140821</v>
      </c>
      <c r="K64" s="376"/>
      <c r="L64" s="376"/>
      <c r="M64" s="224">
        <f t="shared" si="1"/>
        <v>-651250</v>
      </c>
      <c r="N64" s="224">
        <f t="shared" si="2"/>
        <v>-651250</v>
      </c>
      <c r="O64" s="224">
        <f t="shared" si="3"/>
        <v>0</v>
      </c>
      <c r="P64" s="224">
        <f t="shared" si="4"/>
        <v>0</v>
      </c>
    </row>
    <row r="65" spans="1:16" x14ac:dyDescent="0.25">
      <c r="A65" s="374" t="s">
        <v>363</v>
      </c>
      <c r="B65" s="375" t="s">
        <v>364</v>
      </c>
      <c r="C65" s="376"/>
      <c r="D65" s="376"/>
      <c r="E65" s="376">
        <v>61788133</v>
      </c>
      <c r="F65" s="376">
        <v>61788133</v>
      </c>
      <c r="G65" s="376"/>
      <c r="H65" s="377"/>
      <c r="I65" s="376">
        <v>61788139</v>
      </c>
      <c r="J65" s="376">
        <v>61788139</v>
      </c>
      <c r="K65" s="376"/>
      <c r="L65" s="376"/>
      <c r="M65" s="224">
        <f t="shared" si="1"/>
        <v>6</v>
      </c>
      <c r="N65" s="224">
        <f t="shared" si="2"/>
        <v>6</v>
      </c>
      <c r="O65" s="224">
        <f t="shared" si="3"/>
        <v>0</v>
      </c>
      <c r="P65" s="224">
        <f t="shared" si="4"/>
        <v>0</v>
      </c>
    </row>
    <row r="66" spans="1:16" x14ac:dyDescent="0.25">
      <c r="A66" s="378" t="s">
        <v>365</v>
      </c>
      <c r="B66" s="379" t="s">
        <v>366</v>
      </c>
      <c r="C66" s="380"/>
      <c r="D66" s="380"/>
      <c r="E66" s="380">
        <v>2655250</v>
      </c>
      <c r="F66" s="380">
        <v>2655250</v>
      </c>
      <c r="G66" s="380"/>
      <c r="H66" s="381"/>
      <c r="I66" s="380">
        <v>2655256</v>
      </c>
      <c r="J66" s="380">
        <v>2655256</v>
      </c>
      <c r="K66" s="380"/>
      <c r="L66" s="380"/>
      <c r="M66" s="224">
        <f t="shared" si="1"/>
        <v>6</v>
      </c>
      <c r="N66" s="224">
        <f t="shared" si="2"/>
        <v>6</v>
      </c>
      <c r="O66" s="224">
        <f t="shared" si="3"/>
        <v>0</v>
      </c>
      <c r="P66" s="224">
        <f t="shared" si="4"/>
        <v>0</v>
      </c>
    </row>
    <row r="67" spans="1:16" x14ac:dyDescent="0.25">
      <c r="A67" s="378" t="s">
        <v>367</v>
      </c>
      <c r="B67" s="379" t="s">
        <v>368</v>
      </c>
      <c r="C67" s="380"/>
      <c r="D67" s="380"/>
      <c r="E67" s="380">
        <v>7828800</v>
      </c>
      <c r="F67" s="380">
        <v>7828800</v>
      </c>
      <c r="G67" s="380"/>
      <c r="H67" s="381"/>
      <c r="I67" s="380">
        <v>7828800</v>
      </c>
      <c r="J67" s="380">
        <v>7828800</v>
      </c>
      <c r="K67" s="380"/>
      <c r="L67" s="380"/>
      <c r="M67" s="224">
        <f t="shared" ref="M67:M76" si="5">I67-E67</f>
        <v>0</v>
      </c>
      <c r="N67" s="224">
        <f t="shared" ref="N67:N76" si="6">J67-F67</f>
        <v>0</v>
      </c>
      <c r="O67" s="224">
        <f t="shared" ref="O67:O76" si="7">K67-G67</f>
        <v>0</v>
      </c>
      <c r="P67" s="224">
        <f t="shared" ref="P67:P76" si="8">L67-H67</f>
        <v>0</v>
      </c>
    </row>
    <row r="68" spans="1:16" x14ac:dyDescent="0.25">
      <c r="A68" s="378" t="s">
        <v>369</v>
      </c>
      <c r="B68" s="379" t="s">
        <v>370</v>
      </c>
      <c r="C68" s="380"/>
      <c r="D68" s="380"/>
      <c r="E68" s="380">
        <v>51304083</v>
      </c>
      <c r="F68" s="380">
        <v>51304083</v>
      </c>
      <c r="G68" s="380"/>
      <c r="H68" s="381"/>
      <c r="I68" s="380">
        <v>51304083</v>
      </c>
      <c r="J68" s="380">
        <v>51304083</v>
      </c>
      <c r="K68" s="380"/>
      <c r="L68" s="380"/>
      <c r="M68" s="224">
        <f t="shared" si="5"/>
        <v>0</v>
      </c>
      <c r="N68" s="224">
        <f t="shared" si="6"/>
        <v>0</v>
      </c>
      <c r="O68" s="224">
        <f t="shared" si="7"/>
        <v>0</v>
      </c>
      <c r="P68" s="224">
        <f t="shared" si="8"/>
        <v>0</v>
      </c>
    </row>
    <row r="69" spans="1:16" x14ac:dyDescent="0.25">
      <c r="A69" s="374" t="s">
        <v>371</v>
      </c>
      <c r="B69" s="375" t="s">
        <v>372</v>
      </c>
      <c r="C69" s="376"/>
      <c r="D69" s="376"/>
      <c r="E69" s="376">
        <v>199580204</v>
      </c>
      <c r="F69" s="376">
        <v>199580204</v>
      </c>
      <c r="G69" s="376"/>
      <c r="H69" s="377"/>
      <c r="I69" s="376">
        <v>198928960</v>
      </c>
      <c r="J69" s="376">
        <v>198928960</v>
      </c>
      <c r="K69" s="376"/>
      <c r="L69" s="376"/>
      <c r="M69" s="224">
        <f t="shared" si="5"/>
        <v>-651244</v>
      </c>
      <c r="N69" s="224">
        <f t="shared" si="6"/>
        <v>-651244</v>
      </c>
      <c r="O69" s="224">
        <f t="shared" si="7"/>
        <v>0</v>
      </c>
      <c r="P69" s="224">
        <f t="shared" si="8"/>
        <v>0</v>
      </c>
    </row>
    <row r="70" spans="1:16" x14ac:dyDescent="0.25">
      <c r="A70" s="378" t="s">
        <v>373</v>
      </c>
      <c r="B70" s="379" t="s">
        <v>374</v>
      </c>
      <c r="C70" s="380"/>
      <c r="D70" s="380"/>
      <c r="E70" s="380">
        <v>199580204</v>
      </c>
      <c r="F70" s="380">
        <v>199580204</v>
      </c>
      <c r="G70" s="380"/>
      <c r="H70" s="381"/>
      <c r="I70" s="380">
        <v>198928960</v>
      </c>
      <c r="J70" s="380">
        <v>198928960</v>
      </c>
      <c r="K70" s="380"/>
      <c r="L70" s="380"/>
      <c r="M70" s="224">
        <f t="shared" si="5"/>
        <v>-651244</v>
      </c>
      <c r="N70" s="224">
        <f t="shared" si="6"/>
        <v>-651244</v>
      </c>
      <c r="O70" s="224">
        <f t="shared" si="7"/>
        <v>0</v>
      </c>
      <c r="P70" s="224">
        <f t="shared" si="8"/>
        <v>0</v>
      </c>
    </row>
    <row r="71" spans="1:16" x14ac:dyDescent="0.25">
      <c r="A71" s="374" t="s">
        <v>379</v>
      </c>
      <c r="B71" s="375" t="s">
        <v>380</v>
      </c>
      <c r="C71" s="376"/>
      <c r="D71" s="376"/>
      <c r="E71" s="376">
        <v>64739380</v>
      </c>
      <c r="F71" s="376">
        <v>64739380</v>
      </c>
      <c r="G71" s="376"/>
      <c r="H71" s="377"/>
      <c r="I71" s="376">
        <v>64739380</v>
      </c>
      <c r="J71" s="376">
        <v>64739380</v>
      </c>
      <c r="K71" s="376"/>
      <c r="L71" s="376"/>
      <c r="M71" s="224">
        <f t="shared" si="5"/>
        <v>0</v>
      </c>
      <c r="N71" s="224">
        <f t="shared" si="6"/>
        <v>0</v>
      </c>
      <c r="O71" s="224">
        <f t="shared" si="7"/>
        <v>0</v>
      </c>
      <c r="P71" s="224">
        <f t="shared" si="8"/>
        <v>0</v>
      </c>
    </row>
    <row r="72" spans="1:16" x14ac:dyDescent="0.25">
      <c r="A72" s="378" t="s">
        <v>381</v>
      </c>
      <c r="B72" s="379" t="s">
        <v>382</v>
      </c>
      <c r="C72" s="380"/>
      <c r="D72" s="380"/>
      <c r="E72" s="380">
        <v>40967744</v>
      </c>
      <c r="F72" s="380">
        <v>40967744</v>
      </c>
      <c r="G72" s="380"/>
      <c r="H72" s="381"/>
      <c r="I72" s="380">
        <v>40967744</v>
      </c>
      <c r="J72" s="380">
        <v>40967744</v>
      </c>
      <c r="K72" s="380"/>
      <c r="L72" s="380"/>
      <c r="M72" s="224">
        <f t="shared" si="5"/>
        <v>0</v>
      </c>
      <c r="N72" s="224">
        <f t="shared" si="6"/>
        <v>0</v>
      </c>
      <c r="O72" s="224">
        <f t="shared" si="7"/>
        <v>0</v>
      </c>
      <c r="P72" s="224">
        <f t="shared" si="8"/>
        <v>0</v>
      </c>
    </row>
    <row r="73" spans="1:16" x14ac:dyDescent="0.25">
      <c r="A73" s="378" t="s">
        <v>383</v>
      </c>
      <c r="B73" s="379" t="s">
        <v>384</v>
      </c>
      <c r="C73" s="380"/>
      <c r="D73" s="380"/>
      <c r="E73" s="380">
        <v>325682</v>
      </c>
      <c r="F73" s="380">
        <v>325682</v>
      </c>
      <c r="G73" s="380"/>
      <c r="H73" s="381"/>
      <c r="I73" s="380">
        <v>325682</v>
      </c>
      <c r="J73" s="380">
        <v>325682</v>
      </c>
      <c r="K73" s="380"/>
      <c r="L73" s="380"/>
      <c r="M73" s="224">
        <f t="shared" si="5"/>
        <v>0</v>
      </c>
      <c r="N73" s="224">
        <f t="shared" si="6"/>
        <v>0</v>
      </c>
      <c r="O73" s="224">
        <f t="shared" si="7"/>
        <v>0</v>
      </c>
      <c r="P73" s="224">
        <f t="shared" si="8"/>
        <v>0</v>
      </c>
    </row>
    <row r="74" spans="1:16" x14ac:dyDescent="0.25">
      <c r="A74" s="378" t="s">
        <v>385</v>
      </c>
      <c r="B74" s="379" t="s">
        <v>370</v>
      </c>
      <c r="C74" s="380"/>
      <c r="D74" s="380"/>
      <c r="E74" s="380">
        <v>5456148</v>
      </c>
      <c r="F74" s="380">
        <v>5456148</v>
      </c>
      <c r="G74" s="380"/>
      <c r="H74" s="381"/>
      <c r="I74" s="380">
        <v>5456148</v>
      </c>
      <c r="J74" s="380">
        <v>5456148</v>
      </c>
      <c r="K74" s="380"/>
      <c r="L74" s="380"/>
      <c r="M74" s="224">
        <f t="shared" si="5"/>
        <v>0</v>
      </c>
      <c r="N74" s="224">
        <f t="shared" si="6"/>
        <v>0</v>
      </c>
      <c r="O74" s="224">
        <f t="shared" si="7"/>
        <v>0</v>
      </c>
      <c r="P74" s="224">
        <f t="shared" si="8"/>
        <v>0</v>
      </c>
    </row>
    <row r="75" spans="1:16" x14ac:dyDescent="0.25">
      <c r="A75" s="378" t="s">
        <v>386</v>
      </c>
      <c r="B75" s="379" t="s">
        <v>387</v>
      </c>
      <c r="C75" s="380"/>
      <c r="D75" s="380"/>
      <c r="E75" s="380">
        <v>17989806</v>
      </c>
      <c r="F75" s="380">
        <v>17989806</v>
      </c>
      <c r="G75" s="380"/>
      <c r="H75" s="381"/>
      <c r="I75" s="380">
        <v>17989806</v>
      </c>
      <c r="J75" s="380">
        <v>17989806</v>
      </c>
      <c r="K75" s="380"/>
      <c r="L75" s="380"/>
      <c r="M75" s="224">
        <f t="shared" si="5"/>
        <v>0</v>
      </c>
      <c r="N75" s="224">
        <f t="shared" si="6"/>
        <v>0</v>
      </c>
      <c r="O75" s="224">
        <f t="shared" si="7"/>
        <v>0</v>
      </c>
      <c r="P75" s="224">
        <f t="shared" si="8"/>
        <v>0</v>
      </c>
    </row>
    <row r="76" spans="1:16" ht="14.4" thickBot="1" x14ac:dyDescent="0.3">
      <c r="A76" s="382" t="s">
        <v>388</v>
      </c>
      <c r="B76" s="383" t="s">
        <v>389</v>
      </c>
      <c r="C76" s="384"/>
      <c r="D76" s="384"/>
      <c r="E76" s="384">
        <v>381210064</v>
      </c>
      <c r="F76" s="384">
        <v>381210064</v>
      </c>
      <c r="G76" s="384"/>
      <c r="H76" s="385"/>
      <c r="I76" s="384">
        <v>381210064</v>
      </c>
      <c r="J76" s="384">
        <v>381210064</v>
      </c>
      <c r="K76" s="384"/>
      <c r="L76" s="384"/>
      <c r="M76" s="224">
        <f t="shared" si="5"/>
        <v>0</v>
      </c>
      <c r="N76" s="224">
        <f t="shared" si="6"/>
        <v>0</v>
      </c>
      <c r="O76" s="224">
        <f t="shared" si="7"/>
        <v>0</v>
      </c>
      <c r="P76" s="224">
        <f t="shared" si="8"/>
        <v>0</v>
      </c>
    </row>
    <row r="77" spans="1:16" x14ac:dyDescent="0.25">
      <c r="C77" s="224"/>
      <c r="D77" s="224"/>
      <c r="E77" s="224"/>
      <c r="F77" s="224"/>
      <c r="G77" s="224"/>
      <c r="H77" s="224"/>
      <c r="I77" s="224"/>
      <c r="J77" s="224"/>
      <c r="K77" s="224"/>
      <c r="L77" s="224"/>
    </row>
    <row r="78" spans="1:16" x14ac:dyDescent="0.25">
      <c r="B78" s="227" t="s">
        <v>390</v>
      </c>
      <c r="C78" s="228" t="s">
        <v>598</v>
      </c>
      <c r="D78" s="228" t="s">
        <v>598</v>
      </c>
      <c r="E78" s="228" t="s">
        <v>612</v>
      </c>
      <c r="F78" s="228" t="s">
        <v>612</v>
      </c>
      <c r="G78" s="228" t="s">
        <v>613</v>
      </c>
      <c r="H78" s="228" t="s">
        <v>613</v>
      </c>
      <c r="I78" s="228"/>
      <c r="J78" s="228"/>
      <c r="K78" s="228"/>
      <c r="L78" s="22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4"/>
  <dimension ref="A1:E72"/>
  <sheetViews>
    <sheetView topLeftCell="A10" workbookViewId="0">
      <selection activeCell="C20" sqref="C20:D20"/>
    </sheetView>
  </sheetViews>
  <sheetFormatPr defaultColWidth="9.09765625" defaultRowHeight="13.8" x14ac:dyDescent="0.25"/>
  <cols>
    <col min="1" max="1" width="10.69921875" style="25" customWidth="1"/>
    <col min="2" max="2" width="52.69921875" style="25" customWidth="1"/>
    <col min="3" max="3" width="17.69921875" style="25" customWidth="1"/>
    <col min="4" max="4" width="48" style="25" customWidth="1"/>
    <col min="5" max="16384" width="9.09765625" style="25"/>
  </cols>
  <sheetData>
    <row r="1" spans="1:4" x14ac:dyDescent="0.25">
      <c r="A1" s="90" t="s">
        <v>190</v>
      </c>
      <c r="B1" s="92"/>
      <c r="C1" s="98"/>
      <c r="D1" s="98"/>
    </row>
    <row r="2" spans="1:4" x14ac:dyDescent="0.25">
      <c r="A2" s="91"/>
      <c r="B2" s="92"/>
      <c r="C2" s="93" t="s">
        <v>191</v>
      </c>
      <c r="D2" s="95" t="s">
        <v>128</v>
      </c>
    </row>
    <row r="3" spans="1:4" x14ac:dyDescent="0.25">
      <c r="A3" s="90" t="s">
        <v>210</v>
      </c>
      <c r="B3" s="92"/>
      <c r="C3" s="93" t="s">
        <v>192</v>
      </c>
      <c r="D3" s="94" t="s">
        <v>127</v>
      </c>
    </row>
    <row r="4" spans="1:4" x14ac:dyDescent="0.25">
      <c r="A4" s="92"/>
      <c r="B4" s="92"/>
      <c r="C4" s="93" t="s">
        <v>193</v>
      </c>
      <c r="D4" s="95" t="s">
        <v>127</v>
      </c>
    </row>
    <row r="5" spans="1:4" x14ac:dyDescent="0.25">
      <c r="A5" s="620" t="s">
        <v>194</v>
      </c>
      <c r="B5" s="620"/>
      <c r="C5" s="93" t="s">
        <v>195</v>
      </c>
      <c r="D5" s="96">
        <v>44621</v>
      </c>
    </row>
    <row r="6" spans="1:4" x14ac:dyDescent="0.25">
      <c r="A6" s="620"/>
      <c r="B6" s="620"/>
      <c r="C6" s="95" t="s">
        <v>196</v>
      </c>
      <c r="D6" s="97">
        <v>44197</v>
      </c>
    </row>
    <row r="7" spans="1:4" x14ac:dyDescent="0.25">
      <c r="A7" s="620"/>
      <c r="B7" s="620"/>
      <c r="C7" s="98"/>
      <c r="D7" s="99"/>
    </row>
    <row r="8" spans="1:4" ht="14.4" thickBot="1" x14ac:dyDescent="0.3">
      <c r="A8" s="100"/>
      <c r="B8" s="100"/>
      <c r="C8" s="122"/>
      <c r="D8" s="122"/>
    </row>
    <row r="9" spans="1:4" ht="14.4" thickTop="1" x14ac:dyDescent="0.25">
      <c r="A9" s="172" t="s">
        <v>197</v>
      </c>
      <c r="B9" s="123" t="s">
        <v>198</v>
      </c>
      <c r="C9" s="621" t="s">
        <v>199</v>
      </c>
      <c r="D9" s="622"/>
    </row>
    <row r="10" spans="1:4" x14ac:dyDescent="0.25">
      <c r="A10" s="173">
        <v>111</v>
      </c>
      <c r="B10" s="124" t="s">
        <v>211</v>
      </c>
      <c r="C10" s="623"/>
      <c r="D10" s="624"/>
    </row>
    <row r="11" spans="1:4" s="21" customFormat="1" x14ac:dyDescent="0.25">
      <c r="A11" s="174">
        <v>112</v>
      </c>
      <c r="B11" s="125"/>
      <c r="C11" s="125"/>
      <c r="D11" s="175"/>
    </row>
    <row r="12" spans="1:4" x14ac:dyDescent="0.25">
      <c r="A12" s="176" t="s">
        <v>200</v>
      </c>
      <c r="B12" s="126" t="s">
        <v>212</v>
      </c>
      <c r="C12" s="177">
        <v>24839398</v>
      </c>
      <c r="D12" s="178" t="s">
        <v>214</v>
      </c>
    </row>
    <row r="13" spans="1:4" x14ac:dyDescent="0.25">
      <c r="A13" s="176">
        <v>11212</v>
      </c>
      <c r="B13" s="126" t="s">
        <v>213</v>
      </c>
      <c r="C13" s="179">
        <v>471433927</v>
      </c>
      <c r="D13" s="205" t="s">
        <v>581</v>
      </c>
    </row>
    <row r="14" spans="1:4" x14ac:dyDescent="0.25">
      <c r="A14" s="174">
        <v>128</v>
      </c>
      <c r="B14" s="129" t="s">
        <v>215</v>
      </c>
      <c r="C14" s="181">
        <v>1121632520</v>
      </c>
      <c r="D14" s="182" t="s">
        <v>214</v>
      </c>
    </row>
    <row r="15" spans="1:4" x14ac:dyDescent="0.25">
      <c r="A15" s="183"/>
      <c r="B15" s="131"/>
      <c r="C15" s="184"/>
      <c r="D15" s="185"/>
    </row>
    <row r="16" spans="1:4" x14ac:dyDescent="0.25">
      <c r="A16" s="183"/>
      <c r="B16" s="131"/>
      <c r="C16" s="184"/>
      <c r="D16" s="185"/>
    </row>
    <row r="17" spans="1:4" x14ac:dyDescent="0.25">
      <c r="A17" s="174">
        <v>133</v>
      </c>
      <c r="B17" s="273" t="s">
        <v>488</v>
      </c>
      <c r="C17" s="274">
        <v>944486491</v>
      </c>
      <c r="D17" s="192"/>
    </row>
    <row r="18" spans="1:4" s="28" customFormat="1" x14ac:dyDescent="0.25">
      <c r="A18" s="183"/>
      <c r="B18" s="275" t="s">
        <v>489</v>
      </c>
      <c r="C18" s="197"/>
      <c r="D18" s="198"/>
    </row>
    <row r="19" spans="1:4" ht="39.6" x14ac:dyDescent="0.25">
      <c r="A19" s="174"/>
      <c r="B19" s="270" t="s">
        <v>400</v>
      </c>
      <c r="C19" s="627" t="s">
        <v>402</v>
      </c>
      <c r="D19" s="628"/>
    </row>
    <row r="20" spans="1:4" x14ac:dyDescent="0.25">
      <c r="A20" s="174"/>
      <c r="B20" s="188"/>
      <c r="C20" s="627"/>
      <c r="D20" s="628"/>
    </row>
    <row r="21" spans="1:4" x14ac:dyDescent="0.25">
      <c r="A21" s="174">
        <v>1388</v>
      </c>
      <c r="B21" s="273" t="s">
        <v>580</v>
      </c>
      <c r="C21" s="274">
        <v>19365831</v>
      </c>
      <c r="D21" s="187" t="s">
        <v>584</v>
      </c>
    </row>
    <row r="22" spans="1:4" s="23" customFormat="1" x14ac:dyDescent="0.25">
      <c r="A22" s="189">
        <v>242</v>
      </c>
      <c r="B22" s="273" t="s">
        <v>585</v>
      </c>
      <c r="C22" s="272">
        <v>163499320</v>
      </c>
      <c r="D22" s="276" t="s">
        <v>182</v>
      </c>
    </row>
    <row r="23" spans="1:4" x14ac:dyDescent="0.25">
      <c r="A23" s="174" t="s">
        <v>219</v>
      </c>
      <c r="B23" s="129" t="s">
        <v>182</v>
      </c>
      <c r="C23" s="181"/>
      <c r="D23" s="192"/>
    </row>
    <row r="24" spans="1:4" ht="26.4" x14ac:dyDescent="0.25">
      <c r="A24" s="174">
        <v>244</v>
      </c>
      <c r="B24" s="129" t="s">
        <v>202</v>
      </c>
      <c r="C24" s="193">
        <v>27312000</v>
      </c>
      <c r="D24" s="192" t="s">
        <v>150</v>
      </c>
    </row>
    <row r="25" spans="1:4" x14ac:dyDescent="0.25">
      <c r="A25" s="174">
        <v>331</v>
      </c>
      <c r="B25" s="129" t="s">
        <v>203</v>
      </c>
      <c r="C25" s="193">
        <f>SUM(C26:C29)</f>
        <v>19166901</v>
      </c>
      <c r="D25" s="194" t="s">
        <v>182</v>
      </c>
    </row>
    <row r="26" spans="1:4" x14ac:dyDescent="0.25">
      <c r="A26" s="183"/>
      <c r="B26" s="131" t="s">
        <v>420</v>
      </c>
      <c r="C26" s="197"/>
      <c r="D26" s="277"/>
    </row>
    <row r="27" spans="1:4" x14ac:dyDescent="0.25">
      <c r="A27" s="183"/>
      <c r="B27" s="131" t="s">
        <v>421</v>
      </c>
      <c r="C27" s="197">
        <v>16254700</v>
      </c>
      <c r="D27" s="198" t="s">
        <v>582</v>
      </c>
    </row>
    <row r="28" spans="1:4" x14ac:dyDescent="0.25">
      <c r="A28" s="183"/>
      <c r="B28" s="131" t="s">
        <v>227</v>
      </c>
      <c r="C28" s="197">
        <v>2912201</v>
      </c>
      <c r="D28" s="198" t="s">
        <v>583</v>
      </c>
    </row>
    <row r="29" spans="1:4" x14ac:dyDescent="0.25">
      <c r="A29" s="183"/>
      <c r="B29" s="131" t="s">
        <v>456</v>
      </c>
      <c r="C29" s="197"/>
      <c r="D29" s="198"/>
    </row>
    <row r="30" spans="1:4" x14ac:dyDescent="0.25">
      <c r="A30" s="183"/>
      <c r="B30" s="129" t="s">
        <v>492</v>
      </c>
      <c r="C30" s="193">
        <f>SUM(C31:C31)</f>
        <v>513621</v>
      </c>
      <c r="D30" s="278" t="s">
        <v>182</v>
      </c>
    </row>
    <row r="31" spans="1:4" ht="26.4" x14ac:dyDescent="0.25">
      <c r="A31" s="183"/>
      <c r="B31" s="131" t="s">
        <v>422</v>
      </c>
      <c r="C31" s="197">
        <f>540517-26896</f>
        <v>513621</v>
      </c>
      <c r="D31" s="198"/>
    </row>
    <row r="32" spans="1:4" x14ac:dyDescent="0.25">
      <c r="A32" s="183"/>
      <c r="B32" s="131"/>
      <c r="C32" s="200"/>
      <c r="D32" s="198"/>
    </row>
    <row r="33" spans="1:5" x14ac:dyDescent="0.25">
      <c r="A33" s="174">
        <v>3334</v>
      </c>
      <c r="B33" s="129" t="s">
        <v>204</v>
      </c>
      <c r="C33" s="193"/>
      <c r="D33" s="192"/>
    </row>
    <row r="34" spans="1:5" x14ac:dyDescent="0.25">
      <c r="A34" s="176"/>
      <c r="B34" s="147"/>
      <c r="C34" s="201"/>
      <c r="D34" s="202"/>
    </row>
    <row r="35" spans="1:5" x14ac:dyDescent="0.25">
      <c r="A35" s="174">
        <v>3335</v>
      </c>
      <c r="B35" s="129" t="s">
        <v>574</v>
      </c>
      <c r="C35" s="203">
        <f>SUM(C36:C39)</f>
        <v>38836783</v>
      </c>
      <c r="D35" s="204"/>
    </row>
    <row r="36" spans="1:5" x14ac:dyDescent="0.25">
      <c r="A36" s="176"/>
      <c r="B36" s="126" t="s">
        <v>541</v>
      </c>
      <c r="C36" s="177">
        <v>6756133</v>
      </c>
      <c r="D36" s="178" t="s">
        <v>542</v>
      </c>
    </row>
    <row r="37" spans="1:5" x14ac:dyDescent="0.25">
      <c r="A37" s="176"/>
      <c r="B37" s="126" t="s">
        <v>573</v>
      </c>
      <c r="C37" s="177">
        <v>32080650</v>
      </c>
      <c r="D37" s="205" t="s">
        <v>572</v>
      </c>
    </row>
    <row r="38" spans="1:5" x14ac:dyDescent="0.25">
      <c r="A38" s="176"/>
      <c r="B38" s="147"/>
      <c r="C38" s="177"/>
      <c r="D38" s="178"/>
    </row>
    <row r="39" spans="1:5" x14ac:dyDescent="0.25">
      <c r="A39" s="176"/>
      <c r="B39" s="147"/>
      <c r="C39" s="177"/>
      <c r="D39" s="178"/>
      <c r="E39" s="25">
        <v>25324517</v>
      </c>
    </row>
    <row r="40" spans="1:5" x14ac:dyDescent="0.25">
      <c r="A40" s="174">
        <v>334</v>
      </c>
      <c r="B40" s="129" t="s">
        <v>571</v>
      </c>
      <c r="C40" s="279">
        <v>0</v>
      </c>
      <c r="D40" s="207" t="s">
        <v>572</v>
      </c>
    </row>
    <row r="41" spans="1:5" x14ac:dyDescent="0.25">
      <c r="A41" s="176"/>
      <c r="B41" s="126"/>
      <c r="C41" s="177"/>
      <c r="D41" s="178"/>
    </row>
    <row r="42" spans="1:5" x14ac:dyDescent="0.25">
      <c r="A42" s="174">
        <v>335</v>
      </c>
      <c r="B42" s="129" t="s">
        <v>586</v>
      </c>
      <c r="C42" s="279">
        <f>SUM(C43:C47)</f>
        <v>48666000</v>
      </c>
      <c r="D42" s="192"/>
    </row>
    <row r="43" spans="1:5" x14ac:dyDescent="0.25">
      <c r="A43" s="183"/>
      <c r="B43" s="131" t="s">
        <v>548</v>
      </c>
      <c r="C43" s="280">
        <v>0</v>
      </c>
      <c r="D43" s="281" t="s">
        <v>575</v>
      </c>
    </row>
    <row r="44" spans="1:5" x14ac:dyDescent="0.25">
      <c r="A44" s="183"/>
      <c r="B44" s="131" t="s">
        <v>549</v>
      </c>
      <c r="C44" s="280">
        <v>12666000</v>
      </c>
      <c r="D44" s="281" t="s">
        <v>576</v>
      </c>
    </row>
    <row r="45" spans="1:5" x14ac:dyDescent="0.25">
      <c r="A45" s="183"/>
      <c r="B45" s="131" t="s">
        <v>550</v>
      </c>
      <c r="C45" s="280">
        <v>36000000</v>
      </c>
      <c r="D45" s="281"/>
    </row>
    <row r="46" spans="1:5" x14ac:dyDescent="0.25">
      <c r="A46" s="183"/>
      <c r="B46" s="131" t="s">
        <v>551</v>
      </c>
      <c r="C46" s="280">
        <v>0</v>
      </c>
      <c r="D46" s="281" t="s">
        <v>575</v>
      </c>
    </row>
    <row r="47" spans="1:5" x14ac:dyDescent="0.25">
      <c r="A47" s="183"/>
      <c r="B47" s="131" t="s">
        <v>552</v>
      </c>
      <c r="C47" s="280">
        <v>0</v>
      </c>
      <c r="D47" s="281" t="s">
        <v>575</v>
      </c>
    </row>
    <row r="48" spans="1:5" x14ac:dyDescent="0.25">
      <c r="A48" s="174">
        <v>3382</v>
      </c>
      <c r="B48" s="129" t="s">
        <v>235</v>
      </c>
      <c r="C48" s="209">
        <f>SUM(C49:C49)</f>
        <v>2532800</v>
      </c>
      <c r="D48" s="232" t="s">
        <v>182</v>
      </c>
    </row>
    <row r="49" spans="1:5" x14ac:dyDescent="0.25">
      <c r="A49" s="183"/>
      <c r="B49" s="131" t="s">
        <v>577</v>
      </c>
      <c r="C49" s="280">
        <v>2532800</v>
      </c>
      <c r="D49" s="281"/>
    </row>
    <row r="50" spans="1:5" ht="15" customHeight="1" x14ac:dyDescent="0.25">
      <c r="A50" s="174" t="s">
        <v>171</v>
      </c>
      <c r="B50" s="129" t="s">
        <v>208</v>
      </c>
      <c r="C50" s="270"/>
      <c r="D50" s="213"/>
    </row>
    <row r="51" spans="1:5" x14ac:dyDescent="0.25">
      <c r="A51" s="176"/>
      <c r="B51" s="147"/>
      <c r="C51" s="212"/>
      <c r="D51" s="213"/>
    </row>
    <row r="52" spans="1:5" x14ac:dyDescent="0.25">
      <c r="A52" s="174">
        <v>3388</v>
      </c>
      <c r="B52" s="129" t="s">
        <v>431</v>
      </c>
      <c r="C52" s="193">
        <f>SUM(C53:C54)</f>
        <v>6327000</v>
      </c>
      <c r="D52" s="192"/>
    </row>
    <row r="53" spans="1:5" s="28" customFormat="1" x14ac:dyDescent="0.25">
      <c r="A53" s="183"/>
      <c r="B53" s="131" t="s">
        <v>578</v>
      </c>
      <c r="C53" s="282">
        <v>6327000</v>
      </c>
      <c r="D53" s="198"/>
    </row>
    <row r="54" spans="1:5" s="28" customFormat="1" x14ac:dyDescent="0.25">
      <c r="A54" s="183"/>
      <c r="B54" s="131"/>
      <c r="C54" s="282"/>
      <c r="D54" s="198"/>
    </row>
    <row r="55" spans="1:5" x14ac:dyDescent="0.25">
      <c r="A55" s="174"/>
      <c r="B55" s="129"/>
      <c r="C55" s="193"/>
      <c r="D55" s="192"/>
    </row>
    <row r="56" spans="1:5" x14ac:dyDescent="0.25">
      <c r="A56" s="174">
        <v>511</v>
      </c>
      <c r="B56" s="129" t="s">
        <v>545</v>
      </c>
      <c r="C56" s="214">
        <v>1052100</v>
      </c>
      <c r="D56" s="336">
        <v>202203099</v>
      </c>
      <c r="E56" s="25">
        <f>D56/C56</f>
        <v>192.19</v>
      </c>
    </row>
    <row r="57" spans="1:5" x14ac:dyDescent="0.25">
      <c r="A57" s="176"/>
      <c r="B57" s="147"/>
      <c r="C57" s="193"/>
      <c r="D57" s="187" t="s">
        <v>579</v>
      </c>
    </row>
    <row r="58" spans="1:5" x14ac:dyDescent="0.25">
      <c r="A58" s="174">
        <v>642</v>
      </c>
      <c r="B58" s="129" t="s">
        <v>182</v>
      </c>
      <c r="C58" s="193"/>
      <c r="D58" s="192"/>
    </row>
    <row r="59" spans="1:5" x14ac:dyDescent="0.25">
      <c r="A59" s="176"/>
      <c r="B59" s="147"/>
      <c r="C59" s="177"/>
      <c r="D59" s="216"/>
    </row>
    <row r="60" spans="1:5" x14ac:dyDescent="0.25">
      <c r="A60" s="174">
        <v>515</v>
      </c>
      <c r="B60" s="129" t="s">
        <v>437</v>
      </c>
      <c r="C60" s="193">
        <f>SUM(C61:C63)</f>
        <v>4491573</v>
      </c>
      <c r="D60" s="192"/>
    </row>
    <row r="61" spans="1:5" x14ac:dyDescent="0.25">
      <c r="A61" s="176"/>
      <c r="B61" s="147" t="s">
        <v>502</v>
      </c>
      <c r="C61" s="217">
        <v>109524</v>
      </c>
      <c r="D61" s="218" t="s">
        <v>129</v>
      </c>
    </row>
    <row r="62" spans="1:5" x14ac:dyDescent="0.25">
      <c r="A62" s="176"/>
      <c r="B62" s="147" t="s">
        <v>547</v>
      </c>
      <c r="C62" s="217"/>
      <c r="D62" s="218"/>
    </row>
    <row r="63" spans="1:5" x14ac:dyDescent="0.25">
      <c r="A63" s="176"/>
      <c r="B63" s="147" t="s">
        <v>546</v>
      </c>
      <c r="C63" s="217">
        <v>4382049</v>
      </c>
      <c r="D63" s="218" t="s">
        <v>129</v>
      </c>
    </row>
    <row r="64" spans="1:5" x14ac:dyDescent="0.25">
      <c r="A64" s="176"/>
      <c r="B64" s="147"/>
      <c r="C64" s="217"/>
      <c r="D64" s="218"/>
    </row>
    <row r="65" spans="1:4" x14ac:dyDescent="0.25">
      <c r="A65" s="174">
        <v>635</v>
      </c>
      <c r="B65" s="129" t="s">
        <v>182</v>
      </c>
      <c r="C65" s="193"/>
      <c r="D65" s="192"/>
    </row>
    <row r="66" spans="1:4" x14ac:dyDescent="0.25">
      <c r="A66" s="174"/>
      <c r="B66" s="129"/>
      <c r="C66" s="193"/>
      <c r="D66" s="192"/>
    </row>
    <row r="67" spans="1:4" ht="37.5" customHeight="1" x14ac:dyDescent="0.25">
      <c r="A67" s="174" t="s">
        <v>442</v>
      </c>
      <c r="B67" s="271"/>
      <c r="C67" s="605"/>
      <c r="D67" s="595"/>
    </row>
    <row r="68" spans="1:4" x14ac:dyDescent="0.25">
      <c r="A68" s="176"/>
      <c r="B68" s="147"/>
      <c r="C68" s="614"/>
      <c r="D68" s="615"/>
    </row>
    <row r="69" spans="1:4" ht="45.75" customHeight="1" x14ac:dyDescent="0.25">
      <c r="A69" s="176"/>
      <c r="B69" s="147"/>
      <c r="C69" s="616" t="s">
        <v>413</v>
      </c>
      <c r="D69" s="617"/>
    </row>
    <row r="70" spans="1:4" x14ac:dyDescent="0.25">
      <c r="A70" s="176"/>
      <c r="B70" s="147"/>
      <c r="C70" s="616" t="s">
        <v>412</v>
      </c>
      <c r="D70" s="617"/>
    </row>
    <row r="71" spans="1:4" ht="72" customHeight="1" thickBot="1" x14ac:dyDescent="0.3">
      <c r="A71" s="219"/>
      <c r="B71" s="220"/>
      <c r="C71" s="618" t="s">
        <v>415</v>
      </c>
      <c r="D71" s="619"/>
    </row>
    <row r="72" spans="1:4" ht="14.4" thickTop="1" x14ac:dyDescent="0.25"/>
  </sheetData>
  <mergeCells count="10">
    <mergeCell ref="C68:D68"/>
    <mergeCell ref="C69:D69"/>
    <mergeCell ref="C70:D70"/>
    <mergeCell ref="C71:D71"/>
    <mergeCell ref="A5:B7"/>
    <mergeCell ref="C9:D9"/>
    <mergeCell ref="C10:D10"/>
    <mergeCell ref="C19:D19"/>
    <mergeCell ref="C20:D20"/>
    <mergeCell ref="C67:D67"/>
  </mergeCells>
  <pageMargins left="0.7" right="0.7" top="0.75" bottom="0.75"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P82"/>
  <sheetViews>
    <sheetView workbookViewId="0">
      <pane ySplit="1" topLeftCell="A44" activePane="bottomLeft" state="frozen"/>
      <selection activeCell="C20" sqref="C20:D20"/>
      <selection pane="bottomLeft" activeCell="C20" sqref="C20:D20"/>
    </sheetView>
  </sheetViews>
  <sheetFormatPr defaultRowHeight="13.8" x14ac:dyDescent="0.25"/>
  <cols>
    <col min="1" max="1" width="11.09765625" customWidth="1"/>
    <col min="2" max="2" width="34.09765625" customWidth="1"/>
    <col min="3" max="3" width="15.09765625" customWidth="1"/>
    <col min="4" max="6" width="15.69921875" customWidth="1"/>
    <col min="7" max="7" width="15.59765625" customWidth="1"/>
    <col min="8" max="9" width="16.09765625" customWidth="1"/>
    <col min="10" max="10" width="10.69921875" bestFit="1" customWidth="1"/>
    <col min="11" max="11" width="16.09765625" customWidth="1"/>
    <col min="12" max="13" width="14.296875" style="242" bestFit="1" customWidth="1"/>
    <col min="14" max="14" width="9.69921875" style="242" bestFit="1" customWidth="1"/>
    <col min="15" max="15" width="12.296875" style="242" bestFit="1" customWidth="1"/>
  </cols>
  <sheetData>
    <row r="1" spans="1:15" x14ac:dyDescent="0.25">
      <c r="A1" s="363" t="s">
        <v>7</v>
      </c>
      <c r="B1" s="363" t="s">
        <v>238</v>
      </c>
      <c r="C1" s="363" t="s">
        <v>239</v>
      </c>
      <c r="D1" s="363" t="s">
        <v>240</v>
      </c>
      <c r="E1" s="363" t="s">
        <v>450</v>
      </c>
      <c r="F1" s="363" t="s">
        <v>451</v>
      </c>
      <c r="G1" s="363" t="s">
        <v>243</v>
      </c>
      <c r="H1" s="363" t="s">
        <v>244</v>
      </c>
      <c r="I1" s="364" t="s">
        <v>599</v>
      </c>
      <c r="J1" s="364" t="s">
        <v>600</v>
      </c>
      <c r="K1" s="364" t="s">
        <v>601</v>
      </c>
      <c r="L1" s="237"/>
    </row>
    <row r="2" spans="1:15" x14ac:dyDescent="0.25">
      <c r="A2" s="324" t="s">
        <v>245</v>
      </c>
      <c r="B2" s="324" t="s">
        <v>246</v>
      </c>
      <c r="C2" s="325">
        <v>681167374</v>
      </c>
      <c r="D2" s="325"/>
      <c r="E2" s="325">
        <v>409882023</v>
      </c>
      <c r="F2" s="325">
        <v>594817872</v>
      </c>
      <c r="G2" s="325">
        <v>496231525</v>
      </c>
      <c r="H2" s="325"/>
      <c r="I2" s="228"/>
      <c r="J2" s="228"/>
      <c r="K2" s="228"/>
      <c r="L2" s="237">
        <v>496273325</v>
      </c>
      <c r="N2" s="242">
        <f>G2-L2</f>
        <v>-41800</v>
      </c>
      <c r="O2" s="242">
        <f>H2-M2</f>
        <v>0</v>
      </c>
    </row>
    <row r="3" spans="1:15" x14ac:dyDescent="0.25">
      <c r="A3" s="328" t="s">
        <v>247</v>
      </c>
      <c r="B3" s="328" t="s">
        <v>248</v>
      </c>
      <c r="C3" s="329">
        <v>681167374</v>
      </c>
      <c r="D3" s="329"/>
      <c r="E3" s="329">
        <v>409882023</v>
      </c>
      <c r="F3" s="329">
        <v>594817872</v>
      </c>
      <c r="G3" s="329">
        <v>496231525</v>
      </c>
      <c r="H3" s="329"/>
      <c r="I3" s="224"/>
      <c r="J3" s="224"/>
      <c r="K3" s="224"/>
      <c r="L3" s="242">
        <v>496273325</v>
      </c>
      <c r="N3" s="242">
        <f t="shared" ref="N3:N59" si="0">G3-L3</f>
        <v>-41800</v>
      </c>
      <c r="O3" s="242">
        <f t="shared" ref="O3:O59" si="1">H3-M3</f>
        <v>0</v>
      </c>
    </row>
    <row r="4" spans="1:15" x14ac:dyDescent="0.25">
      <c r="A4" s="320" t="s">
        <v>200</v>
      </c>
      <c r="B4" s="320" t="s">
        <v>212</v>
      </c>
      <c r="C4" s="321">
        <v>24835996</v>
      </c>
      <c r="D4" s="321"/>
      <c r="E4" s="321">
        <v>3402</v>
      </c>
      <c r="F4" s="321"/>
      <c r="G4" s="321">
        <v>24839398</v>
      </c>
      <c r="H4" s="321"/>
      <c r="I4" s="248">
        <v>24839398</v>
      </c>
      <c r="J4" s="224">
        <f>I4-G4</f>
        <v>0</v>
      </c>
      <c r="K4" s="360" t="s">
        <v>129</v>
      </c>
      <c r="L4" s="247">
        <v>24839398</v>
      </c>
      <c r="N4" s="242">
        <f t="shared" si="0"/>
        <v>0</v>
      </c>
      <c r="O4" s="242">
        <f t="shared" si="1"/>
        <v>0</v>
      </c>
    </row>
    <row r="5" spans="1:15" x14ac:dyDescent="0.25">
      <c r="A5" s="328" t="s">
        <v>249</v>
      </c>
      <c r="B5" s="328" t="s">
        <v>213</v>
      </c>
      <c r="C5" s="329">
        <v>656331378</v>
      </c>
      <c r="D5" s="329"/>
      <c r="E5" s="329">
        <v>409878621</v>
      </c>
      <c r="F5" s="329">
        <v>594817872</v>
      </c>
      <c r="G5" s="329">
        <v>471392127</v>
      </c>
      <c r="H5" s="329"/>
      <c r="I5" s="224">
        <v>471433927</v>
      </c>
      <c r="J5" s="224">
        <f>I5-G5</f>
        <v>41800</v>
      </c>
      <c r="K5" s="225" t="s">
        <v>581</v>
      </c>
      <c r="L5" s="242">
        <v>471433927</v>
      </c>
      <c r="N5" s="242">
        <f t="shared" si="0"/>
        <v>-41800</v>
      </c>
      <c r="O5" s="242">
        <f t="shared" si="1"/>
        <v>0</v>
      </c>
    </row>
    <row r="6" spans="1:15" x14ac:dyDescent="0.25">
      <c r="A6" s="324" t="s">
        <v>250</v>
      </c>
      <c r="B6" s="324" t="s">
        <v>251</v>
      </c>
      <c r="C6" s="325"/>
      <c r="D6" s="325"/>
      <c r="E6" s="325"/>
      <c r="F6" s="325"/>
      <c r="G6" s="325"/>
      <c r="H6" s="325"/>
      <c r="I6" s="228"/>
      <c r="J6" s="228"/>
      <c r="K6" s="228"/>
      <c r="L6" s="237"/>
      <c r="N6" s="242">
        <f t="shared" si="0"/>
        <v>0</v>
      </c>
      <c r="O6" s="242">
        <f t="shared" si="1"/>
        <v>0</v>
      </c>
    </row>
    <row r="7" spans="1:15" x14ac:dyDescent="0.25">
      <c r="A7" s="328" t="s">
        <v>252</v>
      </c>
      <c r="B7" s="328" t="s">
        <v>253</v>
      </c>
      <c r="C7" s="329"/>
      <c r="D7" s="329"/>
      <c r="E7" s="329"/>
      <c r="F7" s="329"/>
      <c r="G7" s="329"/>
      <c r="H7" s="329"/>
      <c r="I7" s="224"/>
      <c r="J7" s="224"/>
      <c r="K7" s="224"/>
      <c r="N7" s="242">
        <f t="shared" si="0"/>
        <v>0</v>
      </c>
      <c r="O7" s="242">
        <f t="shared" si="1"/>
        <v>0</v>
      </c>
    </row>
    <row r="8" spans="1:15" x14ac:dyDescent="0.25">
      <c r="A8" s="324" t="s">
        <v>254</v>
      </c>
      <c r="B8" s="324" t="s">
        <v>255</v>
      </c>
      <c r="C8" s="325">
        <v>1121632520</v>
      </c>
      <c r="D8" s="325"/>
      <c r="E8" s="325"/>
      <c r="F8" s="325"/>
      <c r="G8" s="325">
        <v>1121632520</v>
      </c>
      <c r="H8" s="325"/>
      <c r="I8" s="228"/>
      <c r="J8" s="228"/>
      <c r="K8" s="228" t="s">
        <v>129</v>
      </c>
      <c r="L8" s="237">
        <v>1121632520</v>
      </c>
      <c r="N8" s="242">
        <f t="shared" si="0"/>
        <v>0</v>
      </c>
      <c r="O8" s="242">
        <f t="shared" si="1"/>
        <v>0</v>
      </c>
    </row>
    <row r="9" spans="1:15" x14ac:dyDescent="0.25">
      <c r="A9" s="328" t="s">
        <v>256</v>
      </c>
      <c r="B9" s="328" t="s">
        <v>257</v>
      </c>
      <c r="C9" s="329">
        <v>1121632520</v>
      </c>
      <c r="D9" s="329"/>
      <c r="E9" s="329"/>
      <c r="F9" s="329"/>
      <c r="G9" s="329">
        <v>1121632520</v>
      </c>
      <c r="H9" s="329"/>
      <c r="I9" s="224"/>
      <c r="J9" s="224"/>
      <c r="K9" s="224"/>
      <c r="L9" s="242">
        <v>1121632520</v>
      </c>
      <c r="N9" s="242">
        <f t="shared" si="0"/>
        <v>0</v>
      </c>
      <c r="O9" s="242">
        <f t="shared" si="1"/>
        <v>0</v>
      </c>
    </row>
    <row r="10" spans="1:15" x14ac:dyDescent="0.25">
      <c r="A10" s="324" t="s">
        <v>258</v>
      </c>
      <c r="B10" s="324" t="s">
        <v>259</v>
      </c>
      <c r="C10" s="325">
        <v>413482005</v>
      </c>
      <c r="D10" s="325"/>
      <c r="E10" s="325">
        <v>202203099</v>
      </c>
      <c r="F10" s="325">
        <v>413482005</v>
      </c>
      <c r="G10" s="325">
        <v>202203099</v>
      </c>
      <c r="H10" s="325"/>
      <c r="I10" s="228">
        <v>202203099</v>
      </c>
      <c r="J10" s="228">
        <f>I10-G10</f>
        <v>0</v>
      </c>
      <c r="K10" s="256" t="s">
        <v>587</v>
      </c>
      <c r="L10" s="237">
        <v>202203099</v>
      </c>
      <c r="N10" s="242">
        <f t="shared" si="0"/>
        <v>0</v>
      </c>
      <c r="O10" s="242">
        <f t="shared" si="1"/>
        <v>0</v>
      </c>
    </row>
    <row r="11" spans="1:15" x14ac:dyDescent="0.25">
      <c r="A11" s="328" t="s">
        <v>260</v>
      </c>
      <c r="B11" s="328" t="s">
        <v>261</v>
      </c>
      <c r="C11" s="329">
        <v>413482005</v>
      </c>
      <c r="D11" s="329"/>
      <c r="E11" s="329">
        <v>202203099</v>
      </c>
      <c r="F11" s="329">
        <v>413482005</v>
      </c>
      <c r="G11" s="329">
        <v>202203099</v>
      </c>
      <c r="H11" s="329"/>
      <c r="I11" s="224"/>
      <c r="J11" s="224"/>
      <c r="K11" s="224"/>
      <c r="L11" s="242">
        <v>202203099</v>
      </c>
      <c r="N11" s="242">
        <f t="shared" si="0"/>
        <v>0</v>
      </c>
      <c r="O11" s="242">
        <f t="shared" si="1"/>
        <v>0</v>
      </c>
    </row>
    <row r="12" spans="1:15" x14ac:dyDescent="0.25">
      <c r="A12" s="328" t="s">
        <v>262</v>
      </c>
      <c r="B12" s="328" t="s">
        <v>263</v>
      </c>
      <c r="C12" s="329">
        <v>413482005</v>
      </c>
      <c r="D12" s="329"/>
      <c r="E12" s="329">
        <v>202203099</v>
      </c>
      <c r="F12" s="329">
        <v>413482005</v>
      </c>
      <c r="G12" s="329">
        <v>202203099</v>
      </c>
      <c r="H12" s="329"/>
      <c r="I12" s="224"/>
      <c r="J12" s="224"/>
      <c r="K12" s="224"/>
      <c r="L12" s="242">
        <v>202203099</v>
      </c>
      <c r="N12" s="242">
        <f t="shared" si="0"/>
        <v>0</v>
      </c>
      <c r="O12" s="242">
        <f t="shared" si="1"/>
        <v>0</v>
      </c>
    </row>
    <row r="13" spans="1:15" x14ac:dyDescent="0.25">
      <c r="A13" s="328" t="s">
        <v>264</v>
      </c>
      <c r="B13" s="328" t="s">
        <v>265</v>
      </c>
      <c r="C13" s="329">
        <v>413482005</v>
      </c>
      <c r="D13" s="329"/>
      <c r="E13" s="329">
        <v>202203099</v>
      </c>
      <c r="F13" s="329">
        <v>413482005</v>
      </c>
      <c r="G13" s="329">
        <v>202203099</v>
      </c>
      <c r="H13" s="329"/>
      <c r="I13" s="224"/>
      <c r="J13" s="224"/>
      <c r="K13" s="224"/>
      <c r="L13" s="242">
        <v>202203099</v>
      </c>
      <c r="N13" s="242">
        <f t="shared" si="0"/>
        <v>0</v>
      </c>
      <c r="O13" s="242">
        <f t="shared" si="1"/>
        <v>0</v>
      </c>
    </row>
    <row r="14" spans="1:15" x14ac:dyDescent="0.25">
      <c r="A14" s="324" t="s">
        <v>266</v>
      </c>
      <c r="B14" s="324" t="s">
        <v>267</v>
      </c>
      <c r="C14" s="325">
        <v>940231433</v>
      </c>
      <c r="D14" s="325"/>
      <c r="E14" s="325">
        <v>4255058</v>
      </c>
      <c r="F14" s="325"/>
      <c r="G14" s="325">
        <v>944486491</v>
      </c>
      <c r="H14" s="325"/>
      <c r="I14" s="228">
        <v>944486491</v>
      </c>
      <c r="J14" s="228"/>
      <c r="K14" s="228" t="s">
        <v>129</v>
      </c>
      <c r="L14" s="237">
        <v>944486491</v>
      </c>
      <c r="N14" s="242">
        <f t="shared" si="0"/>
        <v>0</v>
      </c>
      <c r="O14" s="242">
        <f t="shared" si="1"/>
        <v>0</v>
      </c>
    </row>
    <row r="15" spans="1:15" x14ac:dyDescent="0.25">
      <c r="A15" s="328" t="s">
        <v>268</v>
      </c>
      <c r="B15" s="328" t="s">
        <v>269</v>
      </c>
      <c r="C15" s="329">
        <v>940231433</v>
      </c>
      <c r="D15" s="329"/>
      <c r="E15" s="329">
        <v>4255058</v>
      </c>
      <c r="F15" s="329"/>
      <c r="G15" s="329">
        <v>944486491</v>
      </c>
      <c r="H15" s="329"/>
      <c r="I15" s="224"/>
      <c r="J15" s="224"/>
      <c r="K15" s="224"/>
      <c r="L15" s="242">
        <v>944486491</v>
      </c>
      <c r="N15" s="242">
        <f t="shared" si="0"/>
        <v>0</v>
      </c>
      <c r="O15" s="242">
        <f t="shared" si="1"/>
        <v>0</v>
      </c>
    </row>
    <row r="16" spans="1:15" x14ac:dyDescent="0.25">
      <c r="A16" s="328" t="s">
        <v>270</v>
      </c>
      <c r="B16" s="328" t="s">
        <v>269</v>
      </c>
      <c r="C16" s="329">
        <v>940231433</v>
      </c>
      <c r="D16" s="329"/>
      <c r="E16" s="329">
        <v>4255058</v>
      </c>
      <c r="F16" s="329"/>
      <c r="G16" s="329">
        <v>944486491</v>
      </c>
      <c r="H16" s="329"/>
      <c r="I16" s="224"/>
      <c r="J16" s="224"/>
      <c r="K16" s="224"/>
      <c r="L16" s="242">
        <v>944486491</v>
      </c>
      <c r="N16" s="242">
        <f t="shared" si="0"/>
        <v>0</v>
      </c>
      <c r="O16" s="242">
        <f t="shared" si="1"/>
        <v>0</v>
      </c>
    </row>
    <row r="17" spans="1:15" x14ac:dyDescent="0.25">
      <c r="A17" s="324" t="s">
        <v>271</v>
      </c>
      <c r="B17" s="324" t="s">
        <v>272</v>
      </c>
      <c r="C17" s="325">
        <v>14983782</v>
      </c>
      <c r="D17" s="325"/>
      <c r="E17" s="325">
        <v>4382049</v>
      </c>
      <c r="F17" s="325"/>
      <c r="G17" s="325">
        <v>19365831</v>
      </c>
      <c r="H17" s="325"/>
      <c r="I17" s="228">
        <v>19365831</v>
      </c>
      <c r="J17" s="228"/>
      <c r="K17" s="228" t="s">
        <v>129</v>
      </c>
      <c r="L17" s="237">
        <v>19365831</v>
      </c>
      <c r="N17" s="242">
        <f t="shared" si="0"/>
        <v>0</v>
      </c>
      <c r="O17" s="242">
        <f t="shared" si="1"/>
        <v>0</v>
      </c>
    </row>
    <row r="18" spans="1:15" x14ac:dyDescent="0.25">
      <c r="A18" s="328" t="s">
        <v>273</v>
      </c>
      <c r="B18" s="328" t="s">
        <v>272</v>
      </c>
      <c r="C18" s="329">
        <v>14983782</v>
      </c>
      <c r="D18" s="329"/>
      <c r="E18" s="329">
        <v>4382049</v>
      </c>
      <c r="F18" s="329"/>
      <c r="G18" s="329">
        <v>19365831</v>
      </c>
      <c r="H18" s="329"/>
      <c r="I18" s="224"/>
      <c r="J18" s="224"/>
      <c r="K18" s="224"/>
      <c r="L18" s="242">
        <v>19365831</v>
      </c>
      <c r="N18" s="242">
        <f t="shared" si="0"/>
        <v>0</v>
      </c>
      <c r="O18" s="242">
        <f t="shared" si="1"/>
        <v>0</v>
      </c>
    </row>
    <row r="19" spans="1:15" x14ac:dyDescent="0.25">
      <c r="A19" s="328" t="s">
        <v>274</v>
      </c>
      <c r="B19" s="328" t="s">
        <v>275</v>
      </c>
      <c r="C19" s="329">
        <v>14983782</v>
      </c>
      <c r="D19" s="329"/>
      <c r="E19" s="329">
        <v>4382049</v>
      </c>
      <c r="F19" s="329"/>
      <c r="G19" s="329">
        <v>19365831</v>
      </c>
      <c r="H19" s="329"/>
      <c r="I19" s="224"/>
      <c r="J19" s="224"/>
      <c r="K19" s="224"/>
      <c r="L19" s="242">
        <v>19365831</v>
      </c>
      <c r="N19" s="242">
        <f t="shared" si="0"/>
        <v>0</v>
      </c>
      <c r="O19" s="242">
        <f t="shared" si="1"/>
        <v>0</v>
      </c>
    </row>
    <row r="20" spans="1:15" x14ac:dyDescent="0.25">
      <c r="A20" s="328" t="s">
        <v>276</v>
      </c>
      <c r="B20" s="328" t="s">
        <v>277</v>
      </c>
      <c r="C20" s="329">
        <v>14983782</v>
      </c>
      <c r="D20" s="329"/>
      <c r="E20" s="329">
        <v>4382049</v>
      </c>
      <c r="F20" s="329"/>
      <c r="G20" s="329">
        <v>19365831</v>
      </c>
      <c r="H20" s="329"/>
      <c r="I20" s="224"/>
      <c r="J20" s="224"/>
      <c r="K20" s="224"/>
      <c r="L20" s="242">
        <v>19365831</v>
      </c>
      <c r="N20" s="242">
        <f t="shared" si="0"/>
        <v>0</v>
      </c>
      <c r="O20" s="242">
        <f t="shared" si="1"/>
        <v>0</v>
      </c>
    </row>
    <row r="21" spans="1:15" x14ac:dyDescent="0.25">
      <c r="A21" s="328" t="s">
        <v>278</v>
      </c>
      <c r="B21" s="328" t="s">
        <v>279</v>
      </c>
      <c r="C21" s="329">
        <v>14983782</v>
      </c>
      <c r="D21" s="329"/>
      <c r="E21" s="329">
        <v>4382049</v>
      </c>
      <c r="F21" s="329"/>
      <c r="G21" s="329">
        <v>19365831</v>
      </c>
      <c r="H21" s="329"/>
      <c r="I21" s="224"/>
      <c r="J21" s="224"/>
      <c r="K21" s="224"/>
      <c r="L21" s="242">
        <v>19365831</v>
      </c>
      <c r="N21" s="242">
        <f t="shared" si="0"/>
        <v>0</v>
      </c>
      <c r="O21" s="242">
        <f t="shared" si="1"/>
        <v>0</v>
      </c>
    </row>
    <row r="22" spans="1:15" x14ac:dyDescent="0.25">
      <c r="A22" s="324" t="s">
        <v>280</v>
      </c>
      <c r="B22" s="324" t="s">
        <v>281</v>
      </c>
      <c r="C22" s="325"/>
      <c r="D22" s="325"/>
      <c r="E22" s="325">
        <v>349714359</v>
      </c>
      <c r="F22" s="325">
        <v>349714359</v>
      </c>
      <c r="G22" s="325"/>
      <c r="H22" s="325"/>
      <c r="I22" s="228"/>
      <c r="J22" s="228"/>
      <c r="K22" s="228"/>
      <c r="L22" s="237"/>
      <c r="N22" s="242">
        <f t="shared" si="0"/>
        <v>0</v>
      </c>
      <c r="O22" s="242">
        <f t="shared" si="1"/>
        <v>0</v>
      </c>
    </row>
    <row r="23" spans="1:15" x14ac:dyDescent="0.25">
      <c r="A23" s="324" t="s">
        <v>282</v>
      </c>
      <c r="B23" s="324" t="s">
        <v>283</v>
      </c>
      <c r="C23" s="325">
        <v>281836800</v>
      </c>
      <c r="D23" s="325"/>
      <c r="E23" s="325"/>
      <c r="F23" s="325"/>
      <c r="G23" s="325">
        <v>281836800</v>
      </c>
      <c r="H23" s="325"/>
      <c r="I23" s="228">
        <v>142983381</v>
      </c>
      <c r="J23" s="228"/>
      <c r="K23" s="228" t="s">
        <v>129</v>
      </c>
      <c r="L23" s="237">
        <v>281836800</v>
      </c>
      <c r="N23" s="242">
        <f t="shared" si="0"/>
        <v>0</v>
      </c>
      <c r="O23" s="242">
        <f t="shared" si="1"/>
        <v>0</v>
      </c>
    </row>
    <row r="24" spans="1:15" x14ac:dyDescent="0.25">
      <c r="A24" s="328" t="s">
        <v>284</v>
      </c>
      <c r="B24" s="328" t="s">
        <v>285</v>
      </c>
      <c r="C24" s="329">
        <v>281836800</v>
      </c>
      <c r="D24" s="329"/>
      <c r="E24" s="329"/>
      <c r="F24" s="329"/>
      <c r="G24" s="329">
        <v>281836800</v>
      </c>
      <c r="H24" s="329"/>
      <c r="I24" s="224"/>
      <c r="J24" s="224"/>
      <c r="K24" s="224"/>
      <c r="L24" s="242">
        <v>281836800</v>
      </c>
      <c r="N24" s="242">
        <f t="shared" si="0"/>
        <v>0</v>
      </c>
      <c r="O24" s="242">
        <f t="shared" si="1"/>
        <v>0</v>
      </c>
    </row>
    <row r="25" spans="1:15" x14ac:dyDescent="0.25">
      <c r="A25" s="324" t="s">
        <v>286</v>
      </c>
      <c r="B25" s="324" t="s">
        <v>287</v>
      </c>
      <c r="C25" s="325"/>
      <c r="D25" s="325">
        <v>135154581</v>
      </c>
      <c r="E25" s="325"/>
      <c r="F25" s="325">
        <v>7828800</v>
      </c>
      <c r="G25" s="325"/>
      <c r="H25" s="325">
        <v>142983381</v>
      </c>
      <c r="I25" s="228">
        <v>142983381</v>
      </c>
      <c r="J25" s="228"/>
      <c r="K25" s="228" t="s">
        <v>129</v>
      </c>
      <c r="L25" s="237"/>
      <c r="M25" s="242">
        <v>142983381</v>
      </c>
      <c r="N25" s="242">
        <f t="shared" si="0"/>
        <v>0</v>
      </c>
      <c r="O25" s="242">
        <f t="shared" si="1"/>
        <v>0</v>
      </c>
    </row>
    <row r="26" spans="1:15" x14ac:dyDescent="0.25">
      <c r="A26" s="328" t="s">
        <v>288</v>
      </c>
      <c r="B26" s="328" t="s">
        <v>289</v>
      </c>
      <c r="C26" s="329"/>
      <c r="D26" s="329">
        <v>135154581</v>
      </c>
      <c r="E26" s="329"/>
      <c r="F26" s="329">
        <v>7828800</v>
      </c>
      <c r="G26" s="329"/>
      <c r="H26" s="329">
        <v>142983381</v>
      </c>
      <c r="I26" s="224"/>
      <c r="J26" s="224"/>
      <c r="K26" s="224"/>
      <c r="M26" s="242">
        <v>142983381</v>
      </c>
      <c r="N26" s="242">
        <f t="shared" si="0"/>
        <v>0</v>
      </c>
      <c r="O26" s="242">
        <f t="shared" si="1"/>
        <v>0</v>
      </c>
    </row>
    <row r="27" spans="1:15" x14ac:dyDescent="0.25">
      <c r="A27" s="328" t="s">
        <v>290</v>
      </c>
      <c r="B27" s="328" t="s">
        <v>291</v>
      </c>
      <c r="C27" s="329"/>
      <c r="D27" s="329">
        <v>135154581</v>
      </c>
      <c r="E27" s="329"/>
      <c r="F27" s="329">
        <v>7828800</v>
      </c>
      <c r="G27" s="329"/>
      <c r="H27" s="329">
        <v>142983381</v>
      </c>
      <c r="I27" s="224"/>
      <c r="J27" s="224"/>
      <c r="K27" s="224"/>
      <c r="M27" s="242">
        <v>142983381</v>
      </c>
      <c r="N27" s="242">
        <f t="shared" si="0"/>
        <v>0</v>
      </c>
      <c r="O27" s="242">
        <f t="shared" si="1"/>
        <v>0</v>
      </c>
    </row>
    <row r="28" spans="1:15" x14ac:dyDescent="0.25">
      <c r="A28" s="324" t="s">
        <v>292</v>
      </c>
      <c r="B28" s="324" t="s">
        <v>293</v>
      </c>
      <c r="C28" s="325">
        <v>196845895</v>
      </c>
      <c r="D28" s="325"/>
      <c r="E28" s="325">
        <v>2181818</v>
      </c>
      <c r="F28" s="325">
        <v>35528393</v>
      </c>
      <c r="G28" s="325">
        <v>163499320</v>
      </c>
      <c r="H28" s="325"/>
      <c r="I28" s="228"/>
      <c r="J28" s="228"/>
      <c r="K28" s="228"/>
      <c r="L28" s="237">
        <v>163499320</v>
      </c>
      <c r="N28" s="242">
        <f t="shared" si="0"/>
        <v>0</v>
      </c>
      <c r="O28" s="242">
        <f t="shared" si="1"/>
        <v>0</v>
      </c>
    </row>
    <row r="29" spans="1:15" x14ac:dyDescent="0.25">
      <c r="A29" s="328" t="s">
        <v>294</v>
      </c>
      <c r="B29" s="328" t="s">
        <v>295</v>
      </c>
      <c r="C29" s="329">
        <v>173487878</v>
      </c>
      <c r="D29" s="329"/>
      <c r="E29" s="329"/>
      <c r="F29" s="329">
        <v>32407956</v>
      </c>
      <c r="G29" s="329">
        <v>141079922</v>
      </c>
      <c r="H29" s="329"/>
      <c r="I29" s="224"/>
      <c r="J29" s="224"/>
      <c r="K29" s="224"/>
      <c r="L29" s="242">
        <v>141079922</v>
      </c>
      <c r="N29" s="242">
        <f t="shared" si="0"/>
        <v>0</v>
      </c>
      <c r="O29" s="242">
        <f t="shared" si="1"/>
        <v>0</v>
      </c>
    </row>
    <row r="30" spans="1:15" x14ac:dyDescent="0.25">
      <c r="A30" s="328" t="s">
        <v>296</v>
      </c>
      <c r="B30" s="328" t="s">
        <v>297</v>
      </c>
      <c r="C30" s="329">
        <v>23358017</v>
      </c>
      <c r="D30" s="329"/>
      <c r="E30" s="329">
        <v>2181818</v>
      </c>
      <c r="F30" s="329">
        <v>3120437</v>
      </c>
      <c r="G30" s="329">
        <v>22419398</v>
      </c>
      <c r="H30" s="329"/>
      <c r="I30" s="224"/>
      <c r="J30" s="224"/>
      <c r="K30" s="224"/>
      <c r="L30" s="242">
        <v>22419398</v>
      </c>
      <c r="N30" s="242">
        <f t="shared" si="0"/>
        <v>0</v>
      </c>
      <c r="O30" s="242">
        <f t="shared" si="1"/>
        <v>0</v>
      </c>
    </row>
    <row r="31" spans="1:15" x14ac:dyDescent="0.25">
      <c r="A31" s="324" t="s">
        <v>298</v>
      </c>
      <c r="B31" s="324" t="s">
        <v>299</v>
      </c>
      <c r="C31" s="325">
        <v>27312000</v>
      </c>
      <c r="D31" s="325"/>
      <c r="E31" s="325"/>
      <c r="F31" s="325"/>
      <c r="G31" s="325">
        <v>27312000</v>
      </c>
      <c r="H31" s="325"/>
      <c r="I31" s="228"/>
      <c r="J31" s="228"/>
      <c r="K31" s="228" t="s">
        <v>129</v>
      </c>
      <c r="L31" s="237">
        <v>27312000</v>
      </c>
      <c r="N31" s="242">
        <f t="shared" si="0"/>
        <v>0</v>
      </c>
      <c r="O31" s="242">
        <f t="shared" si="1"/>
        <v>0</v>
      </c>
    </row>
    <row r="32" spans="1:15" x14ac:dyDescent="0.25">
      <c r="A32" s="324" t="s">
        <v>300</v>
      </c>
      <c r="B32" s="324" t="s">
        <v>301</v>
      </c>
      <c r="C32" s="325">
        <v>540517</v>
      </c>
      <c r="D32" s="325">
        <v>17477500</v>
      </c>
      <c r="E32" s="325">
        <v>45837345</v>
      </c>
      <c r="F32" s="325">
        <v>47553642</v>
      </c>
      <c r="G32" s="325">
        <v>513621</v>
      </c>
      <c r="H32" s="325">
        <v>19166901</v>
      </c>
      <c r="I32" s="228"/>
      <c r="J32" s="228"/>
      <c r="K32" s="228"/>
      <c r="L32" s="237">
        <v>513621</v>
      </c>
      <c r="M32" s="242">
        <v>19166901</v>
      </c>
      <c r="N32" s="242">
        <f t="shared" si="0"/>
        <v>0</v>
      </c>
      <c r="O32" s="242">
        <f t="shared" si="1"/>
        <v>0</v>
      </c>
    </row>
    <row r="33" spans="1:15" x14ac:dyDescent="0.25">
      <c r="A33" s="328" t="s">
        <v>302</v>
      </c>
      <c r="B33" s="328" t="s">
        <v>303</v>
      </c>
      <c r="C33" s="329">
        <v>540517</v>
      </c>
      <c r="D33" s="329">
        <v>17477500</v>
      </c>
      <c r="E33" s="329">
        <v>45837345</v>
      </c>
      <c r="F33" s="329">
        <v>47553642</v>
      </c>
      <c r="G33" s="329">
        <v>513621</v>
      </c>
      <c r="H33" s="329">
        <v>19166901</v>
      </c>
      <c r="I33" s="224"/>
      <c r="J33" s="224"/>
      <c r="K33" s="224"/>
      <c r="L33" s="242">
        <v>513621</v>
      </c>
      <c r="M33" s="242">
        <v>19166901</v>
      </c>
      <c r="N33" s="242">
        <f t="shared" si="0"/>
        <v>0</v>
      </c>
      <c r="O33" s="242">
        <f t="shared" si="1"/>
        <v>0</v>
      </c>
    </row>
    <row r="34" spans="1:15" x14ac:dyDescent="0.25">
      <c r="A34" s="328" t="s">
        <v>304</v>
      </c>
      <c r="B34" s="328" t="s">
        <v>305</v>
      </c>
      <c r="C34" s="329">
        <v>540517</v>
      </c>
      <c r="D34" s="329">
        <v>17477500</v>
      </c>
      <c r="E34" s="329">
        <v>45837345</v>
      </c>
      <c r="F34" s="329">
        <v>47553642</v>
      </c>
      <c r="G34" s="329">
        <v>513621</v>
      </c>
      <c r="H34" s="329">
        <v>19166901</v>
      </c>
      <c r="I34" s="224"/>
      <c r="J34" s="224"/>
      <c r="K34" s="224"/>
      <c r="L34" s="242">
        <v>513621</v>
      </c>
      <c r="M34" s="242">
        <v>19166901</v>
      </c>
      <c r="N34" s="242">
        <f t="shared" si="0"/>
        <v>0</v>
      </c>
      <c r="O34" s="242">
        <f t="shared" si="1"/>
        <v>0</v>
      </c>
    </row>
    <row r="35" spans="1:15" x14ac:dyDescent="0.25">
      <c r="A35" s="328" t="s">
        <v>306</v>
      </c>
      <c r="B35" s="328" t="s">
        <v>307</v>
      </c>
      <c r="C35" s="329">
        <v>540517</v>
      </c>
      <c r="D35" s="329">
        <v>17477500</v>
      </c>
      <c r="E35" s="329">
        <v>45837345</v>
      </c>
      <c r="F35" s="329">
        <v>47553642</v>
      </c>
      <c r="G35" s="329">
        <v>513621</v>
      </c>
      <c r="H35" s="329">
        <v>19166901</v>
      </c>
      <c r="I35" s="224"/>
      <c r="J35" s="224"/>
      <c r="K35" s="224"/>
      <c r="L35" s="242">
        <v>513621</v>
      </c>
      <c r="M35" s="242">
        <v>19166901</v>
      </c>
      <c r="N35" s="242">
        <f t="shared" si="0"/>
        <v>0</v>
      </c>
      <c r="O35" s="242">
        <f t="shared" si="1"/>
        <v>0</v>
      </c>
    </row>
    <row r="36" spans="1:15" x14ac:dyDescent="0.25">
      <c r="A36" s="324" t="s">
        <v>308</v>
      </c>
      <c r="B36" s="324" t="s">
        <v>309</v>
      </c>
      <c r="C36" s="325"/>
      <c r="D36" s="325">
        <v>61205725</v>
      </c>
      <c r="E36" s="325">
        <v>4853063</v>
      </c>
      <c r="F36" s="325">
        <v>2000000</v>
      </c>
      <c r="G36" s="325"/>
      <c r="H36" s="325">
        <v>58352662</v>
      </c>
      <c r="I36" s="228"/>
      <c r="J36" s="228"/>
      <c r="K36" s="228"/>
      <c r="L36" s="237"/>
      <c r="M36" s="242">
        <v>83677179</v>
      </c>
      <c r="N36" s="242">
        <f t="shared" si="0"/>
        <v>0</v>
      </c>
      <c r="O36" s="242">
        <f t="shared" si="1"/>
        <v>-25324517</v>
      </c>
    </row>
    <row r="37" spans="1:15" x14ac:dyDescent="0.25">
      <c r="A37" s="328" t="s">
        <v>310</v>
      </c>
      <c r="B37" s="328" t="s">
        <v>311</v>
      </c>
      <c r="C37" s="329"/>
      <c r="D37" s="329">
        <v>51596529</v>
      </c>
      <c r="E37" s="329"/>
      <c r="F37" s="329"/>
      <c r="G37" s="329"/>
      <c r="H37" s="329">
        <v>51596529</v>
      </c>
      <c r="I37" s="224">
        <v>51596529</v>
      </c>
      <c r="J37" s="224"/>
      <c r="K37" s="250" t="s">
        <v>129</v>
      </c>
      <c r="M37" s="242">
        <v>51596529</v>
      </c>
      <c r="N37" s="242">
        <f t="shared" si="0"/>
        <v>0</v>
      </c>
      <c r="O37" s="242">
        <f t="shared" si="1"/>
        <v>0</v>
      </c>
    </row>
    <row r="38" spans="1:15" x14ac:dyDescent="0.25">
      <c r="A38" s="328" t="s">
        <v>312</v>
      </c>
      <c r="B38" s="328" t="s">
        <v>313</v>
      </c>
      <c r="C38" s="329"/>
      <c r="D38" s="329">
        <v>9609196</v>
      </c>
      <c r="E38" s="329">
        <v>2853063</v>
      </c>
      <c r="F38" s="329"/>
      <c r="G38" s="329"/>
      <c r="H38" s="329">
        <v>6756133</v>
      </c>
      <c r="I38" s="224">
        <f>H38+25324517</f>
        <v>32080650</v>
      </c>
      <c r="J38" s="224">
        <f>I38-H38</f>
        <v>25324517</v>
      </c>
      <c r="K38" s="225" t="s">
        <v>588</v>
      </c>
      <c r="M38" s="242">
        <v>32080650</v>
      </c>
      <c r="N38" s="242">
        <f t="shared" si="0"/>
        <v>0</v>
      </c>
      <c r="O38" s="242">
        <f t="shared" si="1"/>
        <v>-25324517</v>
      </c>
    </row>
    <row r="39" spans="1:15" x14ac:dyDescent="0.25">
      <c r="A39" s="328" t="s">
        <v>589</v>
      </c>
      <c r="B39" s="328" t="s">
        <v>590</v>
      </c>
      <c r="C39" s="329"/>
      <c r="D39" s="329"/>
      <c r="E39" s="329">
        <v>2000000</v>
      </c>
      <c r="F39" s="329">
        <v>2000000</v>
      </c>
      <c r="G39" s="329"/>
      <c r="H39" s="329"/>
      <c r="I39" s="224"/>
      <c r="J39" s="224"/>
      <c r="K39" s="224"/>
      <c r="N39" s="242">
        <f t="shared" si="0"/>
        <v>0</v>
      </c>
      <c r="O39" s="242">
        <f t="shared" si="1"/>
        <v>0</v>
      </c>
    </row>
    <row r="40" spans="1:15" x14ac:dyDescent="0.25">
      <c r="A40" s="328" t="s">
        <v>591</v>
      </c>
      <c r="B40" s="328" t="s">
        <v>592</v>
      </c>
      <c r="C40" s="329"/>
      <c r="D40" s="329"/>
      <c r="E40" s="329">
        <v>2000000</v>
      </c>
      <c r="F40" s="329">
        <v>2000000</v>
      </c>
      <c r="G40" s="329"/>
      <c r="H40" s="329"/>
      <c r="I40" s="224"/>
      <c r="J40" s="224"/>
      <c r="K40" s="224"/>
      <c r="N40" s="242">
        <f t="shared" si="0"/>
        <v>0</v>
      </c>
      <c r="O40" s="242">
        <f t="shared" si="1"/>
        <v>0</v>
      </c>
    </row>
    <row r="41" spans="1:15" x14ac:dyDescent="0.25">
      <c r="A41" s="324" t="s">
        <v>314</v>
      </c>
      <c r="B41" s="324" t="s">
        <v>315</v>
      </c>
      <c r="C41" s="325"/>
      <c r="D41" s="325">
        <v>161259282</v>
      </c>
      <c r="E41" s="325">
        <v>505926032</v>
      </c>
      <c r="F41" s="325">
        <v>369991267</v>
      </c>
      <c r="G41" s="325"/>
      <c r="H41" s="325">
        <v>25324517</v>
      </c>
      <c r="I41" s="228"/>
      <c r="J41" s="228"/>
      <c r="K41" s="228"/>
      <c r="L41" s="237"/>
      <c r="N41" s="242">
        <f t="shared" si="0"/>
        <v>0</v>
      </c>
      <c r="O41" s="242">
        <f t="shared" si="1"/>
        <v>25324517</v>
      </c>
    </row>
    <row r="42" spans="1:15" x14ac:dyDescent="0.25">
      <c r="A42" s="328" t="s">
        <v>316</v>
      </c>
      <c r="B42" s="328" t="s">
        <v>317</v>
      </c>
      <c r="C42" s="329"/>
      <c r="D42" s="329">
        <v>161259282</v>
      </c>
      <c r="E42" s="329">
        <v>505926032</v>
      </c>
      <c r="F42" s="329">
        <v>369991267</v>
      </c>
      <c r="G42" s="329"/>
      <c r="H42" s="329">
        <v>25324517</v>
      </c>
      <c r="I42" s="224">
        <v>0</v>
      </c>
      <c r="J42" s="224">
        <f>I42-H42</f>
        <v>-25324517</v>
      </c>
      <c r="K42" s="225" t="s">
        <v>588</v>
      </c>
      <c r="N42" s="242">
        <f t="shared" si="0"/>
        <v>0</v>
      </c>
      <c r="O42" s="242">
        <f t="shared" si="1"/>
        <v>25324517</v>
      </c>
    </row>
    <row r="43" spans="1:15" x14ac:dyDescent="0.25">
      <c r="A43" s="324" t="s">
        <v>318</v>
      </c>
      <c r="B43" s="324" t="s">
        <v>319</v>
      </c>
      <c r="C43" s="325"/>
      <c r="D43" s="325">
        <v>82542224</v>
      </c>
      <c r="E43" s="325">
        <v>33876224</v>
      </c>
      <c r="F43" s="325"/>
      <c r="G43" s="325"/>
      <c r="H43" s="325">
        <v>48666000</v>
      </c>
      <c r="I43" s="228"/>
      <c r="J43" s="228"/>
      <c r="K43" s="228"/>
      <c r="L43" s="237"/>
      <c r="M43" s="242">
        <v>48666000</v>
      </c>
      <c r="N43" s="242">
        <f t="shared" si="0"/>
        <v>0</v>
      </c>
      <c r="O43" s="242">
        <f t="shared" si="1"/>
        <v>0</v>
      </c>
    </row>
    <row r="44" spans="1:15" x14ac:dyDescent="0.25">
      <c r="A44" s="328" t="s">
        <v>320</v>
      </c>
      <c r="B44" s="328" t="s">
        <v>321</v>
      </c>
      <c r="C44" s="329"/>
      <c r="D44" s="329">
        <v>82542224</v>
      </c>
      <c r="E44" s="329">
        <v>33876224</v>
      </c>
      <c r="F44" s="329"/>
      <c r="G44" s="329"/>
      <c r="H44" s="329">
        <v>48666000</v>
      </c>
      <c r="I44" s="224"/>
      <c r="J44" s="224"/>
      <c r="K44" s="224"/>
      <c r="M44" s="242">
        <v>48666000</v>
      </c>
      <c r="N44" s="242">
        <f t="shared" si="0"/>
        <v>0</v>
      </c>
      <c r="O44" s="242">
        <f t="shared" si="1"/>
        <v>0</v>
      </c>
    </row>
    <row r="45" spans="1:15" x14ac:dyDescent="0.25">
      <c r="A45" s="324" t="s">
        <v>322</v>
      </c>
      <c r="B45" s="324" t="s">
        <v>323</v>
      </c>
      <c r="C45" s="325"/>
      <c r="D45" s="325">
        <v>12435632</v>
      </c>
      <c r="E45" s="325">
        <v>51694032</v>
      </c>
      <c r="F45" s="325">
        <v>47485000</v>
      </c>
      <c r="G45" s="325">
        <v>633200</v>
      </c>
      <c r="H45" s="325">
        <v>8859800</v>
      </c>
      <c r="I45" s="228"/>
      <c r="J45" s="228"/>
      <c r="K45" s="228"/>
      <c r="L45" s="237"/>
      <c r="M45" s="242">
        <v>8859800</v>
      </c>
      <c r="N45" s="242">
        <f t="shared" si="0"/>
        <v>633200</v>
      </c>
      <c r="O45" s="242">
        <f t="shared" si="1"/>
        <v>0</v>
      </c>
    </row>
    <row r="46" spans="1:15" x14ac:dyDescent="0.25">
      <c r="A46" s="328" t="s">
        <v>324</v>
      </c>
      <c r="B46" s="328" t="s">
        <v>325</v>
      </c>
      <c r="C46" s="329"/>
      <c r="D46" s="329">
        <v>2532800</v>
      </c>
      <c r="E46" s="329">
        <v>2532800</v>
      </c>
      <c r="F46" s="329">
        <v>2532800</v>
      </c>
      <c r="G46" s="329"/>
      <c r="H46" s="329">
        <v>2532800</v>
      </c>
      <c r="I46" s="224"/>
      <c r="J46" s="224"/>
      <c r="K46" s="224"/>
      <c r="M46" s="242">
        <v>2532800</v>
      </c>
      <c r="N46" s="242">
        <f t="shared" si="0"/>
        <v>0</v>
      </c>
      <c r="O46" s="242">
        <f t="shared" si="1"/>
        <v>0</v>
      </c>
    </row>
    <row r="47" spans="1:15" x14ac:dyDescent="0.25">
      <c r="A47" s="328" t="s">
        <v>326</v>
      </c>
      <c r="B47" s="328" t="s">
        <v>327</v>
      </c>
      <c r="C47" s="329"/>
      <c r="D47" s="329"/>
      <c r="E47" s="329">
        <v>31660000</v>
      </c>
      <c r="F47" s="329">
        <v>31660000</v>
      </c>
      <c r="G47" s="329"/>
      <c r="H47" s="329"/>
      <c r="I47" s="224"/>
      <c r="J47" s="224"/>
      <c r="K47" s="224"/>
      <c r="N47" s="242">
        <f t="shared" si="0"/>
        <v>0</v>
      </c>
      <c r="O47" s="242">
        <f t="shared" si="1"/>
        <v>0</v>
      </c>
    </row>
    <row r="48" spans="1:15" x14ac:dyDescent="0.25">
      <c r="A48" s="328" t="s">
        <v>328</v>
      </c>
      <c r="B48" s="328" t="s">
        <v>329</v>
      </c>
      <c r="C48" s="329"/>
      <c r="D48" s="329"/>
      <c r="E48" s="329">
        <v>5698800</v>
      </c>
      <c r="F48" s="329">
        <v>5698800</v>
      </c>
      <c r="G48" s="329"/>
      <c r="H48" s="329"/>
      <c r="I48" s="224"/>
      <c r="J48" s="224"/>
      <c r="K48" s="224"/>
      <c r="N48" s="242">
        <f t="shared" si="0"/>
        <v>0</v>
      </c>
      <c r="O48" s="242">
        <f t="shared" si="1"/>
        <v>0</v>
      </c>
    </row>
    <row r="49" spans="1:16" x14ac:dyDescent="0.25">
      <c r="A49" s="328" t="s">
        <v>330</v>
      </c>
      <c r="B49" s="328" t="s">
        <v>323</v>
      </c>
      <c r="C49" s="329"/>
      <c r="D49" s="329">
        <v>9902832</v>
      </c>
      <c r="E49" s="329">
        <v>10536032</v>
      </c>
      <c r="F49" s="329">
        <v>6327000</v>
      </c>
      <c r="G49" s="329">
        <v>633200</v>
      </c>
      <c r="H49" s="329">
        <v>6327000</v>
      </c>
      <c r="I49" s="224"/>
      <c r="J49" s="224"/>
      <c r="K49" s="224"/>
      <c r="M49" s="242">
        <v>6327000</v>
      </c>
      <c r="N49" s="242">
        <f t="shared" si="0"/>
        <v>633200</v>
      </c>
      <c r="O49" s="242">
        <f t="shared" si="1"/>
        <v>0</v>
      </c>
    </row>
    <row r="50" spans="1:16" x14ac:dyDescent="0.25">
      <c r="A50" s="328" t="s">
        <v>331</v>
      </c>
      <c r="B50" s="328" t="s">
        <v>332</v>
      </c>
      <c r="C50" s="329"/>
      <c r="D50" s="329">
        <v>9902832</v>
      </c>
      <c r="E50" s="329">
        <v>10536032</v>
      </c>
      <c r="F50" s="329">
        <v>6327000</v>
      </c>
      <c r="G50" s="329">
        <v>633200</v>
      </c>
      <c r="H50" s="329">
        <v>6327000</v>
      </c>
      <c r="I50" s="224"/>
      <c r="J50" s="224"/>
      <c r="K50" s="224"/>
      <c r="M50" s="242">
        <v>6327000</v>
      </c>
      <c r="N50" s="242">
        <f t="shared" si="0"/>
        <v>633200</v>
      </c>
      <c r="O50" s="242">
        <f t="shared" si="1"/>
        <v>0</v>
      </c>
      <c r="P50" s="242">
        <f>N50+N5</f>
        <v>591400</v>
      </c>
    </row>
    <row r="51" spans="1:16" x14ac:dyDescent="0.25">
      <c r="A51" s="328" t="s">
        <v>333</v>
      </c>
      <c r="B51" s="328" t="s">
        <v>334</v>
      </c>
      <c r="C51" s="329"/>
      <c r="D51" s="329">
        <v>9902832</v>
      </c>
      <c r="E51" s="329">
        <v>10536032</v>
      </c>
      <c r="F51" s="329">
        <v>6327000</v>
      </c>
      <c r="G51" s="329">
        <v>633200</v>
      </c>
      <c r="H51" s="329">
        <v>6327000</v>
      </c>
      <c r="I51" s="224"/>
      <c r="J51" s="224"/>
      <c r="K51" s="224"/>
      <c r="M51" s="242">
        <v>6327000</v>
      </c>
      <c r="N51" s="242">
        <f t="shared" si="0"/>
        <v>633200</v>
      </c>
      <c r="O51" s="242">
        <f t="shared" si="1"/>
        <v>0</v>
      </c>
    </row>
    <row r="52" spans="1:16" x14ac:dyDescent="0.25">
      <c r="A52" s="328" t="s">
        <v>335</v>
      </c>
      <c r="B52" s="328" t="s">
        <v>336</v>
      </c>
      <c r="C52" s="329"/>
      <c r="D52" s="329">
        <v>9902832</v>
      </c>
      <c r="E52" s="329">
        <v>10536032</v>
      </c>
      <c r="F52" s="329">
        <v>6327000</v>
      </c>
      <c r="G52" s="329">
        <v>633200</v>
      </c>
      <c r="H52" s="329">
        <v>6327000</v>
      </c>
      <c r="I52" s="224">
        <v>6327000</v>
      </c>
      <c r="J52" s="224">
        <f>I52-H52+G52</f>
        <v>633200</v>
      </c>
      <c r="K52" s="225" t="s">
        <v>593</v>
      </c>
      <c r="M52" s="242">
        <v>6327000</v>
      </c>
      <c r="N52" s="242">
        <f t="shared" si="0"/>
        <v>633200</v>
      </c>
      <c r="O52" s="242">
        <f t="shared" si="1"/>
        <v>0</v>
      </c>
    </row>
    <row r="53" spans="1:16" x14ac:dyDescent="0.25">
      <c r="A53" s="328" t="s">
        <v>337</v>
      </c>
      <c r="B53" s="328" t="s">
        <v>338</v>
      </c>
      <c r="C53" s="329"/>
      <c r="D53" s="329"/>
      <c r="E53" s="329">
        <v>1266400</v>
      </c>
      <c r="F53" s="329">
        <v>1266400</v>
      </c>
      <c r="G53" s="329"/>
      <c r="H53" s="329"/>
      <c r="I53" s="224"/>
      <c r="J53" s="224"/>
      <c r="K53" s="224"/>
      <c r="N53" s="242">
        <f t="shared" si="0"/>
        <v>0</v>
      </c>
      <c r="O53" s="242">
        <f t="shared" si="1"/>
        <v>0</v>
      </c>
    </row>
    <row r="54" spans="1:16" x14ac:dyDescent="0.25">
      <c r="A54" s="324" t="s">
        <v>339</v>
      </c>
      <c r="B54" s="324" t="s">
        <v>340</v>
      </c>
      <c r="C54" s="325"/>
      <c r="D54" s="325">
        <v>1959410000</v>
      </c>
      <c r="E54" s="325"/>
      <c r="F54" s="325"/>
      <c r="G54" s="325"/>
      <c r="H54" s="325">
        <v>1959410000</v>
      </c>
      <c r="I54" s="228"/>
      <c r="J54" s="228"/>
      <c r="K54" s="228"/>
      <c r="L54" s="237"/>
      <c r="M54" s="242">
        <v>1959410000</v>
      </c>
      <c r="N54" s="242">
        <f t="shared" si="0"/>
        <v>0</v>
      </c>
      <c r="O54" s="242">
        <f t="shared" si="1"/>
        <v>0</v>
      </c>
    </row>
    <row r="55" spans="1:16" x14ac:dyDescent="0.25">
      <c r="A55" s="328" t="s">
        <v>341</v>
      </c>
      <c r="B55" s="328" t="s">
        <v>342</v>
      </c>
      <c r="C55" s="329"/>
      <c r="D55" s="329">
        <v>1959410000</v>
      </c>
      <c r="E55" s="329"/>
      <c r="F55" s="329"/>
      <c r="G55" s="329"/>
      <c r="H55" s="329">
        <v>1959410000</v>
      </c>
      <c r="I55" s="224"/>
      <c r="J55" s="224"/>
      <c r="K55" s="224"/>
      <c r="M55" s="242">
        <v>1959410000</v>
      </c>
      <c r="N55" s="242">
        <f t="shared" si="0"/>
        <v>0</v>
      </c>
      <c r="O55" s="242">
        <f t="shared" si="1"/>
        <v>0</v>
      </c>
    </row>
    <row r="56" spans="1:16" x14ac:dyDescent="0.25">
      <c r="A56" s="328" t="s">
        <v>343</v>
      </c>
      <c r="B56" s="328" t="s">
        <v>344</v>
      </c>
      <c r="C56" s="329"/>
      <c r="D56" s="329">
        <v>1959410000</v>
      </c>
      <c r="E56" s="329"/>
      <c r="F56" s="329"/>
      <c r="G56" s="329"/>
      <c r="H56" s="329">
        <v>1959410000</v>
      </c>
      <c r="I56" s="224"/>
      <c r="J56" s="224"/>
      <c r="K56" s="224"/>
      <c r="M56" s="242">
        <v>1959410000</v>
      </c>
      <c r="N56" s="242">
        <f t="shared" si="0"/>
        <v>0</v>
      </c>
      <c r="O56" s="242">
        <f t="shared" si="1"/>
        <v>0</v>
      </c>
    </row>
    <row r="57" spans="1:16" x14ac:dyDescent="0.25">
      <c r="A57" s="324" t="s">
        <v>345</v>
      </c>
      <c r="B57" s="324" t="s">
        <v>346</v>
      </c>
      <c r="C57" s="325"/>
      <c r="D57" s="325">
        <v>1248547382</v>
      </c>
      <c r="E57" s="325">
        <v>1216982916</v>
      </c>
      <c r="F57" s="325">
        <v>963386680</v>
      </c>
      <c r="G57" s="325">
        <v>253596236</v>
      </c>
      <c r="H57" s="325">
        <v>1248547382</v>
      </c>
      <c r="I57" s="228"/>
      <c r="J57" s="228"/>
      <c r="K57" s="228"/>
      <c r="L57" s="237">
        <v>254187636</v>
      </c>
      <c r="M57" s="242">
        <v>1248547382</v>
      </c>
      <c r="N57" s="242">
        <f t="shared" si="0"/>
        <v>-591400</v>
      </c>
      <c r="O57" s="242">
        <f t="shared" si="1"/>
        <v>0</v>
      </c>
    </row>
    <row r="58" spans="1:16" x14ac:dyDescent="0.25">
      <c r="A58" s="328" t="s">
        <v>347</v>
      </c>
      <c r="B58" s="328" t="s">
        <v>348</v>
      </c>
      <c r="C58" s="329"/>
      <c r="D58" s="329">
        <v>31564466</v>
      </c>
      <c r="E58" s="329"/>
      <c r="F58" s="329">
        <v>1216982916</v>
      </c>
      <c r="G58" s="329"/>
      <c r="H58" s="329">
        <v>1248547382</v>
      </c>
      <c r="I58" s="224"/>
      <c r="J58" s="224"/>
      <c r="K58" s="224"/>
      <c r="M58" s="242">
        <v>1248547382</v>
      </c>
      <c r="N58" s="242">
        <f>G58-L58</f>
        <v>0</v>
      </c>
      <c r="O58" s="242">
        <f t="shared" si="1"/>
        <v>0</v>
      </c>
    </row>
    <row r="59" spans="1:16" x14ac:dyDescent="0.25">
      <c r="A59" s="328" t="s">
        <v>349</v>
      </c>
      <c r="B59" s="328" t="s">
        <v>350</v>
      </c>
      <c r="C59" s="329"/>
      <c r="D59" s="329">
        <v>1216982916</v>
      </c>
      <c r="E59" s="329">
        <v>1216982916</v>
      </c>
      <c r="F59" s="329">
        <v>-253596236</v>
      </c>
      <c r="G59" s="329">
        <v>253596236</v>
      </c>
      <c r="H59" s="329"/>
      <c r="I59" s="224"/>
      <c r="J59" s="224"/>
      <c r="K59" s="224"/>
      <c r="L59" s="242">
        <v>254187636</v>
      </c>
      <c r="N59" s="242">
        <f t="shared" si="0"/>
        <v>-591400</v>
      </c>
      <c r="O59" s="242">
        <f t="shared" si="1"/>
        <v>0</v>
      </c>
    </row>
    <row r="60" spans="1:16" x14ac:dyDescent="0.25">
      <c r="A60" s="324" t="s">
        <v>351</v>
      </c>
      <c r="B60" s="324" t="s">
        <v>352</v>
      </c>
      <c r="C60" s="325"/>
      <c r="D60" s="325"/>
      <c r="E60" s="325">
        <v>202203099</v>
      </c>
      <c r="F60" s="325">
        <v>202203099</v>
      </c>
      <c r="G60" s="325"/>
      <c r="H60" s="325"/>
      <c r="I60" s="228"/>
      <c r="J60" s="228"/>
      <c r="K60" s="228"/>
      <c r="L60" s="237">
        <v>202203099</v>
      </c>
      <c r="M60" s="242">
        <v>202203099</v>
      </c>
      <c r="N60" s="242">
        <f>E60-L60</f>
        <v>0</v>
      </c>
      <c r="O60" s="242">
        <f>F60-M60</f>
        <v>0</v>
      </c>
    </row>
    <row r="61" spans="1:16" x14ac:dyDescent="0.25">
      <c r="A61" s="328" t="s">
        <v>353</v>
      </c>
      <c r="B61" s="328" t="s">
        <v>354</v>
      </c>
      <c r="C61" s="329"/>
      <c r="D61" s="329"/>
      <c r="E61" s="329">
        <v>202203099</v>
      </c>
      <c r="F61" s="329">
        <v>202203099</v>
      </c>
      <c r="G61" s="329"/>
      <c r="H61" s="329"/>
      <c r="I61" s="224"/>
      <c r="J61" s="224"/>
      <c r="K61" s="224"/>
      <c r="L61" s="242">
        <v>202203099</v>
      </c>
      <c r="M61" s="242">
        <v>202203099</v>
      </c>
      <c r="N61" s="242">
        <f t="shared" ref="N61:N80" si="2">E61-L61</f>
        <v>0</v>
      </c>
      <c r="O61" s="242">
        <f t="shared" ref="O61:O80" si="3">F61-M61</f>
        <v>0</v>
      </c>
    </row>
    <row r="62" spans="1:16" x14ac:dyDescent="0.25">
      <c r="A62" s="328" t="s">
        <v>355</v>
      </c>
      <c r="B62" s="328" t="s">
        <v>356</v>
      </c>
      <c r="C62" s="329"/>
      <c r="D62" s="329"/>
      <c r="E62" s="329">
        <v>202203099</v>
      </c>
      <c r="F62" s="329">
        <v>202203099</v>
      </c>
      <c r="G62" s="329"/>
      <c r="H62" s="329"/>
      <c r="I62" s="224"/>
      <c r="J62" s="224"/>
      <c r="K62" s="224"/>
      <c r="L62" s="242">
        <v>202203099</v>
      </c>
      <c r="M62" s="242">
        <v>202203099</v>
      </c>
      <c r="N62" s="242">
        <f t="shared" si="2"/>
        <v>0</v>
      </c>
      <c r="O62" s="242">
        <f t="shared" si="3"/>
        <v>0</v>
      </c>
    </row>
    <row r="63" spans="1:16" x14ac:dyDescent="0.25">
      <c r="A63" s="324" t="s">
        <v>357</v>
      </c>
      <c r="B63" s="324" t="s">
        <v>358</v>
      </c>
      <c r="C63" s="325"/>
      <c r="D63" s="325"/>
      <c r="E63" s="325">
        <v>4491573</v>
      </c>
      <c r="F63" s="325">
        <v>4491573</v>
      </c>
      <c r="G63" s="325"/>
      <c r="H63" s="325"/>
      <c r="I63" s="228"/>
      <c r="J63" s="228"/>
      <c r="K63" s="228"/>
      <c r="L63" s="237">
        <v>4491573</v>
      </c>
      <c r="M63" s="242">
        <v>4491573</v>
      </c>
      <c r="N63" s="242">
        <f t="shared" si="2"/>
        <v>0</v>
      </c>
      <c r="O63" s="242">
        <f t="shared" si="3"/>
        <v>0</v>
      </c>
    </row>
    <row r="64" spans="1:16" x14ac:dyDescent="0.25">
      <c r="A64" s="328" t="s">
        <v>359</v>
      </c>
      <c r="B64" s="328" t="s">
        <v>360</v>
      </c>
      <c r="C64" s="329"/>
      <c r="D64" s="329"/>
      <c r="E64" s="329">
        <v>4491573</v>
      </c>
      <c r="F64" s="329">
        <v>4491573</v>
      </c>
      <c r="G64" s="329"/>
      <c r="H64" s="329"/>
      <c r="I64" s="224"/>
      <c r="J64" s="224"/>
      <c r="K64" s="224"/>
      <c r="L64" s="242">
        <v>4491573</v>
      </c>
      <c r="M64" s="242">
        <v>4491573</v>
      </c>
      <c r="N64" s="242">
        <f t="shared" si="2"/>
        <v>0</v>
      </c>
      <c r="O64" s="242">
        <f t="shared" si="3"/>
        <v>0</v>
      </c>
    </row>
    <row r="65" spans="1:15" x14ac:dyDescent="0.25">
      <c r="A65" s="324" t="s">
        <v>361</v>
      </c>
      <c r="B65" s="324" t="s">
        <v>362</v>
      </c>
      <c r="C65" s="325"/>
      <c r="D65" s="325"/>
      <c r="E65" s="325">
        <v>306894049</v>
      </c>
      <c r="F65" s="325">
        <v>306894049</v>
      </c>
      <c r="G65" s="325"/>
      <c r="H65" s="325"/>
      <c r="I65" s="228"/>
      <c r="J65" s="228"/>
      <c r="K65" s="228"/>
      <c r="L65" s="237">
        <v>306894049</v>
      </c>
      <c r="M65" s="242">
        <v>306894049</v>
      </c>
      <c r="N65" s="242">
        <f t="shared" si="2"/>
        <v>0</v>
      </c>
      <c r="O65" s="242">
        <f t="shared" si="3"/>
        <v>0</v>
      </c>
    </row>
    <row r="66" spans="1:15" x14ac:dyDescent="0.25">
      <c r="A66" s="324" t="s">
        <v>363</v>
      </c>
      <c r="B66" s="324" t="s">
        <v>364</v>
      </c>
      <c r="C66" s="325"/>
      <c r="D66" s="325"/>
      <c r="E66" s="325">
        <v>42820310</v>
      </c>
      <c r="F66" s="325">
        <v>42820310</v>
      </c>
      <c r="G66" s="325"/>
      <c r="H66" s="325"/>
      <c r="I66" s="228"/>
      <c r="J66" s="228"/>
      <c r="K66" s="228"/>
      <c r="L66" s="237">
        <v>42820310</v>
      </c>
      <c r="M66" s="242">
        <v>42820310</v>
      </c>
      <c r="N66" s="242">
        <f t="shared" si="2"/>
        <v>0</v>
      </c>
      <c r="O66" s="242">
        <f t="shared" si="3"/>
        <v>0</v>
      </c>
    </row>
    <row r="67" spans="1:15" x14ac:dyDescent="0.25">
      <c r="A67" s="328" t="s">
        <v>365</v>
      </c>
      <c r="B67" s="328" t="s">
        <v>366</v>
      </c>
      <c r="C67" s="329"/>
      <c r="D67" s="329"/>
      <c r="E67" s="329">
        <v>6339444</v>
      </c>
      <c r="F67" s="329">
        <v>6339444</v>
      </c>
      <c r="G67" s="329"/>
      <c r="H67" s="329"/>
      <c r="I67" s="224"/>
      <c r="J67" s="224"/>
      <c r="K67" s="224"/>
      <c r="L67" s="242">
        <v>6339444</v>
      </c>
      <c r="M67" s="242">
        <v>6339444</v>
      </c>
      <c r="N67" s="242">
        <f t="shared" si="2"/>
        <v>0</v>
      </c>
      <c r="O67" s="242">
        <f t="shared" si="3"/>
        <v>0</v>
      </c>
    </row>
    <row r="68" spans="1:15" x14ac:dyDescent="0.25">
      <c r="A68" s="328" t="s">
        <v>367</v>
      </c>
      <c r="B68" s="328" t="s">
        <v>368</v>
      </c>
      <c r="C68" s="329"/>
      <c r="D68" s="329"/>
      <c r="E68" s="329">
        <v>7828800</v>
      </c>
      <c r="F68" s="329">
        <v>7828800</v>
      </c>
      <c r="G68" s="329"/>
      <c r="H68" s="329"/>
      <c r="I68" s="224"/>
      <c r="J68" s="224"/>
      <c r="K68" s="224"/>
      <c r="L68" s="242">
        <v>7828800</v>
      </c>
      <c r="M68" s="242">
        <v>7828800</v>
      </c>
      <c r="N68" s="242">
        <f t="shared" si="2"/>
        <v>0</v>
      </c>
      <c r="O68" s="242">
        <f t="shared" si="3"/>
        <v>0</v>
      </c>
    </row>
    <row r="69" spans="1:15" x14ac:dyDescent="0.25">
      <c r="A69" s="328" t="s">
        <v>369</v>
      </c>
      <c r="B69" s="328" t="s">
        <v>370</v>
      </c>
      <c r="C69" s="329"/>
      <c r="D69" s="329"/>
      <c r="E69" s="329">
        <v>28652066</v>
      </c>
      <c r="F69" s="329">
        <v>28652066</v>
      </c>
      <c r="G69" s="329"/>
      <c r="H69" s="329"/>
      <c r="I69" s="224"/>
      <c r="J69" s="224"/>
      <c r="K69" s="224"/>
      <c r="L69" s="242">
        <v>28652066</v>
      </c>
      <c r="M69" s="242">
        <v>28652066</v>
      </c>
      <c r="N69" s="242">
        <f t="shared" si="2"/>
        <v>0</v>
      </c>
      <c r="O69" s="242">
        <f t="shared" si="3"/>
        <v>0</v>
      </c>
    </row>
    <row r="70" spans="1:15" x14ac:dyDescent="0.25">
      <c r="A70" s="324" t="s">
        <v>371</v>
      </c>
      <c r="B70" s="324" t="s">
        <v>372</v>
      </c>
      <c r="C70" s="325"/>
      <c r="D70" s="325"/>
      <c r="E70" s="325">
        <v>349714359</v>
      </c>
      <c r="F70" s="325">
        <v>349714359</v>
      </c>
      <c r="G70" s="325"/>
      <c r="H70" s="325"/>
      <c r="I70" s="228"/>
      <c r="J70" s="228"/>
      <c r="K70" s="228"/>
      <c r="L70" s="237">
        <v>349714359</v>
      </c>
      <c r="M70" s="242">
        <v>349714359</v>
      </c>
      <c r="N70" s="242">
        <f t="shared" si="2"/>
        <v>0</v>
      </c>
      <c r="O70" s="242">
        <f t="shared" si="3"/>
        <v>0</v>
      </c>
    </row>
    <row r="71" spans="1:15" x14ac:dyDescent="0.25">
      <c r="A71" s="328" t="s">
        <v>373</v>
      </c>
      <c r="B71" s="328" t="s">
        <v>374</v>
      </c>
      <c r="C71" s="329"/>
      <c r="D71" s="329"/>
      <c r="E71" s="329">
        <v>349714359</v>
      </c>
      <c r="F71" s="329">
        <v>349714359</v>
      </c>
      <c r="G71" s="329"/>
      <c r="H71" s="329"/>
      <c r="I71" s="224"/>
      <c r="J71" s="224"/>
      <c r="K71" s="224"/>
      <c r="L71" s="242">
        <v>349714359</v>
      </c>
      <c r="M71" s="242">
        <v>349714359</v>
      </c>
      <c r="N71" s="242">
        <f t="shared" si="2"/>
        <v>0</v>
      </c>
      <c r="O71" s="242">
        <f t="shared" si="3"/>
        <v>0</v>
      </c>
    </row>
    <row r="72" spans="1:15" x14ac:dyDescent="0.25">
      <c r="A72" s="324" t="s">
        <v>375</v>
      </c>
      <c r="B72" s="324" t="s">
        <v>376</v>
      </c>
      <c r="C72" s="325"/>
      <c r="D72" s="325"/>
      <c r="E72" s="325">
        <v>3709506</v>
      </c>
      <c r="F72" s="325">
        <v>3709506</v>
      </c>
      <c r="G72" s="325"/>
      <c r="H72" s="325"/>
      <c r="I72" s="228"/>
      <c r="J72" s="228"/>
      <c r="K72" s="228"/>
      <c r="L72" s="237">
        <v>3709506</v>
      </c>
      <c r="M72" s="242">
        <v>3709506</v>
      </c>
      <c r="N72" s="242">
        <f t="shared" si="2"/>
        <v>0</v>
      </c>
      <c r="O72" s="242">
        <f t="shared" si="3"/>
        <v>0</v>
      </c>
    </row>
    <row r="73" spans="1:15" x14ac:dyDescent="0.25">
      <c r="A73" s="328" t="s">
        <v>377</v>
      </c>
      <c r="B73" s="328" t="s">
        <v>378</v>
      </c>
      <c r="C73" s="329"/>
      <c r="D73" s="329"/>
      <c r="E73" s="329">
        <v>3709506</v>
      </c>
      <c r="F73" s="329">
        <v>3709506</v>
      </c>
      <c r="G73" s="329"/>
      <c r="H73" s="329"/>
      <c r="I73" s="224"/>
      <c r="J73" s="224"/>
      <c r="K73" s="224"/>
      <c r="L73" s="242">
        <v>3709506</v>
      </c>
      <c r="M73" s="242">
        <v>3709506</v>
      </c>
      <c r="N73" s="242">
        <f t="shared" si="2"/>
        <v>0</v>
      </c>
      <c r="O73" s="242">
        <f t="shared" si="3"/>
        <v>0</v>
      </c>
    </row>
    <row r="74" spans="1:15" x14ac:dyDescent="0.25">
      <c r="A74" s="324" t="s">
        <v>379</v>
      </c>
      <c r="B74" s="324" t="s">
        <v>380</v>
      </c>
      <c r="C74" s="325"/>
      <c r="D74" s="325"/>
      <c r="E74" s="325">
        <v>106867043</v>
      </c>
      <c r="F74" s="325">
        <v>106867043</v>
      </c>
      <c r="G74" s="325"/>
      <c r="H74" s="325"/>
      <c r="I74" s="228"/>
      <c r="J74" s="228"/>
      <c r="K74" s="228"/>
      <c r="L74" s="237">
        <v>107458443</v>
      </c>
      <c r="M74" s="242">
        <v>107458443</v>
      </c>
      <c r="N74" s="242">
        <f t="shared" si="2"/>
        <v>-591400</v>
      </c>
      <c r="O74" s="242">
        <f t="shared" si="3"/>
        <v>-591400</v>
      </c>
    </row>
    <row r="75" spans="1:15" x14ac:dyDescent="0.25">
      <c r="A75" s="328" t="s">
        <v>381</v>
      </c>
      <c r="B75" s="328" t="s">
        <v>382</v>
      </c>
      <c r="C75" s="329"/>
      <c r="D75" s="329"/>
      <c r="E75" s="329">
        <v>90324818</v>
      </c>
      <c r="F75" s="329">
        <v>90324818</v>
      </c>
      <c r="G75" s="329"/>
      <c r="H75" s="329"/>
      <c r="I75" s="224"/>
      <c r="J75" s="224"/>
      <c r="K75" s="224"/>
      <c r="L75" s="242">
        <v>90324818</v>
      </c>
      <c r="M75" s="242">
        <v>90324818</v>
      </c>
      <c r="N75" s="242">
        <f t="shared" si="2"/>
        <v>0</v>
      </c>
      <c r="O75" s="242">
        <f t="shared" si="3"/>
        <v>0</v>
      </c>
    </row>
    <row r="76" spans="1:15" x14ac:dyDescent="0.25">
      <c r="A76" s="328" t="s">
        <v>383</v>
      </c>
      <c r="B76" s="328" t="s">
        <v>384</v>
      </c>
      <c r="C76" s="329"/>
      <c r="D76" s="329"/>
      <c r="E76" s="329">
        <v>325682</v>
      </c>
      <c r="F76" s="329">
        <v>325682</v>
      </c>
      <c r="G76" s="329"/>
      <c r="H76" s="329"/>
      <c r="I76" s="224"/>
      <c r="J76" s="224"/>
      <c r="K76" s="224"/>
      <c r="L76" s="242">
        <v>325682</v>
      </c>
      <c r="M76" s="242">
        <v>325682</v>
      </c>
      <c r="N76" s="242">
        <f t="shared" si="2"/>
        <v>0</v>
      </c>
      <c r="O76" s="242">
        <f t="shared" si="3"/>
        <v>0</v>
      </c>
    </row>
    <row r="77" spans="1:15" x14ac:dyDescent="0.25">
      <c r="A77" s="328" t="s">
        <v>594</v>
      </c>
      <c r="B77" s="328" t="s">
        <v>595</v>
      </c>
      <c r="C77" s="329"/>
      <c r="D77" s="329"/>
      <c r="E77" s="329">
        <v>2000000</v>
      </c>
      <c r="F77" s="329">
        <v>2000000</v>
      </c>
      <c r="G77" s="329"/>
      <c r="H77" s="329"/>
      <c r="I77" s="224"/>
      <c r="J77" s="224"/>
      <c r="K77" s="224"/>
      <c r="L77" s="242">
        <v>2000000</v>
      </c>
      <c r="M77" s="242">
        <v>2000000</v>
      </c>
      <c r="N77" s="242">
        <f t="shared" si="2"/>
        <v>0</v>
      </c>
      <c r="O77" s="242">
        <f t="shared" si="3"/>
        <v>0</v>
      </c>
    </row>
    <row r="78" spans="1:15" x14ac:dyDescent="0.25">
      <c r="A78" s="328" t="s">
        <v>385</v>
      </c>
      <c r="B78" s="328" t="s">
        <v>370</v>
      </c>
      <c r="C78" s="329"/>
      <c r="D78" s="329"/>
      <c r="E78" s="329">
        <v>5462833</v>
      </c>
      <c r="F78" s="329">
        <v>5462833</v>
      </c>
      <c r="G78" s="329"/>
      <c r="H78" s="329"/>
      <c r="I78" s="224"/>
      <c r="J78" s="224"/>
      <c r="K78" s="224"/>
      <c r="L78" s="242">
        <v>5462833</v>
      </c>
      <c r="M78" s="242">
        <v>5462833</v>
      </c>
      <c r="N78" s="242">
        <f t="shared" si="2"/>
        <v>0</v>
      </c>
      <c r="O78" s="242">
        <f t="shared" si="3"/>
        <v>0</v>
      </c>
    </row>
    <row r="79" spans="1:15" x14ac:dyDescent="0.25">
      <c r="A79" s="328" t="s">
        <v>386</v>
      </c>
      <c r="B79" s="328" t="s">
        <v>387</v>
      </c>
      <c r="C79" s="329"/>
      <c r="D79" s="329"/>
      <c r="E79" s="329">
        <v>8753710</v>
      </c>
      <c r="F79" s="329">
        <v>8753710</v>
      </c>
      <c r="G79" s="329"/>
      <c r="H79" s="329"/>
      <c r="I79" s="224"/>
      <c r="J79" s="224"/>
      <c r="K79" s="224"/>
      <c r="L79" s="242">
        <v>9345110</v>
      </c>
      <c r="M79" s="242">
        <v>9345110</v>
      </c>
      <c r="N79" s="242">
        <f t="shared" si="2"/>
        <v>-591400</v>
      </c>
      <c r="O79" s="242">
        <f t="shared" si="3"/>
        <v>-591400</v>
      </c>
    </row>
    <row r="80" spans="1:15" x14ac:dyDescent="0.25">
      <c r="A80" s="361" t="s">
        <v>388</v>
      </c>
      <c r="B80" s="361" t="s">
        <v>389</v>
      </c>
      <c r="C80" s="362"/>
      <c r="D80" s="362"/>
      <c r="E80" s="362">
        <v>206694672</v>
      </c>
      <c r="F80" s="362">
        <v>206694672</v>
      </c>
      <c r="G80" s="362"/>
      <c r="H80" s="362"/>
      <c r="I80" s="228"/>
      <c r="J80" s="228"/>
      <c r="K80" s="228"/>
      <c r="L80" s="237">
        <v>206694672</v>
      </c>
      <c r="M80" s="242">
        <v>206694672</v>
      </c>
      <c r="N80" s="242">
        <f t="shared" si="2"/>
        <v>0</v>
      </c>
      <c r="O80" s="242">
        <f t="shared" si="3"/>
        <v>0</v>
      </c>
    </row>
    <row r="81" spans="2:12" x14ac:dyDescent="0.25">
      <c r="C81" s="224"/>
      <c r="D81" s="224"/>
      <c r="E81" s="224"/>
      <c r="F81" s="224"/>
      <c r="G81" s="224"/>
      <c r="H81" s="224"/>
      <c r="I81" s="224"/>
      <c r="J81" s="224"/>
      <c r="K81" s="224"/>
    </row>
    <row r="82" spans="2:12" x14ac:dyDescent="0.25">
      <c r="B82" s="227" t="s">
        <v>390</v>
      </c>
      <c r="C82" s="228" t="s">
        <v>596</v>
      </c>
      <c r="D82" s="228" t="s">
        <v>596</v>
      </c>
      <c r="E82" s="228" t="s">
        <v>597</v>
      </c>
      <c r="F82" s="228" t="s">
        <v>597</v>
      </c>
      <c r="G82" s="228" t="s">
        <v>598</v>
      </c>
      <c r="H82" s="228" t="s">
        <v>598</v>
      </c>
      <c r="I82" s="228"/>
      <c r="J82" s="228"/>
      <c r="K82" s="228"/>
      <c r="L82" s="23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5"/>
  <dimension ref="A1:E72"/>
  <sheetViews>
    <sheetView topLeftCell="A10" workbookViewId="0">
      <selection activeCell="C21" sqref="C21"/>
    </sheetView>
  </sheetViews>
  <sheetFormatPr defaultColWidth="9.09765625" defaultRowHeight="13.8" x14ac:dyDescent="0.25"/>
  <cols>
    <col min="1" max="1" width="10.69921875" style="25" customWidth="1"/>
    <col min="2" max="2" width="52.69921875" style="25" customWidth="1"/>
    <col min="3" max="3" width="17.69921875" style="25" customWidth="1"/>
    <col min="4" max="4" width="48" style="25" customWidth="1"/>
    <col min="5" max="16384" width="9.09765625" style="25"/>
  </cols>
  <sheetData>
    <row r="1" spans="1:4" x14ac:dyDescent="0.25">
      <c r="A1" s="90" t="s">
        <v>190</v>
      </c>
      <c r="B1" s="92"/>
      <c r="C1" s="98"/>
      <c r="D1" s="98"/>
    </row>
    <row r="2" spans="1:4" x14ac:dyDescent="0.25">
      <c r="A2" s="91"/>
      <c r="B2" s="92"/>
      <c r="C2" s="93" t="s">
        <v>191</v>
      </c>
      <c r="D2" s="95" t="s">
        <v>128</v>
      </c>
    </row>
    <row r="3" spans="1:4" x14ac:dyDescent="0.25">
      <c r="A3" s="90" t="s">
        <v>210</v>
      </c>
      <c r="B3" s="92"/>
      <c r="C3" s="93" t="s">
        <v>192</v>
      </c>
      <c r="D3" s="94" t="s">
        <v>127</v>
      </c>
    </row>
    <row r="4" spans="1:4" x14ac:dyDescent="0.25">
      <c r="A4" s="92"/>
      <c r="B4" s="92"/>
      <c r="C4" s="93" t="s">
        <v>193</v>
      </c>
      <c r="D4" s="95" t="s">
        <v>127</v>
      </c>
    </row>
    <row r="5" spans="1:4" x14ac:dyDescent="0.25">
      <c r="A5" s="620" t="s">
        <v>194</v>
      </c>
      <c r="B5" s="620"/>
      <c r="C5" s="93" t="s">
        <v>195</v>
      </c>
      <c r="D5" s="96">
        <v>44578</v>
      </c>
    </row>
    <row r="6" spans="1:4" x14ac:dyDescent="0.25">
      <c r="A6" s="620"/>
      <c r="B6" s="620"/>
      <c r="C6" s="95" t="s">
        <v>196</v>
      </c>
      <c r="D6" s="97">
        <v>44531</v>
      </c>
    </row>
    <row r="7" spans="1:4" x14ac:dyDescent="0.25">
      <c r="A7" s="620"/>
      <c r="B7" s="620"/>
      <c r="C7" s="98"/>
      <c r="D7" s="99"/>
    </row>
    <row r="8" spans="1:4" ht="14.4" thickBot="1" x14ac:dyDescent="0.3">
      <c r="A8" s="100"/>
      <c r="B8" s="100"/>
      <c r="C8" s="122"/>
      <c r="D8" s="122"/>
    </row>
    <row r="9" spans="1:4" ht="14.4" thickTop="1" x14ac:dyDescent="0.25">
      <c r="A9" s="172" t="s">
        <v>197</v>
      </c>
      <c r="B9" s="123" t="s">
        <v>198</v>
      </c>
      <c r="C9" s="621" t="s">
        <v>199</v>
      </c>
      <c r="D9" s="622"/>
    </row>
    <row r="10" spans="1:4" x14ac:dyDescent="0.25">
      <c r="A10" s="173">
        <v>111</v>
      </c>
      <c r="B10" s="124" t="s">
        <v>211</v>
      </c>
      <c r="C10" s="623"/>
      <c r="D10" s="624"/>
    </row>
    <row r="11" spans="1:4" s="21" customFormat="1" x14ac:dyDescent="0.25">
      <c r="A11" s="174">
        <v>112</v>
      </c>
      <c r="B11" s="125"/>
      <c r="C11" s="125"/>
      <c r="D11" s="175"/>
    </row>
    <row r="12" spans="1:4" x14ac:dyDescent="0.25">
      <c r="A12" s="176" t="s">
        <v>200</v>
      </c>
      <c r="B12" s="126" t="s">
        <v>212</v>
      </c>
      <c r="C12" s="177">
        <v>24835996</v>
      </c>
      <c r="D12" s="178" t="s">
        <v>214</v>
      </c>
    </row>
    <row r="13" spans="1:4" x14ac:dyDescent="0.25">
      <c r="A13" s="176">
        <v>11212</v>
      </c>
      <c r="B13" s="126" t="s">
        <v>213</v>
      </c>
      <c r="C13" s="217">
        <v>656331378</v>
      </c>
      <c r="D13" s="218" t="s">
        <v>214</v>
      </c>
    </row>
    <row r="14" spans="1:4" x14ac:dyDescent="0.25">
      <c r="A14" s="174">
        <v>128</v>
      </c>
      <c r="B14" s="129" t="s">
        <v>215</v>
      </c>
      <c r="C14" s="181">
        <v>1121632520</v>
      </c>
      <c r="D14" s="182" t="s">
        <v>214</v>
      </c>
    </row>
    <row r="15" spans="1:4" x14ac:dyDescent="0.25">
      <c r="A15" s="183"/>
      <c r="B15" s="131"/>
      <c r="C15" s="184"/>
      <c r="D15" s="185"/>
    </row>
    <row r="16" spans="1:4" x14ac:dyDescent="0.25">
      <c r="A16" s="183"/>
      <c r="B16" s="131"/>
      <c r="C16" s="184"/>
      <c r="D16" s="185"/>
    </row>
    <row r="17" spans="1:4" x14ac:dyDescent="0.25">
      <c r="A17" s="174">
        <v>133</v>
      </c>
      <c r="B17" s="273" t="s">
        <v>488</v>
      </c>
      <c r="C17" s="274">
        <v>940231433</v>
      </c>
      <c r="D17" s="192" t="s">
        <v>490</v>
      </c>
    </row>
    <row r="18" spans="1:4" s="28" customFormat="1" x14ac:dyDescent="0.25">
      <c r="A18" s="183"/>
      <c r="B18" s="275" t="s">
        <v>489</v>
      </c>
      <c r="C18" s="197"/>
      <c r="D18" s="199" t="s">
        <v>520</v>
      </c>
    </row>
    <row r="19" spans="1:4" ht="39.6" x14ac:dyDescent="0.25">
      <c r="A19" s="174"/>
      <c r="B19" s="270" t="s">
        <v>400</v>
      </c>
      <c r="C19" s="627" t="s">
        <v>402</v>
      </c>
      <c r="D19" s="628"/>
    </row>
    <row r="20" spans="1:4" x14ac:dyDescent="0.25">
      <c r="A20" s="174"/>
      <c r="B20" s="188"/>
      <c r="C20" s="627"/>
      <c r="D20" s="628"/>
    </row>
    <row r="21" spans="1:4" x14ac:dyDescent="0.25">
      <c r="A21" s="174">
        <v>1388</v>
      </c>
      <c r="B21" s="273" t="s">
        <v>521</v>
      </c>
      <c r="C21" s="274">
        <v>12215040</v>
      </c>
      <c r="D21" s="187" t="s">
        <v>522</v>
      </c>
    </row>
    <row r="22" spans="1:4" s="23" customFormat="1" x14ac:dyDescent="0.25">
      <c r="A22" s="189">
        <v>242</v>
      </c>
      <c r="B22" s="273" t="s">
        <v>418</v>
      </c>
      <c r="C22" s="272">
        <v>196845895</v>
      </c>
      <c r="D22" s="276"/>
    </row>
    <row r="23" spans="1:4" x14ac:dyDescent="0.25">
      <c r="A23" s="174" t="s">
        <v>219</v>
      </c>
      <c r="B23" s="129"/>
      <c r="C23" s="181"/>
      <c r="D23" s="187" t="s">
        <v>524</v>
      </c>
    </row>
    <row r="24" spans="1:4" ht="26.4" x14ac:dyDescent="0.25">
      <c r="A24" s="174">
        <v>244</v>
      </c>
      <c r="B24" s="129" t="s">
        <v>202</v>
      </c>
      <c r="C24" s="193">
        <v>27312000</v>
      </c>
      <c r="D24" s="192" t="s">
        <v>150</v>
      </c>
    </row>
    <row r="25" spans="1:4" x14ac:dyDescent="0.25">
      <c r="A25" s="174">
        <v>331</v>
      </c>
      <c r="B25" s="129" t="s">
        <v>203</v>
      </c>
      <c r="C25" s="193">
        <f>SUM(C26:C29)</f>
        <v>17477500</v>
      </c>
      <c r="D25" s="194" t="s">
        <v>182</v>
      </c>
    </row>
    <row r="26" spans="1:4" x14ac:dyDescent="0.25">
      <c r="A26" s="183"/>
      <c r="B26" s="131" t="s">
        <v>420</v>
      </c>
      <c r="C26" s="197"/>
      <c r="D26" s="277"/>
    </row>
    <row r="27" spans="1:4" x14ac:dyDescent="0.25">
      <c r="A27" s="183"/>
      <c r="B27" s="131" t="s">
        <v>421</v>
      </c>
      <c r="C27" s="197">
        <v>13932600</v>
      </c>
      <c r="D27" s="198"/>
    </row>
    <row r="28" spans="1:4" x14ac:dyDescent="0.25">
      <c r="A28" s="183"/>
      <c r="B28" s="131" t="s">
        <v>227</v>
      </c>
      <c r="C28" s="197">
        <v>3544900</v>
      </c>
      <c r="D28" s="198"/>
    </row>
    <row r="29" spans="1:4" x14ac:dyDescent="0.25">
      <c r="A29" s="183"/>
      <c r="B29" s="131" t="s">
        <v>456</v>
      </c>
      <c r="C29" s="197"/>
      <c r="D29" s="198"/>
    </row>
    <row r="30" spans="1:4" x14ac:dyDescent="0.25">
      <c r="A30" s="183"/>
      <c r="B30" s="129" t="s">
        <v>492</v>
      </c>
      <c r="C30" s="193">
        <f>SUM(C31:C31)</f>
        <v>540517</v>
      </c>
      <c r="D30" s="278" t="s">
        <v>182</v>
      </c>
    </row>
    <row r="31" spans="1:4" ht="26.4" x14ac:dyDescent="0.25">
      <c r="A31" s="183"/>
      <c r="B31" s="131" t="s">
        <v>422</v>
      </c>
      <c r="C31" s="195">
        <v>540517</v>
      </c>
      <c r="D31" s="199"/>
    </row>
    <row r="32" spans="1:4" x14ac:dyDescent="0.25">
      <c r="A32" s="183"/>
      <c r="B32" s="131"/>
      <c r="C32" s="200"/>
      <c r="D32" s="198"/>
    </row>
    <row r="33" spans="1:5" x14ac:dyDescent="0.25">
      <c r="A33" s="174">
        <v>3334</v>
      </c>
      <c r="B33" s="129" t="s">
        <v>204</v>
      </c>
      <c r="C33" s="193"/>
      <c r="D33" s="192"/>
    </row>
    <row r="34" spans="1:5" x14ac:dyDescent="0.25">
      <c r="A34" s="176"/>
      <c r="B34" s="147"/>
      <c r="C34" s="201"/>
      <c r="D34" s="202"/>
    </row>
    <row r="35" spans="1:5" x14ac:dyDescent="0.25">
      <c r="A35" s="174">
        <v>3335</v>
      </c>
      <c r="B35" s="129" t="s">
        <v>205</v>
      </c>
      <c r="C35" s="203">
        <f>SUM(C36:C39)</f>
        <v>9609196</v>
      </c>
      <c r="D35" s="204"/>
    </row>
    <row r="36" spans="1:5" x14ac:dyDescent="0.25">
      <c r="A36" s="176"/>
      <c r="B36" s="126" t="s">
        <v>527</v>
      </c>
      <c r="C36" s="177">
        <v>825810</v>
      </c>
      <c r="D36" s="178" t="s">
        <v>494</v>
      </c>
    </row>
    <row r="37" spans="1:5" x14ac:dyDescent="0.25">
      <c r="A37" s="176"/>
      <c r="B37" s="126" t="s">
        <v>526</v>
      </c>
      <c r="C37" s="177">
        <v>1088783</v>
      </c>
      <c r="D37" s="178" t="s">
        <v>494</v>
      </c>
    </row>
    <row r="38" spans="1:5" x14ac:dyDescent="0.25">
      <c r="A38" s="176"/>
      <c r="B38" s="147" t="s">
        <v>525</v>
      </c>
      <c r="C38" s="177">
        <v>938470</v>
      </c>
      <c r="D38" s="178" t="s">
        <v>494</v>
      </c>
    </row>
    <row r="39" spans="1:5" x14ac:dyDescent="0.25">
      <c r="A39" s="176"/>
      <c r="B39" s="147" t="s">
        <v>541</v>
      </c>
      <c r="C39" s="177">
        <v>6756133</v>
      </c>
      <c r="D39" s="178" t="s">
        <v>542</v>
      </c>
    </row>
    <row r="40" spans="1:5" x14ac:dyDescent="0.25">
      <c r="A40" s="174">
        <v>334</v>
      </c>
      <c r="B40" s="129"/>
      <c r="C40" s="279">
        <v>116328801</v>
      </c>
      <c r="D40" s="204" t="s">
        <v>496</v>
      </c>
    </row>
    <row r="41" spans="1:5" x14ac:dyDescent="0.25">
      <c r="A41" s="176"/>
      <c r="B41" s="126"/>
      <c r="C41" s="177"/>
      <c r="D41" s="178"/>
    </row>
    <row r="42" spans="1:5" x14ac:dyDescent="0.25">
      <c r="A42" s="174">
        <v>335</v>
      </c>
      <c r="B42" s="129" t="s">
        <v>159</v>
      </c>
      <c r="C42" s="279">
        <f>SUM(C43:C47)</f>
        <v>93050818</v>
      </c>
      <c r="D42" s="192"/>
    </row>
    <row r="43" spans="1:5" x14ac:dyDescent="0.25">
      <c r="A43" s="183"/>
      <c r="B43" s="131" t="s">
        <v>548</v>
      </c>
      <c r="C43" s="280">
        <v>24451</v>
      </c>
      <c r="D43" s="281"/>
      <c r="E43" s="25">
        <v>24451</v>
      </c>
    </row>
    <row r="44" spans="1:5" x14ac:dyDescent="0.25">
      <c r="A44" s="183"/>
      <c r="B44" s="131" t="s">
        <v>549</v>
      </c>
      <c r="C44" s="210">
        <v>27443000</v>
      </c>
      <c r="D44" s="211" t="s">
        <v>553</v>
      </c>
    </row>
    <row r="45" spans="1:5" x14ac:dyDescent="0.25">
      <c r="A45" s="183"/>
      <c r="B45" s="131" t="s">
        <v>550</v>
      </c>
      <c r="C45" s="280">
        <v>36000000</v>
      </c>
      <c r="D45" s="281"/>
    </row>
    <row r="46" spans="1:5" x14ac:dyDescent="0.25">
      <c r="A46" s="183"/>
      <c r="B46" s="131" t="s">
        <v>551</v>
      </c>
      <c r="C46" s="280">
        <v>8471367</v>
      </c>
      <c r="D46" s="281"/>
    </row>
    <row r="47" spans="1:5" x14ac:dyDescent="0.25">
      <c r="A47" s="183"/>
      <c r="B47" s="131" t="s">
        <v>552</v>
      </c>
      <c r="C47" s="280">
        <v>21112000</v>
      </c>
      <c r="D47" s="281"/>
    </row>
    <row r="48" spans="1:5" x14ac:dyDescent="0.25">
      <c r="A48" s="174">
        <v>3382</v>
      </c>
      <c r="B48" s="129" t="s">
        <v>235</v>
      </c>
      <c r="C48" s="209">
        <f>SUM(C49:C49)</f>
        <v>2532800</v>
      </c>
      <c r="D48" s="232" t="s">
        <v>182</v>
      </c>
    </row>
    <row r="49" spans="1:5" x14ac:dyDescent="0.25">
      <c r="A49" s="183"/>
      <c r="B49" s="131" t="s">
        <v>543</v>
      </c>
      <c r="C49" s="280">
        <v>2532800</v>
      </c>
      <c r="D49" s="281"/>
    </row>
    <row r="50" spans="1:5" ht="15" customHeight="1" x14ac:dyDescent="0.25">
      <c r="A50" s="174" t="s">
        <v>171</v>
      </c>
      <c r="B50" s="129" t="s">
        <v>208</v>
      </c>
      <c r="C50" s="270"/>
      <c r="D50" s="213"/>
    </row>
    <row r="51" spans="1:5" x14ac:dyDescent="0.25">
      <c r="A51" s="176"/>
      <c r="B51" s="147"/>
      <c r="C51" s="212"/>
      <c r="D51" s="213"/>
    </row>
    <row r="52" spans="1:5" x14ac:dyDescent="0.25">
      <c r="A52" s="174">
        <v>3388</v>
      </c>
      <c r="B52" s="129" t="s">
        <v>431</v>
      </c>
      <c r="C52" s="193">
        <f>SUM(C53:C54)</f>
        <v>1198000</v>
      </c>
      <c r="D52" s="192"/>
    </row>
    <row r="53" spans="1:5" s="28" customFormat="1" x14ac:dyDescent="0.25">
      <c r="A53" s="183"/>
      <c r="B53" s="131" t="s">
        <v>544</v>
      </c>
      <c r="C53" s="282">
        <v>1198000</v>
      </c>
      <c r="D53" s="198"/>
    </row>
    <row r="54" spans="1:5" s="28" customFormat="1" x14ac:dyDescent="0.25">
      <c r="A54" s="183"/>
      <c r="B54" s="131"/>
      <c r="C54" s="282"/>
      <c r="D54" s="198"/>
    </row>
    <row r="55" spans="1:5" x14ac:dyDescent="0.25">
      <c r="A55" s="174"/>
      <c r="B55" s="129"/>
      <c r="C55" s="193"/>
      <c r="D55" s="192"/>
    </row>
    <row r="56" spans="1:5" x14ac:dyDescent="0.25">
      <c r="A56" s="174">
        <v>511</v>
      </c>
      <c r="B56" s="129" t="s">
        <v>545</v>
      </c>
      <c r="C56" s="214">
        <v>2131900</v>
      </c>
      <c r="D56" s="336">
        <v>417575253</v>
      </c>
      <c r="E56" s="25">
        <f>D56/C56</f>
        <v>195.87</v>
      </c>
    </row>
    <row r="57" spans="1:5" x14ac:dyDescent="0.25">
      <c r="A57" s="176"/>
      <c r="B57" s="147"/>
      <c r="C57" s="193"/>
      <c r="D57" s="187" t="s">
        <v>554</v>
      </c>
    </row>
    <row r="58" spans="1:5" x14ac:dyDescent="0.25">
      <c r="A58" s="174">
        <v>642</v>
      </c>
      <c r="B58" s="129" t="s">
        <v>182</v>
      </c>
      <c r="C58" s="193"/>
      <c r="D58" s="192"/>
    </row>
    <row r="59" spans="1:5" x14ac:dyDescent="0.25">
      <c r="A59" s="176"/>
      <c r="B59" s="147"/>
      <c r="C59" s="177"/>
      <c r="D59" s="216"/>
    </row>
    <row r="60" spans="1:5" x14ac:dyDescent="0.25">
      <c r="A60" s="174">
        <v>515</v>
      </c>
      <c r="B60" s="129" t="s">
        <v>437</v>
      </c>
      <c r="C60" s="193">
        <f>SUM(C61:C63)</f>
        <v>10123524</v>
      </c>
      <c r="D60" s="192"/>
    </row>
    <row r="61" spans="1:5" x14ac:dyDescent="0.25">
      <c r="A61" s="176"/>
      <c r="B61" s="147" t="s">
        <v>502</v>
      </c>
      <c r="C61" s="217">
        <v>133439</v>
      </c>
      <c r="D61" s="218" t="s">
        <v>129</v>
      </c>
    </row>
    <row r="62" spans="1:5" x14ac:dyDescent="0.25">
      <c r="A62" s="176"/>
      <c r="B62" s="147" t="s">
        <v>547</v>
      </c>
      <c r="C62" s="217">
        <v>4941202</v>
      </c>
      <c r="D62" s="218" t="s">
        <v>129</v>
      </c>
    </row>
    <row r="63" spans="1:5" x14ac:dyDescent="0.25">
      <c r="A63" s="176"/>
      <c r="B63" s="147" t="s">
        <v>546</v>
      </c>
      <c r="C63" s="217">
        <v>5048883</v>
      </c>
      <c r="D63" s="218" t="s">
        <v>129</v>
      </c>
    </row>
    <row r="64" spans="1:5" x14ac:dyDescent="0.25">
      <c r="A64" s="176"/>
      <c r="B64" s="147"/>
      <c r="C64" s="217"/>
      <c r="D64" s="218"/>
    </row>
    <row r="65" spans="1:4" x14ac:dyDescent="0.25">
      <c r="A65" s="174">
        <v>635</v>
      </c>
      <c r="B65" s="129" t="s">
        <v>182</v>
      </c>
      <c r="C65" s="193"/>
      <c r="D65" s="192"/>
    </row>
    <row r="66" spans="1:4" x14ac:dyDescent="0.25">
      <c r="A66" s="174"/>
      <c r="B66" s="129"/>
      <c r="C66" s="193"/>
      <c r="D66" s="192"/>
    </row>
    <row r="67" spans="1:4" ht="37.5" customHeight="1" x14ac:dyDescent="0.25">
      <c r="A67" s="174" t="s">
        <v>442</v>
      </c>
      <c r="B67" s="271"/>
      <c r="C67" s="605"/>
      <c r="D67" s="595"/>
    </row>
    <row r="68" spans="1:4" x14ac:dyDescent="0.25">
      <c r="A68" s="176"/>
      <c r="B68" s="147"/>
      <c r="C68" s="614"/>
      <c r="D68" s="615"/>
    </row>
    <row r="69" spans="1:4" ht="45.75" customHeight="1" x14ac:dyDescent="0.25">
      <c r="A69" s="176"/>
      <c r="B69" s="147"/>
      <c r="C69" s="616" t="s">
        <v>413</v>
      </c>
      <c r="D69" s="617"/>
    </row>
    <row r="70" spans="1:4" x14ac:dyDescent="0.25">
      <c r="A70" s="176"/>
      <c r="B70" s="147"/>
      <c r="C70" s="616" t="s">
        <v>412</v>
      </c>
      <c r="D70" s="617"/>
    </row>
    <row r="71" spans="1:4" ht="72" customHeight="1" thickBot="1" x14ac:dyDescent="0.3">
      <c r="A71" s="219"/>
      <c r="B71" s="220"/>
      <c r="C71" s="618" t="s">
        <v>415</v>
      </c>
      <c r="D71" s="619"/>
    </row>
    <row r="72" spans="1:4" ht="14.4" thickTop="1" x14ac:dyDescent="0.25"/>
  </sheetData>
  <mergeCells count="10">
    <mergeCell ref="C67:D67"/>
    <mergeCell ref="C68:D68"/>
    <mergeCell ref="C69:D69"/>
    <mergeCell ref="C70:D70"/>
    <mergeCell ref="C71:D71"/>
    <mergeCell ref="A5:B7"/>
    <mergeCell ref="C9:D9"/>
    <mergeCell ref="C10:D10"/>
    <mergeCell ref="C19:D19"/>
    <mergeCell ref="C20:D20"/>
  </mergeCells>
  <pageMargins left="0.7" right="0.7" top="0.75" bottom="0.75" header="0.3" footer="0.3"/>
  <pageSetup paperSize="9"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6"/>
  <dimension ref="A1:L85"/>
  <sheetViews>
    <sheetView workbookViewId="0">
      <pane ySplit="1" topLeftCell="A2" activePane="bottomLeft" state="frozen"/>
      <selection pane="bottomLeft" activeCell="J10" sqref="J10"/>
    </sheetView>
  </sheetViews>
  <sheetFormatPr defaultRowHeight="13.8" x14ac:dyDescent="0.25"/>
  <cols>
    <col min="1" max="1" width="11.09765625" customWidth="1"/>
    <col min="2" max="2" width="23.296875" customWidth="1"/>
    <col min="3" max="3" width="13.69921875" bestFit="1" customWidth="1"/>
    <col min="4" max="4" width="13.3984375" bestFit="1" customWidth="1"/>
    <col min="5" max="5" width="15.8984375" bestFit="1" customWidth="1"/>
    <col min="6" max="6" width="15.59765625" bestFit="1" customWidth="1"/>
    <col min="7" max="7" width="14.09765625" bestFit="1" customWidth="1"/>
    <col min="8" max="8" width="13.8984375" bestFit="1" customWidth="1"/>
    <col min="9" max="9" width="10.8984375" bestFit="1" customWidth="1"/>
    <col min="10" max="10" width="11" bestFit="1" customWidth="1"/>
    <col min="11" max="12" width="13.8984375" customWidth="1"/>
  </cols>
  <sheetData>
    <row r="1" spans="1:12" x14ac:dyDescent="0.25">
      <c r="A1" s="355" t="s">
        <v>7</v>
      </c>
      <c r="B1" s="356" t="s">
        <v>238</v>
      </c>
      <c r="C1" s="356" t="s">
        <v>239</v>
      </c>
      <c r="D1" s="356" t="s">
        <v>240</v>
      </c>
      <c r="E1" s="356" t="s">
        <v>450</v>
      </c>
      <c r="F1" s="356" t="s">
        <v>451</v>
      </c>
      <c r="G1" s="356" t="s">
        <v>243</v>
      </c>
      <c r="H1" s="357" t="s">
        <v>244</v>
      </c>
      <c r="I1" s="358"/>
      <c r="J1" s="359"/>
      <c r="K1" s="358"/>
      <c r="L1" s="358"/>
    </row>
    <row r="2" spans="1:12" x14ac:dyDescent="0.25">
      <c r="A2" s="337" t="s">
        <v>245</v>
      </c>
      <c r="B2" s="338" t="s">
        <v>246</v>
      </c>
      <c r="C2" s="339">
        <v>628857603</v>
      </c>
      <c r="D2" s="339"/>
      <c r="E2" s="339">
        <v>378755427</v>
      </c>
      <c r="F2" s="339">
        <v>326445656</v>
      </c>
      <c r="G2" s="339">
        <v>681167374</v>
      </c>
      <c r="H2" s="340"/>
      <c r="I2" s="289"/>
      <c r="J2" s="341"/>
      <c r="K2" s="289"/>
      <c r="L2" s="289"/>
    </row>
    <row r="3" spans="1:12" x14ac:dyDescent="0.25">
      <c r="A3" s="342" t="s">
        <v>247</v>
      </c>
      <c r="B3" s="343" t="s">
        <v>248</v>
      </c>
      <c r="C3" s="344">
        <v>628857603</v>
      </c>
      <c r="D3" s="344"/>
      <c r="E3" s="344">
        <v>378755427</v>
      </c>
      <c r="F3" s="344">
        <v>326445656</v>
      </c>
      <c r="G3" s="344">
        <v>681167374</v>
      </c>
      <c r="H3" s="345"/>
      <c r="I3" s="296"/>
      <c r="J3" s="346"/>
      <c r="K3" s="296"/>
      <c r="L3" s="296"/>
    </row>
    <row r="4" spans="1:12" x14ac:dyDescent="0.25">
      <c r="A4" s="342" t="s">
        <v>200</v>
      </c>
      <c r="B4" s="343" t="s">
        <v>212</v>
      </c>
      <c r="C4" s="344">
        <v>24831098</v>
      </c>
      <c r="D4" s="344"/>
      <c r="E4" s="344">
        <v>4898</v>
      </c>
      <c r="F4" s="344"/>
      <c r="G4" s="344">
        <v>24835996</v>
      </c>
      <c r="H4" s="345"/>
      <c r="I4" s="296">
        <v>24835996</v>
      </c>
      <c r="J4" s="346">
        <f>I4-G4</f>
        <v>0</v>
      </c>
      <c r="K4" s="296" t="s">
        <v>129</v>
      </c>
      <c r="L4" s="296"/>
    </row>
    <row r="5" spans="1:12" x14ac:dyDescent="0.25">
      <c r="A5" s="342" t="s">
        <v>249</v>
      </c>
      <c r="B5" s="343" t="s">
        <v>213</v>
      </c>
      <c r="C5" s="344">
        <v>604026505</v>
      </c>
      <c r="D5" s="344"/>
      <c r="E5" s="344">
        <v>378750529</v>
      </c>
      <c r="F5" s="344">
        <v>326445656</v>
      </c>
      <c r="G5" s="344">
        <v>656331378</v>
      </c>
      <c r="H5" s="345"/>
      <c r="I5" s="296">
        <v>656331378</v>
      </c>
      <c r="J5" s="346"/>
      <c r="K5" s="296" t="s">
        <v>129</v>
      </c>
      <c r="L5" s="296"/>
    </row>
    <row r="6" spans="1:12" x14ac:dyDescent="0.25">
      <c r="A6" s="337" t="s">
        <v>250</v>
      </c>
      <c r="B6" s="338" t="s">
        <v>251</v>
      </c>
      <c r="C6" s="339"/>
      <c r="D6" s="339"/>
      <c r="E6" s="339"/>
      <c r="F6" s="339"/>
      <c r="G6" s="339"/>
      <c r="H6" s="340"/>
      <c r="I6" s="289"/>
      <c r="J6" s="341"/>
      <c r="K6" s="289"/>
      <c r="L6" s="289"/>
    </row>
    <row r="7" spans="1:12" x14ac:dyDescent="0.25">
      <c r="A7" s="342" t="s">
        <v>252</v>
      </c>
      <c r="B7" s="343" t="s">
        <v>253</v>
      </c>
      <c r="C7" s="344"/>
      <c r="D7" s="344"/>
      <c r="E7" s="344"/>
      <c r="F7" s="344"/>
      <c r="G7" s="344"/>
      <c r="H7" s="345"/>
      <c r="I7" s="296"/>
      <c r="J7" s="346"/>
      <c r="K7" s="296"/>
      <c r="L7" s="296"/>
    </row>
    <row r="8" spans="1:12" x14ac:dyDescent="0.25">
      <c r="A8" s="337" t="s">
        <v>254</v>
      </c>
      <c r="B8" s="338" t="s">
        <v>255</v>
      </c>
      <c r="C8" s="339">
        <v>1121632520</v>
      </c>
      <c r="D8" s="339"/>
      <c r="E8" s="339"/>
      <c r="F8" s="339"/>
      <c r="G8" s="339">
        <v>1121632520</v>
      </c>
      <c r="H8" s="340"/>
      <c r="I8" s="289"/>
      <c r="J8" s="341"/>
      <c r="K8" s="289" t="s">
        <v>129</v>
      </c>
      <c r="L8" s="289"/>
    </row>
    <row r="9" spans="1:12" x14ac:dyDescent="0.25">
      <c r="A9" s="342" t="s">
        <v>256</v>
      </c>
      <c r="B9" s="343" t="s">
        <v>257</v>
      </c>
      <c r="C9" s="344">
        <v>1121632520</v>
      </c>
      <c r="D9" s="344"/>
      <c r="E9" s="344"/>
      <c r="F9" s="344"/>
      <c r="G9" s="344">
        <v>1121632520</v>
      </c>
      <c r="H9" s="345"/>
      <c r="I9" s="296"/>
      <c r="J9" s="346"/>
      <c r="K9" s="296"/>
      <c r="L9" s="296"/>
    </row>
    <row r="10" spans="1:12" x14ac:dyDescent="0.25">
      <c r="A10" s="337" t="s">
        <v>258</v>
      </c>
      <c r="B10" s="338" t="s">
        <v>259</v>
      </c>
      <c r="C10" s="339">
        <v>373680786</v>
      </c>
      <c r="D10" s="339"/>
      <c r="E10" s="339">
        <v>417575253</v>
      </c>
      <c r="F10" s="339">
        <v>377774034</v>
      </c>
      <c r="G10" s="339">
        <v>413482005</v>
      </c>
      <c r="H10" s="340"/>
      <c r="I10" s="347">
        <f>G10/2131900</f>
        <v>193.95</v>
      </c>
      <c r="J10" s="341"/>
      <c r="K10" s="348" t="s">
        <v>555</v>
      </c>
      <c r="L10" s="289"/>
    </row>
    <row r="11" spans="1:12" x14ac:dyDescent="0.25">
      <c r="A11" s="342" t="s">
        <v>260</v>
      </c>
      <c r="B11" s="343" t="s">
        <v>261</v>
      </c>
      <c r="C11" s="344">
        <v>373680786</v>
      </c>
      <c r="D11" s="344"/>
      <c r="E11" s="344">
        <v>417575253</v>
      </c>
      <c r="F11" s="344">
        <v>377774034</v>
      </c>
      <c r="G11" s="344">
        <v>413482005</v>
      </c>
      <c r="H11" s="345"/>
      <c r="I11" s="296"/>
      <c r="J11" s="346"/>
      <c r="K11" s="296"/>
      <c r="L11" s="296"/>
    </row>
    <row r="12" spans="1:12" x14ac:dyDescent="0.25">
      <c r="A12" s="342" t="s">
        <v>262</v>
      </c>
      <c r="B12" s="343" t="s">
        <v>263</v>
      </c>
      <c r="C12" s="344">
        <v>373680786</v>
      </c>
      <c r="D12" s="344"/>
      <c r="E12" s="344">
        <v>417575253</v>
      </c>
      <c r="F12" s="344">
        <v>377774034</v>
      </c>
      <c r="G12" s="344">
        <v>413482005</v>
      </c>
      <c r="H12" s="345"/>
      <c r="I12" s="296"/>
      <c r="J12" s="346"/>
      <c r="K12" s="296"/>
      <c r="L12" s="296"/>
    </row>
    <row r="13" spans="1:12" x14ac:dyDescent="0.25">
      <c r="A13" s="342" t="s">
        <v>264</v>
      </c>
      <c r="B13" s="343" t="s">
        <v>265</v>
      </c>
      <c r="C13" s="344">
        <v>373680786</v>
      </c>
      <c r="D13" s="344"/>
      <c r="E13" s="344">
        <v>417575253</v>
      </c>
      <c r="F13" s="344">
        <v>377774034</v>
      </c>
      <c r="G13" s="344">
        <v>413482005</v>
      </c>
      <c r="H13" s="345"/>
      <c r="I13" s="296"/>
      <c r="J13" s="346"/>
      <c r="K13" s="296"/>
      <c r="L13" s="296"/>
    </row>
    <row r="14" spans="1:12" x14ac:dyDescent="0.25">
      <c r="A14" s="337" t="s">
        <v>266</v>
      </c>
      <c r="B14" s="338" t="s">
        <v>267</v>
      </c>
      <c r="C14" s="339">
        <v>933721925</v>
      </c>
      <c r="D14" s="339"/>
      <c r="E14" s="339">
        <v>6509508</v>
      </c>
      <c r="F14" s="339"/>
      <c r="G14" s="339">
        <v>940231433</v>
      </c>
      <c r="H14" s="340"/>
      <c r="I14" s="289"/>
      <c r="J14" s="341"/>
      <c r="K14" s="289" t="s">
        <v>129</v>
      </c>
      <c r="L14" s="289"/>
    </row>
    <row r="15" spans="1:12" x14ac:dyDescent="0.25">
      <c r="A15" s="342" t="s">
        <v>268</v>
      </c>
      <c r="B15" s="343" t="s">
        <v>269</v>
      </c>
      <c r="C15" s="344">
        <v>933721925</v>
      </c>
      <c r="D15" s="344"/>
      <c r="E15" s="344">
        <v>6509508</v>
      </c>
      <c r="F15" s="344"/>
      <c r="G15" s="344">
        <v>940231433</v>
      </c>
      <c r="H15" s="345"/>
      <c r="I15" s="296"/>
      <c r="J15" s="346"/>
      <c r="K15" s="296"/>
      <c r="L15" s="296"/>
    </row>
    <row r="16" spans="1:12" x14ac:dyDescent="0.25">
      <c r="A16" s="342" t="s">
        <v>270</v>
      </c>
      <c r="B16" s="343" t="s">
        <v>269</v>
      </c>
      <c r="C16" s="344">
        <v>933721925</v>
      </c>
      <c r="D16" s="344"/>
      <c r="E16" s="344">
        <v>6509508</v>
      </c>
      <c r="F16" s="344"/>
      <c r="G16" s="344">
        <v>940231433</v>
      </c>
      <c r="H16" s="345"/>
      <c r="I16" s="296"/>
      <c r="J16" s="346"/>
      <c r="K16" s="296"/>
      <c r="L16" s="296"/>
    </row>
    <row r="17" spans="1:12" x14ac:dyDescent="0.25">
      <c r="A17" s="337" t="s">
        <v>271</v>
      </c>
      <c r="B17" s="338" t="s">
        <v>272</v>
      </c>
      <c r="C17" s="339">
        <v>12215040</v>
      </c>
      <c r="D17" s="339"/>
      <c r="E17" s="339">
        <v>5048883</v>
      </c>
      <c r="F17" s="339"/>
      <c r="G17" s="339">
        <v>17263923</v>
      </c>
      <c r="H17" s="340"/>
      <c r="I17" s="289"/>
      <c r="J17" s="341"/>
      <c r="K17" s="289"/>
      <c r="L17" s="289"/>
    </row>
    <row r="18" spans="1:12" x14ac:dyDescent="0.25">
      <c r="A18" s="342" t="s">
        <v>273</v>
      </c>
      <c r="B18" s="343" t="s">
        <v>272</v>
      </c>
      <c r="C18" s="344">
        <v>12215040</v>
      </c>
      <c r="D18" s="344"/>
      <c r="E18" s="344">
        <v>5048883</v>
      </c>
      <c r="F18" s="344"/>
      <c r="G18" s="344">
        <v>17263923</v>
      </c>
      <c r="H18" s="345"/>
      <c r="I18" s="296"/>
      <c r="J18" s="346"/>
      <c r="K18" s="296"/>
      <c r="L18" s="296"/>
    </row>
    <row r="19" spans="1:12" x14ac:dyDescent="0.25">
      <c r="A19" s="342" t="s">
        <v>274</v>
      </c>
      <c r="B19" s="343" t="s">
        <v>275</v>
      </c>
      <c r="C19" s="344">
        <v>12215040</v>
      </c>
      <c r="D19" s="344"/>
      <c r="E19" s="344">
        <v>5048883</v>
      </c>
      <c r="F19" s="344"/>
      <c r="G19" s="344">
        <v>17263923</v>
      </c>
      <c r="H19" s="345"/>
      <c r="I19" s="296"/>
      <c r="J19" s="346"/>
      <c r="K19" s="296"/>
      <c r="L19" s="296"/>
    </row>
    <row r="20" spans="1:12" x14ac:dyDescent="0.25">
      <c r="A20" s="342" t="s">
        <v>276</v>
      </c>
      <c r="B20" s="343" t="s">
        <v>277</v>
      </c>
      <c r="C20" s="344">
        <v>12215040</v>
      </c>
      <c r="D20" s="344"/>
      <c r="E20" s="344">
        <v>5048883</v>
      </c>
      <c r="F20" s="344"/>
      <c r="G20" s="344">
        <v>17263923</v>
      </c>
      <c r="H20" s="345"/>
      <c r="I20" s="296"/>
      <c r="J20" s="346"/>
      <c r="K20" s="296"/>
      <c r="L20" s="296"/>
    </row>
    <row r="21" spans="1:12" x14ac:dyDescent="0.25">
      <c r="A21" s="342" t="s">
        <v>278</v>
      </c>
      <c r="B21" s="343" t="s">
        <v>279</v>
      </c>
      <c r="C21" s="344">
        <v>12215040</v>
      </c>
      <c r="D21" s="344"/>
      <c r="E21" s="344">
        <v>5048883</v>
      </c>
      <c r="F21" s="344"/>
      <c r="G21" s="344">
        <v>17263923</v>
      </c>
      <c r="H21" s="345"/>
      <c r="I21" s="296"/>
      <c r="J21" s="346"/>
      <c r="K21" s="296"/>
      <c r="L21" s="296"/>
    </row>
    <row r="22" spans="1:12" x14ac:dyDescent="0.25">
      <c r="A22" s="337" t="s">
        <v>280</v>
      </c>
      <c r="B22" s="338" t="s">
        <v>281</v>
      </c>
      <c r="C22" s="339"/>
      <c r="D22" s="339"/>
      <c r="E22" s="339">
        <v>286160481</v>
      </c>
      <c r="F22" s="339">
        <v>286160481</v>
      </c>
      <c r="G22" s="339"/>
      <c r="H22" s="340"/>
      <c r="I22" s="289"/>
      <c r="J22" s="341"/>
      <c r="K22" s="289"/>
      <c r="L22" s="289"/>
    </row>
    <row r="23" spans="1:12" x14ac:dyDescent="0.25">
      <c r="A23" s="337" t="s">
        <v>282</v>
      </c>
      <c r="B23" s="338" t="s">
        <v>283</v>
      </c>
      <c r="C23" s="339">
        <v>281836800</v>
      </c>
      <c r="D23" s="339"/>
      <c r="E23" s="339"/>
      <c r="F23" s="339"/>
      <c r="G23" s="339">
        <v>281836800</v>
      </c>
      <c r="H23" s="340"/>
      <c r="I23" s="289"/>
      <c r="J23" s="341"/>
      <c r="K23" s="289" t="s">
        <v>129</v>
      </c>
      <c r="L23" s="289"/>
    </row>
    <row r="24" spans="1:12" x14ac:dyDescent="0.25">
      <c r="A24" s="342" t="s">
        <v>284</v>
      </c>
      <c r="B24" s="343" t="s">
        <v>285</v>
      </c>
      <c r="C24" s="344">
        <v>281836800</v>
      </c>
      <c r="D24" s="344"/>
      <c r="E24" s="344"/>
      <c r="F24" s="344"/>
      <c r="G24" s="344">
        <v>281836800</v>
      </c>
      <c r="H24" s="345"/>
      <c r="I24" s="296"/>
      <c r="J24" s="346"/>
      <c r="K24" s="296"/>
      <c r="L24" s="296"/>
    </row>
    <row r="25" spans="1:12" x14ac:dyDescent="0.25">
      <c r="A25" s="337" t="s">
        <v>286</v>
      </c>
      <c r="B25" s="338" t="s">
        <v>287</v>
      </c>
      <c r="C25" s="339"/>
      <c r="D25" s="339">
        <v>127325781</v>
      </c>
      <c r="E25" s="339"/>
      <c r="F25" s="339">
        <v>7828800</v>
      </c>
      <c r="G25" s="339"/>
      <c r="H25" s="340">
        <v>135154581</v>
      </c>
      <c r="I25" s="289"/>
      <c r="J25" s="341"/>
      <c r="K25" s="289" t="s">
        <v>129</v>
      </c>
      <c r="L25" s="289"/>
    </row>
    <row r="26" spans="1:12" x14ac:dyDescent="0.25">
      <c r="A26" s="342" t="s">
        <v>288</v>
      </c>
      <c r="B26" s="343" t="s">
        <v>289</v>
      </c>
      <c r="C26" s="344"/>
      <c r="D26" s="344">
        <v>127325781</v>
      </c>
      <c r="E26" s="344"/>
      <c r="F26" s="344">
        <v>7828800</v>
      </c>
      <c r="G26" s="344"/>
      <c r="H26" s="345">
        <v>135154581</v>
      </c>
      <c r="I26" s="296"/>
      <c r="J26" s="346"/>
      <c r="K26" s="296"/>
      <c r="L26" s="296"/>
    </row>
    <row r="27" spans="1:12" x14ac:dyDescent="0.25">
      <c r="A27" s="342" t="s">
        <v>290</v>
      </c>
      <c r="B27" s="343" t="s">
        <v>291</v>
      </c>
      <c r="C27" s="344"/>
      <c r="D27" s="344">
        <v>127325781</v>
      </c>
      <c r="E27" s="344"/>
      <c r="F27" s="344">
        <v>7828800</v>
      </c>
      <c r="G27" s="344"/>
      <c r="H27" s="345">
        <v>135154581</v>
      </c>
      <c r="I27" s="296"/>
      <c r="J27" s="346"/>
      <c r="K27" s="296"/>
      <c r="L27" s="296"/>
    </row>
    <row r="28" spans="1:12" x14ac:dyDescent="0.25">
      <c r="A28" s="337" t="s">
        <v>292</v>
      </c>
      <c r="B28" s="338" t="s">
        <v>293</v>
      </c>
      <c r="C28" s="339">
        <v>232313682</v>
      </c>
      <c r="D28" s="339"/>
      <c r="E28" s="339"/>
      <c r="F28" s="339">
        <v>35467787</v>
      </c>
      <c r="G28" s="339">
        <v>196845895</v>
      </c>
      <c r="H28" s="340"/>
      <c r="I28" s="289"/>
      <c r="J28" s="341"/>
      <c r="K28" s="289" t="s">
        <v>129</v>
      </c>
      <c r="L28" s="289"/>
    </row>
    <row r="29" spans="1:12" x14ac:dyDescent="0.25">
      <c r="A29" s="342" t="s">
        <v>294</v>
      </c>
      <c r="B29" s="343" t="s">
        <v>295</v>
      </c>
      <c r="C29" s="344">
        <v>205895834</v>
      </c>
      <c r="D29" s="344"/>
      <c r="E29" s="344"/>
      <c r="F29" s="344">
        <v>32407956</v>
      </c>
      <c r="G29" s="344">
        <v>173487878</v>
      </c>
      <c r="H29" s="345"/>
      <c r="I29" s="296"/>
      <c r="J29" s="346"/>
      <c r="K29" s="296"/>
      <c r="L29" s="296"/>
    </row>
    <row r="30" spans="1:12" x14ac:dyDescent="0.25">
      <c r="A30" s="342" t="s">
        <v>296</v>
      </c>
      <c r="B30" s="343" t="s">
        <v>297</v>
      </c>
      <c r="C30" s="344">
        <v>26417848</v>
      </c>
      <c r="D30" s="344"/>
      <c r="E30" s="344"/>
      <c r="F30" s="344">
        <v>3059831</v>
      </c>
      <c r="G30" s="344">
        <v>23358017</v>
      </c>
      <c r="H30" s="345"/>
      <c r="I30" s="296"/>
      <c r="J30" s="346"/>
      <c r="K30" s="296"/>
      <c r="L30" s="296"/>
    </row>
    <row r="31" spans="1:12" x14ac:dyDescent="0.25">
      <c r="A31" s="337" t="s">
        <v>298</v>
      </c>
      <c r="B31" s="338" t="s">
        <v>299</v>
      </c>
      <c r="C31" s="339">
        <v>27312000</v>
      </c>
      <c r="D31" s="339"/>
      <c r="E31" s="339"/>
      <c r="F31" s="339"/>
      <c r="G31" s="339">
        <v>27312000</v>
      </c>
      <c r="H31" s="340"/>
      <c r="I31" s="289"/>
      <c r="J31" s="341"/>
      <c r="K31" s="289" t="s">
        <v>129</v>
      </c>
      <c r="L31" s="289"/>
    </row>
    <row r="32" spans="1:12" x14ac:dyDescent="0.25">
      <c r="A32" s="337" t="s">
        <v>300</v>
      </c>
      <c r="B32" s="338" t="s">
        <v>301</v>
      </c>
      <c r="C32" s="339">
        <v>569321</v>
      </c>
      <c r="D32" s="339">
        <v>91073700</v>
      </c>
      <c r="E32" s="339">
        <v>137478155</v>
      </c>
      <c r="F32" s="339">
        <v>63910759</v>
      </c>
      <c r="G32" s="339">
        <v>540517</v>
      </c>
      <c r="H32" s="340">
        <v>17477500</v>
      </c>
      <c r="I32" s="289"/>
      <c r="J32" s="341"/>
      <c r="K32" s="289"/>
      <c r="L32" s="289"/>
    </row>
    <row r="33" spans="1:12" x14ac:dyDescent="0.25">
      <c r="A33" s="342" t="s">
        <v>302</v>
      </c>
      <c r="B33" s="343" t="s">
        <v>303</v>
      </c>
      <c r="C33" s="344">
        <v>569321</v>
      </c>
      <c r="D33" s="344">
        <v>91073700</v>
      </c>
      <c r="E33" s="344">
        <v>137478155</v>
      </c>
      <c r="F33" s="344">
        <v>63910759</v>
      </c>
      <c r="G33" s="344">
        <v>540517</v>
      </c>
      <c r="H33" s="345">
        <v>17477500</v>
      </c>
      <c r="I33" s="296"/>
      <c r="J33" s="346"/>
      <c r="K33" s="296"/>
      <c r="L33" s="296"/>
    </row>
    <row r="34" spans="1:12" x14ac:dyDescent="0.25">
      <c r="A34" s="342" t="s">
        <v>304</v>
      </c>
      <c r="B34" s="343" t="s">
        <v>305</v>
      </c>
      <c r="C34" s="344">
        <v>569321</v>
      </c>
      <c r="D34" s="344">
        <v>91073700</v>
      </c>
      <c r="E34" s="344">
        <v>137478155</v>
      </c>
      <c r="F34" s="344">
        <v>63910759</v>
      </c>
      <c r="G34" s="344">
        <v>540517</v>
      </c>
      <c r="H34" s="345">
        <v>17477500</v>
      </c>
      <c r="I34" s="296"/>
      <c r="J34" s="346"/>
      <c r="K34" s="296"/>
      <c r="L34" s="296"/>
    </row>
    <row r="35" spans="1:12" x14ac:dyDescent="0.25">
      <c r="A35" s="342" t="s">
        <v>306</v>
      </c>
      <c r="B35" s="343" t="s">
        <v>307</v>
      </c>
      <c r="C35" s="344">
        <v>569321</v>
      </c>
      <c r="D35" s="344">
        <v>91073700</v>
      </c>
      <c r="E35" s="344">
        <v>137478155</v>
      </c>
      <c r="F35" s="344">
        <v>63910759</v>
      </c>
      <c r="G35" s="344">
        <v>540517</v>
      </c>
      <c r="H35" s="345">
        <v>17477500</v>
      </c>
      <c r="I35" s="296"/>
      <c r="J35" s="346"/>
      <c r="K35" s="296"/>
      <c r="L35" s="296"/>
    </row>
    <row r="36" spans="1:12" x14ac:dyDescent="0.25">
      <c r="A36" s="337" t="s">
        <v>308</v>
      </c>
      <c r="B36" s="338" t="s">
        <v>309</v>
      </c>
      <c r="C36" s="339"/>
      <c r="D36" s="339">
        <v>2853063</v>
      </c>
      <c r="E36" s="339"/>
      <c r="F36" s="339">
        <v>57532218</v>
      </c>
      <c r="G36" s="339"/>
      <c r="H36" s="340">
        <v>60385281</v>
      </c>
      <c r="I36" s="289"/>
      <c r="J36" s="341"/>
      <c r="K36" s="289"/>
      <c r="L36" s="289"/>
    </row>
    <row r="37" spans="1:12" x14ac:dyDescent="0.25">
      <c r="A37" s="342" t="s">
        <v>310</v>
      </c>
      <c r="B37" s="343" t="s">
        <v>311</v>
      </c>
      <c r="C37" s="344"/>
      <c r="D37" s="344"/>
      <c r="E37" s="344"/>
      <c r="F37" s="344">
        <v>50776085</v>
      </c>
      <c r="G37" s="344"/>
      <c r="H37" s="345">
        <v>50776085</v>
      </c>
      <c r="I37" s="296"/>
      <c r="J37" s="346"/>
      <c r="K37" s="349" t="s">
        <v>556</v>
      </c>
      <c r="L37" s="296"/>
    </row>
    <row r="38" spans="1:12" x14ac:dyDescent="0.25">
      <c r="A38" s="342" t="s">
        <v>312</v>
      </c>
      <c r="B38" s="343" t="s">
        <v>313</v>
      </c>
      <c r="C38" s="344"/>
      <c r="D38" s="344">
        <v>2853063</v>
      </c>
      <c r="E38" s="344"/>
      <c r="F38" s="344">
        <v>6756133</v>
      </c>
      <c r="G38" s="344"/>
      <c r="H38" s="345">
        <v>9609196</v>
      </c>
      <c r="I38" s="296"/>
      <c r="J38" s="346"/>
      <c r="K38" s="296" t="s">
        <v>129</v>
      </c>
      <c r="L38" s="296"/>
    </row>
    <row r="39" spans="1:12" x14ac:dyDescent="0.25">
      <c r="A39" s="337" t="s">
        <v>314</v>
      </c>
      <c r="B39" s="338" t="s">
        <v>315</v>
      </c>
      <c r="C39" s="339"/>
      <c r="D39" s="339">
        <v>116328801</v>
      </c>
      <c r="E39" s="339">
        <v>166382134</v>
      </c>
      <c r="F39" s="339">
        <v>211312615</v>
      </c>
      <c r="G39" s="339"/>
      <c r="H39" s="340">
        <v>161259282</v>
      </c>
      <c r="I39" s="289"/>
      <c r="J39" s="341"/>
      <c r="K39" s="289"/>
      <c r="L39" s="289"/>
    </row>
    <row r="40" spans="1:12" x14ac:dyDescent="0.25">
      <c r="A40" s="342" t="s">
        <v>316</v>
      </c>
      <c r="B40" s="343" t="s">
        <v>317</v>
      </c>
      <c r="C40" s="344"/>
      <c r="D40" s="344">
        <v>116328801</v>
      </c>
      <c r="E40" s="344">
        <v>166382134</v>
      </c>
      <c r="F40" s="344">
        <v>211312615</v>
      </c>
      <c r="G40" s="344"/>
      <c r="H40" s="345">
        <v>161259282</v>
      </c>
      <c r="I40" s="296">
        <v>191259282</v>
      </c>
      <c r="J40" s="346">
        <f>I40-H40</f>
        <v>30000000</v>
      </c>
      <c r="K40" s="350" t="s">
        <v>557</v>
      </c>
      <c r="L40" s="296"/>
    </row>
    <row r="41" spans="1:12" x14ac:dyDescent="0.25">
      <c r="A41" s="337" t="s">
        <v>318</v>
      </c>
      <c r="B41" s="338" t="s">
        <v>319</v>
      </c>
      <c r="C41" s="339"/>
      <c r="D41" s="339"/>
      <c r="E41" s="339"/>
      <c r="F41" s="339">
        <v>93052552</v>
      </c>
      <c r="G41" s="339"/>
      <c r="H41" s="340">
        <v>93052552</v>
      </c>
      <c r="I41" s="289"/>
      <c r="J41" s="341"/>
      <c r="K41" s="289"/>
      <c r="L41" s="289"/>
    </row>
    <row r="42" spans="1:12" x14ac:dyDescent="0.25">
      <c r="A42" s="342" t="s">
        <v>320</v>
      </c>
      <c r="B42" s="343" t="s">
        <v>321</v>
      </c>
      <c r="C42" s="344"/>
      <c r="D42" s="344"/>
      <c r="E42" s="344"/>
      <c r="F42" s="344">
        <v>93052552</v>
      </c>
      <c r="G42" s="344"/>
      <c r="H42" s="345">
        <v>93052552</v>
      </c>
      <c r="I42" s="296"/>
      <c r="J42" s="346"/>
      <c r="K42" s="296"/>
      <c r="L42" s="296"/>
    </row>
    <row r="43" spans="1:12" x14ac:dyDescent="0.25">
      <c r="A43" s="337" t="s">
        <v>322</v>
      </c>
      <c r="B43" s="338" t="s">
        <v>323</v>
      </c>
      <c r="C43" s="339"/>
      <c r="D43" s="339">
        <v>3730800</v>
      </c>
      <c r="E43" s="339">
        <v>42989200</v>
      </c>
      <c r="F43" s="339">
        <v>51694032</v>
      </c>
      <c r="G43" s="339"/>
      <c r="H43" s="340">
        <v>12435632</v>
      </c>
      <c r="I43" s="289"/>
      <c r="J43" s="341"/>
      <c r="K43" s="289" t="s">
        <v>129</v>
      </c>
      <c r="L43" s="289"/>
    </row>
    <row r="44" spans="1:12" x14ac:dyDescent="0.25">
      <c r="A44" s="342" t="s">
        <v>324</v>
      </c>
      <c r="B44" s="343" t="s">
        <v>325</v>
      </c>
      <c r="C44" s="344"/>
      <c r="D44" s="344">
        <v>2532800</v>
      </c>
      <c r="E44" s="344">
        <v>2532800</v>
      </c>
      <c r="F44" s="344">
        <v>2532800</v>
      </c>
      <c r="G44" s="344"/>
      <c r="H44" s="345">
        <v>2532800</v>
      </c>
      <c r="I44" s="296"/>
      <c r="J44" s="346"/>
      <c r="K44" s="296"/>
      <c r="L44" s="296"/>
    </row>
    <row r="45" spans="1:12" x14ac:dyDescent="0.25">
      <c r="A45" s="342" t="s">
        <v>326</v>
      </c>
      <c r="B45" s="343" t="s">
        <v>327</v>
      </c>
      <c r="C45" s="344"/>
      <c r="D45" s="344"/>
      <c r="E45" s="344">
        <v>31660000</v>
      </c>
      <c r="F45" s="344">
        <v>31660000</v>
      </c>
      <c r="G45" s="344"/>
      <c r="H45" s="345"/>
      <c r="I45" s="296"/>
      <c r="J45" s="346"/>
      <c r="K45" s="296"/>
      <c r="L45" s="296"/>
    </row>
    <row r="46" spans="1:12" x14ac:dyDescent="0.25">
      <c r="A46" s="342" t="s">
        <v>328</v>
      </c>
      <c r="B46" s="343" t="s">
        <v>329</v>
      </c>
      <c r="C46" s="344"/>
      <c r="D46" s="344"/>
      <c r="E46" s="344">
        <v>5698800</v>
      </c>
      <c r="F46" s="344">
        <v>5698800</v>
      </c>
      <c r="G46" s="344"/>
      <c r="H46" s="345"/>
      <c r="I46" s="296"/>
      <c r="J46" s="346"/>
      <c r="K46" s="296"/>
      <c r="L46" s="296"/>
    </row>
    <row r="47" spans="1:12" x14ac:dyDescent="0.25">
      <c r="A47" s="342" t="s">
        <v>330</v>
      </c>
      <c r="B47" s="343" t="s">
        <v>323</v>
      </c>
      <c r="C47" s="344"/>
      <c r="D47" s="344">
        <v>1198000</v>
      </c>
      <c r="E47" s="344">
        <v>1831200</v>
      </c>
      <c r="F47" s="344">
        <v>10536032</v>
      </c>
      <c r="G47" s="344"/>
      <c r="H47" s="345">
        <v>9902832</v>
      </c>
      <c r="I47" s="296"/>
      <c r="J47" s="346"/>
      <c r="K47" s="296"/>
      <c r="L47" s="296"/>
    </row>
    <row r="48" spans="1:12" x14ac:dyDescent="0.25">
      <c r="A48" s="342" t="s">
        <v>331</v>
      </c>
      <c r="B48" s="343" t="s">
        <v>332</v>
      </c>
      <c r="C48" s="344"/>
      <c r="D48" s="344">
        <v>1198000</v>
      </c>
      <c r="E48" s="344">
        <v>1831200</v>
      </c>
      <c r="F48" s="344">
        <v>10536032</v>
      </c>
      <c r="G48" s="344"/>
      <c r="H48" s="345">
        <v>9902832</v>
      </c>
      <c r="I48" s="296"/>
      <c r="J48" s="346"/>
      <c r="K48" s="296"/>
      <c r="L48" s="296"/>
    </row>
    <row r="49" spans="1:12" x14ac:dyDescent="0.25">
      <c r="A49" s="342" t="s">
        <v>333</v>
      </c>
      <c r="B49" s="343" t="s">
        <v>334</v>
      </c>
      <c r="C49" s="344"/>
      <c r="D49" s="344">
        <v>1198000</v>
      </c>
      <c r="E49" s="344">
        <v>1831200</v>
      </c>
      <c r="F49" s="344">
        <v>10536032</v>
      </c>
      <c r="G49" s="344"/>
      <c r="H49" s="345">
        <v>9902832</v>
      </c>
      <c r="I49" s="296"/>
      <c r="J49" s="346"/>
      <c r="K49" s="296"/>
      <c r="L49" s="296"/>
    </row>
    <row r="50" spans="1:12" x14ac:dyDescent="0.25">
      <c r="A50" s="342" t="s">
        <v>335</v>
      </c>
      <c r="B50" s="343" t="s">
        <v>336</v>
      </c>
      <c r="C50" s="344"/>
      <c r="D50" s="344">
        <v>1198000</v>
      </c>
      <c r="E50" s="344">
        <v>1831200</v>
      </c>
      <c r="F50" s="344">
        <v>10536032</v>
      </c>
      <c r="G50" s="344"/>
      <c r="H50" s="345">
        <v>9902832</v>
      </c>
      <c r="I50" s="296"/>
      <c r="J50" s="346"/>
      <c r="K50" s="296"/>
      <c r="L50" s="296"/>
    </row>
    <row r="51" spans="1:12" x14ac:dyDescent="0.25">
      <c r="A51" s="342" t="s">
        <v>337</v>
      </c>
      <c r="B51" s="343" t="s">
        <v>338</v>
      </c>
      <c r="C51" s="344"/>
      <c r="D51" s="344"/>
      <c r="E51" s="344">
        <v>1266400</v>
      </c>
      <c r="F51" s="344">
        <v>1266400</v>
      </c>
      <c r="G51" s="344"/>
      <c r="H51" s="345"/>
      <c r="I51" s="296"/>
      <c r="J51" s="346"/>
      <c r="K51" s="296"/>
      <c r="L51" s="296"/>
    </row>
    <row r="52" spans="1:12" x14ac:dyDescent="0.25">
      <c r="A52" s="337" t="s">
        <v>339</v>
      </c>
      <c r="B52" s="338" t="s">
        <v>340</v>
      </c>
      <c r="C52" s="339"/>
      <c r="D52" s="339">
        <v>1959410000</v>
      </c>
      <c r="E52" s="339"/>
      <c r="F52" s="339"/>
      <c r="G52" s="339"/>
      <c r="H52" s="340">
        <v>1959410000</v>
      </c>
      <c r="I52" s="289"/>
      <c r="J52" s="341"/>
      <c r="K52" s="289"/>
      <c r="L52" s="289"/>
    </row>
    <row r="53" spans="1:12" x14ac:dyDescent="0.25">
      <c r="A53" s="342" t="s">
        <v>341</v>
      </c>
      <c r="B53" s="343" t="s">
        <v>342</v>
      </c>
      <c r="C53" s="344"/>
      <c r="D53" s="344">
        <v>1959410000</v>
      </c>
      <c r="E53" s="344"/>
      <c r="F53" s="344"/>
      <c r="G53" s="344"/>
      <c r="H53" s="345">
        <v>1959410000</v>
      </c>
      <c r="I53" s="296"/>
      <c r="J53" s="346"/>
      <c r="K53" s="296"/>
      <c r="L53" s="296"/>
    </row>
    <row r="54" spans="1:12" x14ac:dyDescent="0.25">
      <c r="A54" s="342" t="s">
        <v>343</v>
      </c>
      <c r="B54" s="343" t="s">
        <v>344</v>
      </c>
      <c r="C54" s="344"/>
      <c r="D54" s="344">
        <v>1959410000</v>
      </c>
      <c r="E54" s="344"/>
      <c r="F54" s="344"/>
      <c r="G54" s="344"/>
      <c r="H54" s="345">
        <v>1959410000</v>
      </c>
      <c r="I54" s="296"/>
      <c r="J54" s="346"/>
      <c r="K54" s="296"/>
      <c r="L54" s="296"/>
    </row>
    <row r="55" spans="1:12" x14ac:dyDescent="0.25">
      <c r="A55" s="337" t="s">
        <v>558</v>
      </c>
      <c r="B55" s="338" t="s">
        <v>547</v>
      </c>
      <c r="C55" s="339"/>
      <c r="D55" s="339"/>
      <c r="E55" s="339">
        <v>4093248</v>
      </c>
      <c r="F55" s="339"/>
      <c r="G55" s="339">
        <v>4093248</v>
      </c>
      <c r="H55" s="340"/>
      <c r="I55" s="289">
        <v>0</v>
      </c>
      <c r="J55" s="341"/>
      <c r="K55" s="348" t="s">
        <v>559</v>
      </c>
      <c r="L55" s="289"/>
    </row>
    <row r="56" spans="1:12" x14ac:dyDescent="0.25">
      <c r="A56" s="342" t="s">
        <v>560</v>
      </c>
      <c r="B56" s="343" t="s">
        <v>561</v>
      </c>
      <c r="C56" s="344"/>
      <c r="D56" s="344"/>
      <c r="E56" s="344">
        <v>4093248</v>
      </c>
      <c r="F56" s="344"/>
      <c r="G56" s="344">
        <v>4093248</v>
      </c>
      <c r="H56" s="345"/>
      <c r="I56" s="296"/>
      <c r="J56" s="346"/>
      <c r="K56" s="296"/>
      <c r="L56" s="296"/>
    </row>
    <row r="57" spans="1:12" x14ac:dyDescent="0.25">
      <c r="A57" s="337" t="s">
        <v>345</v>
      </c>
      <c r="B57" s="338" t="s">
        <v>346</v>
      </c>
      <c r="C57" s="339"/>
      <c r="D57" s="339">
        <v>1311417532</v>
      </c>
      <c r="E57" s="339"/>
      <c r="F57" s="339">
        <v>-66186645</v>
      </c>
      <c r="G57" s="339"/>
      <c r="H57" s="340">
        <v>1245230887</v>
      </c>
      <c r="I57" s="289"/>
      <c r="J57" s="341"/>
      <c r="K57" s="289"/>
      <c r="L57" s="289"/>
    </row>
    <row r="58" spans="1:12" x14ac:dyDescent="0.25">
      <c r="A58" s="342" t="s">
        <v>347</v>
      </c>
      <c r="B58" s="343" t="s">
        <v>348</v>
      </c>
      <c r="C58" s="344"/>
      <c r="D58" s="344">
        <v>31564466</v>
      </c>
      <c r="E58" s="344"/>
      <c r="F58" s="344"/>
      <c r="G58" s="344"/>
      <c r="H58" s="345">
        <v>31564466</v>
      </c>
      <c r="I58" s="296"/>
      <c r="J58" s="346"/>
      <c r="K58" s="296"/>
      <c r="L58" s="296"/>
    </row>
    <row r="59" spans="1:12" x14ac:dyDescent="0.25">
      <c r="A59" s="342" t="s">
        <v>349</v>
      </c>
      <c r="B59" s="343" t="s">
        <v>350</v>
      </c>
      <c r="C59" s="344"/>
      <c r="D59" s="344">
        <v>1279853066</v>
      </c>
      <c r="E59" s="344"/>
      <c r="F59" s="344">
        <v>-66186645</v>
      </c>
      <c r="G59" s="344"/>
      <c r="H59" s="345">
        <v>1213666421</v>
      </c>
      <c r="I59" s="296"/>
      <c r="J59" s="346"/>
      <c r="K59" s="296"/>
      <c r="L59" s="296"/>
    </row>
    <row r="60" spans="1:12" x14ac:dyDescent="0.25">
      <c r="A60" s="337" t="s">
        <v>351</v>
      </c>
      <c r="B60" s="338" t="s">
        <v>352</v>
      </c>
      <c r="C60" s="339"/>
      <c r="D60" s="339"/>
      <c r="E60" s="339">
        <v>417575253</v>
      </c>
      <c r="F60" s="339">
        <v>417575253</v>
      </c>
      <c r="G60" s="339"/>
      <c r="H60" s="340"/>
      <c r="I60" s="289"/>
      <c r="J60" s="341"/>
      <c r="K60" s="289"/>
      <c r="L60" s="289"/>
    </row>
    <row r="61" spans="1:12" x14ac:dyDescent="0.25">
      <c r="A61" s="342" t="s">
        <v>353</v>
      </c>
      <c r="B61" s="343" t="s">
        <v>354</v>
      </c>
      <c r="C61" s="344"/>
      <c r="D61" s="344"/>
      <c r="E61" s="344">
        <v>417575253</v>
      </c>
      <c r="F61" s="344">
        <v>417575253</v>
      </c>
      <c r="G61" s="344"/>
      <c r="H61" s="345"/>
      <c r="I61" s="296"/>
      <c r="J61" s="346"/>
      <c r="K61" s="296"/>
      <c r="L61" s="296"/>
    </row>
    <row r="62" spans="1:12" x14ac:dyDescent="0.25">
      <c r="A62" s="342" t="s">
        <v>355</v>
      </c>
      <c r="B62" s="343" t="s">
        <v>356</v>
      </c>
      <c r="C62" s="344"/>
      <c r="D62" s="344"/>
      <c r="E62" s="344">
        <v>417575253</v>
      </c>
      <c r="F62" s="344">
        <v>417575253</v>
      </c>
      <c r="G62" s="344"/>
      <c r="H62" s="345"/>
      <c r="I62" s="296"/>
      <c r="J62" s="346"/>
      <c r="K62" s="296"/>
      <c r="L62" s="296"/>
    </row>
    <row r="63" spans="1:12" x14ac:dyDescent="0.25">
      <c r="A63" s="337" t="s">
        <v>357</v>
      </c>
      <c r="B63" s="338" t="s">
        <v>358</v>
      </c>
      <c r="C63" s="339"/>
      <c r="D63" s="339"/>
      <c r="E63" s="339">
        <v>10123524</v>
      </c>
      <c r="F63" s="339">
        <v>10123524</v>
      </c>
      <c r="G63" s="339"/>
      <c r="H63" s="340"/>
      <c r="I63" s="289"/>
      <c r="J63" s="341"/>
      <c r="K63" s="289"/>
      <c r="L63" s="289"/>
    </row>
    <row r="64" spans="1:12" x14ac:dyDescent="0.25">
      <c r="A64" s="342" t="s">
        <v>359</v>
      </c>
      <c r="B64" s="343" t="s">
        <v>360</v>
      </c>
      <c r="C64" s="344"/>
      <c r="D64" s="344"/>
      <c r="E64" s="344">
        <v>5182322</v>
      </c>
      <c r="F64" s="344">
        <v>5182322</v>
      </c>
      <c r="G64" s="344"/>
      <c r="H64" s="345"/>
      <c r="I64" s="296"/>
      <c r="J64" s="346"/>
      <c r="K64" s="296"/>
      <c r="L64" s="296"/>
    </row>
    <row r="65" spans="1:12" x14ac:dyDescent="0.25">
      <c r="A65" s="342" t="s">
        <v>479</v>
      </c>
      <c r="B65" s="343" t="s">
        <v>480</v>
      </c>
      <c r="C65" s="344"/>
      <c r="D65" s="344"/>
      <c r="E65" s="344">
        <v>4941202</v>
      </c>
      <c r="F65" s="344">
        <v>4941202</v>
      </c>
      <c r="G65" s="344"/>
      <c r="H65" s="345"/>
      <c r="I65" s="296"/>
      <c r="J65" s="346"/>
      <c r="K65" s="296"/>
      <c r="L65" s="296"/>
    </row>
    <row r="66" spans="1:12" x14ac:dyDescent="0.25">
      <c r="A66" s="337" t="s">
        <v>361</v>
      </c>
      <c r="B66" s="338" t="s">
        <v>362</v>
      </c>
      <c r="C66" s="339"/>
      <c r="D66" s="339"/>
      <c r="E66" s="339">
        <v>183154596</v>
      </c>
      <c r="F66" s="339">
        <v>183154596</v>
      </c>
      <c r="G66" s="339"/>
      <c r="H66" s="340"/>
      <c r="I66" s="289"/>
      <c r="J66" s="341"/>
      <c r="K66" s="289"/>
      <c r="L66" s="289"/>
    </row>
    <row r="67" spans="1:12" x14ac:dyDescent="0.25">
      <c r="A67" s="337" t="s">
        <v>363</v>
      </c>
      <c r="B67" s="338" t="s">
        <v>364</v>
      </c>
      <c r="C67" s="339"/>
      <c r="D67" s="339"/>
      <c r="E67" s="339">
        <v>103005885</v>
      </c>
      <c r="F67" s="339">
        <v>103005885</v>
      </c>
      <c r="G67" s="339"/>
      <c r="H67" s="340"/>
      <c r="I67" s="289"/>
      <c r="J67" s="341"/>
      <c r="K67" s="289"/>
      <c r="L67" s="289"/>
    </row>
    <row r="68" spans="1:12" x14ac:dyDescent="0.25">
      <c r="A68" s="342" t="s">
        <v>365</v>
      </c>
      <c r="B68" s="343" t="s">
        <v>366</v>
      </c>
      <c r="C68" s="344"/>
      <c r="D68" s="344"/>
      <c r="E68" s="344">
        <v>15362317</v>
      </c>
      <c r="F68" s="344">
        <v>15362317</v>
      </c>
      <c r="G68" s="344"/>
      <c r="H68" s="345"/>
      <c r="I68" s="296"/>
      <c r="J68" s="346"/>
      <c r="K68" s="296"/>
      <c r="L68" s="296"/>
    </row>
    <row r="69" spans="1:12" x14ac:dyDescent="0.25">
      <c r="A69" s="342" t="s">
        <v>367</v>
      </c>
      <c r="B69" s="343" t="s">
        <v>368</v>
      </c>
      <c r="C69" s="344"/>
      <c r="D69" s="344"/>
      <c r="E69" s="344">
        <v>7828800</v>
      </c>
      <c r="F69" s="344">
        <v>7828800</v>
      </c>
      <c r="G69" s="344"/>
      <c r="H69" s="345"/>
      <c r="I69" s="296"/>
      <c r="J69" s="346"/>
      <c r="K69" s="296"/>
      <c r="L69" s="296"/>
    </row>
    <row r="70" spans="1:12" x14ac:dyDescent="0.25">
      <c r="A70" s="342" t="s">
        <v>369</v>
      </c>
      <c r="B70" s="343" t="s">
        <v>370</v>
      </c>
      <c r="C70" s="344"/>
      <c r="D70" s="344"/>
      <c r="E70" s="344">
        <v>79814768</v>
      </c>
      <c r="F70" s="344">
        <v>79814768</v>
      </c>
      <c r="G70" s="344"/>
      <c r="H70" s="345"/>
      <c r="I70" s="296"/>
      <c r="J70" s="346"/>
      <c r="K70" s="296"/>
      <c r="L70" s="296"/>
    </row>
    <row r="71" spans="1:12" x14ac:dyDescent="0.25">
      <c r="A71" s="337" t="s">
        <v>371</v>
      </c>
      <c r="B71" s="338" t="s">
        <v>372</v>
      </c>
      <c r="C71" s="339"/>
      <c r="D71" s="339"/>
      <c r="E71" s="339">
        <v>286160481</v>
      </c>
      <c r="F71" s="339">
        <v>286160481</v>
      </c>
      <c r="G71" s="339"/>
      <c r="H71" s="340"/>
      <c r="I71" s="289"/>
      <c r="J71" s="341"/>
      <c r="K71" s="289"/>
      <c r="L71" s="289"/>
    </row>
    <row r="72" spans="1:12" x14ac:dyDescent="0.25">
      <c r="A72" s="342" t="s">
        <v>373</v>
      </c>
      <c r="B72" s="343" t="s">
        <v>374</v>
      </c>
      <c r="C72" s="344"/>
      <c r="D72" s="344"/>
      <c r="E72" s="344">
        <v>286160481</v>
      </c>
      <c r="F72" s="344">
        <v>286160481</v>
      </c>
      <c r="G72" s="344"/>
      <c r="H72" s="345"/>
      <c r="I72" s="296"/>
      <c r="J72" s="346"/>
      <c r="K72" s="296"/>
      <c r="L72" s="296"/>
    </row>
    <row r="73" spans="1:12" x14ac:dyDescent="0.25">
      <c r="A73" s="337" t="s">
        <v>379</v>
      </c>
      <c r="B73" s="338" t="s">
        <v>380</v>
      </c>
      <c r="C73" s="339"/>
      <c r="D73" s="339"/>
      <c r="E73" s="339">
        <v>156948856</v>
      </c>
      <c r="F73" s="339">
        <v>156948856</v>
      </c>
      <c r="G73" s="339"/>
      <c r="H73" s="340"/>
      <c r="I73" s="289"/>
      <c r="J73" s="341"/>
      <c r="K73" s="289"/>
      <c r="L73" s="289"/>
    </row>
    <row r="74" spans="1:12" x14ac:dyDescent="0.25">
      <c r="A74" s="342" t="s">
        <v>381</v>
      </c>
      <c r="B74" s="343" t="s">
        <v>382</v>
      </c>
      <c r="C74" s="344"/>
      <c r="D74" s="344"/>
      <c r="E74" s="344">
        <v>55385619</v>
      </c>
      <c r="F74" s="344">
        <v>55385619</v>
      </c>
      <c r="G74" s="344"/>
      <c r="H74" s="345"/>
      <c r="I74" s="296"/>
      <c r="J74" s="346"/>
      <c r="K74" s="296"/>
      <c r="L74" s="296"/>
    </row>
    <row r="75" spans="1:12" x14ac:dyDescent="0.25">
      <c r="A75" s="342" t="s">
        <v>562</v>
      </c>
      <c r="B75" s="343" t="s">
        <v>563</v>
      </c>
      <c r="C75" s="344"/>
      <c r="D75" s="344"/>
      <c r="E75" s="344">
        <v>10228636</v>
      </c>
      <c r="F75" s="344">
        <v>10228636</v>
      </c>
      <c r="G75" s="344"/>
      <c r="H75" s="345"/>
      <c r="I75" s="296"/>
      <c r="J75" s="346"/>
      <c r="K75" s="296"/>
      <c r="L75" s="296"/>
    </row>
    <row r="76" spans="1:12" x14ac:dyDescent="0.25">
      <c r="A76" s="342" t="s">
        <v>383</v>
      </c>
      <c r="B76" s="343" t="s">
        <v>384</v>
      </c>
      <c r="C76" s="344"/>
      <c r="D76" s="344"/>
      <c r="E76" s="344">
        <v>325682</v>
      </c>
      <c r="F76" s="344">
        <v>325682</v>
      </c>
      <c r="G76" s="344"/>
      <c r="H76" s="345"/>
      <c r="I76" s="296"/>
      <c r="J76" s="346"/>
      <c r="K76" s="296"/>
      <c r="L76" s="296"/>
    </row>
    <row r="77" spans="1:12" x14ac:dyDescent="0.25">
      <c r="A77" s="342" t="s">
        <v>385</v>
      </c>
      <c r="B77" s="343" t="s">
        <v>370</v>
      </c>
      <c r="C77" s="344"/>
      <c r="D77" s="344"/>
      <c r="E77" s="344">
        <v>6626079</v>
      </c>
      <c r="F77" s="344">
        <v>6626079</v>
      </c>
      <c r="G77" s="344"/>
      <c r="H77" s="345"/>
      <c r="I77" s="296"/>
      <c r="J77" s="346"/>
      <c r="K77" s="296"/>
      <c r="L77" s="296"/>
    </row>
    <row r="78" spans="1:12" x14ac:dyDescent="0.25">
      <c r="A78" s="342" t="s">
        <v>386</v>
      </c>
      <c r="B78" s="343" t="s">
        <v>387</v>
      </c>
      <c r="C78" s="344"/>
      <c r="D78" s="344"/>
      <c r="E78" s="344">
        <v>84382840</v>
      </c>
      <c r="F78" s="344">
        <v>84382840</v>
      </c>
      <c r="G78" s="344"/>
      <c r="H78" s="345"/>
      <c r="I78" s="296"/>
      <c r="J78" s="346"/>
      <c r="K78" s="296"/>
      <c r="L78" s="296"/>
    </row>
    <row r="79" spans="1:12" x14ac:dyDescent="0.25">
      <c r="A79" s="337" t="s">
        <v>564</v>
      </c>
      <c r="B79" s="338" t="s">
        <v>565</v>
      </c>
      <c r="C79" s="339"/>
      <c r="D79" s="339"/>
      <c r="E79" s="339">
        <v>50776085</v>
      </c>
      <c r="F79" s="339">
        <v>50776085</v>
      </c>
      <c r="G79" s="339"/>
      <c r="H79" s="340"/>
      <c r="I79" s="289"/>
      <c r="J79" s="341"/>
      <c r="K79" s="289"/>
      <c r="L79" s="289"/>
    </row>
    <row r="80" spans="1:12" x14ac:dyDescent="0.25">
      <c r="A80" s="342" t="s">
        <v>566</v>
      </c>
      <c r="B80" s="343" t="s">
        <v>567</v>
      </c>
      <c r="C80" s="344"/>
      <c r="D80" s="344"/>
      <c r="E80" s="344">
        <v>50776085</v>
      </c>
      <c r="F80" s="344">
        <v>50776085</v>
      </c>
      <c r="G80" s="344"/>
      <c r="H80" s="345"/>
      <c r="I80" s="296"/>
      <c r="J80" s="346"/>
      <c r="K80" s="296"/>
      <c r="L80" s="296"/>
    </row>
    <row r="81" spans="1:12" ht="14.4" thickBot="1" x14ac:dyDescent="0.3">
      <c r="A81" s="351" t="s">
        <v>388</v>
      </c>
      <c r="B81" s="352" t="s">
        <v>389</v>
      </c>
      <c r="C81" s="353"/>
      <c r="D81" s="353"/>
      <c r="E81" s="353">
        <v>427698777</v>
      </c>
      <c r="F81" s="353">
        <v>427698777</v>
      </c>
      <c r="G81" s="353"/>
      <c r="H81" s="354"/>
      <c r="I81" s="289"/>
      <c r="J81" s="341"/>
      <c r="K81" s="289"/>
      <c r="L81" s="289"/>
    </row>
    <row r="82" spans="1:12" x14ac:dyDescent="0.25">
      <c r="A82" s="301"/>
      <c r="B82" s="301"/>
      <c r="C82" s="296"/>
      <c r="D82" s="296"/>
      <c r="E82" s="296"/>
      <c r="F82" s="296"/>
      <c r="G82" s="296"/>
      <c r="H82" s="296"/>
      <c r="I82" s="296"/>
      <c r="J82" s="346"/>
      <c r="K82" s="296"/>
      <c r="L82" s="296"/>
    </row>
    <row r="83" spans="1:12" x14ac:dyDescent="0.25">
      <c r="A83" s="301"/>
      <c r="B83" s="302" t="s">
        <v>390</v>
      </c>
      <c r="C83" s="289" t="s">
        <v>568</v>
      </c>
      <c r="D83" s="289" t="s">
        <v>568</v>
      </c>
      <c r="E83" s="289" t="s">
        <v>569</v>
      </c>
      <c r="F83" s="289" t="s">
        <v>569</v>
      </c>
      <c r="G83" s="289" t="s">
        <v>570</v>
      </c>
      <c r="H83" s="289" t="s">
        <v>570</v>
      </c>
      <c r="I83" s="289"/>
      <c r="J83" s="341"/>
      <c r="K83" s="289"/>
      <c r="L83" s="289"/>
    </row>
    <row r="84" spans="1:12" x14ac:dyDescent="0.25">
      <c r="A84" s="301"/>
      <c r="B84" s="301"/>
      <c r="C84" s="301"/>
      <c r="D84" s="301"/>
      <c r="E84" s="301"/>
      <c r="F84" s="301"/>
      <c r="G84" s="301"/>
      <c r="H84" s="301"/>
      <c r="I84" s="301"/>
      <c r="J84" s="346"/>
      <c r="K84" s="301"/>
      <c r="L84" s="301"/>
    </row>
    <row r="85" spans="1:12" x14ac:dyDescent="0.25">
      <c r="A85" s="301"/>
      <c r="B85" s="301"/>
      <c r="C85" s="301"/>
      <c r="D85" s="301"/>
      <c r="E85" s="301"/>
      <c r="F85" s="301"/>
      <c r="G85" s="301"/>
      <c r="H85" s="301"/>
      <c r="I85" s="301"/>
      <c r="J85" s="346"/>
      <c r="K85" s="301"/>
      <c r="L85" s="30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
  <dimension ref="A1:E67"/>
  <sheetViews>
    <sheetView topLeftCell="A19" workbookViewId="0">
      <selection activeCell="C32" sqref="C32"/>
    </sheetView>
  </sheetViews>
  <sheetFormatPr defaultColWidth="9.09765625" defaultRowHeight="13.8" x14ac:dyDescent="0.25"/>
  <cols>
    <col min="1" max="1" width="10.69921875" style="25" customWidth="1"/>
    <col min="2" max="2" width="52.69921875" style="25" customWidth="1"/>
    <col min="3" max="3" width="17.69921875" style="25" customWidth="1"/>
    <col min="4" max="4" width="48" style="25" customWidth="1"/>
    <col min="5" max="16384" width="9.09765625" style="25"/>
  </cols>
  <sheetData>
    <row r="1" spans="1:4" x14ac:dyDescent="0.25">
      <c r="A1" s="90" t="s">
        <v>190</v>
      </c>
      <c r="B1" s="92"/>
      <c r="C1" s="98"/>
      <c r="D1" s="98"/>
    </row>
    <row r="2" spans="1:4" x14ac:dyDescent="0.25">
      <c r="A2" s="91"/>
      <c r="B2" s="92"/>
      <c r="C2" s="93" t="s">
        <v>191</v>
      </c>
      <c r="D2" s="95" t="s">
        <v>128</v>
      </c>
    </row>
    <row r="3" spans="1:4" x14ac:dyDescent="0.25">
      <c r="A3" s="90" t="s">
        <v>210</v>
      </c>
      <c r="B3" s="92"/>
      <c r="C3" s="93" t="s">
        <v>192</v>
      </c>
      <c r="D3" s="94" t="s">
        <v>127</v>
      </c>
    </row>
    <row r="4" spans="1:4" x14ac:dyDescent="0.25">
      <c r="A4" s="92"/>
      <c r="B4" s="92"/>
      <c r="C4" s="93" t="s">
        <v>193</v>
      </c>
      <c r="D4" s="95" t="s">
        <v>127</v>
      </c>
    </row>
    <row r="5" spans="1:4" x14ac:dyDescent="0.25">
      <c r="A5" s="620" t="s">
        <v>194</v>
      </c>
      <c r="B5" s="620"/>
      <c r="C5" s="93" t="s">
        <v>195</v>
      </c>
      <c r="D5" s="96">
        <v>44546</v>
      </c>
    </row>
    <row r="6" spans="1:4" x14ac:dyDescent="0.25">
      <c r="A6" s="620"/>
      <c r="B6" s="620"/>
      <c r="C6" s="95" t="s">
        <v>196</v>
      </c>
      <c r="D6" s="97">
        <v>44501</v>
      </c>
    </row>
    <row r="7" spans="1:4" x14ac:dyDescent="0.25">
      <c r="A7" s="620"/>
      <c r="B7" s="620"/>
      <c r="C7" s="98"/>
      <c r="D7" s="99"/>
    </row>
    <row r="8" spans="1:4" ht="14.4" thickBot="1" x14ac:dyDescent="0.3">
      <c r="A8" s="100"/>
      <c r="B8" s="100"/>
      <c r="C8" s="122"/>
      <c r="D8" s="122"/>
    </row>
    <row r="9" spans="1:4" ht="14.4" thickTop="1" x14ac:dyDescent="0.25">
      <c r="A9" s="172" t="s">
        <v>197</v>
      </c>
      <c r="B9" s="123" t="s">
        <v>198</v>
      </c>
      <c r="C9" s="621" t="s">
        <v>199</v>
      </c>
      <c r="D9" s="622"/>
    </row>
    <row r="10" spans="1:4" x14ac:dyDescent="0.25">
      <c r="A10" s="173">
        <v>111</v>
      </c>
      <c r="B10" s="124" t="s">
        <v>211</v>
      </c>
      <c r="C10" s="623"/>
      <c r="D10" s="624"/>
    </row>
    <row r="11" spans="1:4" s="21" customFormat="1" x14ac:dyDescent="0.25">
      <c r="A11" s="174">
        <v>112</v>
      </c>
      <c r="B11" s="125"/>
      <c r="C11" s="125"/>
      <c r="D11" s="175"/>
    </row>
    <row r="12" spans="1:4" x14ac:dyDescent="0.25">
      <c r="A12" s="176" t="s">
        <v>200</v>
      </c>
      <c r="B12" s="126" t="s">
        <v>212</v>
      </c>
      <c r="C12" s="177">
        <v>24831098</v>
      </c>
      <c r="D12" s="178" t="s">
        <v>214</v>
      </c>
    </row>
    <row r="13" spans="1:4" x14ac:dyDescent="0.25">
      <c r="A13" s="176">
        <v>11212</v>
      </c>
      <c r="B13" s="126" t="s">
        <v>213</v>
      </c>
      <c r="C13" s="217">
        <v>604026505</v>
      </c>
      <c r="D13" s="218" t="s">
        <v>214</v>
      </c>
    </row>
    <row r="14" spans="1:4" x14ac:dyDescent="0.25">
      <c r="A14" s="174">
        <v>128</v>
      </c>
      <c r="B14" s="129" t="s">
        <v>215</v>
      </c>
      <c r="C14" s="181">
        <v>1121632520</v>
      </c>
      <c r="D14" s="182" t="s">
        <v>214</v>
      </c>
    </row>
    <row r="15" spans="1:4" x14ac:dyDescent="0.25">
      <c r="A15" s="183"/>
      <c r="B15" s="131"/>
      <c r="C15" s="184"/>
      <c r="D15" s="185"/>
    </row>
    <row r="16" spans="1:4" x14ac:dyDescent="0.25">
      <c r="A16" s="183"/>
      <c r="B16" s="131"/>
      <c r="C16" s="184"/>
      <c r="D16" s="185"/>
    </row>
    <row r="17" spans="1:4" x14ac:dyDescent="0.25">
      <c r="A17" s="174">
        <v>133</v>
      </c>
      <c r="B17" s="273" t="s">
        <v>488</v>
      </c>
      <c r="C17" s="274">
        <v>933721925</v>
      </c>
      <c r="D17" s="192" t="s">
        <v>490</v>
      </c>
    </row>
    <row r="18" spans="1:4" s="28" customFormat="1" x14ac:dyDescent="0.25">
      <c r="A18" s="183"/>
      <c r="B18" s="275" t="s">
        <v>489</v>
      </c>
      <c r="C18" s="197"/>
      <c r="D18" s="199" t="s">
        <v>520</v>
      </c>
    </row>
    <row r="19" spans="1:4" ht="39.6" x14ac:dyDescent="0.25">
      <c r="A19" s="174"/>
      <c r="B19" s="270" t="s">
        <v>400</v>
      </c>
      <c r="C19" s="627" t="s">
        <v>402</v>
      </c>
      <c r="D19" s="628"/>
    </row>
    <row r="20" spans="1:4" x14ac:dyDescent="0.25">
      <c r="A20" s="174"/>
      <c r="B20" s="188"/>
      <c r="C20" s="627"/>
      <c r="D20" s="628"/>
    </row>
    <row r="21" spans="1:4" x14ac:dyDescent="0.25">
      <c r="A21" s="174">
        <v>1388</v>
      </c>
      <c r="B21" s="273" t="s">
        <v>521</v>
      </c>
      <c r="C21" s="274">
        <v>12215040</v>
      </c>
      <c r="D21" s="187" t="s">
        <v>522</v>
      </c>
    </row>
    <row r="22" spans="1:4" s="23" customFormat="1" x14ac:dyDescent="0.25">
      <c r="A22" s="189">
        <v>242</v>
      </c>
      <c r="B22" s="273" t="s">
        <v>418</v>
      </c>
      <c r="C22" s="272">
        <v>51471326</v>
      </c>
      <c r="D22" s="276"/>
    </row>
    <row r="23" spans="1:4" x14ac:dyDescent="0.25">
      <c r="A23" s="174" t="s">
        <v>219</v>
      </c>
      <c r="B23" s="129"/>
      <c r="C23" s="181"/>
      <c r="D23" s="187" t="s">
        <v>524</v>
      </c>
    </row>
    <row r="24" spans="1:4" ht="26.4" x14ac:dyDescent="0.25">
      <c r="A24" s="174">
        <v>244</v>
      </c>
      <c r="B24" s="129" t="s">
        <v>202</v>
      </c>
      <c r="C24" s="193">
        <v>27312000</v>
      </c>
      <c r="D24" s="192" t="s">
        <v>150</v>
      </c>
    </row>
    <row r="25" spans="1:4" x14ac:dyDescent="0.25">
      <c r="A25" s="174">
        <v>331</v>
      </c>
      <c r="B25" s="129" t="s">
        <v>203</v>
      </c>
      <c r="C25" s="193">
        <f>SUM(C26:C29)</f>
        <v>93861700</v>
      </c>
      <c r="D25" s="194" t="s">
        <v>182</v>
      </c>
    </row>
    <row r="26" spans="1:4" x14ac:dyDescent="0.25">
      <c r="A26" s="183"/>
      <c r="B26" s="131" t="s">
        <v>420</v>
      </c>
      <c r="C26" s="197">
        <v>10011100</v>
      </c>
      <c r="D26" s="277"/>
    </row>
    <row r="27" spans="1:4" x14ac:dyDescent="0.25">
      <c r="A27" s="183"/>
      <c r="B27" s="131" t="s">
        <v>421</v>
      </c>
      <c r="C27" s="197">
        <v>13932600</v>
      </c>
      <c r="D27" s="198"/>
    </row>
    <row r="28" spans="1:4" x14ac:dyDescent="0.25">
      <c r="A28" s="183"/>
      <c r="B28" s="131" t="s">
        <v>227</v>
      </c>
      <c r="C28" s="197">
        <v>4000000</v>
      </c>
      <c r="D28" s="198"/>
    </row>
    <row r="29" spans="1:4" x14ac:dyDescent="0.25">
      <c r="A29" s="183"/>
      <c r="B29" s="131" t="s">
        <v>456</v>
      </c>
      <c r="C29" s="197">
        <v>65918000</v>
      </c>
      <c r="D29" s="198"/>
    </row>
    <row r="30" spans="1:4" x14ac:dyDescent="0.25">
      <c r="A30" s="183"/>
      <c r="B30" s="129" t="s">
        <v>492</v>
      </c>
      <c r="C30" s="193">
        <f>SUM(C31:C32)</f>
        <v>3357321</v>
      </c>
      <c r="D30" s="278" t="s">
        <v>182</v>
      </c>
    </row>
    <row r="31" spans="1:4" x14ac:dyDescent="0.25">
      <c r="A31" s="183"/>
      <c r="B31" s="131" t="s">
        <v>523</v>
      </c>
      <c r="C31" s="197">
        <v>2788000</v>
      </c>
      <c r="D31" s="278"/>
    </row>
    <row r="32" spans="1:4" ht="26.4" x14ac:dyDescent="0.25">
      <c r="A32" s="183"/>
      <c r="B32" s="131" t="s">
        <v>422</v>
      </c>
      <c r="C32" s="195">
        <v>569321</v>
      </c>
      <c r="D32" s="199"/>
    </row>
    <row r="33" spans="1:4" x14ac:dyDescent="0.25">
      <c r="A33" s="183"/>
      <c r="B33" s="131"/>
      <c r="C33" s="200"/>
      <c r="D33" s="198"/>
    </row>
    <row r="34" spans="1:4" x14ac:dyDescent="0.25">
      <c r="A34" s="174">
        <v>3334</v>
      </c>
      <c r="B34" s="129" t="s">
        <v>204</v>
      </c>
      <c r="C34" s="193"/>
      <c r="D34" s="192"/>
    </row>
    <row r="35" spans="1:4" x14ac:dyDescent="0.25">
      <c r="A35" s="176"/>
      <c r="B35" s="147"/>
      <c r="C35" s="201"/>
      <c r="D35" s="202"/>
    </row>
    <row r="36" spans="1:4" x14ac:dyDescent="0.25">
      <c r="A36" s="174">
        <v>3335</v>
      </c>
      <c r="B36" s="129" t="s">
        <v>205</v>
      </c>
      <c r="C36" s="203">
        <f>SUM(C37:C39)</f>
        <v>2853063</v>
      </c>
      <c r="D36" s="204"/>
    </row>
    <row r="37" spans="1:4" x14ac:dyDescent="0.25">
      <c r="A37" s="176"/>
      <c r="B37" s="126" t="s">
        <v>527</v>
      </c>
      <c r="C37" s="177">
        <v>825810</v>
      </c>
      <c r="D37" s="178" t="s">
        <v>494</v>
      </c>
    </row>
    <row r="38" spans="1:4" x14ac:dyDescent="0.25">
      <c r="A38" s="176"/>
      <c r="B38" s="126" t="s">
        <v>526</v>
      </c>
      <c r="C38" s="177">
        <v>1088783</v>
      </c>
      <c r="D38" s="178" t="s">
        <v>494</v>
      </c>
    </row>
    <row r="39" spans="1:4" x14ac:dyDescent="0.25">
      <c r="A39" s="176"/>
      <c r="B39" s="147" t="s">
        <v>525</v>
      </c>
      <c r="C39" s="177">
        <v>938470</v>
      </c>
      <c r="D39" s="178" t="s">
        <v>494</v>
      </c>
    </row>
    <row r="40" spans="1:4" x14ac:dyDescent="0.25">
      <c r="A40" s="174">
        <v>334</v>
      </c>
      <c r="B40" s="129"/>
      <c r="C40" s="279">
        <v>116328801</v>
      </c>
      <c r="D40" s="204" t="s">
        <v>496</v>
      </c>
    </row>
    <row r="41" spans="1:4" x14ac:dyDescent="0.25">
      <c r="A41" s="176"/>
      <c r="B41" s="126"/>
      <c r="C41" s="177"/>
      <c r="D41" s="178"/>
    </row>
    <row r="42" spans="1:4" x14ac:dyDescent="0.25">
      <c r="A42" s="174">
        <v>335</v>
      </c>
      <c r="B42" s="129" t="s">
        <v>159</v>
      </c>
      <c r="C42" s="629"/>
      <c r="D42" s="630"/>
    </row>
    <row r="43" spans="1:4" x14ac:dyDescent="0.25">
      <c r="A43" s="183"/>
      <c r="B43" s="131"/>
      <c r="C43" s="200"/>
      <c r="D43" s="208"/>
    </row>
    <row r="44" spans="1:4" x14ac:dyDescent="0.25">
      <c r="A44" s="174">
        <v>3382</v>
      </c>
      <c r="B44" s="129" t="s">
        <v>235</v>
      </c>
      <c r="C44" s="209">
        <f>SUM(C45:C45)</f>
        <v>2532800</v>
      </c>
      <c r="D44" s="232" t="s">
        <v>182</v>
      </c>
    </row>
    <row r="45" spans="1:4" x14ac:dyDescent="0.25">
      <c r="A45" s="183"/>
      <c r="B45" s="131" t="s">
        <v>528</v>
      </c>
      <c r="C45" s="280">
        <v>2532800</v>
      </c>
      <c r="D45" s="281"/>
    </row>
    <row r="46" spans="1:4" ht="15" customHeight="1" x14ac:dyDescent="0.25">
      <c r="A46" s="174" t="s">
        <v>171</v>
      </c>
      <c r="B46" s="129" t="s">
        <v>208</v>
      </c>
      <c r="C46" s="270"/>
      <c r="D46" s="213"/>
    </row>
    <row r="47" spans="1:4" x14ac:dyDescent="0.25">
      <c r="A47" s="176"/>
      <c r="B47" s="147"/>
      <c r="C47" s="212"/>
      <c r="D47" s="213"/>
    </row>
    <row r="48" spans="1:4" x14ac:dyDescent="0.25">
      <c r="A48" s="174">
        <v>3388</v>
      </c>
      <c r="B48" s="129" t="s">
        <v>431</v>
      </c>
      <c r="C48" s="193">
        <f>SUM(C49:C50)</f>
        <v>1198000</v>
      </c>
      <c r="D48" s="187" t="s">
        <v>529</v>
      </c>
    </row>
    <row r="49" spans="1:5" s="28" customFormat="1" x14ac:dyDescent="0.25">
      <c r="A49" s="183"/>
      <c r="B49" s="131" t="s">
        <v>530</v>
      </c>
      <c r="C49" s="282">
        <v>1198000</v>
      </c>
      <c r="D49" s="198"/>
    </row>
    <row r="50" spans="1:5" s="28" customFormat="1" x14ac:dyDescent="0.25">
      <c r="A50" s="183"/>
      <c r="B50" s="131"/>
      <c r="C50" s="282"/>
      <c r="D50" s="198"/>
    </row>
    <row r="51" spans="1:5" x14ac:dyDescent="0.25">
      <c r="A51" s="174"/>
      <c r="B51" s="129"/>
      <c r="C51" s="193"/>
      <c r="D51" s="192"/>
    </row>
    <row r="52" spans="1:5" x14ac:dyDescent="0.25">
      <c r="A52" s="174">
        <v>511</v>
      </c>
      <c r="B52" s="129" t="s">
        <v>540</v>
      </c>
      <c r="C52" s="214">
        <v>1907800</v>
      </c>
      <c r="D52" s="215">
        <v>373680786</v>
      </c>
      <c r="E52" s="25">
        <f>D52/C52</f>
        <v>195.87</v>
      </c>
    </row>
    <row r="53" spans="1:5" x14ac:dyDescent="0.25">
      <c r="A53" s="176"/>
      <c r="B53" s="147"/>
      <c r="C53" s="193"/>
      <c r="D53" s="192"/>
    </row>
    <row r="54" spans="1:5" x14ac:dyDescent="0.25">
      <c r="A54" s="174">
        <v>642</v>
      </c>
      <c r="B54" s="129" t="s">
        <v>182</v>
      </c>
      <c r="C54" s="193"/>
      <c r="D54" s="192"/>
    </row>
    <row r="55" spans="1:5" x14ac:dyDescent="0.25">
      <c r="A55" s="176"/>
      <c r="B55" s="147"/>
      <c r="C55" s="177"/>
      <c r="D55" s="216"/>
    </row>
    <row r="56" spans="1:5" x14ac:dyDescent="0.25">
      <c r="A56" s="174">
        <v>515</v>
      </c>
      <c r="B56" s="129" t="s">
        <v>437</v>
      </c>
      <c r="C56" s="231">
        <f>SUM(C57:C58)</f>
        <v>5114816</v>
      </c>
      <c r="D56" s="187" t="s">
        <v>531</v>
      </c>
    </row>
    <row r="57" spans="1:5" x14ac:dyDescent="0.25">
      <c r="A57" s="176"/>
      <c r="B57" s="147" t="s">
        <v>502</v>
      </c>
      <c r="C57" s="217">
        <v>228800</v>
      </c>
      <c r="D57" s="218" t="s">
        <v>129</v>
      </c>
    </row>
    <row r="58" spans="1:5" x14ac:dyDescent="0.25">
      <c r="A58" s="176"/>
      <c r="B58" s="147" t="s">
        <v>503</v>
      </c>
      <c r="C58" s="217">
        <v>4886016</v>
      </c>
      <c r="D58" s="218"/>
    </row>
    <row r="59" spans="1:5" x14ac:dyDescent="0.25">
      <c r="A59" s="176"/>
      <c r="B59" s="147"/>
      <c r="C59" s="217"/>
      <c r="D59" s="218"/>
    </row>
    <row r="60" spans="1:5" x14ac:dyDescent="0.25">
      <c r="A60" s="174">
        <v>635</v>
      </c>
      <c r="B60" s="129" t="s">
        <v>182</v>
      </c>
      <c r="C60" s="193"/>
      <c r="D60" s="192"/>
    </row>
    <row r="61" spans="1:5" x14ac:dyDescent="0.25">
      <c r="A61" s="174"/>
      <c r="B61" s="129"/>
      <c r="C61" s="193"/>
      <c r="D61" s="192"/>
    </row>
    <row r="62" spans="1:5" ht="37.5" customHeight="1" x14ac:dyDescent="0.25">
      <c r="A62" s="174" t="s">
        <v>442</v>
      </c>
      <c r="B62" s="271"/>
      <c r="C62" s="605"/>
      <c r="D62" s="595"/>
    </row>
    <row r="63" spans="1:5" x14ac:dyDescent="0.25">
      <c r="A63" s="176"/>
      <c r="B63" s="147"/>
      <c r="C63" s="614"/>
      <c r="D63" s="615"/>
    </row>
    <row r="64" spans="1:5" ht="45.75" customHeight="1" x14ac:dyDescent="0.25">
      <c r="A64" s="176"/>
      <c r="B64" s="147"/>
      <c r="C64" s="616" t="s">
        <v>413</v>
      </c>
      <c r="D64" s="617"/>
    </row>
    <row r="65" spans="1:4" x14ac:dyDescent="0.25">
      <c r="A65" s="176"/>
      <c r="B65" s="147"/>
      <c r="C65" s="616" t="s">
        <v>412</v>
      </c>
      <c r="D65" s="617"/>
    </row>
    <row r="66" spans="1:4" ht="72" customHeight="1" thickBot="1" x14ac:dyDescent="0.3">
      <c r="A66" s="219"/>
      <c r="B66" s="220"/>
      <c r="C66" s="618" t="s">
        <v>415</v>
      </c>
      <c r="D66" s="619"/>
    </row>
    <row r="67" spans="1:4" ht="14.4" thickTop="1" x14ac:dyDescent="0.25"/>
  </sheetData>
  <mergeCells count="11">
    <mergeCell ref="C42:D42"/>
    <mergeCell ref="A5:B7"/>
    <mergeCell ref="C9:D9"/>
    <mergeCell ref="C10:D10"/>
    <mergeCell ref="C19:D19"/>
    <mergeCell ref="C20:D20"/>
    <mergeCell ref="C62:D62"/>
    <mergeCell ref="C63:D63"/>
    <mergeCell ref="C64:D64"/>
    <mergeCell ref="C65:D65"/>
    <mergeCell ref="C66:D66"/>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8"/>
  <sheetViews>
    <sheetView tabSelected="1" workbookViewId="0">
      <pane ySplit="1" topLeftCell="A2" activePane="bottomLeft" state="frozen"/>
      <selection pane="bottomLeft" activeCell="J5" sqref="J5"/>
    </sheetView>
  </sheetViews>
  <sheetFormatPr defaultRowHeight="13.8" x14ac:dyDescent="0.25"/>
  <cols>
    <col min="1" max="1" width="10.09765625" customWidth="1"/>
    <col min="2" max="2" width="30.796875" customWidth="1"/>
    <col min="3" max="3" width="13.69921875" customWidth="1"/>
    <col min="4" max="6" width="14.09765625" customWidth="1"/>
    <col min="7" max="7" width="14" customWidth="1"/>
    <col min="8" max="8" width="14.3984375" customWidth="1"/>
  </cols>
  <sheetData>
    <row r="1" spans="1:12" x14ac:dyDescent="0.25">
      <c r="A1" s="519" t="s">
        <v>7</v>
      </c>
      <c r="B1" s="519" t="s">
        <v>238</v>
      </c>
      <c r="C1" s="519" t="s">
        <v>239</v>
      </c>
      <c r="D1" s="519" t="s">
        <v>240</v>
      </c>
      <c r="E1" s="519" t="s">
        <v>450</v>
      </c>
      <c r="F1" s="519" t="s">
        <v>451</v>
      </c>
      <c r="G1" s="519" t="s">
        <v>243</v>
      </c>
      <c r="H1" s="519" t="s">
        <v>244</v>
      </c>
    </row>
    <row r="2" spans="1:12" x14ac:dyDescent="0.25">
      <c r="A2" s="234" t="s">
        <v>245</v>
      </c>
      <c r="B2" s="234" t="s">
        <v>246</v>
      </c>
      <c r="C2" s="235">
        <v>74598013</v>
      </c>
      <c r="D2" s="235"/>
      <c r="E2" s="235">
        <v>1246441412</v>
      </c>
      <c r="F2" s="235">
        <v>1135211759</v>
      </c>
      <c r="G2" s="235">
        <v>185827666</v>
      </c>
      <c r="H2" s="235"/>
      <c r="I2">
        <v>185827666</v>
      </c>
      <c r="K2" s="224">
        <f>G2-I2</f>
        <v>0</v>
      </c>
      <c r="L2" s="224">
        <f>H2-J2</f>
        <v>0</v>
      </c>
    </row>
    <row r="3" spans="1:12" x14ac:dyDescent="0.25">
      <c r="A3" s="244" t="s">
        <v>247</v>
      </c>
      <c r="B3" s="244" t="s">
        <v>248</v>
      </c>
      <c r="C3" s="245">
        <v>74598013</v>
      </c>
      <c r="D3" s="245"/>
      <c r="E3" s="245">
        <v>1246441412</v>
      </c>
      <c r="F3" s="245">
        <v>1135211759</v>
      </c>
      <c r="G3" s="245">
        <v>185827666</v>
      </c>
      <c r="H3" s="245"/>
      <c r="I3">
        <v>185827666</v>
      </c>
      <c r="K3" s="224">
        <f t="shared" ref="K3:K56" si="0">G3-I3</f>
        <v>0</v>
      </c>
      <c r="L3" s="224">
        <f t="shared" ref="L3:L56" si="1">H3-J3</f>
        <v>0</v>
      </c>
    </row>
    <row r="4" spans="1:12" x14ac:dyDescent="0.25">
      <c r="A4" s="244" t="s">
        <v>200</v>
      </c>
      <c r="B4" s="244" t="s">
        <v>645</v>
      </c>
      <c r="C4" s="245">
        <v>24838350</v>
      </c>
      <c r="D4" s="245"/>
      <c r="E4" s="245">
        <v>3811</v>
      </c>
      <c r="F4" s="245"/>
      <c r="G4" s="245">
        <v>24842161</v>
      </c>
      <c r="H4" s="245"/>
      <c r="I4">
        <v>24842161</v>
      </c>
      <c r="K4" s="224">
        <f t="shared" si="0"/>
        <v>0</v>
      </c>
      <c r="L4" s="224">
        <f t="shared" si="1"/>
        <v>0</v>
      </c>
    </row>
    <row r="5" spans="1:12" x14ac:dyDescent="0.25">
      <c r="A5" s="244" t="s">
        <v>249</v>
      </c>
      <c r="B5" s="244" t="s">
        <v>646</v>
      </c>
      <c r="C5" s="245">
        <v>49759663</v>
      </c>
      <c r="D5" s="245"/>
      <c r="E5" s="245">
        <v>1246437601</v>
      </c>
      <c r="F5" s="245">
        <v>1135211759</v>
      </c>
      <c r="G5" s="245">
        <v>160985505</v>
      </c>
      <c r="H5" s="245"/>
      <c r="I5">
        <v>160985505</v>
      </c>
      <c r="K5" s="224">
        <f t="shared" si="0"/>
        <v>0</v>
      </c>
      <c r="L5" s="224">
        <f t="shared" si="1"/>
        <v>0</v>
      </c>
    </row>
    <row r="6" spans="1:12" x14ac:dyDescent="0.25">
      <c r="A6" s="234" t="s">
        <v>250</v>
      </c>
      <c r="B6" s="234" t="s">
        <v>251</v>
      </c>
      <c r="C6" s="235"/>
      <c r="D6" s="235"/>
      <c r="E6" s="235"/>
      <c r="F6" s="235"/>
      <c r="G6" s="235"/>
      <c r="H6" s="235"/>
      <c r="K6" s="224">
        <f t="shared" si="0"/>
        <v>0</v>
      </c>
      <c r="L6" s="224">
        <f t="shared" si="1"/>
        <v>0</v>
      </c>
    </row>
    <row r="7" spans="1:12" x14ac:dyDescent="0.25">
      <c r="A7" s="239" t="s">
        <v>252</v>
      </c>
      <c r="B7" s="239" t="s">
        <v>253</v>
      </c>
      <c r="C7" s="240"/>
      <c r="D7" s="240"/>
      <c r="E7" s="240"/>
      <c r="F7" s="240"/>
      <c r="G7" s="240"/>
      <c r="H7" s="240"/>
      <c r="K7" s="224">
        <f t="shared" si="0"/>
        <v>0</v>
      </c>
      <c r="L7" s="224">
        <f t="shared" si="1"/>
        <v>0</v>
      </c>
    </row>
    <row r="8" spans="1:12" x14ac:dyDescent="0.25">
      <c r="A8" s="464" t="s">
        <v>254</v>
      </c>
      <c r="B8" s="464" t="s">
        <v>255</v>
      </c>
      <c r="C8" s="465">
        <v>1011638810</v>
      </c>
      <c r="D8" s="465"/>
      <c r="E8" s="465">
        <v>800000000</v>
      </c>
      <c r="F8" s="465">
        <v>1011638810</v>
      </c>
      <c r="G8" s="465">
        <v>800000000</v>
      </c>
      <c r="H8" s="465"/>
      <c r="I8">
        <v>800000000</v>
      </c>
      <c r="K8" s="224">
        <f t="shared" si="0"/>
        <v>0</v>
      </c>
      <c r="L8" s="224">
        <f t="shared" si="1"/>
        <v>0</v>
      </c>
    </row>
    <row r="9" spans="1:12" x14ac:dyDescent="0.25">
      <c r="A9" s="244" t="s">
        <v>256</v>
      </c>
      <c r="B9" s="244" t="s">
        <v>257</v>
      </c>
      <c r="C9" s="245">
        <v>1011638810</v>
      </c>
      <c r="D9" s="245"/>
      <c r="E9" s="245">
        <v>800000000</v>
      </c>
      <c r="F9" s="245">
        <v>1011638810</v>
      </c>
      <c r="G9" s="245">
        <v>800000000</v>
      </c>
      <c r="H9" s="245"/>
      <c r="I9">
        <v>800000000</v>
      </c>
      <c r="K9" s="224">
        <f t="shared" si="0"/>
        <v>0</v>
      </c>
      <c r="L9" s="224">
        <f t="shared" si="1"/>
        <v>0</v>
      </c>
    </row>
    <row r="10" spans="1:12" x14ac:dyDescent="0.25">
      <c r="A10" s="234" t="s">
        <v>258</v>
      </c>
      <c r="B10" s="234" t="s">
        <v>259</v>
      </c>
      <c r="C10" s="235"/>
      <c r="D10" s="235"/>
      <c r="E10" s="235">
        <v>460988783</v>
      </c>
      <c r="F10" s="235">
        <v>231097412</v>
      </c>
      <c r="G10" s="235">
        <v>229891371</v>
      </c>
      <c r="H10" s="235"/>
      <c r="I10">
        <v>229891371</v>
      </c>
      <c r="K10" s="224">
        <f t="shared" si="0"/>
        <v>0</v>
      </c>
      <c r="L10" s="224">
        <f t="shared" si="1"/>
        <v>0</v>
      </c>
    </row>
    <row r="11" spans="1:12" x14ac:dyDescent="0.25">
      <c r="A11" s="239" t="s">
        <v>260</v>
      </c>
      <c r="B11" s="239" t="s">
        <v>261</v>
      </c>
      <c r="C11" s="240"/>
      <c r="D11" s="240"/>
      <c r="E11" s="240">
        <v>460988783</v>
      </c>
      <c r="F11" s="240">
        <v>231097412</v>
      </c>
      <c r="G11" s="240">
        <v>229891371</v>
      </c>
      <c r="H11" s="240"/>
      <c r="I11">
        <v>229891371</v>
      </c>
      <c r="K11" s="224">
        <f t="shared" si="0"/>
        <v>0</v>
      </c>
      <c r="L11" s="224">
        <f t="shared" si="1"/>
        <v>0</v>
      </c>
    </row>
    <row r="12" spans="1:12" x14ac:dyDescent="0.25">
      <c r="A12" s="239" t="s">
        <v>262</v>
      </c>
      <c r="B12" s="239" t="s">
        <v>263</v>
      </c>
      <c r="C12" s="240"/>
      <c r="D12" s="240"/>
      <c r="E12" s="240">
        <v>460988783</v>
      </c>
      <c r="F12" s="240">
        <v>231097412</v>
      </c>
      <c r="G12" s="240">
        <v>229891371</v>
      </c>
      <c r="H12" s="240"/>
      <c r="I12">
        <v>229891371</v>
      </c>
      <c r="K12" s="224">
        <f t="shared" si="0"/>
        <v>0</v>
      </c>
      <c r="L12" s="224">
        <f t="shared" si="1"/>
        <v>0</v>
      </c>
    </row>
    <row r="13" spans="1:12" x14ac:dyDescent="0.25">
      <c r="A13" s="239" t="s">
        <v>264</v>
      </c>
      <c r="B13" s="239" t="s">
        <v>265</v>
      </c>
      <c r="C13" s="240"/>
      <c r="D13" s="240"/>
      <c r="E13" s="240">
        <v>460988783</v>
      </c>
      <c r="F13" s="240">
        <v>231097412</v>
      </c>
      <c r="G13" s="240">
        <v>229891371</v>
      </c>
      <c r="H13" s="240"/>
      <c r="I13">
        <v>229891371</v>
      </c>
      <c r="K13" s="224">
        <f t="shared" si="0"/>
        <v>0</v>
      </c>
      <c r="L13" s="224">
        <f t="shared" si="1"/>
        <v>0</v>
      </c>
    </row>
    <row r="14" spans="1:12" x14ac:dyDescent="0.25">
      <c r="A14" s="234" t="s">
        <v>266</v>
      </c>
      <c r="B14" s="234" t="s">
        <v>267</v>
      </c>
      <c r="C14" s="235">
        <v>1036510772</v>
      </c>
      <c r="D14" s="235"/>
      <c r="E14" s="235">
        <v>8678850</v>
      </c>
      <c r="F14" s="235"/>
      <c r="G14" s="235">
        <v>1045189622</v>
      </c>
      <c r="H14" s="235"/>
      <c r="I14">
        <v>1045189622</v>
      </c>
      <c r="K14" s="224">
        <f t="shared" si="0"/>
        <v>0</v>
      </c>
      <c r="L14" s="224">
        <f t="shared" si="1"/>
        <v>0</v>
      </c>
    </row>
    <row r="15" spans="1:12" x14ac:dyDescent="0.25">
      <c r="A15" s="239" t="s">
        <v>268</v>
      </c>
      <c r="B15" s="239" t="s">
        <v>269</v>
      </c>
      <c r="C15" s="240">
        <v>1036510772</v>
      </c>
      <c r="D15" s="240"/>
      <c r="E15" s="240">
        <v>8678850</v>
      </c>
      <c r="F15" s="240"/>
      <c r="G15" s="240">
        <v>1045189622</v>
      </c>
      <c r="H15" s="240"/>
      <c r="I15">
        <v>1045189622</v>
      </c>
      <c r="K15" s="224">
        <f t="shared" si="0"/>
        <v>0</v>
      </c>
      <c r="L15" s="224">
        <f t="shared" si="1"/>
        <v>0</v>
      </c>
    </row>
    <row r="16" spans="1:12" x14ac:dyDescent="0.25">
      <c r="A16" s="239" t="s">
        <v>270</v>
      </c>
      <c r="B16" s="239" t="s">
        <v>269</v>
      </c>
      <c r="C16" s="240">
        <v>1036510772</v>
      </c>
      <c r="D16" s="240"/>
      <c r="E16" s="240">
        <v>8678850</v>
      </c>
      <c r="F16" s="240"/>
      <c r="G16" s="240">
        <v>1045189622</v>
      </c>
      <c r="H16" s="240"/>
      <c r="I16">
        <v>1045189622</v>
      </c>
      <c r="K16" s="224">
        <f t="shared" si="0"/>
        <v>0</v>
      </c>
      <c r="L16" s="224">
        <f t="shared" si="1"/>
        <v>0</v>
      </c>
    </row>
    <row r="17" spans="1:12" x14ac:dyDescent="0.25">
      <c r="A17" s="234" t="s">
        <v>271</v>
      </c>
      <c r="B17" s="234" t="s">
        <v>272</v>
      </c>
      <c r="C17" s="235">
        <v>1019954</v>
      </c>
      <c r="D17" s="235"/>
      <c r="E17" s="235">
        <v>654534</v>
      </c>
      <c r="F17" s="235">
        <v>1019954</v>
      </c>
      <c r="G17" s="235">
        <v>654534</v>
      </c>
      <c r="H17" s="235"/>
      <c r="I17">
        <v>657534</v>
      </c>
      <c r="K17" s="224">
        <f t="shared" si="0"/>
        <v>-3000</v>
      </c>
      <c r="L17" s="224">
        <f t="shared" si="1"/>
        <v>0</v>
      </c>
    </row>
    <row r="18" spans="1:12" x14ac:dyDescent="0.25">
      <c r="A18" s="239" t="s">
        <v>273</v>
      </c>
      <c r="B18" s="239" t="s">
        <v>272</v>
      </c>
      <c r="C18" s="240">
        <v>1019954</v>
      </c>
      <c r="D18" s="240"/>
      <c r="E18" s="240">
        <v>654534</v>
      </c>
      <c r="F18" s="240">
        <v>1019954</v>
      </c>
      <c r="G18" s="240">
        <v>654534</v>
      </c>
      <c r="H18" s="240"/>
      <c r="I18">
        <v>657534</v>
      </c>
      <c r="K18" s="224">
        <f t="shared" si="0"/>
        <v>-3000</v>
      </c>
      <c r="L18" s="224">
        <f t="shared" si="1"/>
        <v>0</v>
      </c>
    </row>
    <row r="19" spans="1:12" x14ac:dyDescent="0.25">
      <c r="A19" s="239" t="s">
        <v>274</v>
      </c>
      <c r="B19" s="239" t="s">
        <v>275</v>
      </c>
      <c r="C19" s="240">
        <v>1019954</v>
      </c>
      <c r="D19" s="240"/>
      <c r="E19" s="240">
        <v>654534</v>
      </c>
      <c r="F19" s="240">
        <v>1019954</v>
      </c>
      <c r="G19" s="240">
        <v>654534</v>
      </c>
      <c r="H19" s="240"/>
      <c r="I19">
        <v>657534</v>
      </c>
      <c r="K19" s="224">
        <f t="shared" si="0"/>
        <v>-3000</v>
      </c>
      <c r="L19" s="224">
        <f t="shared" si="1"/>
        <v>0</v>
      </c>
    </row>
    <row r="20" spans="1:12" x14ac:dyDescent="0.25">
      <c r="A20" s="239" t="s">
        <v>276</v>
      </c>
      <c r="B20" s="239" t="s">
        <v>277</v>
      </c>
      <c r="C20" s="240">
        <v>1019954</v>
      </c>
      <c r="D20" s="240"/>
      <c r="E20" s="240">
        <v>654534</v>
      </c>
      <c r="F20" s="240">
        <v>1019954</v>
      </c>
      <c r="G20" s="240">
        <v>654534</v>
      </c>
      <c r="H20" s="240"/>
      <c r="I20">
        <v>657534</v>
      </c>
      <c r="K20" s="224">
        <f t="shared" si="0"/>
        <v>-3000</v>
      </c>
      <c r="L20" s="224">
        <f t="shared" si="1"/>
        <v>0</v>
      </c>
    </row>
    <row r="21" spans="1:12" x14ac:dyDescent="0.25">
      <c r="A21" s="239" t="s">
        <v>278</v>
      </c>
      <c r="B21" s="239" t="s">
        <v>279</v>
      </c>
      <c r="C21" s="240">
        <v>1019954</v>
      </c>
      <c r="D21" s="240"/>
      <c r="E21" s="240">
        <v>654534</v>
      </c>
      <c r="F21" s="240">
        <v>1019954</v>
      </c>
      <c r="G21" s="240">
        <v>654534</v>
      </c>
      <c r="H21" s="240"/>
      <c r="I21">
        <v>657534</v>
      </c>
      <c r="K21" s="224">
        <f t="shared" si="0"/>
        <v>-3000</v>
      </c>
      <c r="L21" s="224">
        <f t="shared" si="1"/>
        <v>0</v>
      </c>
    </row>
    <row r="22" spans="1:12" x14ac:dyDescent="0.25">
      <c r="A22" s="234" t="s">
        <v>280</v>
      </c>
      <c r="B22" s="234" t="s">
        <v>281</v>
      </c>
      <c r="C22" s="235">
        <v>220751509</v>
      </c>
      <c r="D22" s="235"/>
      <c r="E22" s="235">
        <v>235530107</v>
      </c>
      <c r="F22" s="235">
        <v>456281616</v>
      </c>
      <c r="G22" s="235"/>
      <c r="H22" s="235"/>
      <c r="K22" s="224">
        <f t="shared" si="0"/>
        <v>0</v>
      </c>
      <c r="L22" s="224">
        <f t="shared" si="1"/>
        <v>0</v>
      </c>
    </row>
    <row r="23" spans="1:12" x14ac:dyDescent="0.25">
      <c r="A23" s="464" t="s">
        <v>282</v>
      </c>
      <c r="B23" s="464" t="s">
        <v>283</v>
      </c>
      <c r="C23" s="465">
        <v>281836800</v>
      </c>
      <c r="D23" s="465"/>
      <c r="E23" s="465"/>
      <c r="F23" s="465"/>
      <c r="G23" s="465">
        <v>281836800</v>
      </c>
      <c r="H23" s="465"/>
      <c r="I23">
        <v>281836800</v>
      </c>
      <c r="K23" s="224">
        <f t="shared" si="0"/>
        <v>0</v>
      </c>
      <c r="L23" s="224">
        <f t="shared" si="1"/>
        <v>0</v>
      </c>
    </row>
    <row r="24" spans="1:12" x14ac:dyDescent="0.25">
      <c r="A24" s="244" t="s">
        <v>284</v>
      </c>
      <c r="B24" s="244" t="s">
        <v>285</v>
      </c>
      <c r="C24" s="245">
        <v>281836800</v>
      </c>
      <c r="D24" s="245"/>
      <c r="E24" s="245"/>
      <c r="F24" s="245"/>
      <c r="G24" s="245">
        <v>281836800</v>
      </c>
      <c r="H24" s="245"/>
      <c r="I24">
        <v>281836800</v>
      </c>
      <c r="K24" s="224">
        <f t="shared" si="0"/>
        <v>0</v>
      </c>
      <c r="L24" s="224">
        <f t="shared" si="1"/>
        <v>0</v>
      </c>
    </row>
    <row r="25" spans="1:12" x14ac:dyDescent="0.25">
      <c r="A25" s="464" t="s">
        <v>286</v>
      </c>
      <c r="B25" s="464" t="s">
        <v>287</v>
      </c>
      <c r="C25" s="465"/>
      <c r="D25" s="465">
        <v>236604800</v>
      </c>
      <c r="E25" s="465"/>
      <c r="F25" s="465">
        <v>4112000</v>
      </c>
      <c r="G25" s="465"/>
      <c r="H25" s="465">
        <v>240716800</v>
      </c>
      <c r="J25">
        <v>240716800</v>
      </c>
      <c r="K25" s="224">
        <f t="shared" si="0"/>
        <v>0</v>
      </c>
      <c r="L25" s="224">
        <f t="shared" si="1"/>
        <v>0</v>
      </c>
    </row>
    <row r="26" spans="1:12" x14ac:dyDescent="0.25">
      <c r="A26" s="244" t="s">
        <v>288</v>
      </c>
      <c r="B26" s="244" t="s">
        <v>289</v>
      </c>
      <c r="C26" s="245"/>
      <c r="D26" s="245">
        <v>236604800</v>
      </c>
      <c r="E26" s="245"/>
      <c r="F26" s="245">
        <v>4112000</v>
      </c>
      <c r="G26" s="245"/>
      <c r="H26" s="245">
        <v>240716800</v>
      </c>
      <c r="J26">
        <v>240716800</v>
      </c>
      <c r="K26" s="224">
        <f t="shared" si="0"/>
        <v>0</v>
      </c>
      <c r="L26" s="224">
        <f t="shared" si="1"/>
        <v>0</v>
      </c>
    </row>
    <row r="27" spans="1:12" x14ac:dyDescent="0.25">
      <c r="A27" s="244" t="s">
        <v>290</v>
      </c>
      <c r="B27" s="244" t="s">
        <v>291</v>
      </c>
      <c r="C27" s="245"/>
      <c r="D27" s="245">
        <v>236604800</v>
      </c>
      <c r="E27" s="245"/>
      <c r="F27" s="245">
        <v>4112000</v>
      </c>
      <c r="G27" s="245"/>
      <c r="H27" s="245">
        <v>240716800</v>
      </c>
      <c r="J27">
        <v>240716800</v>
      </c>
      <c r="K27" s="224">
        <f t="shared" si="0"/>
        <v>0</v>
      </c>
      <c r="L27" s="224">
        <f t="shared" si="1"/>
        <v>0</v>
      </c>
    </row>
    <row r="28" spans="1:12" x14ac:dyDescent="0.25">
      <c r="A28" s="234" t="s">
        <v>292</v>
      </c>
      <c r="B28" s="234" t="s">
        <v>293</v>
      </c>
      <c r="C28" s="235">
        <v>174297425</v>
      </c>
      <c r="D28" s="235"/>
      <c r="E28" s="235">
        <v>58010000</v>
      </c>
      <c r="F28" s="235">
        <v>40263182</v>
      </c>
      <c r="G28" s="235">
        <v>192044243</v>
      </c>
      <c r="H28" s="235"/>
      <c r="I28">
        <v>192044243</v>
      </c>
      <c r="K28" s="224">
        <f t="shared" si="0"/>
        <v>0</v>
      </c>
      <c r="L28" s="224">
        <f t="shared" si="1"/>
        <v>0</v>
      </c>
    </row>
    <row r="29" spans="1:12" x14ac:dyDescent="0.25">
      <c r="A29" s="239" t="s">
        <v>294</v>
      </c>
      <c r="B29" s="239" t="s">
        <v>295</v>
      </c>
      <c r="C29" s="240">
        <v>97480301</v>
      </c>
      <c r="D29" s="240"/>
      <c r="E29" s="240"/>
      <c r="F29" s="240">
        <v>34815144</v>
      </c>
      <c r="G29" s="240">
        <v>62665157</v>
      </c>
      <c r="H29" s="240"/>
      <c r="I29">
        <v>62665157</v>
      </c>
      <c r="K29" s="224">
        <f t="shared" si="0"/>
        <v>0</v>
      </c>
      <c r="L29" s="224">
        <f t="shared" si="1"/>
        <v>0</v>
      </c>
    </row>
    <row r="30" spans="1:12" x14ac:dyDescent="0.25">
      <c r="A30" s="239" t="s">
        <v>296</v>
      </c>
      <c r="B30" s="239" t="s">
        <v>297</v>
      </c>
      <c r="C30" s="240">
        <v>76817124</v>
      </c>
      <c r="D30" s="240"/>
      <c r="E30" s="240">
        <v>58010000</v>
      </c>
      <c r="F30" s="240">
        <v>5448038</v>
      </c>
      <c r="G30" s="240">
        <v>129379086</v>
      </c>
      <c r="H30" s="240"/>
      <c r="I30">
        <v>129379086</v>
      </c>
      <c r="K30" s="224">
        <f t="shared" si="0"/>
        <v>0</v>
      </c>
      <c r="L30" s="224">
        <f t="shared" si="1"/>
        <v>0</v>
      </c>
    </row>
    <row r="31" spans="1:12" x14ac:dyDescent="0.25">
      <c r="A31" s="234" t="s">
        <v>298</v>
      </c>
      <c r="B31" s="234" t="s">
        <v>299</v>
      </c>
      <c r="C31" s="235">
        <v>27312000</v>
      </c>
      <c r="D31" s="235"/>
      <c r="E31" s="235"/>
      <c r="F31" s="235"/>
      <c r="G31" s="235">
        <v>27312000</v>
      </c>
      <c r="H31" s="235"/>
      <c r="I31">
        <v>27312000</v>
      </c>
      <c r="K31" s="224">
        <f t="shared" si="0"/>
        <v>0</v>
      </c>
      <c r="L31" s="224">
        <f t="shared" si="1"/>
        <v>0</v>
      </c>
    </row>
    <row r="32" spans="1:12" x14ac:dyDescent="0.25">
      <c r="A32" s="234" t="s">
        <v>300</v>
      </c>
      <c r="B32" s="234" t="s">
        <v>301</v>
      </c>
      <c r="C32" s="235">
        <v>45072999</v>
      </c>
      <c r="D32" s="235">
        <v>17027300</v>
      </c>
      <c r="E32" s="235">
        <v>131254760</v>
      </c>
      <c r="F32" s="235">
        <v>145714543</v>
      </c>
      <c r="G32" s="235">
        <v>45034216</v>
      </c>
      <c r="H32" s="235">
        <v>31448300</v>
      </c>
      <c r="I32">
        <v>45034216</v>
      </c>
      <c r="J32">
        <v>31448300</v>
      </c>
      <c r="K32" s="224">
        <f t="shared" si="0"/>
        <v>0</v>
      </c>
      <c r="L32" s="224">
        <f t="shared" si="1"/>
        <v>0</v>
      </c>
    </row>
    <row r="33" spans="1:12" x14ac:dyDescent="0.25">
      <c r="A33" s="239" t="s">
        <v>302</v>
      </c>
      <c r="B33" s="239" t="s">
        <v>303</v>
      </c>
      <c r="C33" s="240">
        <v>45072999</v>
      </c>
      <c r="D33" s="240">
        <v>17027300</v>
      </c>
      <c r="E33" s="240">
        <v>131254760</v>
      </c>
      <c r="F33" s="240">
        <v>145714543</v>
      </c>
      <c r="G33" s="240">
        <v>45034216</v>
      </c>
      <c r="H33" s="240">
        <v>31448300</v>
      </c>
      <c r="I33">
        <v>45034216</v>
      </c>
      <c r="J33">
        <v>31448300</v>
      </c>
      <c r="K33" s="224">
        <f t="shared" si="0"/>
        <v>0</v>
      </c>
      <c r="L33" s="224">
        <f t="shared" si="1"/>
        <v>0</v>
      </c>
    </row>
    <row r="34" spans="1:12" x14ac:dyDescent="0.25">
      <c r="A34" s="239" t="s">
        <v>304</v>
      </c>
      <c r="B34" s="239" t="s">
        <v>305</v>
      </c>
      <c r="C34" s="240">
        <v>45072999</v>
      </c>
      <c r="D34" s="240">
        <v>17027300</v>
      </c>
      <c r="E34" s="240">
        <v>131254760</v>
      </c>
      <c r="F34" s="240">
        <v>145714543</v>
      </c>
      <c r="G34" s="240">
        <v>45034216</v>
      </c>
      <c r="H34" s="240">
        <v>31448300</v>
      </c>
      <c r="I34">
        <v>45034216</v>
      </c>
      <c r="J34">
        <v>31448300</v>
      </c>
      <c r="K34" s="224">
        <f t="shared" si="0"/>
        <v>0</v>
      </c>
      <c r="L34" s="224">
        <f t="shared" si="1"/>
        <v>0</v>
      </c>
    </row>
    <row r="35" spans="1:12" x14ac:dyDescent="0.25">
      <c r="A35" s="239" t="s">
        <v>306</v>
      </c>
      <c r="B35" s="239" t="s">
        <v>307</v>
      </c>
      <c r="C35" s="240">
        <v>45072999</v>
      </c>
      <c r="D35" s="240">
        <v>17027300</v>
      </c>
      <c r="E35" s="240">
        <v>131254760</v>
      </c>
      <c r="F35" s="240">
        <v>145714543</v>
      </c>
      <c r="G35" s="240">
        <v>45034216</v>
      </c>
      <c r="H35" s="240">
        <v>31448300</v>
      </c>
      <c r="I35">
        <v>45034216</v>
      </c>
      <c r="J35">
        <v>31448300</v>
      </c>
      <c r="K35" s="224">
        <f t="shared" si="0"/>
        <v>0</v>
      </c>
      <c r="L35" s="224">
        <f t="shared" si="1"/>
        <v>0</v>
      </c>
    </row>
    <row r="36" spans="1:12" x14ac:dyDescent="0.25">
      <c r="A36" s="234" t="s">
        <v>308</v>
      </c>
      <c r="B36" s="234" t="s">
        <v>309</v>
      </c>
      <c r="C36" s="235"/>
      <c r="D36" s="235">
        <v>39339019</v>
      </c>
      <c r="E36" s="235">
        <v>10688838</v>
      </c>
      <c r="F36" s="235">
        <v>2035899</v>
      </c>
      <c r="G36" s="235"/>
      <c r="H36" s="235">
        <v>30686080</v>
      </c>
      <c r="J36">
        <v>30686080</v>
      </c>
      <c r="K36" s="224">
        <f t="shared" si="0"/>
        <v>0</v>
      </c>
      <c r="L36" s="224">
        <f t="shared" si="1"/>
        <v>0</v>
      </c>
    </row>
    <row r="37" spans="1:12" x14ac:dyDescent="0.25">
      <c r="A37" s="239" t="s">
        <v>312</v>
      </c>
      <c r="B37" s="239" t="s">
        <v>313</v>
      </c>
      <c r="C37" s="240"/>
      <c r="D37" s="240">
        <v>39339019</v>
      </c>
      <c r="E37" s="240">
        <v>10688838</v>
      </c>
      <c r="F37" s="240">
        <v>2035899</v>
      </c>
      <c r="G37" s="240"/>
      <c r="H37" s="240">
        <v>30686080</v>
      </c>
      <c r="J37">
        <v>30686080</v>
      </c>
      <c r="K37" s="224">
        <f t="shared" si="0"/>
        <v>0</v>
      </c>
      <c r="L37" s="224">
        <f t="shared" si="1"/>
        <v>0</v>
      </c>
    </row>
    <row r="38" spans="1:12" x14ac:dyDescent="0.25">
      <c r="A38" s="234" t="s">
        <v>314</v>
      </c>
      <c r="B38" s="234" t="s">
        <v>315</v>
      </c>
      <c r="C38" s="235"/>
      <c r="D38" s="235">
        <v>129009253</v>
      </c>
      <c r="E38" s="235">
        <v>167251902</v>
      </c>
      <c r="F38" s="235">
        <v>200442014</v>
      </c>
      <c r="G38" s="235"/>
      <c r="H38" s="235">
        <v>162199365</v>
      </c>
      <c r="J38">
        <v>162199365</v>
      </c>
      <c r="K38" s="224">
        <f t="shared" si="0"/>
        <v>0</v>
      </c>
      <c r="L38" s="224">
        <f t="shared" si="1"/>
        <v>0</v>
      </c>
    </row>
    <row r="39" spans="1:12" x14ac:dyDescent="0.25">
      <c r="A39" s="239" t="s">
        <v>316</v>
      </c>
      <c r="B39" s="239" t="s">
        <v>317</v>
      </c>
      <c r="C39" s="240"/>
      <c r="D39" s="240">
        <v>129009253</v>
      </c>
      <c r="E39" s="240">
        <v>167251902</v>
      </c>
      <c r="F39" s="240">
        <v>200442014</v>
      </c>
      <c r="G39" s="240"/>
      <c r="H39" s="240">
        <v>162199365</v>
      </c>
      <c r="J39">
        <v>162199365</v>
      </c>
      <c r="K39" s="224">
        <f t="shared" si="0"/>
        <v>0</v>
      </c>
      <c r="L39" s="224">
        <f t="shared" si="1"/>
        <v>0</v>
      </c>
    </row>
    <row r="40" spans="1:12" x14ac:dyDescent="0.25">
      <c r="A40" s="234" t="s">
        <v>318</v>
      </c>
      <c r="B40" s="234" t="s">
        <v>319</v>
      </c>
      <c r="C40" s="235"/>
      <c r="D40" s="235">
        <v>48666000</v>
      </c>
      <c r="E40" s="235">
        <v>48666000</v>
      </c>
      <c r="F40" s="235"/>
      <c r="G40" s="235"/>
      <c r="H40" s="235"/>
      <c r="K40" s="224">
        <f t="shared" si="0"/>
        <v>0</v>
      </c>
      <c r="L40" s="224">
        <f t="shared" si="1"/>
        <v>0</v>
      </c>
    </row>
    <row r="41" spans="1:12" x14ac:dyDescent="0.25">
      <c r="A41" s="239" t="s">
        <v>320</v>
      </c>
      <c r="B41" s="239" t="s">
        <v>321</v>
      </c>
      <c r="C41" s="240"/>
      <c r="D41" s="240">
        <v>48666000</v>
      </c>
      <c r="E41" s="240">
        <v>48666000</v>
      </c>
      <c r="F41" s="240"/>
      <c r="G41" s="240"/>
      <c r="H41" s="240"/>
      <c r="K41" s="224">
        <f t="shared" si="0"/>
        <v>0</v>
      </c>
      <c r="L41" s="224">
        <f t="shared" si="1"/>
        <v>0</v>
      </c>
    </row>
    <row r="42" spans="1:12" x14ac:dyDescent="0.25">
      <c r="A42" s="234" t="s">
        <v>322</v>
      </c>
      <c r="B42" s="234" t="s">
        <v>323</v>
      </c>
      <c r="C42" s="235"/>
      <c r="D42" s="235">
        <v>5407246</v>
      </c>
      <c r="E42" s="235">
        <v>54799246</v>
      </c>
      <c r="F42" s="235">
        <v>56421900</v>
      </c>
      <c r="G42" s="235"/>
      <c r="H42" s="235">
        <v>7029900</v>
      </c>
      <c r="J42">
        <v>7029900</v>
      </c>
      <c r="K42" s="224">
        <f t="shared" si="0"/>
        <v>0</v>
      </c>
      <c r="L42" s="224">
        <f t="shared" si="1"/>
        <v>0</v>
      </c>
    </row>
    <row r="43" spans="1:12" x14ac:dyDescent="0.25">
      <c r="A43" s="239" t="s">
        <v>324</v>
      </c>
      <c r="B43" s="239" t="s">
        <v>325</v>
      </c>
      <c r="C43" s="240"/>
      <c r="D43" s="240">
        <v>2910200</v>
      </c>
      <c r="E43" s="240">
        <v>2910200</v>
      </c>
      <c r="F43" s="240">
        <v>3087000</v>
      </c>
      <c r="G43" s="240"/>
      <c r="H43" s="240">
        <v>3087000</v>
      </c>
      <c r="J43">
        <v>3087000</v>
      </c>
      <c r="K43" s="224">
        <f t="shared" si="0"/>
        <v>0</v>
      </c>
      <c r="L43" s="224">
        <f t="shared" si="1"/>
        <v>0</v>
      </c>
    </row>
    <row r="44" spans="1:12" x14ac:dyDescent="0.25">
      <c r="A44" s="239" t="s">
        <v>326</v>
      </c>
      <c r="B44" s="239" t="s">
        <v>327</v>
      </c>
      <c r="C44" s="240"/>
      <c r="D44" s="240"/>
      <c r="E44" s="240">
        <v>39359250</v>
      </c>
      <c r="F44" s="240">
        <v>39359250</v>
      </c>
      <c r="G44" s="240"/>
      <c r="H44" s="240"/>
      <c r="K44" s="224">
        <f t="shared" si="0"/>
        <v>0</v>
      </c>
      <c r="L44" s="224">
        <f t="shared" si="1"/>
        <v>0</v>
      </c>
    </row>
    <row r="45" spans="1:12" x14ac:dyDescent="0.25">
      <c r="A45" s="239" t="s">
        <v>328</v>
      </c>
      <c r="B45" s="239" t="s">
        <v>329</v>
      </c>
      <c r="C45" s="240"/>
      <c r="D45" s="240"/>
      <c r="E45" s="240">
        <v>6945750</v>
      </c>
      <c r="F45" s="240">
        <v>6945750</v>
      </c>
      <c r="G45" s="240"/>
      <c r="H45" s="240"/>
      <c r="K45" s="224">
        <f t="shared" si="0"/>
        <v>0</v>
      </c>
      <c r="L45" s="224">
        <f t="shared" si="1"/>
        <v>0</v>
      </c>
    </row>
    <row r="46" spans="1:12" x14ac:dyDescent="0.25">
      <c r="A46" s="239" t="s">
        <v>330</v>
      </c>
      <c r="B46" s="239" t="s">
        <v>323</v>
      </c>
      <c r="C46" s="240"/>
      <c r="D46" s="240">
        <v>2497046</v>
      </c>
      <c r="E46" s="240">
        <v>2497046</v>
      </c>
      <c r="F46" s="240">
        <v>3942900</v>
      </c>
      <c r="G46" s="240"/>
      <c r="H46" s="240">
        <v>3942900</v>
      </c>
      <c r="J46">
        <v>3942900</v>
      </c>
      <c r="K46" s="224">
        <f t="shared" si="0"/>
        <v>0</v>
      </c>
      <c r="L46" s="224">
        <f t="shared" si="1"/>
        <v>0</v>
      </c>
    </row>
    <row r="47" spans="1:12" x14ac:dyDescent="0.25">
      <c r="A47" s="239" t="s">
        <v>331</v>
      </c>
      <c r="B47" s="239" t="s">
        <v>332</v>
      </c>
      <c r="C47" s="240"/>
      <c r="D47" s="240">
        <v>2497046</v>
      </c>
      <c r="E47" s="240">
        <v>2497046</v>
      </c>
      <c r="F47" s="240">
        <v>3942900</v>
      </c>
      <c r="G47" s="240"/>
      <c r="H47" s="240">
        <v>3942900</v>
      </c>
      <c r="J47">
        <v>3942900</v>
      </c>
      <c r="K47" s="224">
        <f t="shared" si="0"/>
        <v>0</v>
      </c>
      <c r="L47" s="224">
        <f t="shared" si="1"/>
        <v>0</v>
      </c>
    </row>
    <row r="48" spans="1:12" x14ac:dyDescent="0.25">
      <c r="A48" s="239" t="s">
        <v>333</v>
      </c>
      <c r="B48" s="239" t="s">
        <v>334</v>
      </c>
      <c r="C48" s="240"/>
      <c r="D48" s="240">
        <v>2497046</v>
      </c>
      <c r="E48" s="240">
        <v>2497046</v>
      </c>
      <c r="F48" s="240">
        <v>3942900</v>
      </c>
      <c r="G48" s="240"/>
      <c r="H48" s="240">
        <v>3942900</v>
      </c>
      <c r="J48">
        <v>3942900</v>
      </c>
      <c r="K48" s="224">
        <f t="shared" si="0"/>
        <v>0</v>
      </c>
      <c r="L48" s="224">
        <f t="shared" si="1"/>
        <v>0</v>
      </c>
    </row>
    <row r="49" spans="1:12" x14ac:dyDescent="0.25">
      <c r="A49" s="239" t="s">
        <v>335</v>
      </c>
      <c r="B49" s="239" t="s">
        <v>336</v>
      </c>
      <c r="C49" s="240"/>
      <c r="D49" s="240">
        <v>2497046</v>
      </c>
      <c r="E49" s="240">
        <v>2497046</v>
      </c>
      <c r="F49" s="240">
        <v>3942900</v>
      </c>
      <c r="G49" s="240"/>
      <c r="H49" s="240">
        <v>3942900</v>
      </c>
      <c r="J49">
        <v>3942900</v>
      </c>
      <c r="K49" s="224">
        <f t="shared" si="0"/>
        <v>0</v>
      </c>
      <c r="L49" s="224">
        <f t="shared" si="1"/>
        <v>0</v>
      </c>
    </row>
    <row r="50" spans="1:12" x14ac:dyDescent="0.25">
      <c r="A50" s="239" t="s">
        <v>337</v>
      </c>
      <c r="B50" s="239" t="s">
        <v>338</v>
      </c>
      <c r="C50" s="240"/>
      <c r="D50" s="240"/>
      <c r="E50" s="240">
        <v>3087000</v>
      </c>
      <c r="F50" s="240">
        <v>3087000</v>
      </c>
      <c r="G50" s="240"/>
      <c r="H50" s="240"/>
      <c r="K50" s="224">
        <f t="shared" si="0"/>
        <v>0</v>
      </c>
      <c r="L50" s="224">
        <f t="shared" si="1"/>
        <v>0</v>
      </c>
    </row>
    <row r="51" spans="1:12" x14ac:dyDescent="0.25">
      <c r="A51" s="234" t="s">
        <v>339</v>
      </c>
      <c r="B51" s="234" t="s">
        <v>340</v>
      </c>
      <c r="C51" s="235"/>
      <c r="D51" s="235">
        <v>1959410000</v>
      </c>
      <c r="E51" s="235"/>
      <c r="F51" s="235"/>
      <c r="G51" s="235"/>
      <c r="H51" s="235">
        <v>1959410000</v>
      </c>
      <c r="J51">
        <v>1959410000</v>
      </c>
      <c r="K51" s="224">
        <f t="shared" si="0"/>
        <v>0</v>
      </c>
      <c r="L51" s="224">
        <f t="shared" si="1"/>
        <v>0</v>
      </c>
    </row>
    <row r="52" spans="1:12" x14ac:dyDescent="0.25">
      <c r="A52" s="239" t="s">
        <v>341</v>
      </c>
      <c r="B52" s="239" t="s">
        <v>342</v>
      </c>
      <c r="C52" s="240"/>
      <c r="D52" s="240">
        <v>1959410000</v>
      </c>
      <c r="E52" s="240"/>
      <c r="F52" s="240"/>
      <c r="G52" s="240"/>
      <c r="H52" s="240">
        <v>1959410000</v>
      </c>
      <c r="J52">
        <v>1959410000</v>
      </c>
      <c r="K52" s="224">
        <f t="shared" si="0"/>
        <v>0</v>
      </c>
      <c r="L52" s="224">
        <f t="shared" si="1"/>
        <v>0</v>
      </c>
    </row>
    <row r="53" spans="1:12" x14ac:dyDescent="0.25">
      <c r="A53" s="239" t="s">
        <v>343</v>
      </c>
      <c r="B53" s="239" t="s">
        <v>344</v>
      </c>
      <c r="C53" s="240"/>
      <c r="D53" s="240">
        <v>1959410000</v>
      </c>
      <c r="E53" s="240"/>
      <c r="F53" s="240"/>
      <c r="G53" s="240"/>
      <c r="H53" s="240">
        <v>1959410000</v>
      </c>
      <c r="J53">
        <v>1959410000</v>
      </c>
      <c r="K53" s="224">
        <f t="shared" si="0"/>
        <v>0</v>
      </c>
      <c r="L53" s="224">
        <f t="shared" si="1"/>
        <v>0</v>
      </c>
    </row>
    <row r="54" spans="1:12" x14ac:dyDescent="0.25">
      <c r="A54" s="234" t="s">
        <v>345</v>
      </c>
      <c r="B54" s="234" t="s">
        <v>346</v>
      </c>
      <c r="C54" s="235">
        <v>197843810</v>
      </c>
      <c r="D54" s="235">
        <v>635418474</v>
      </c>
      <c r="E54" s="235">
        <v>61274657</v>
      </c>
      <c r="F54" s="235"/>
      <c r="G54" s="235">
        <v>259118467</v>
      </c>
      <c r="H54" s="235">
        <v>635418474</v>
      </c>
      <c r="I54">
        <v>259115467</v>
      </c>
      <c r="J54">
        <v>635418474</v>
      </c>
      <c r="K54" s="224">
        <f t="shared" si="0"/>
        <v>3000</v>
      </c>
      <c r="L54" s="224">
        <f t="shared" si="1"/>
        <v>0</v>
      </c>
    </row>
    <row r="55" spans="1:12" x14ac:dyDescent="0.25">
      <c r="A55" s="239" t="s">
        <v>347</v>
      </c>
      <c r="B55" s="239" t="s">
        <v>348</v>
      </c>
      <c r="C55" s="240"/>
      <c r="D55" s="240">
        <v>635418474</v>
      </c>
      <c r="E55" s="240"/>
      <c r="F55" s="240"/>
      <c r="G55" s="240"/>
      <c r="H55" s="240">
        <v>635418474</v>
      </c>
      <c r="J55">
        <v>635418474</v>
      </c>
      <c r="K55" s="224">
        <f t="shared" si="0"/>
        <v>0</v>
      </c>
      <c r="L55" s="224">
        <f t="shared" si="1"/>
        <v>0</v>
      </c>
    </row>
    <row r="56" spans="1:12" x14ac:dyDescent="0.25">
      <c r="A56" s="239" t="s">
        <v>349</v>
      </c>
      <c r="B56" s="239" t="s">
        <v>350</v>
      </c>
      <c r="C56" s="240">
        <v>197843810</v>
      </c>
      <c r="D56" s="240"/>
      <c r="E56" s="240">
        <v>61274657</v>
      </c>
      <c r="F56" s="240"/>
      <c r="G56" s="240">
        <v>259118467</v>
      </c>
      <c r="H56" s="240"/>
      <c r="I56">
        <v>259115467</v>
      </c>
      <c r="K56" s="224">
        <f t="shared" si="0"/>
        <v>3000</v>
      </c>
      <c r="L56" s="224">
        <f t="shared" si="1"/>
        <v>0</v>
      </c>
    </row>
    <row r="57" spans="1:12" x14ac:dyDescent="0.25">
      <c r="A57" s="234" t="s">
        <v>351</v>
      </c>
      <c r="B57" s="234" t="s">
        <v>352</v>
      </c>
      <c r="C57" s="235"/>
      <c r="D57" s="235"/>
      <c r="E57" s="235">
        <v>460988783</v>
      </c>
      <c r="F57" s="235">
        <v>460988783</v>
      </c>
      <c r="G57" s="235"/>
      <c r="H57" s="235"/>
    </row>
    <row r="58" spans="1:12" x14ac:dyDescent="0.25">
      <c r="A58" s="239" t="s">
        <v>353</v>
      </c>
      <c r="B58" s="239" t="s">
        <v>354</v>
      </c>
      <c r="C58" s="240"/>
      <c r="D58" s="240"/>
      <c r="E58" s="240">
        <v>460988783</v>
      </c>
      <c r="F58" s="240">
        <v>460988783</v>
      </c>
      <c r="G58" s="240"/>
      <c r="H58" s="240"/>
    </row>
    <row r="59" spans="1:12" x14ac:dyDescent="0.25">
      <c r="A59" s="239" t="s">
        <v>355</v>
      </c>
      <c r="B59" s="239" t="s">
        <v>356</v>
      </c>
      <c r="C59" s="240"/>
      <c r="D59" s="240"/>
      <c r="E59" s="240">
        <v>460988783</v>
      </c>
      <c r="F59" s="240">
        <v>460988783</v>
      </c>
      <c r="G59" s="240"/>
      <c r="H59" s="240"/>
    </row>
    <row r="60" spans="1:12" x14ac:dyDescent="0.25">
      <c r="A60" s="234" t="s">
        <v>357</v>
      </c>
      <c r="B60" s="234" t="s">
        <v>358</v>
      </c>
      <c r="C60" s="235"/>
      <c r="D60" s="235"/>
      <c r="E60" s="235">
        <v>3239770</v>
      </c>
      <c r="F60" s="235">
        <v>3239770</v>
      </c>
      <c r="G60" s="235"/>
      <c r="H60" s="235"/>
    </row>
    <row r="61" spans="1:12" x14ac:dyDescent="0.25">
      <c r="A61" s="239" t="s">
        <v>359</v>
      </c>
      <c r="B61" s="239" t="s">
        <v>360</v>
      </c>
      <c r="C61" s="240"/>
      <c r="D61" s="240"/>
      <c r="E61" s="240">
        <v>3239770</v>
      </c>
      <c r="F61" s="240">
        <v>3239770</v>
      </c>
      <c r="G61" s="240"/>
      <c r="H61" s="240"/>
    </row>
    <row r="62" spans="1:12" x14ac:dyDescent="0.25">
      <c r="A62" s="234" t="s">
        <v>361</v>
      </c>
      <c r="B62" s="234" t="s">
        <v>362</v>
      </c>
      <c r="C62" s="235"/>
      <c r="D62" s="235"/>
      <c r="E62" s="235">
        <v>180416014</v>
      </c>
      <c r="F62" s="235">
        <v>180416014</v>
      </c>
      <c r="G62" s="235"/>
      <c r="H62" s="235"/>
    </row>
    <row r="63" spans="1:12" x14ac:dyDescent="0.25">
      <c r="A63" s="234" t="s">
        <v>363</v>
      </c>
      <c r="B63" s="234" t="s">
        <v>364</v>
      </c>
      <c r="C63" s="235"/>
      <c r="D63" s="235"/>
      <c r="E63" s="235">
        <v>55114093</v>
      </c>
      <c r="F63" s="235">
        <v>55114093</v>
      </c>
      <c r="G63" s="235"/>
      <c r="H63" s="235"/>
    </row>
    <row r="64" spans="1:12" x14ac:dyDescent="0.25">
      <c r="A64" s="239" t="s">
        <v>365</v>
      </c>
      <c r="B64" s="239" t="s">
        <v>366</v>
      </c>
      <c r="C64" s="240"/>
      <c r="D64" s="240"/>
      <c r="E64" s="240">
        <v>21782949</v>
      </c>
      <c r="F64" s="240">
        <v>21782949</v>
      </c>
      <c r="G64" s="240"/>
      <c r="H64" s="240"/>
    </row>
    <row r="65" spans="1:8" x14ac:dyDescent="0.25">
      <c r="A65" s="239" t="s">
        <v>367</v>
      </c>
      <c r="B65" s="239" t="s">
        <v>368</v>
      </c>
      <c r="C65" s="240"/>
      <c r="D65" s="240"/>
      <c r="E65" s="240">
        <v>4112000</v>
      </c>
      <c r="F65" s="240">
        <v>4112000</v>
      </c>
      <c r="G65" s="240"/>
      <c r="H65" s="240"/>
    </row>
    <row r="66" spans="1:8" x14ac:dyDescent="0.25">
      <c r="A66" s="239" t="s">
        <v>369</v>
      </c>
      <c r="B66" s="239" t="s">
        <v>370</v>
      </c>
      <c r="C66" s="240"/>
      <c r="D66" s="240"/>
      <c r="E66" s="240">
        <v>29219144</v>
      </c>
      <c r="F66" s="240">
        <v>29219144</v>
      </c>
      <c r="G66" s="240"/>
      <c r="H66" s="240"/>
    </row>
    <row r="67" spans="1:8" x14ac:dyDescent="0.25">
      <c r="A67" s="234" t="s">
        <v>371</v>
      </c>
      <c r="B67" s="234" t="s">
        <v>372</v>
      </c>
      <c r="C67" s="235"/>
      <c r="D67" s="235"/>
      <c r="E67" s="235">
        <v>456281616</v>
      </c>
      <c r="F67" s="235">
        <v>456281616</v>
      </c>
      <c r="G67" s="235"/>
      <c r="H67" s="235"/>
    </row>
    <row r="68" spans="1:8" x14ac:dyDescent="0.25">
      <c r="A68" s="239" t="s">
        <v>373</v>
      </c>
      <c r="B68" s="239" t="s">
        <v>374</v>
      </c>
      <c r="C68" s="240"/>
      <c r="D68" s="240"/>
      <c r="E68" s="240">
        <v>456281616</v>
      </c>
      <c r="F68" s="240">
        <v>456281616</v>
      </c>
      <c r="G68" s="240"/>
      <c r="H68" s="240"/>
    </row>
    <row r="69" spans="1:8" x14ac:dyDescent="0.25">
      <c r="A69" s="234" t="s">
        <v>379</v>
      </c>
      <c r="B69" s="234" t="s">
        <v>380</v>
      </c>
      <c r="C69" s="235"/>
      <c r="D69" s="235"/>
      <c r="E69" s="235">
        <v>69331594</v>
      </c>
      <c r="F69" s="235">
        <v>69331594</v>
      </c>
      <c r="G69" s="235"/>
      <c r="H69" s="235"/>
    </row>
    <row r="70" spans="1:8" x14ac:dyDescent="0.25">
      <c r="A70" s="239" t="s">
        <v>381</v>
      </c>
      <c r="B70" s="239" t="s">
        <v>382</v>
      </c>
      <c r="C70" s="240"/>
      <c r="D70" s="240"/>
      <c r="E70" s="240">
        <v>45609412</v>
      </c>
      <c r="F70" s="240">
        <v>45609412</v>
      </c>
      <c r="G70" s="240"/>
      <c r="H70" s="240"/>
    </row>
    <row r="71" spans="1:8" x14ac:dyDescent="0.25">
      <c r="A71" s="239" t="s">
        <v>383</v>
      </c>
      <c r="B71" s="239" t="s">
        <v>384</v>
      </c>
      <c r="C71" s="240"/>
      <c r="D71" s="240"/>
      <c r="E71" s="240">
        <v>100278</v>
      </c>
      <c r="F71" s="240">
        <v>100278</v>
      </c>
      <c r="G71" s="240"/>
      <c r="H71" s="240"/>
    </row>
    <row r="72" spans="1:8" x14ac:dyDescent="0.25">
      <c r="A72" s="239" t="s">
        <v>385</v>
      </c>
      <c r="B72" s="239" t="s">
        <v>370</v>
      </c>
      <c r="C72" s="240"/>
      <c r="D72" s="240"/>
      <c r="E72" s="240">
        <v>6272032</v>
      </c>
      <c r="F72" s="240">
        <v>6272032</v>
      </c>
      <c r="G72" s="240"/>
      <c r="H72" s="240"/>
    </row>
    <row r="73" spans="1:8" x14ac:dyDescent="0.25">
      <c r="A73" s="239" t="s">
        <v>386</v>
      </c>
      <c r="B73" s="239" t="s">
        <v>387</v>
      </c>
      <c r="C73" s="240"/>
      <c r="D73" s="240"/>
      <c r="E73" s="240">
        <v>17349872</v>
      </c>
      <c r="F73" s="240">
        <v>17349872</v>
      </c>
      <c r="G73" s="240"/>
      <c r="H73" s="240"/>
    </row>
    <row r="74" spans="1:8" x14ac:dyDescent="0.25">
      <c r="A74" s="234" t="s">
        <v>755</v>
      </c>
      <c r="B74" s="234" t="s">
        <v>756</v>
      </c>
      <c r="C74" s="235"/>
      <c r="D74" s="235"/>
      <c r="E74" s="235">
        <v>100000</v>
      </c>
      <c r="F74" s="235">
        <v>100000</v>
      </c>
      <c r="G74" s="235"/>
      <c r="H74" s="235"/>
    </row>
    <row r="75" spans="1:8" x14ac:dyDescent="0.25">
      <c r="A75" s="239" t="s">
        <v>757</v>
      </c>
      <c r="B75" s="239" t="s">
        <v>758</v>
      </c>
      <c r="C75" s="240"/>
      <c r="D75" s="240"/>
      <c r="E75" s="240">
        <v>100000</v>
      </c>
      <c r="F75" s="240">
        <v>100000</v>
      </c>
      <c r="G75" s="240"/>
      <c r="H75" s="240"/>
    </row>
    <row r="76" spans="1:8" x14ac:dyDescent="0.25">
      <c r="A76" s="234" t="s">
        <v>388</v>
      </c>
      <c r="B76" s="234" t="s">
        <v>389</v>
      </c>
      <c r="C76" s="235"/>
      <c r="D76" s="235"/>
      <c r="E76" s="235">
        <v>525603210</v>
      </c>
      <c r="F76" s="235">
        <v>525603210</v>
      </c>
      <c r="G76" s="235"/>
      <c r="H76" s="235"/>
    </row>
    <row r="77" spans="1:8" x14ac:dyDescent="0.25">
      <c r="C77" s="224"/>
      <c r="D77" s="224"/>
      <c r="E77" s="224"/>
      <c r="F77" s="224"/>
      <c r="G77" s="224"/>
      <c r="H77" s="224"/>
    </row>
    <row r="78" spans="1:8" x14ac:dyDescent="0.25">
      <c r="B78" s="517" t="s">
        <v>390</v>
      </c>
      <c r="C78" s="518" t="s">
        <v>759</v>
      </c>
      <c r="D78" s="518" t="s">
        <v>759</v>
      </c>
      <c r="E78" s="518" t="s">
        <v>760</v>
      </c>
      <c r="F78" s="518" t="s">
        <v>760</v>
      </c>
      <c r="G78" s="518" t="s">
        <v>761</v>
      </c>
      <c r="H78" s="518" t="s">
        <v>761</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
  <dimension ref="A1:L78"/>
  <sheetViews>
    <sheetView workbookViewId="0">
      <pane ySplit="1" topLeftCell="A2" activePane="bottomLeft" state="frozen"/>
      <selection activeCell="C17" sqref="C17"/>
      <selection pane="bottomLeft" activeCell="C17" sqref="C17"/>
    </sheetView>
  </sheetViews>
  <sheetFormatPr defaultRowHeight="13.8" x14ac:dyDescent="0.25"/>
  <cols>
    <col min="1" max="1" width="10" bestFit="1" customWidth="1"/>
    <col min="2" max="2" width="32.3984375" customWidth="1"/>
    <col min="3" max="9" width="12.69921875" bestFit="1" customWidth="1"/>
    <col min="10" max="10" width="11.09765625" bestFit="1" customWidth="1"/>
    <col min="11" max="12" width="16.09765625" customWidth="1"/>
  </cols>
  <sheetData>
    <row r="1" spans="1:12" x14ac:dyDescent="0.25">
      <c r="A1" s="311" t="s">
        <v>7</v>
      </c>
      <c r="B1" s="312" t="s">
        <v>238</v>
      </c>
      <c r="C1" s="312" t="s">
        <v>239</v>
      </c>
      <c r="D1" s="312" t="s">
        <v>240</v>
      </c>
      <c r="E1" s="312" t="s">
        <v>450</v>
      </c>
      <c r="F1" s="312" t="s">
        <v>451</v>
      </c>
      <c r="G1" s="312" t="s">
        <v>243</v>
      </c>
      <c r="H1" s="313" t="s">
        <v>244</v>
      </c>
      <c r="I1" s="335"/>
      <c r="J1" s="335"/>
      <c r="K1" s="335"/>
      <c r="L1" s="335"/>
    </row>
    <row r="2" spans="1:12" x14ac:dyDescent="0.25">
      <c r="A2" s="314" t="s">
        <v>245</v>
      </c>
      <c r="B2" s="315" t="s">
        <v>246</v>
      </c>
      <c r="C2" s="316">
        <v>2394467090</v>
      </c>
      <c r="D2" s="316"/>
      <c r="E2" s="316">
        <v>2188060600</v>
      </c>
      <c r="F2" s="316">
        <v>3953670087</v>
      </c>
      <c r="G2" s="316">
        <v>628857603</v>
      </c>
      <c r="H2" s="317"/>
      <c r="I2" s="318"/>
      <c r="J2" s="318"/>
      <c r="K2" s="318"/>
      <c r="L2" s="318"/>
    </row>
    <row r="3" spans="1:12" x14ac:dyDescent="0.25">
      <c r="A3" s="319" t="s">
        <v>247</v>
      </c>
      <c r="B3" s="320" t="s">
        <v>248</v>
      </c>
      <c r="C3" s="321">
        <v>2394467090</v>
      </c>
      <c r="D3" s="321"/>
      <c r="E3" s="321">
        <v>2188060600</v>
      </c>
      <c r="F3" s="321">
        <v>3953670087</v>
      </c>
      <c r="G3" s="321">
        <v>628857603</v>
      </c>
      <c r="H3" s="322"/>
      <c r="I3" s="248"/>
      <c r="J3" s="248"/>
      <c r="K3" s="248"/>
      <c r="L3" s="248"/>
    </row>
    <row r="4" spans="1:12" x14ac:dyDescent="0.25">
      <c r="A4" s="319" t="s">
        <v>200</v>
      </c>
      <c r="B4" s="320" t="s">
        <v>212</v>
      </c>
      <c r="C4" s="321">
        <v>24472902</v>
      </c>
      <c r="D4" s="321"/>
      <c r="E4" s="321">
        <v>1760004196</v>
      </c>
      <c r="F4" s="321">
        <v>1759646000</v>
      </c>
      <c r="G4" s="321">
        <v>24831098</v>
      </c>
      <c r="H4" s="322"/>
      <c r="I4" s="248">
        <v>24831098</v>
      </c>
      <c r="J4" s="248">
        <f>I4-G4</f>
        <v>0</v>
      </c>
      <c r="K4" s="248"/>
      <c r="L4" s="248"/>
    </row>
    <row r="5" spans="1:12" x14ac:dyDescent="0.25">
      <c r="A5" s="319" t="s">
        <v>249</v>
      </c>
      <c r="B5" s="320" t="s">
        <v>213</v>
      </c>
      <c r="C5" s="321">
        <v>2369994188</v>
      </c>
      <c r="D5" s="321"/>
      <c r="E5" s="321">
        <v>428056404</v>
      </c>
      <c r="F5" s="321">
        <v>2194024087</v>
      </c>
      <c r="G5" s="321">
        <v>604026505</v>
      </c>
      <c r="H5" s="322"/>
      <c r="I5" s="248">
        <v>604026505</v>
      </c>
      <c r="J5" s="248"/>
      <c r="K5" s="248"/>
      <c r="L5" s="248"/>
    </row>
    <row r="6" spans="1:12" x14ac:dyDescent="0.25">
      <c r="A6" s="314" t="s">
        <v>250</v>
      </c>
      <c r="B6" s="315" t="s">
        <v>251</v>
      </c>
      <c r="C6" s="316"/>
      <c r="D6" s="316"/>
      <c r="E6" s="316"/>
      <c r="F6" s="316"/>
      <c r="G6" s="316"/>
      <c r="H6" s="317"/>
      <c r="I6" s="318"/>
      <c r="J6" s="318"/>
      <c r="K6" s="318"/>
      <c r="L6" s="318"/>
    </row>
    <row r="7" spans="1:12" x14ac:dyDescent="0.25">
      <c r="A7" s="319" t="s">
        <v>252</v>
      </c>
      <c r="B7" s="320" t="s">
        <v>253</v>
      </c>
      <c r="C7" s="321"/>
      <c r="D7" s="321"/>
      <c r="E7" s="321"/>
      <c r="F7" s="321"/>
      <c r="G7" s="321"/>
      <c r="H7" s="322"/>
      <c r="I7" s="248"/>
      <c r="J7" s="248"/>
      <c r="K7" s="248"/>
      <c r="L7" s="248"/>
    </row>
    <row r="8" spans="1:12" x14ac:dyDescent="0.25">
      <c r="A8" s="323" t="s">
        <v>254</v>
      </c>
      <c r="B8" s="324" t="s">
        <v>255</v>
      </c>
      <c r="C8" s="325">
        <v>1121632520</v>
      </c>
      <c r="D8" s="325"/>
      <c r="E8" s="325"/>
      <c r="F8" s="325"/>
      <c r="G8" s="325">
        <v>1121632520</v>
      </c>
      <c r="H8" s="326"/>
      <c r="I8" s="228">
        <v>1121632520</v>
      </c>
      <c r="J8" s="228">
        <f>I8-G8</f>
        <v>0</v>
      </c>
      <c r="K8" s="228" t="s">
        <v>182</v>
      </c>
      <c r="L8" s="228"/>
    </row>
    <row r="9" spans="1:12" x14ac:dyDescent="0.25">
      <c r="A9" s="327" t="s">
        <v>256</v>
      </c>
      <c r="B9" s="328" t="s">
        <v>257</v>
      </c>
      <c r="C9" s="329">
        <v>1121632520</v>
      </c>
      <c r="D9" s="329"/>
      <c r="E9" s="329"/>
      <c r="F9" s="329"/>
      <c r="G9" s="329">
        <v>1121632520</v>
      </c>
      <c r="H9" s="330"/>
      <c r="I9" s="224"/>
      <c r="J9" s="224"/>
      <c r="K9" s="224"/>
      <c r="L9" s="224"/>
    </row>
    <row r="10" spans="1:12" x14ac:dyDescent="0.25">
      <c r="A10" s="323" t="s">
        <v>258</v>
      </c>
      <c r="B10" s="324" t="s">
        <v>259</v>
      </c>
      <c r="C10" s="325">
        <v>428226216</v>
      </c>
      <c r="D10" s="325"/>
      <c r="E10" s="325">
        <v>373680786</v>
      </c>
      <c r="F10" s="325">
        <v>428226216</v>
      </c>
      <c r="G10" s="325">
        <v>373680786</v>
      </c>
      <c r="H10" s="326"/>
      <c r="I10" s="228"/>
      <c r="J10" s="228"/>
      <c r="K10" s="228" t="s">
        <v>182</v>
      </c>
      <c r="L10" s="228"/>
    </row>
    <row r="11" spans="1:12" x14ac:dyDescent="0.25">
      <c r="A11" s="327" t="s">
        <v>260</v>
      </c>
      <c r="B11" s="328" t="s">
        <v>261</v>
      </c>
      <c r="C11" s="329">
        <v>428226216</v>
      </c>
      <c r="D11" s="329"/>
      <c r="E11" s="329">
        <v>373680786</v>
      </c>
      <c r="F11" s="329">
        <v>428226216</v>
      </c>
      <c r="G11" s="329">
        <v>373680786</v>
      </c>
      <c r="H11" s="330"/>
      <c r="I11" s="224"/>
      <c r="J11" s="224"/>
      <c r="K11" s="224"/>
      <c r="L11" s="224"/>
    </row>
    <row r="12" spans="1:12" x14ac:dyDescent="0.25">
      <c r="A12" s="327" t="s">
        <v>262</v>
      </c>
      <c r="B12" s="328" t="s">
        <v>263</v>
      </c>
      <c r="C12" s="329">
        <v>428226216</v>
      </c>
      <c r="D12" s="329"/>
      <c r="E12" s="329">
        <v>373680786</v>
      </c>
      <c r="F12" s="329">
        <v>428226216</v>
      </c>
      <c r="G12" s="329">
        <v>373680786</v>
      </c>
      <c r="H12" s="330"/>
      <c r="I12" s="224"/>
      <c r="J12" s="224"/>
      <c r="K12" s="224"/>
      <c r="L12" s="224"/>
    </row>
    <row r="13" spans="1:12" x14ac:dyDescent="0.25">
      <c r="A13" s="327" t="s">
        <v>264</v>
      </c>
      <c r="B13" s="328" t="s">
        <v>265</v>
      </c>
      <c r="C13" s="329">
        <v>428226216</v>
      </c>
      <c r="D13" s="329"/>
      <c r="E13" s="329">
        <v>373680786</v>
      </c>
      <c r="F13" s="329">
        <v>428226216</v>
      </c>
      <c r="G13" s="329">
        <v>373680786</v>
      </c>
      <c r="H13" s="330"/>
      <c r="I13" s="224"/>
      <c r="J13" s="224"/>
      <c r="K13" s="224"/>
      <c r="L13" s="224"/>
    </row>
    <row r="14" spans="1:12" x14ac:dyDescent="0.25">
      <c r="A14" s="323" t="s">
        <v>266</v>
      </c>
      <c r="B14" s="324" t="s">
        <v>267</v>
      </c>
      <c r="C14" s="325">
        <v>914641404</v>
      </c>
      <c r="D14" s="325"/>
      <c r="E14" s="325">
        <v>19080521</v>
      </c>
      <c r="F14" s="325"/>
      <c r="G14" s="325">
        <v>933721925</v>
      </c>
      <c r="H14" s="326"/>
      <c r="I14" s="228">
        <v>933721925</v>
      </c>
      <c r="J14" s="228">
        <f>I14-G14</f>
        <v>0</v>
      </c>
      <c r="K14" s="256" t="s">
        <v>532</v>
      </c>
      <c r="L14" s="228"/>
    </row>
    <row r="15" spans="1:12" x14ac:dyDescent="0.25">
      <c r="A15" s="327" t="s">
        <v>268</v>
      </c>
      <c r="B15" s="328" t="s">
        <v>269</v>
      </c>
      <c r="C15" s="329">
        <v>914641404</v>
      </c>
      <c r="D15" s="329"/>
      <c r="E15" s="329">
        <v>19080521</v>
      </c>
      <c r="F15" s="329"/>
      <c r="G15" s="329">
        <v>933721925</v>
      </c>
      <c r="H15" s="330"/>
      <c r="I15" s="224"/>
      <c r="J15" s="224"/>
      <c r="K15" s="224"/>
      <c r="L15" s="224"/>
    </row>
    <row r="16" spans="1:12" x14ac:dyDescent="0.25">
      <c r="A16" s="327" t="s">
        <v>270</v>
      </c>
      <c r="B16" s="328" t="s">
        <v>269</v>
      </c>
      <c r="C16" s="329">
        <v>914641404</v>
      </c>
      <c r="D16" s="329"/>
      <c r="E16" s="329">
        <v>19080521</v>
      </c>
      <c r="F16" s="329"/>
      <c r="G16" s="329">
        <v>933721925</v>
      </c>
      <c r="H16" s="330"/>
      <c r="I16" s="224"/>
      <c r="J16" s="224"/>
      <c r="K16" s="224"/>
      <c r="L16" s="224"/>
    </row>
    <row r="17" spans="1:12" x14ac:dyDescent="0.25">
      <c r="A17" s="323" t="s">
        <v>271</v>
      </c>
      <c r="B17" s="324" t="s">
        <v>272</v>
      </c>
      <c r="C17" s="325">
        <v>7329024</v>
      </c>
      <c r="D17" s="325"/>
      <c r="E17" s="325">
        <v>5048883</v>
      </c>
      <c r="F17" s="325"/>
      <c r="G17" s="325">
        <v>12377907</v>
      </c>
      <c r="H17" s="326"/>
      <c r="I17" s="228"/>
      <c r="J17" s="228"/>
      <c r="K17" s="228"/>
      <c r="L17" s="228"/>
    </row>
    <row r="18" spans="1:12" x14ac:dyDescent="0.25">
      <c r="A18" s="327" t="s">
        <v>273</v>
      </c>
      <c r="B18" s="328" t="s">
        <v>272</v>
      </c>
      <c r="C18" s="329">
        <v>7329024</v>
      </c>
      <c r="D18" s="329"/>
      <c r="E18" s="329">
        <v>5048883</v>
      </c>
      <c r="F18" s="329"/>
      <c r="G18" s="329">
        <v>12377907</v>
      </c>
      <c r="H18" s="330"/>
      <c r="I18" s="224"/>
      <c r="J18" s="224"/>
      <c r="K18" s="224"/>
      <c r="L18" s="224"/>
    </row>
    <row r="19" spans="1:12" x14ac:dyDescent="0.25">
      <c r="A19" s="327" t="s">
        <v>274</v>
      </c>
      <c r="B19" s="328" t="s">
        <v>275</v>
      </c>
      <c r="C19" s="329">
        <v>7329024</v>
      </c>
      <c r="D19" s="329"/>
      <c r="E19" s="329">
        <v>5048883</v>
      </c>
      <c r="F19" s="329"/>
      <c r="G19" s="329">
        <v>12377907</v>
      </c>
      <c r="H19" s="330"/>
      <c r="I19" s="224"/>
      <c r="J19" s="224"/>
      <c r="K19" s="224"/>
      <c r="L19" s="224"/>
    </row>
    <row r="20" spans="1:12" x14ac:dyDescent="0.25">
      <c r="A20" s="327" t="s">
        <v>276</v>
      </c>
      <c r="B20" s="328" t="s">
        <v>277</v>
      </c>
      <c r="C20" s="329">
        <v>7329024</v>
      </c>
      <c r="D20" s="329"/>
      <c r="E20" s="329">
        <v>5048883</v>
      </c>
      <c r="F20" s="329"/>
      <c r="G20" s="329">
        <v>12377907</v>
      </c>
      <c r="H20" s="330"/>
      <c r="I20" s="224"/>
      <c r="J20" s="224"/>
      <c r="K20" s="224"/>
      <c r="L20" s="224"/>
    </row>
    <row r="21" spans="1:12" x14ac:dyDescent="0.25">
      <c r="A21" s="327" t="s">
        <v>278</v>
      </c>
      <c r="B21" s="328" t="s">
        <v>279</v>
      </c>
      <c r="C21" s="329">
        <v>7329024</v>
      </c>
      <c r="D21" s="329"/>
      <c r="E21" s="329">
        <v>5048883</v>
      </c>
      <c r="F21" s="329"/>
      <c r="G21" s="329">
        <v>12377907</v>
      </c>
      <c r="H21" s="330"/>
      <c r="I21" s="224">
        <f>C21+4886016</f>
        <v>12215040</v>
      </c>
      <c r="J21" s="224">
        <f>I21-G21</f>
        <v>-162867</v>
      </c>
      <c r="K21" s="225" t="s">
        <v>533</v>
      </c>
      <c r="L21" s="224"/>
    </row>
    <row r="22" spans="1:12" x14ac:dyDescent="0.25">
      <c r="A22" s="323" t="s">
        <v>280</v>
      </c>
      <c r="B22" s="324" t="s">
        <v>281</v>
      </c>
      <c r="C22" s="325"/>
      <c r="D22" s="325"/>
      <c r="E22" s="325">
        <v>198520374</v>
      </c>
      <c r="F22" s="325">
        <v>198520374</v>
      </c>
      <c r="G22" s="325"/>
      <c r="H22" s="326"/>
      <c r="I22" s="228"/>
      <c r="J22" s="228"/>
      <c r="K22" s="228"/>
      <c r="L22" s="228"/>
    </row>
    <row r="23" spans="1:12" x14ac:dyDescent="0.25">
      <c r="A23" s="323" t="s">
        <v>282</v>
      </c>
      <c r="B23" s="324" t="s">
        <v>283</v>
      </c>
      <c r="C23" s="325">
        <v>281836800</v>
      </c>
      <c r="D23" s="325"/>
      <c r="E23" s="325"/>
      <c r="F23" s="325"/>
      <c r="G23" s="325">
        <v>281836800</v>
      </c>
      <c r="H23" s="326"/>
      <c r="I23" s="228"/>
      <c r="J23" s="228"/>
      <c r="K23" s="228"/>
      <c r="L23" s="228"/>
    </row>
    <row r="24" spans="1:12" x14ac:dyDescent="0.25">
      <c r="A24" s="327" t="s">
        <v>284</v>
      </c>
      <c r="B24" s="328" t="s">
        <v>285</v>
      </c>
      <c r="C24" s="329">
        <v>281836800</v>
      </c>
      <c r="D24" s="329"/>
      <c r="E24" s="329"/>
      <c r="F24" s="329"/>
      <c r="G24" s="329">
        <v>281836800</v>
      </c>
      <c r="H24" s="330"/>
      <c r="I24" s="224"/>
      <c r="J24" s="224"/>
      <c r="K24" s="224"/>
      <c r="L24" s="224"/>
    </row>
    <row r="25" spans="1:12" x14ac:dyDescent="0.25">
      <c r="A25" s="323" t="s">
        <v>286</v>
      </c>
      <c r="B25" s="324" t="s">
        <v>287</v>
      </c>
      <c r="C25" s="325"/>
      <c r="D25" s="325">
        <v>119496981</v>
      </c>
      <c r="E25" s="325"/>
      <c r="F25" s="325"/>
      <c r="G25" s="325"/>
      <c r="H25" s="326">
        <v>119496981</v>
      </c>
      <c r="I25" s="228">
        <v>127325781</v>
      </c>
      <c r="J25" s="228">
        <f>I25-H25</f>
        <v>7828800</v>
      </c>
      <c r="K25" s="256" t="s">
        <v>534</v>
      </c>
      <c r="L25" s="228"/>
    </row>
    <row r="26" spans="1:12" x14ac:dyDescent="0.25">
      <c r="A26" s="327" t="s">
        <v>288</v>
      </c>
      <c r="B26" s="328" t="s">
        <v>289</v>
      </c>
      <c r="C26" s="329"/>
      <c r="D26" s="329">
        <v>119496981</v>
      </c>
      <c r="E26" s="329"/>
      <c r="F26" s="329"/>
      <c r="G26" s="329"/>
      <c r="H26" s="330">
        <v>119496981</v>
      </c>
      <c r="I26" s="224"/>
      <c r="J26" s="224"/>
      <c r="K26" s="224"/>
      <c r="L26" s="224"/>
    </row>
    <row r="27" spans="1:12" x14ac:dyDescent="0.25">
      <c r="A27" s="327" t="s">
        <v>290</v>
      </c>
      <c r="B27" s="328" t="s">
        <v>291</v>
      </c>
      <c r="C27" s="329"/>
      <c r="D27" s="329">
        <v>119496981</v>
      </c>
      <c r="E27" s="329"/>
      <c r="F27" s="329"/>
      <c r="G27" s="329"/>
      <c r="H27" s="330">
        <v>119496981</v>
      </c>
      <c r="I27" s="224"/>
      <c r="J27" s="224"/>
      <c r="K27" s="224"/>
      <c r="L27" s="224"/>
    </row>
    <row r="28" spans="1:12" x14ac:dyDescent="0.25">
      <c r="A28" s="314" t="s">
        <v>292</v>
      </c>
      <c r="B28" s="315" t="s">
        <v>293</v>
      </c>
      <c r="C28" s="316">
        <v>51471326</v>
      </c>
      <c r="D28" s="316"/>
      <c r="E28" s="316">
        <v>215260909</v>
      </c>
      <c r="F28" s="316">
        <v>46053825</v>
      </c>
      <c r="G28" s="316">
        <v>220678410</v>
      </c>
      <c r="H28" s="317"/>
      <c r="I28" s="318"/>
      <c r="J28" s="318"/>
      <c r="K28" s="256" t="s">
        <v>535</v>
      </c>
      <c r="L28" s="318"/>
    </row>
    <row r="29" spans="1:12" x14ac:dyDescent="0.25">
      <c r="A29" s="319" t="s">
        <v>294</v>
      </c>
      <c r="B29" s="320" t="s">
        <v>295</v>
      </c>
      <c r="C29" s="321">
        <v>21993647</v>
      </c>
      <c r="D29" s="321"/>
      <c r="E29" s="321">
        <v>215260909</v>
      </c>
      <c r="F29" s="321">
        <v>42993994</v>
      </c>
      <c r="G29" s="321">
        <v>194260562</v>
      </c>
      <c r="H29" s="322"/>
      <c r="I29" s="248"/>
      <c r="J29" s="248"/>
      <c r="K29" s="248"/>
      <c r="L29" s="248"/>
    </row>
    <row r="30" spans="1:12" x14ac:dyDescent="0.25">
      <c r="A30" s="319" t="s">
        <v>296</v>
      </c>
      <c r="B30" s="320" t="s">
        <v>297</v>
      </c>
      <c r="C30" s="321">
        <v>29477679</v>
      </c>
      <c r="D30" s="321"/>
      <c r="E30" s="321"/>
      <c r="F30" s="321">
        <v>3059831</v>
      </c>
      <c r="G30" s="321">
        <v>26417848</v>
      </c>
      <c r="H30" s="322"/>
      <c r="I30" s="248"/>
      <c r="J30" s="248"/>
      <c r="K30" s="248"/>
      <c r="L30" s="248"/>
    </row>
    <row r="31" spans="1:12" x14ac:dyDescent="0.25">
      <c r="A31" s="314" t="s">
        <v>298</v>
      </c>
      <c r="B31" s="315" t="s">
        <v>299</v>
      </c>
      <c r="C31" s="316">
        <v>27312000</v>
      </c>
      <c r="D31" s="316"/>
      <c r="E31" s="316"/>
      <c r="F31" s="316"/>
      <c r="G31" s="316">
        <v>27312000</v>
      </c>
      <c r="H31" s="317"/>
      <c r="I31" s="318"/>
      <c r="J31" s="318"/>
      <c r="K31" s="318"/>
      <c r="L31" s="318"/>
    </row>
    <row r="32" spans="1:12" x14ac:dyDescent="0.25">
      <c r="A32" s="323" t="s">
        <v>300</v>
      </c>
      <c r="B32" s="324" t="s">
        <v>301</v>
      </c>
      <c r="C32" s="325">
        <v>594000</v>
      </c>
      <c r="D32" s="325">
        <v>55954710</v>
      </c>
      <c r="E32" s="325">
        <v>237751170</v>
      </c>
      <c r="F32" s="325">
        <v>272894839</v>
      </c>
      <c r="G32" s="325">
        <v>3357321</v>
      </c>
      <c r="H32" s="326">
        <v>93861700</v>
      </c>
      <c r="I32" s="228"/>
      <c r="J32" s="228"/>
      <c r="K32" s="228"/>
      <c r="L32" s="228"/>
    </row>
    <row r="33" spans="1:12" x14ac:dyDescent="0.25">
      <c r="A33" s="327" t="s">
        <v>302</v>
      </c>
      <c r="B33" s="328" t="s">
        <v>303</v>
      </c>
      <c r="C33" s="329">
        <v>594000</v>
      </c>
      <c r="D33" s="329">
        <v>55954710</v>
      </c>
      <c r="E33" s="329">
        <v>237751170</v>
      </c>
      <c r="F33" s="329">
        <v>272894839</v>
      </c>
      <c r="G33" s="329">
        <v>3357321</v>
      </c>
      <c r="H33" s="330">
        <v>93861700</v>
      </c>
      <c r="I33" s="224"/>
      <c r="J33" s="224"/>
      <c r="K33" s="224"/>
      <c r="L33" s="224"/>
    </row>
    <row r="34" spans="1:12" x14ac:dyDescent="0.25">
      <c r="A34" s="327" t="s">
        <v>304</v>
      </c>
      <c r="B34" s="328" t="s">
        <v>305</v>
      </c>
      <c r="C34" s="329">
        <v>594000</v>
      </c>
      <c r="D34" s="329">
        <v>55954710</v>
      </c>
      <c r="E34" s="329">
        <v>237751170</v>
      </c>
      <c r="F34" s="329">
        <v>272894839</v>
      </c>
      <c r="G34" s="329">
        <v>3357321</v>
      </c>
      <c r="H34" s="330">
        <v>93861700</v>
      </c>
      <c r="I34" s="224"/>
      <c r="J34" s="224"/>
      <c r="K34" s="224"/>
      <c r="L34" s="224"/>
    </row>
    <row r="35" spans="1:12" x14ac:dyDescent="0.25">
      <c r="A35" s="327" t="s">
        <v>306</v>
      </c>
      <c r="B35" s="328" t="s">
        <v>307</v>
      </c>
      <c r="C35" s="329">
        <v>594000</v>
      </c>
      <c r="D35" s="329">
        <v>55954710</v>
      </c>
      <c r="E35" s="329">
        <v>237751170</v>
      </c>
      <c r="F35" s="329">
        <v>272894839</v>
      </c>
      <c r="G35" s="329">
        <v>3357321</v>
      </c>
      <c r="H35" s="330">
        <v>93861700</v>
      </c>
      <c r="I35" s="224"/>
      <c r="J35" s="224"/>
      <c r="K35" s="224"/>
      <c r="L35" s="224"/>
    </row>
    <row r="36" spans="1:12" x14ac:dyDescent="0.25">
      <c r="A36" s="323" t="s">
        <v>308</v>
      </c>
      <c r="B36" s="324" t="s">
        <v>309</v>
      </c>
      <c r="C36" s="325"/>
      <c r="D36" s="325">
        <v>1914593</v>
      </c>
      <c r="E36" s="325"/>
      <c r="F36" s="325">
        <v>938470</v>
      </c>
      <c r="G36" s="325"/>
      <c r="H36" s="326">
        <v>2853063</v>
      </c>
      <c r="I36" s="228"/>
      <c r="J36" s="228"/>
      <c r="K36" s="228"/>
      <c r="L36" s="228"/>
    </row>
    <row r="37" spans="1:12" x14ac:dyDescent="0.25">
      <c r="A37" s="327" t="s">
        <v>310</v>
      </c>
      <c r="B37" s="328" t="s">
        <v>311</v>
      </c>
      <c r="C37" s="329"/>
      <c r="D37" s="329"/>
      <c r="E37" s="329"/>
      <c r="F37" s="329"/>
      <c r="G37" s="329"/>
      <c r="H37" s="330"/>
      <c r="I37" s="224"/>
      <c r="J37" s="224"/>
      <c r="K37" s="224"/>
      <c r="L37" s="224"/>
    </row>
    <row r="38" spans="1:12" x14ac:dyDescent="0.25">
      <c r="A38" s="327" t="s">
        <v>312</v>
      </c>
      <c r="B38" s="328" t="s">
        <v>313</v>
      </c>
      <c r="C38" s="329"/>
      <c r="D38" s="329">
        <v>1914593</v>
      </c>
      <c r="E38" s="329"/>
      <c r="F38" s="329">
        <v>938470</v>
      </c>
      <c r="G38" s="329"/>
      <c r="H38" s="330">
        <v>2853063</v>
      </c>
      <c r="I38" s="224"/>
      <c r="J38" s="224"/>
      <c r="K38" s="224"/>
      <c r="L38" s="224"/>
    </row>
    <row r="39" spans="1:12" x14ac:dyDescent="0.25">
      <c r="A39" s="323" t="s">
        <v>314</v>
      </c>
      <c r="B39" s="324" t="s">
        <v>315</v>
      </c>
      <c r="C39" s="325"/>
      <c r="D39" s="325">
        <v>122384741</v>
      </c>
      <c r="E39" s="325">
        <v>156620411</v>
      </c>
      <c r="F39" s="325">
        <v>150564471</v>
      </c>
      <c r="G39" s="325"/>
      <c r="H39" s="326">
        <v>116328801</v>
      </c>
      <c r="I39" s="228"/>
      <c r="J39" s="228"/>
      <c r="K39" s="228"/>
      <c r="L39" s="228"/>
    </row>
    <row r="40" spans="1:12" x14ac:dyDescent="0.25">
      <c r="A40" s="327" t="s">
        <v>316</v>
      </c>
      <c r="B40" s="328" t="s">
        <v>317</v>
      </c>
      <c r="C40" s="329"/>
      <c r="D40" s="329">
        <v>122384741</v>
      </c>
      <c r="E40" s="329">
        <v>156620411</v>
      </c>
      <c r="F40" s="329">
        <v>150564471</v>
      </c>
      <c r="G40" s="329"/>
      <c r="H40" s="330">
        <v>116328801</v>
      </c>
      <c r="I40" s="224">
        <v>136328801</v>
      </c>
      <c r="J40" s="224">
        <f>I40-H40</f>
        <v>20000000</v>
      </c>
      <c r="K40" s="225" t="s">
        <v>536</v>
      </c>
      <c r="L40" s="224"/>
    </row>
    <row r="41" spans="1:12" x14ac:dyDescent="0.25">
      <c r="A41" s="323" t="s">
        <v>318</v>
      </c>
      <c r="B41" s="324" t="s">
        <v>319</v>
      </c>
      <c r="C41" s="325"/>
      <c r="D41" s="325"/>
      <c r="E41" s="325"/>
      <c r="F41" s="325"/>
      <c r="G41" s="325"/>
      <c r="H41" s="326"/>
      <c r="I41" s="228"/>
      <c r="J41" s="228"/>
      <c r="K41" s="228"/>
      <c r="L41" s="228"/>
    </row>
    <row r="42" spans="1:12" x14ac:dyDescent="0.25">
      <c r="A42" s="327" t="s">
        <v>320</v>
      </c>
      <c r="B42" s="328" t="s">
        <v>321</v>
      </c>
      <c r="C42" s="329"/>
      <c r="D42" s="329"/>
      <c r="E42" s="329"/>
      <c r="F42" s="329"/>
      <c r="G42" s="329"/>
      <c r="H42" s="330"/>
      <c r="I42" s="224"/>
      <c r="J42" s="224"/>
      <c r="K42" s="224"/>
      <c r="L42" s="224"/>
    </row>
    <row r="43" spans="1:12" x14ac:dyDescent="0.25">
      <c r="A43" s="314" t="s">
        <v>322</v>
      </c>
      <c r="B43" s="315" t="s">
        <v>323</v>
      </c>
      <c r="C43" s="316"/>
      <c r="D43" s="316">
        <v>9908800</v>
      </c>
      <c r="E43" s="316">
        <v>49167200</v>
      </c>
      <c r="F43" s="316">
        <v>41989200</v>
      </c>
      <c r="G43" s="316"/>
      <c r="H43" s="317">
        <v>2730800</v>
      </c>
      <c r="I43" s="318"/>
      <c r="J43" s="318"/>
      <c r="K43" s="318"/>
      <c r="L43" s="318"/>
    </row>
    <row r="44" spans="1:12" x14ac:dyDescent="0.25">
      <c r="A44" s="319" t="s">
        <v>324</v>
      </c>
      <c r="B44" s="320" t="s">
        <v>325</v>
      </c>
      <c r="C44" s="321"/>
      <c r="D44" s="321">
        <v>2532800</v>
      </c>
      <c r="E44" s="321">
        <v>2532800</v>
      </c>
      <c r="F44" s="321">
        <v>2532800</v>
      </c>
      <c r="G44" s="321"/>
      <c r="H44" s="322">
        <v>2532800</v>
      </c>
      <c r="I44" s="248"/>
      <c r="J44" s="248"/>
      <c r="K44" s="248"/>
      <c r="L44" s="248"/>
    </row>
    <row r="45" spans="1:12" x14ac:dyDescent="0.25">
      <c r="A45" s="319" t="s">
        <v>326</v>
      </c>
      <c r="B45" s="320" t="s">
        <v>327</v>
      </c>
      <c r="C45" s="321"/>
      <c r="D45" s="321"/>
      <c r="E45" s="321">
        <v>31660000</v>
      </c>
      <c r="F45" s="321">
        <v>31660000</v>
      </c>
      <c r="G45" s="321"/>
      <c r="H45" s="322"/>
      <c r="I45" s="248"/>
      <c r="J45" s="248"/>
      <c r="K45" s="248"/>
      <c r="L45" s="248"/>
    </row>
    <row r="46" spans="1:12" x14ac:dyDescent="0.25">
      <c r="A46" s="319" t="s">
        <v>328</v>
      </c>
      <c r="B46" s="320" t="s">
        <v>329</v>
      </c>
      <c r="C46" s="321"/>
      <c r="D46" s="321"/>
      <c r="E46" s="321">
        <v>5698800</v>
      </c>
      <c r="F46" s="321">
        <v>5698800</v>
      </c>
      <c r="G46" s="321"/>
      <c r="H46" s="322"/>
      <c r="I46" s="248"/>
      <c r="J46" s="248"/>
      <c r="K46" s="248"/>
      <c r="L46" s="248"/>
    </row>
    <row r="47" spans="1:12" x14ac:dyDescent="0.25">
      <c r="A47" s="319" t="s">
        <v>330</v>
      </c>
      <c r="B47" s="320" t="s">
        <v>323</v>
      </c>
      <c r="C47" s="321"/>
      <c r="D47" s="321">
        <v>7376000</v>
      </c>
      <c r="E47" s="321">
        <v>8009200</v>
      </c>
      <c r="F47" s="321">
        <v>831200</v>
      </c>
      <c r="G47" s="321"/>
      <c r="H47" s="322">
        <v>198000</v>
      </c>
      <c r="I47" s="248"/>
      <c r="J47" s="248"/>
      <c r="K47" s="248"/>
      <c r="L47" s="248"/>
    </row>
    <row r="48" spans="1:12" x14ac:dyDescent="0.25">
      <c r="A48" s="319" t="s">
        <v>331</v>
      </c>
      <c r="B48" s="320" t="s">
        <v>332</v>
      </c>
      <c r="C48" s="321"/>
      <c r="D48" s="321">
        <v>7376000</v>
      </c>
      <c r="E48" s="321">
        <v>8009200</v>
      </c>
      <c r="F48" s="321">
        <v>831200</v>
      </c>
      <c r="G48" s="321"/>
      <c r="H48" s="322">
        <v>198000</v>
      </c>
      <c r="I48" s="248"/>
      <c r="J48" s="248"/>
      <c r="K48" s="248"/>
      <c r="L48" s="248"/>
    </row>
    <row r="49" spans="1:12" x14ac:dyDescent="0.25">
      <c r="A49" s="319" t="s">
        <v>333</v>
      </c>
      <c r="B49" s="320" t="s">
        <v>334</v>
      </c>
      <c r="C49" s="321"/>
      <c r="D49" s="321">
        <v>7376000</v>
      </c>
      <c r="E49" s="321">
        <v>8009200</v>
      </c>
      <c r="F49" s="321">
        <v>831200</v>
      </c>
      <c r="G49" s="321"/>
      <c r="H49" s="322">
        <v>198000</v>
      </c>
      <c r="I49" s="248"/>
      <c r="J49" s="248"/>
      <c r="K49" s="248"/>
      <c r="L49" s="248"/>
    </row>
    <row r="50" spans="1:12" x14ac:dyDescent="0.25">
      <c r="A50" s="319" t="s">
        <v>335</v>
      </c>
      <c r="B50" s="320" t="s">
        <v>336</v>
      </c>
      <c r="C50" s="321"/>
      <c r="D50" s="321">
        <v>7376000</v>
      </c>
      <c r="E50" s="321">
        <v>8009200</v>
      </c>
      <c r="F50" s="321">
        <v>831200</v>
      </c>
      <c r="G50" s="321"/>
      <c r="H50" s="322">
        <v>198000</v>
      </c>
      <c r="I50" s="248">
        <v>1198000</v>
      </c>
      <c r="J50" s="248">
        <f>I50-H50</f>
        <v>1000000</v>
      </c>
      <c r="K50" s="225" t="s">
        <v>539</v>
      </c>
      <c r="L50" s="248"/>
    </row>
    <row r="51" spans="1:12" x14ac:dyDescent="0.25">
      <c r="A51" s="319" t="s">
        <v>337</v>
      </c>
      <c r="B51" s="320" t="s">
        <v>338</v>
      </c>
      <c r="C51" s="321"/>
      <c r="D51" s="321"/>
      <c r="E51" s="321">
        <v>1266400</v>
      </c>
      <c r="F51" s="321">
        <v>1266400</v>
      </c>
      <c r="G51" s="321"/>
      <c r="H51" s="322"/>
      <c r="I51" s="248"/>
      <c r="J51" s="248"/>
      <c r="K51" s="248"/>
      <c r="L51" s="248"/>
    </row>
    <row r="52" spans="1:12" x14ac:dyDescent="0.25">
      <c r="A52" s="323" t="s">
        <v>339</v>
      </c>
      <c r="B52" s="324" t="s">
        <v>340</v>
      </c>
      <c r="C52" s="325"/>
      <c r="D52" s="325">
        <v>1959410000</v>
      </c>
      <c r="E52" s="325"/>
      <c r="F52" s="325"/>
      <c r="G52" s="325"/>
      <c r="H52" s="326">
        <v>1959410000</v>
      </c>
      <c r="I52" s="228"/>
      <c r="J52" s="228"/>
      <c r="K52" s="228"/>
      <c r="L52" s="228"/>
    </row>
    <row r="53" spans="1:12" x14ac:dyDescent="0.25">
      <c r="A53" s="327" t="s">
        <v>341</v>
      </c>
      <c r="B53" s="328" t="s">
        <v>342</v>
      </c>
      <c r="C53" s="329"/>
      <c r="D53" s="329">
        <v>1959410000</v>
      </c>
      <c r="E53" s="329"/>
      <c r="F53" s="329"/>
      <c r="G53" s="329"/>
      <c r="H53" s="330">
        <v>1959410000</v>
      </c>
      <c r="I53" s="224"/>
      <c r="J53" s="224"/>
      <c r="K53" s="224"/>
      <c r="L53" s="224"/>
    </row>
    <row r="54" spans="1:12" x14ac:dyDescent="0.25">
      <c r="A54" s="327" t="s">
        <v>343</v>
      </c>
      <c r="B54" s="328" t="s">
        <v>344</v>
      </c>
      <c r="C54" s="329"/>
      <c r="D54" s="329">
        <v>1959410000</v>
      </c>
      <c r="E54" s="329"/>
      <c r="F54" s="329"/>
      <c r="G54" s="329"/>
      <c r="H54" s="330">
        <v>1959410000</v>
      </c>
      <c r="I54" s="224"/>
      <c r="J54" s="224"/>
      <c r="K54" s="224"/>
      <c r="L54" s="224"/>
    </row>
    <row r="55" spans="1:12" x14ac:dyDescent="0.25">
      <c r="A55" s="323" t="s">
        <v>345</v>
      </c>
      <c r="B55" s="324" t="s">
        <v>346</v>
      </c>
      <c r="C55" s="325"/>
      <c r="D55" s="325">
        <v>2958440555</v>
      </c>
      <c r="E55" s="325">
        <v>1759646000</v>
      </c>
      <c r="F55" s="325">
        <v>109979372</v>
      </c>
      <c r="G55" s="325"/>
      <c r="H55" s="326">
        <v>1308773927</v>
      </c>
      <c r="I55" s="228"/>
      <c r="J55" s="228"/>
      <c r="K55" s="228"/>
      <c r="L55" s="228"/>
    </row>
    <row r="56" spans="1:12" x14ac:dyDescent="0.25">
      <c r="A56" s="327" t="s">
        <v>347</v>
      </c>
      <c r="B56" s="328" t="s">
        <v>348</v>
      </c>
      <c r="C56" s="329"/>
      <c r="D56" s="329">
        <v>1791210466</v>
      </c>
      <c r="E56" s="329">
        <v>1759646000</v>
      </c>
      <c r="F56" s="329"/>
      <c r="G56" s="329"/>
      <c r="H56" s="330">
        <v>31564466</v>
      </c>
      <c r="I56" s="224"/>
      <c r="J56" s="224"/>
      <c r="K56" s="224"/>
      <c r="L56" s="224"/>
    </row>
    <row r="57" spans="1:12" x14ac:dyDescent="0.25">
      <c r="A57" s="327" t="s">
        <v>349</v>
      </c>
      <c r="B57" s="328" t="s">
        <v>350</v>
      </c>
      <c r="C57" s="329"/>
      <c r="D57" s="329">
        <v>1167230089</v>
      </c>
      <c r="E57" s="329"/>
      <c r="F57" s="329">
        <v>109979372</v>
      </c>
      <c r="G57" s="329"/>
      <c r="H57" s="330">
        <v>1277209461</v>
      </c>
      <c r="I57" s="224"/>
      <c r="J57" s="224"/>
      <c r="K57" s="224"/>
      <c r="L57" s="224"/>
    </row>
    <row r="58" spans="1:12" x14ac:dyDescent="0.25">
      <c r="A58" s="323" t="s">
        <v>351</v>
      </c>
      <c r="B58" s="324" t="s">
        <v>352</v>
      </c>
      <c r="C58" s="325"/>
      <c r="D58" s="325"/>
      <c r="E58" s="325">
        <v>373680786</v>
      </c>
      <c r="F58" s="325">
        <v>373680786</v>
      </c>
      <c r="G58" s="325"/>
      <c r="H58" s="326"/>
      <c r="I58" s="228"/>
      <c r="J58" s="228"/>
      <c r="K58" s="228"/>
      <c r="L58" s="228"/>
    </row>
    <row r="59" spans="1:12" x14ac:dyDescent="0.25">
      <c r="A59" s="327" t="s">
        <v>353</v>
      </c>
      <c r="B59" s="328" t="s">
        <v>354</v>
      </c>
      <c r="C59" s="329"/>
      <c r="D59" s="329"/>
      <c r="E59" s="329">
        <v>373680786</v>
      </c>
      <c r="F59" s="329">
        <v>373680786</v>
      </c>
      <c r="G59" s="329"/>
      <c r="H59" s="330"/>
      <c r="I59" s="224"/>
      <c r="J59" s="224"/>
      <c r="K59" s="224"/>
      <c r="L59" s="224"/>
    </row>
    <row r="60" spans="1:12" x14ac:dyDescent="0.25">
      <c r="A60" s="327" t="s">
        <v>355</v>
      </c>
      <c r="B60" s="328" t="s">
        <v>356</v>
      </c>
      <c r="C60" s="329"/>
      <c r="D60" s="329"/>
      <c r="E60" s="329">
        <v>373680786</v>
      </c>
      <c r="F60" s="329">
        <v>373680786</v>
      </c>
      <c r="G60" s="329"/>
      <c r="H60" s="330"/>
      <c r="I60" s="224"/>
      <c r="J60" s="224"/>
      <c r="K60" s="224"/>
      <c r="L60" s="224"/>
    </row>
    <row r="61" spans="1:12" x14ac:dyDescent="0.25">
      <c r="A61" s="323" t="s">
        <v>357</v>
      </c>
      <c r="B61" s="324" t="s">
        <v>358</v>
      </c>
      <c r="C61" s="325"/>
      <c r="D61" s="325"/>
      <c r="E61" s="325">
        <v>5277683</v>
      </c>
      <c r="F61" s="325">
        <v>5277683</v>
      </c>
      <c r="G61" s="325"/>
      <c r="H61" s="326"/>
      <c r="I61" s="228"/>
      <c r="J61" s="228"/>
      <c r="K61" s="228"/>
      <c r="L61" s="228"/>
    </row>
    <row r="62" spans="1:12" x14ac:dyDescent="0.25">
      <c r="A62" s="327" t="s">
        <v>359</v>
      </c>
      <c r="B62" s="328" t="s">
        <v>360</v>
      </c>
      <c r="C62" s="329"/>
      <c r="D62" s="329"/>
      <c r="E62" s="329">
        <v>5277683</v>
      </c>
      <c r="F62" s="329">
        <v>5277683</v>
      </c>
      <c r="G62" s="329"/>
      <c r="H62" s="330"/>
      <c r="I62" s="224"/>
      <c r="J62" s="224"/>
      <c r="K62" s="224"/>
      <c r="L62" s="224"/>
    </row>
    <row r="63" spans="1:12" x14ac:dyDescent="0.25">
      <c r="A63" s="323" t="s">
        <v>361</v>
      </c>
      <c r="B63" s="324" t="s">
        <v>362</v>
      </c>
      <c r="C63" s="325"/>
      <c r="D63" s="325"/>
      <c r="E63" s="325">
        <v>136153333</v>
      </c>
      <c r="F63" s="325">
        <v>136153333</v>
      </c>
      <c r="G63" s="325"/>
      <c r="H63" s="326"/>
      <c r="I63" s="228"/>
      <c r="J63" s="228"/>
      <c r="K63" s="228"/>
      <c r="L63" s="228"/>
    </row>
    <row r="64" spans="1:12" x14ac:dyDescent="0.25">
      <c r="A64" s="323" t="s">
        <v>363</v>
      </c>
      <c r="B64" s="324" t="s">
        <v>364</v>
      </c>
      <c r="C64" s="325"/>
      <c r="D64" s="325"/>
      <c r="E64" s="325">
        <v>62367041</v>
      </c>
      <c r="F64" s="325">
        <v>62367041</v>
      </c>
      <c r="G64" s="325"/>
      <c r="H64" s="326"/>
      <c r="I64" s="228"/>
      <c r="J64" s="228"/>
      <c r="K64" s="228"/>
      <c r="L64" s="228"/>
    </row>
    <row r="65" spans="1:12" x14ac:dyDescent="0.25">
      <c r="A65" s="327" t="s">
        <v>365</v>
      </c>
      <c r="B65" s="328" t="s">
        <v>366</v>
      </c>
      <c r="C65" s="329"/>
      <c r="D65" s="329"/>
      <c r="E65" s="329">
        <v>15793867</v>
      </c>
      <c r="F65" s="329">
        <v>15793867</v>
      </c>
      <c r="G65" s="329"/>
      <c r="H65" s="330"/>
      <c r="I65" s="224"/>
      <c r="J65" s="224"/>
      <c r="K65" s="224"/>
      <c r="L65" s="224"/>
    </row>
    <row r="66" spans="1:12" x14ac:dyDescent="0.25">
      <c r="A66" s="327" t="s">
        <v>369</v>
      </c>
      <c r="B66" s="328" t="s">
        <v>370</v>
      </c>
      <c r="C66" s="329"/>
      <c r="D66" s="329"/>
      <c r="E66" s="329">
        <v>46573174</v>
      </c>
      <c r="F66" s="329">
        <v>46573174</v>
      </c>
      <c r="G66" s="329"/>
      <c r="H66" s="330"/>
      <c r="I66" s="224"/>
      <c r="J66" s="224"/>
      <c r="K66" s="224"/>
      <c r="L66" s="224"/>
    </row>
    <row r="67" spans="1:12" x14ac:dyDescent="0.25">
      <c r="A67" s="323" t="s">
        <v>371</v>
      </c>
      <c r="B67" s="324" t="s">
        <v>372</v>
      </c>
      <c r="C67" s="325"/>
      <c r="D67" s="325"/>
      <c r="E67" s="325">
        <v>198520374</v>
      </c>
      <c r="F67" s="325">
        <v>198520374</v>
      </c>
      <c r="G67" s="325"/>
      <c r="H67" s="326"/>
      <c r="I67" s="228"/>
      <c r="J67" s="228"/>
      <c r="K67" s="228"/>
      <c r="L67" s="228"/>
    </row>
    <row r="68" spans="1:12" x14ac:dyDescent="0.25">
      <c r="A68" s="327" t="s">
        <v>373</v>
      </c>
      <c r="B68" s="328" t="s">
        <v>374</v>
      </c>
      <c r="C68" s="329"/>
      <c r="D68" s="329"/>
      <c r="E68" s="329">
        <v>198520374</v>
      </c>
      <c r="F68" s="329">
        <v>198520374</v>
      </c>
      <c r="G68" s="329"/>
      <c r="H68" s="330"/>
      <c r="I68" s="224"/>
      <c r="J68" s="224"/>
      <c r="K68" s="224"/>
      <c r="L68" s="224"/>
    </row>
    <row r="69" spans="1:12" x14ac:dyDescent="0.25">
      <c r="A69" s="314" t="s">
        <v>375</v>
      </c>
      <c r="B69" s="315" t="s">
        <v>376</v>
      </c>
      <c r="C69" s="316"/>
      <c r="D69" s="316"/>
      <c r="E69" s="316">
        <v>394416</v>
      </c>
      <c r="F69" s="316">
        <v>394416</v>
      </c>
      <c r="G69" s="316"/>
      <c r="H69" s="317"/>
      <c r="I69" s="318"/>
      <c r="J69" s="318"/>
      <c r="K69" s="318"/>
      <c r="L69" s="318"/>
    </row>
    <row r="70" spans="1:12" x14ac:dyDescent="0.25">
      <c r="A70" s="319" t="s">
        <v>377</v>
      </c>
      <c r="B70" s="320" t="s">
        <v>378</v>
      </c>
      <c r="C70" s="321"/>
      <c r="D70" s="321"/>
      <c r="E70" s="321">
        <v>394416</v>
      </c>
      <c r="F70" s="321">
        <v>394416</v>
      </c>
      <c r="G70" s="321"/>
      <c r="H70" s="322"/>
      <c r="I70" s="248"/>
      <c r="J70" s="248"/>
      <c r="K70" s="248"/>
      <c r="L70" s="248"/>
    </row>
    <row r="71" spans="1:12" x14ac:dyDescent="0.25">
      <c r="A71" s="323" t="s">
        <v>379</v>
      </c>
      <c r="B71" s="324" t="s">
        <v>380</v>
      </c>
      <c r="C71" s="325"/>
      <c r="D71" s="325"/>
      <c r="E71" s="325">
        <v>70064307</v>
      </c>
      <c r="F71" s="325">
        <v>70064307</v>
      </c>
      <c r="G71" s="325"/>
      <c r="H71" s="326"/>
      <c r="I71" s="228"/>
      <c r="J71" s="228"/>
      <c r="K71" s="228"/>
      <c r="L71" s="228"/>
    </row>
    <row r="72" spans="1:12" x14ac:dyDescent="0.25">
      <c r="A72" s="327" t="s">
        <v>381</v>
      </c>
      <c r="B72" s="328" t="s">
        <v>382</v>
      </c>
      <c r="C72" s="329"/>
      <c r="D72" s="329"/>
      <c r="E72" s="329">
        <v>41638738</v>
      </c>
      <c r="F72" s="329">
        <v>41638738</v>
      </c>
      <c r="G72" s="329"/>
      <c r="H72" s="330"/>
      <c r="I72" s="224"/>
      <c r="J72" s="224"/>
      <c r="K72" s="224"/>
      <c r="L72" s="224"/>
    </row>
    <row r="73" spans="1:12" x14ac:dyDescent="0.25">
      <c r="A73" s="327" t="s">
        <v>383</v>
      </c>
      <c r="B73" s="328" t="s">
        <v>384</v>
      </c>
      <c r="C73" s="329"/>
      <c r="D73" s="329"/>
      <c r="E73" s="329">
        <v>325682</v>
      </c>
      <c r="F73" s="329">
        <v>325682</v>
      </c>
      <c r="G73" s="329"/>
      <c r="H73" s="330"/>
      <c r="I73" s="224"/>
      <c r="J73" s="224"/>
      <c r="K73" s="224"/>
      <c r="L73" s="224"/>
    </row>
    <row r="74" spans="1:12" x14ac:dyDescent="0.25">
      <c r="A74" s="327" t="s">
        <v>385</v>
      </c>
      <c r="B74" s="328" t="s">
        <v>370</v>
      </c>
      <c r="C74" s="329"/>
      <c r="D74" s="329"/>
      <c r="E74" s="329">
        <v>8179501</v>
      </c>
      <c r="F74" s="329">
        <v>8179501</v>
      </c>
      <c r="G74" s="329"/>
      <c r="H74" s="330"/>
      <c r="I74" s="224"/>
      <c r="J74" s="224"/>
      <c r="K74" s="224"/>
      <c r="L74" s="224"/>
    </row>
    <row r="75" spans="1:12" x14ac:dyDescent="0.25">
      <c r="A75" s="327" t="s">
        <v>386</v>
      </c>
      <c r="B75" s="328" t="s">
        <v>387</v>
      </c>
      <c r="C75" s="329"/>
      <c r="D75" s="329"/>
      <c r="E75" s="329">
        <v>19920386</v>
      </c>
      <c r="F75" s="329">
        <v>19920386</v>
      </c>
      <c r="G75" s="329"/>
      <c r="H75" s="330"/>
      <c r="I75" s="224"/>
      <c r="J75" s="224"/>
      <c r="K75" s="224"/>
      <c r="L75" s="224"/>
    </row>
    <row r="76" spans="1:12" ht="14.4" thickBot="1" x14ac:dyDescent="0.3">
      <c r="A76" s="331" t="s">
        <v>388</v>
      </c>
      <c r="B76" s="332" t="s">
        <v>389</v>
      </c>
      <c r="C76" s="333"/>
      <c r="D76" s="333"/>
      <c r="E76" s="333">
        <v>378958469</v>
      </c>
      <c r="F76" s="333">
        <v>378958469</v>
      </c>
      <c r="G76" s="333"/>
      <c r="H76" s="334"/>
      <c r="I76" s="228"/>
      <c r="J76" s="228"/>
      <c r="K76" s="228"/>
      <c r="L76" s="228"/>
    </row>
    <row r="77" spans="1:12" x14ac:dyDescent="0.25">
      <c r="C77" s="224"/>
      <c r="D77" s="224"/>
      <c r="E77" s="224"/>
      <c r="F77" s="224"/>
      <c r="G77" s="224"/>
      <c r="H77" s="224"/>
      <c r="I77" s="224"/>
      <c r="J77" s="224"/>
      <c r="K77" s="224"/>
      <c r="L77" s="224"/>
    </row>
    <row r="78" spans="1:12" x14ac:dyDescent="0.25">
      <c r="B78" s="227" t="s">
        <v>390</v>
      </c>
      <c r="C78" s="228" t="s">
        <v>515</v>
      </c>
      <c r="D78" s="228" t="s">
        <v>515</v>
      </c>
      <c r="E78" s="228" t="s">
        <v>537</v>
      </c>
      <c r="F78" s="228" t="s">
        <v>537</v>
      </c>
      <c r="G78" s="228" t="s">
        <v>538</v>
      </c>
      <c r="H78" s="228" t="s">
        <v>538</v>
      </c>
      <c r="I78" s="228"/>
      <c r="J78" s="228"/>
      <c r="K78" s="228"/>
      <c r="L78" s="228"/>
    </row>
  </sheetData>
  <conditionalFormatting sqref="J1:J78">
    <cfRule type="cellIs" dxfId="5" priority="1" stopIfTrue="1" operator="lessThan">
      <formula>0</formula>
    </cfRule>
    <cfRule type="cellIs" dxfId="4" priority="2" stopIfTrue="1" operator="greaterThan">
      <formula>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
  <dimension ref="A1:E66"/>
  <sheetViews>
    <sheetView topLeftCell="A22" workbookViewId="0">
      <selection activeCell="B30" sqref="B30"/>
    </sheetView>
  </sheetViews>
  <sheetFormatPr defaultColWidth="9.09765625" defaultRowHeight="13.8" x14ac:dyDescent="0.25"/>
  <cols>
    <col min="1" max="1" width="10.69921875" style="25" customWidth="1"/>
    <col min="2" max="2" width="52.69921875" style="25" customWidth="1"/>
    <col min="3" max="3" width="17.69921875" style="25" customWidth="1"/>
    <col min="4" max="4" width="48" style="25" customWidth="1"/>
    <col min="5" max="16384" width="9.09765625" style="25"/>
  </cols>
  <sheetData>
    <row r="1" spans="1:4" x14ac:dyDescent="0.25">
      <c r="A1" s="90" t="s">
        <v>190</v>
      </c>
      <c r="B1" s="92"/>
      <c r="C1" s="98"/>
      <c r="D1" s="98"/>
    </row>
    <row r="2" spans="1:4" x14ac:dyDescent="0.25">
      <c r="A2" s="91"/>
      <c r="B2" s="92"/>
      <c r="C2" s="93" t="s">
        <v>191</v>
      </c>
      <c r="D2" s="95" t="s">
        <v>128</v>
      </c>
    </row>
    <row r="3" spans="1:4" x14ac:dyDescent="0.25">
      <c r="A3" s="90" t="s">
        <v>210</v>
      </c>
      <c r="B3" s="92"/>
      <c r="C3" s="93" t="s">
        <v>192</v>
      </c>
      <c r="D3" s="94" t="s">
        <v>127</v>
      </c>
    </row>
    <row r="4" spans="1:4" x14ac:dyDescent="0.25">
      <c r="A4" s="92"/>
      <c r="B4" s="92"/>
      <c r="C4" s="93" t="s">
        <v>193</v>
      </c>
      <c r="D4" s="95" t="s">
        <v>127</v>
      </c>
    </row>
    <row r="5" spans="1:4" x14ac:dyDescent="0.25">
      <c r="A5" s="620" t="s">
        <v>194</v>
      </c>
      <c r="B5" s="620"/>
      <c r="C5" s="93" t="s">
        <v>195</v>
      </c>
      <c r="D5" s="96">
        <v>44518</v>
      </c>
    </row>
    <row r="6" spans="1:4" x14ac:dyDescent="0.25">
      <c r="A6" s="620"/>
      <c r="B6" s="620"/>
      <c r="C6" s="95" t="s">
        <v>196</v>
      </c>
      <c r="D6" s="97">
        <v>44470</v>
      </c>
    </row>
    <row r="7" spans="1:4" x14ac:dyDescent="0.25">
      <c r="A7" s="620"/>
      <c r="B7" s="620"/>
      <c r="C7" s="98"/>
      <c r="D7" s="99"/>
    </row>
    <row r="8" spans="1:4" ht="14.4" thickBot="1" x14ac:dyDescent="0.3">
      <c r="A8" s="100"/>
      <c r="B8" s="100"/>
      <c r="C8" s="122"/>
      <c r="D8" s="122"/>
    </row>
    <row r="9" spans="1:4" ht="14.4" thickTop="1" x14ac:dyDescent="0.25">
      <c r="A9" s="172" t="s">
        <v>197</v>
      </c>
      <c r="B9" s="123" t="s">
        <v>198</v>
      </c>
      <c r="C9" s="621" t="s">
        <v>199</v>
      </c>
      <c r="D9" s="622"/>
    </row>
    <row r="10" spans="1:4" x14ac:dyDescent="0.25">
      <c r="A10" s="173">
        <v>111</v>
      </c>
      <c r="B10" s="124" t="s">
        <v>211</v>
      </c>
      <c r="C10" s="623"/>
      <c r="D10" s="624"/>
    </row>
    <row r="11" spans="1:4" s="21" customFormat="1" x14ac:dyDescent="0.25">
      <c r="A11" s="174">
        <v>112</v>
      </c>
      <c r="B11" s="125"/>
      <c r="C11" s="125"/>
      <c r="D11" s="175"/>
    </row>
    <row r="12" spans="1:4" x14ac:dyDescent="0.25">
      <c r="A12" s="176" t="s">
        <v>200</v>
      </c>
      <c r="B12" s="126" t="s">
        <v>212</v>
      </c>
      <c r="C12" s="177">
        <v>24472902</v>
      </c>
      <c r="D12" s="178" t="s">
        <v>214</v>
      </c>
    </row>
    <row r="13" spans="1:4" x14ac:dyDescent="0.25">
      <c r="A13" s="176">
        <v>11212</v>
      </c>
      <c r="B13" s="126" t="s">
        <v>213</v>
      </c>
      <c r="C13" s="217">
        <v>2369994188</v>
      </c>
      <c r="D13" s="218" t="s">
        <v>214</v>
      </c>
    </row>
    <row r="14" spans="1:4" x14ac:dyDescent="0.25">
      <c r="A14" s="174">
        <v>128</v>
      </c>
      <c r="B14" s="129" t="s">
        <v>215</v>
      </c>
      <c r="C14" s="181">
        <v>1121632520</v>
      </c>
      <c r="D14" s="182" t="s">
        <v>214</v>
      </c>
    </row>
    <row r="15" spans="1:4" x14ac:dyDescent="0.25">
      <c r="A15" s="183"/>
      <c r="B15" s="131"/>
      <c r="C15" s="184"/>
      <c r="D15" s="185"/>
    </row>
    <row r="16" spans="1:4" x14ac:dyDescent="0.25">
      <c r="A16" s="183"/>
      <c r="B16" s="131"/>
      <c r="C16" s="184"/>
      <c r="D16" s="185"/>
    </row>
    <row r="17" spans="1:4" x14ac:dyDescent="0.25">
      <c r="A17" s="174">
        <v>133</v>
      </c>
      <c r="B17" s="273" t="s">
        <v>488</v>
      </c>
      <c r="C17" s="274">
        <v>914641404</v>
      </c>
      <c r="D17" s="192" t="s">
        <v>490</v>
      </c>
    </row>
    <row r="18" spans="1:4" s="28" customFormat="1" x14ac:dyDescent="0.25">
      <c r="A18" s="183"/>
      <c r="B18" s="275" t="s">
        <v>489</v>
      </c>
      <c r="C18" s="197"/>
      <c r="D18" s="199" t="s">
        <v>487</v>
      </c>
    </row>
    <row r="19" spans="1:4" ht="39.6" x14ac:dyDescent="0.25">
      <c r="A19" s="174"/>
      <c r="B19" s="270" t="s">
        <v>400</v>
      </c>
      <c r="C19" s="627" t="s">
        <v>402</v>
      </c>
      <c r="D19" s="628"/>
    </row>
    <row r="20" spans="1:4" x14ac:dyDescent="0.25">
      <c r="A20" s="174"/>
      <c r="B20" s="188"/>
      <c r="C20" s="627"/>
      <c r="D20" s="628"/>
    </row>
    <row r="21" spans="1:4" x14ac:dyDescent="0.25">
      <c r="A21" s="174">
        <v>1388</v>
      </c>
      <c r="B21" s="273" t="s">
        <v>491</v>
      </c>
      <c r="C21" s="274">
        <v>7329024</v>
      </c>
      <c r="D21" s="192" t="s">
        <v>208</v>
      </c>
    </row>
    <row r="22" spans="1:4" s="23" customFormat="1" x14ac:dyDescent="0.25">
      <c r="A22" s="189">
        <v>242</v>
      </c>
      <c r="B22" s="273" t="s">
        <v>418</v>
      </c>
      <c r="C22" s="272">
        <v>51471326</v>
      </c>
      <c r="D22" s="276"/>
    </row>
    <row r="23" spans="1:4" x14ac:dyDescent="0.25">
      <c r="A23" s="174" t="s">
        <v>219</v>
      </c>
      <c r="B23" s="129" t="s">
        <v>432</v>
      </c>
      <c r="C23" s="181">
        <v>111668181</v>
      </c>
      <c r="D23" s="192" t="s">
        <v>433</v>
      </c>
    </row>
    <row r="24" spans="1:4" ht="26.4" x14ac:dyDescent="0.25">
      <c r="A24" s="174">
        <v>244</v>
      </c>
      <c r="B24" s="129" t="s">
        <v>202</v>
      </c>
      <c r="C24" s="193">
        <v>27312000</v>
      </c>
      <c r="D24" s="192" t="s">
        <v>150</v>
      </c>
    </row>
    <row r="25" spans="1:4" x14ac:dyDescent="0.25">
      <c r="A25" s="174">
        <v>331</v>
      </c>
      <c r="B25" s="129" t="s">
        <v>203</v>
      </c>
      <c r="C25" s="193">
        <f>SUM(C26:C29)</f>
        <v>55954710</v>
      </c>
      <c r="D25" s="194" t="s">
        <v>182</v>
      </c>
    </row>
    <row r="26" spans="1:4" x14ac:dyDescent="0.25">
      <c r="A26" s="183"/>
      <c r="B26" s="131" t="s">
        <v>420</v>
      </c>
      <c r="C26" s="197">
        <v>23314500</v>
      </c>
      <c r="D26" s="277"/>
    </row>
    <row r="27" spans="1:4" x14ac:dyDescent="0.25">
      <c r="A27" s="183"/>
      <c r="B27" s="131" t="s">
        <v>421</v>
      </c>
      <c r="C27" s="197">
        <v>16254700</v>
      </c>
      <c r="D27" s="198"/>
    </row>
    <row r="28" spans="1:4" x14ac:dyDescent="0.25">
      <c r="A28" s="183"/>
      <c r="B28" s="131" t="s">
        <v>227</v>
      </c>
      <c r="C28" s="197">
        <v>4462500</v>
      </c>
      <c r="D28" s="198"/>
    </row>
    <row r="29" spans="1:4" x14ac:dyDescent="0.25">
      <c r="A29" s="183"/>
      <c r="B29" s="131" t="s">
        <v>423</v>
      </c>
      <c r="C29" s="197">
        <v>11923010</v>
      </c>
      <c r="D29" s="198"/>
    </row>
    <row r="30" spans="1:4" x14ac:dyDescent="0.25">
      <c r="A30" s="183"/>
      <c r="B30" s="129" t="s">
        <v>492</v>
      </c>
      <c r="C30" s="193">
        <f>C31</f>
        <v>594000</v>
      </c>
      <c r="D30" s="278" t="s">
        <v>182</v>
      </c>
    </row>
    <row r="31" spans="1:4" ht="26.4" x14ac:dyDescent="0.25">
      <c r="A31" s="183"/>
      <c r="B31" s="131" t="s">
        <v>422</v>
      </c>
      <c r="C31" s="195">
        <v>594000</v>
      </c>
      <c r="D31" s="199" t="s">
        <v>493</v>
      </c>
    </row>
    <row r="32" spans="1:4" x14ac:dyDescent="0.25">
      <c r="A32" s="183"/>
      <c r="B32" s="131"/>
      <c r="C32" s="200"/>
      <c r="D32" s="198"/>
    </row>
    <row r="33" spans="1:4" x14ac:dyDescent="0.25">
      <c r="A33" s="174">
        <v>3334</v>
      </c>
      <c r="B33" s="129" t="s">
        <v>204</v>
      </c>
      <c r="C33" s="193"/>
      <c r="D33" s="192"/>
    </row>
    <row r="34" spans="1:4" x14ac:dyDescent="0.25">
      <c r="A34" s="176"/>
      <c r="B34" s="147"/>
      <c r="C34" s="201"/>
      <c r="D34" s="202"/>
    </row>
    <row r="35" spans="1:4" x14ac:dyDescent="0.25">
      <c r="A35" s="174">
        <v>3335</v>
      </c>
      <c r="B35" s="129" t="s">
        <v>205</v>
      </c>
      <c r="C35" s="203">
        <f>SUM(C36:C37)</f>
        <v>1914593</v>
      </c>
      <c r="D35" s="204"/>
    </row>
    <row r="36" spans="1:4" x14ac:dyDescent="0.25">
      <c r="A36" s="176"/>
      <c r="B36" s="126" t="s">
        <v>425</v>
      </c>
      <c r="C36" s="177">
        <v>825810</v>
      </c>
      <c r="D36" s="178" t="s">
        <v>494</v>
      </c>
    </row>
    <row r="37" spans="1:4" x14ac:dyDescent="0.25">
      <c r="A37" s="176"/>
      <c r="B37" s="126" t="s">
        <v>495</v>
      </c>
      <c r="C37" s="177">
        <v>1088783</v>
      </c>
      <c r="D37" s="178" t="s">
        <v>206</v>
      </c>
    </row>
    <row r="38" spans="1:4" x14ac:dyDescent="0.25">
      <c r="A38" s="176"/>
      <c r="B38" s="147"/>
      <c r="C38" s="147"/>
      <c r="D38" s="178"/>
    </row>
    <row r="39" spans="1:4" x14ac:dyDescent="0.25">
      <c r="A39" s="174">
        <v>334</v>
      </c>
      <c r="B39" s="129"/>
      <c r="C39" s="279">
        <v>122384741</v>
      </c>
      <c r="D39" s="204" t="s">
        <v>496</v>
      </c>
    </row>
    <row r="40" spans="1:4" x14ac:dyDescent="0.25">
      <c r="A40" s="176"/>
      <c r="B40" s="126"/>
      <c r="C40" s="177"/>
      <c r="D40" s="178"/>
    </row>
    <row r="41" spans="1:4" x14ac:dyDescent="0.25">
      <c r="A41" s="174">
        <v>335</v>
      </c>
      <c r="B41" s="129" t="s">
        <v>159</v>
      </c>
      <c r="C41" s="629"/>
      <c r="D41" s="630"/>
    </row>
    <row r="42" spans="1:4" x14ac:dyDescent="0.25">
      <c r="A42" s="183"/>
      <c r="B42" s="131"/>
      <c r="C42" s="200"/>
      <c r="D42" s="208"/>
    </row>
    <row r="43" spans="1:4" x14ac:dyDescent="0.25">
      <c r="A43" s="174">
        <v>3382</v>
      </c>
      <c r="B43" s="129" t="s">
        <v>235</v>
      </c>
      <c r="C43" s="209">
        <f>SUM(C44:C44)</f>
        <v>2532800</v>
      </c>
      <c r="D43" s="232" t="s">
        <v>182</v>
      </c>
    </row>
    <row r="44" spans="1:4" x14ac:dyDescent="0.25">
      <c r="A44" s="183"/>
      <c r="B44" s="131" t="s">
        <v>497</v>
      </c>
      <c r="C44" s="280">
        <v>2532800</v>
      </c>
      <c r="D44" s="281"/>
    </row>
    <row r="45" spans="1:4" ht="15" customHeight="1" x14ac:dyDescent="0.25">
      <c r="A45" s="174" t="s">
        <v>171</v>
      </c>
      <c r="B45" s="129" t="s">
        <v>208</v>
      </c>
      <c r="C45" s="270"/>
      <c r="D45" s="213"/>
    </row>
    <row r="46" spans="1:4" x14ac:dyDescent="0.25">
      <c r="A46" s="176"/>
      <c r="B46" s="147"/>
      <c r="C46" s="212"/>
      <c r="D46" s="213"/>
    </row>
    <row r="47" spans="1:4" x14ac:dyDescent="0.25">
      <c r="A47" s="174">
        <v>3388</v>
      </c>
      <c r="B47" s="129" t="s">
        <v>431</v>
      </c>
      <c r="C47" s="193">
        <f>SUM(C48:C49)</f>
        <v>7376000</v>
      </c>
      <c r="D47" s="192" t="s">
        <v>129</v>
      </c>
    </row>
    <row r="48" spans="1:4" s="28" customFormat="1" x14ac:dyDescent="0.25">
      <c r="A48" s="183"/>
      <c r="B48" s="131" t="s">
        <v>498</v>
      </c>
      <c r="C48" s="282">
        <v>26000</v>
      </c>
      <c r="D48" s="198"/>
    </row>
    <row r="49" spans="1:5" s="28" customFormat="1" x14ac:dyDescent="0.25">
      <c r="A49" s="183"/>
      <c r="B49" s="131" t="s">
        <v>499</v>
      </c>
      <c r="C49" s="282">
        <v>7350000</v>
      </c>
      <c r="D49" s="198"/>
    </row>
    <row r="50" spans="1:5" x14ac:dyDescent="0.25">
      <c r="A50" s="174"/>
      <c r="B50" s="129"/>
      <c r="C50" s="193"/>
      <c r="D50" s="192"/>
    </row>
    <row r="51" spans="1:5" x14ac:dyDescent="0.25">
      <c r="A51" s="174">
        <v>511</v>
      </c>
      <c r="B51" s="129" t="s">
        <v>500</v>
      </c>
      <c r="C51" s="214">
        <v>2191200</v>
      </c>
      <c r="D51" s="215">
        <v>428226216</v>
      </c>
      <c r="E51" s="25">
        <f>D51/C51</f>
        <v>195.43</v>
      </c>
    </row>
    <row r="52" spans="1:5" x14ac:dyDescent="0.25">
      <c r="A52" s="176"/>
      <c r="B52" s="147"/>
      <c r="C52" s="193"/>
      <c r="D52" s="192"/>
    </row>
    <row r="53" spans="1:5" x14ac:dyDescent="0.25">
      <c r="A53" s="174">
        <v>642</v>
      </c>
      <c r="B53" s="129" t="s">
        <v>182</v>
      </c>
      <c r="C53" s="193"/>
      <c r="D53" s="187" t="s">
        <v>501</v>
      </c>
    </row>
    <row r="54" spans="1:5" x14ac:dyDescent="0.25">
      <c r="A54" s="176"/>
      <c r="B54" s="147"/>
      <c r="C54" s="177"/>
      <c r="D54" s="216"/>
    </row>
    <row r="55" spans="1:5" x14ac:dyDescent="0.25">
      <c r="A55" s="174">
        <v>515</v>
      </c>
      <c r="B55" s="129" t="s">
        <v>437</v>
      </c>
      <c r="C55" s="193">
        <f>SUM(C56:C57)</f>
        <v>5467757</v>
      </c>
      <c r="D55" s="192" t="s">
        <v>208</v>
      </c>
    </row>
    <row r="56" spans="1:5" x14ac:dyDescent="0.25">
      <c r="A56" s="176"/>
      <c r="B56" s="147" t="s">
        <v>502</v>
      </c>
      <c r="C56" s="217">
        <v>418874</v>
      </c>
      <c r="D56" s="218" t="s">
        <v>129</v>
      </c>
    </row>
    <row r="57" spans="1:5" x14ac:dyDescent="0.25">
      <c r="A57" s="176"/>
      <c r="B57" s="147" t="s">
        <v>503</v>
      </c>
      <c r="C57" s="217">
        <v>5048883</v>
      </c>
      <c r="D57" s="218"/>
    </row>
    <row r="58" spans="1:5" x14ac:dyDescent="0.25">
      <c r="A58" s="176"/>
      <c r="B58" s="147"/>
      <c r="C58" s="217"/>
      <c r="D58" s="218"/>
    </row>
    <row r="59" spans="1:5" x14ac:dyDescent="0.25">
      <c r="A59" s="174">
        <v>635</v>
      </c>
      <c r="B59" s="129" t="s">
        <v>159</v>
      </c>
      <c r="C59" s="193"/>
      <c r="D59" s="192"/>
    </row>
    <row r="60" spans="1:5" x14ac:dyDescent="0.25">
      <c r="A60" s="174"/>
      <c r="B60" s="129"/>
      <c r="C60" s="193"/>
      <c r="D60" s="192"/>
    </row>
    <row r="61" spans="1:5" ht="37.5" customHeight="1" x14ac:dyDescent="0.25">
      <c r="A61" s="174" t="s">
        <v>442</v>
      </c>
      <c r="B61" s="271"/>
      <c r="C61" s="605"/>
      <c r="D61" s="595"/>
    </row>
    <row r="62" spans="1:5" x14ac:dyDescent="0.25">
      <c r="A62" s="176"/>
      <c r="B62" s="147"/>
      <c r="C62" s="614"/>
      <c r="D62" s="615"/>
    </row>
    <row r="63" spans="1:5" ht="45.75" customHeight="1" x14ac:dyDescent="0.25">
      <c r="A63" s="176"/>
      <c r="B63" s="147"/>
      <c r="C63" s="616" t="s">
        <v>413</v>
      </c>
      <c r="D63" s="617"/>
    </row>
    <row r="64" spans="1:5" x14ac:dyDescent="0.25">
      <c r="A64" s="176"/>
      <c r="B64" s="147"/>
      <c r="C64" s="616" t="s">
        <v>412</v>
      </c>
      <c r="D64" s="617"/>
    </row>
    <row r="65" spans="1:4" ht="72" customHeight="1" thickBot="1" x14ac:dyDescent="0.3">
      <c r="A65" s="219"/>
      <c r="B65" s="220"/>
      <c r="C65" s="618" t="s">
        <v>415</v>
      </c>
      <c r="D65" s="619"/>
    </row>
    <row r="66" spans="1:4" ht="14.4" thickTop="1" x14ac:dyDescent="0.25"/>
  </sheetData>
  <mergeCells count="11">
    <mergeCell ref="C61:D61"/>
    <mergeCell ref="C62:D62"/>
    <mergeCell ref="C63:D63"/>
    <mergeCell ref="C64:D64"/>
    <mergeCell ref="C65:D65"/>
    <mergeCell ref="C41:D41"/>
    <mergeCell ref="A5:B7"/>
    <mergeCell ref="C9:D9"/>
    <mergeCell ref="C10:D10"/>
    <mergeCell ref="C19:D19"/>
    <mergeCell ref="C20:D20"/>
  </mergeCells>
  <pageMargins left="0.7" right="0.7" top="0.75" bottom="0.75" header="0.3" footer="0.3"/>
  <pageSetup paperSize="9"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4"/>
  <dimension ref="A1:U79"/>
  <sheetViews>
    <sheetView workbookViewId="0">
      <pane ySplit="1" topLeftCell="A2" activePane="bottomLeft" state="frozen"/>
      <selection activeCell="C17" sqref="C17"/>
      <selection pane="bottomLeft" activeCell="C17" sqref="C17"/>
    </sheetView>
  </sheetViews>
  <sheetFormatPr defaultRowHeight="13.8" x14ac:dyDescent="0.25"/>
  <cols>
    <col min="1" max="1" width="11.09765625" customWidth="1"/>
    <col min="2" max="2" width="25.3984375" customWidth="1"/>
    <col min="3" max="3" width="15.09765625" customWidth="1"/>
    <col min="4" max="4" width="12.296875" bestFit="1" customWidth="1"/>
    <col min="5" max="6" width="15.69921875" customWidth="1"/>
    <col min="7" max="7" width="15.59765625" customWidth="1"/>
    <col min="8" max="8" width="12.8984375" customWidth="1"/>
    <col min="9" max="10" width="9.8984375" bestFit="1" customWidth="1"/>
    <col min="11" max="12" width="9.8984375" customWidth="1"/>
    <col min="13" max="13" width="16.09765625" customWidth="1"/>
    <col min="14" max="14" width="16.8984375" customWidth="1"/>
    <col min="15" max="18" width="17.69921875" customWidth="1"/>
    <col min="19" max="21" width="11" customWidth="1"/>
  </cols>
  <sheetData>
    <row r="1" spans="1:21" s="307" customFormat="1" ht="21" thickTop="1" x14ac:dyDescent="0.25">
      <c r="A1" s="303" t="s">
        <v>7</v>
      </c>
      <c r="B1" s="304" t="s">
        <v>238</v>
      </c>
      <c r="C1" s="304" t="s">
        <v>239</v>
      </c>
      <c r="D1" s="304" t="s">
        <v>240</v>
      </c>
      <c r="E1" s="304" t="s">
        <v>450</v>
      </c>
      <c r="F1" s="304" t="s">
        <v>451</v>
      </c>
      <c r="G1" s="304" t="s">
        <v>243</v>
      </c>
      <c r="H1" s="305" t="s">
        <v>244</v>
      </c>
      <c r="I1" s="308" t="s">
        <v>519</v>
      </c>
      <c r="J1" s="309" t="s">
        <v>395</v>
      </c>
      <c r="K1" s="310" t="s">
        <v>199</v>
      </c>
      <c r="L1" s="309"/>
      <c r="M1" s="306" t="s">
        <v>504</v>
      </c>
      <c r="N1" s="306" t="s">
        <v>505</v>
      </c>
      <c r="O1" s="306" t="s">
        <v>506</v>
      </c>
      <c r="P1" s="306" t="s">
        <v>507</v>
      </c>
      <c r="Q1" s="306" t="s">
        <v>508</v>
      </c>
      <c r="R1" s="306" t="s">
        <v>509</v>
      </c>
      <c r="S1" s="306" t="s">
        <v>510</v>
      </c>
      <c r="T1" s="306" t="s">
        <v>511</v>
      </c>
      <c r="U1" s="306" t="s">
        <v>512</v>
      </c>
    </row>
    <row r="2" spans="1:21" x14ac:dyDescent="0.25">
      <c r="A2" s="283" t="s">
        <v>245</v>
      </c>
      <c r="B2" s="284" t="s">
        <v>246</v>
      </c>
      <c r="C2" s="285">
        <v>2514183137</v>
      </c>
      <c r="D2" s="285"/>
      <c r="E2" s="285">
        <v>317302834</v>
      </c>
      <c r="F2" s="285">
        <v>437018881</v>
      </c>
      <c r="G2" s="285">
        <v>2394467090</v>
      </c>
      <c r="H2" s="286"/>
      <c r="I2" s="287"/>
      <c r="J2" s="288"/>
      <c r="K2" s="288" t="s">
        <v>182</v>
      </c>
      <c r="L2" s="288"/>
      <c r="M2" s="289">
        <v>1733466662</v>
      </c>
      <c r="N2" s="289"/>
      <c r="O2" s="289">
        <v>4196722417</v>
      </c>
      <c r="P2" s="289">
        <v>3416005942</v>
      </c>
      <c r="Q2" s="289">
        <v>4514025251</v>
      </c>
      <c r="R2" s="289">
        <v>3853024823</v>
      </c>
      <c r="S2" s="289">
        <v>1</v>
      </c>
      <c r="T2" s="289">
        <v>1</v>
      </c>
      <c r="U2" s="289">
        <v>0</v>
      </c>
    </row>
    <row r="3" spans="1:21" x14ac:dyDescent="0.25">
      <c r="A3" s="290" t="s">
        <v>247</v>
      </c>
      <c r="B3" s="291" t="s">
        <v>248</v>
      </c>
      <c r="C3" s="292">
        <v>2514183137</v>
      </c>
      <c r="D3" s="292"/>
      <c r="E3" s="292">
        <v>317302834</v>
      </c>
      <c r="F3" s="292">
        <v>437018881</v>
      </c>
      <c r="G3" s="292">
        <v>2394467090</v>
      </c>
      <c r="H3" s="293"/>
      <c r="I3" s="294"/>
      <c r="J3" s="295"/>
      <c r="K3" s="295"/>
      <c r="L3" s="295"/>
      <c r="M3" s="296">
        <v>1733466662</v>
      </c>
      <c r="N3" s="296"/>
      <c r="O3" s="296">
        <v>4196722417</v>
      </c>
      <c r="P3" s="296">
        <v>3416005942</v>
      </c>
      <c r="Q3" s="296">
        <v>4514025251</v>
      </c>
      <c r="R3" s="296">
        <v>3853024823</v>
      </c>
      <c r="S3" s="296">
        <v>0</v>
      </c>
      <c r="T3" s="296">
        <v>2</v>
      </c>
      <c r="U3" s="296">
        <v>0</v>
      </c>
    </row>
    <row r="4" spans="1:21" x14ac:dyDescent="0.25">
      <c r="A4" s="290" t="s">
        <v>200</v>
      </c>
      <c r="B4" s="291" t="s">
        <v>212</v>
      </c>
      <c r="C4" s="292">
        <v>24468880</v>
      </c>
      <c r="D4" s="292"/>
      <c r="E4" s="292">
        <v>4022</v>
      </c>
      <c r="F4" s="292"/>
      <c r="G4" s="292">
        <v>24472902</v>
      </c>
      <c r="H4" s="293"/>
      <c r="I4" s="294"/>
      <c r="J4" s="295"/>
      <c r="K4" s="295"/>
      <c r="L4" s="295"/>
      <c r="M4" s="296">
        <v>24432976</v>
      </c>
      <c r="N4" s="296"/>
      <c r="O4" s="296">
        <v>35904</v>
      </c>
      <c r="P4" s="296"/>
      <c r="Q4" s="296">
        <v>39926</v>
      </c>
      <c r="R4" s="296"/>
      <c r="S4" s="296">
        <v>0</v>
      </c>
      <c r="T4" s="296">
        <v>3</v>
      </c>
      <c r="U4" s="296">
        <v>0</v>
      </c>
    </row>
    <row r="5" spans="1:21" x14ac:dyDescent="0.25">
      <c r="A5" s="290" t="s">
        <v>249</v>
      </c>
      <c r="B5" s="291" t="s">
        <v>213</v>
      </c>
      <c r="C5" s="292">
        <v>2489714257</v>
      </c>
      <c r="D5" s="292"/>
      <c r="E5" s="292">
        <v>317298812</v>
      </c>
      <c r="F5" s="292">
        <v>437018881</v>
      </c>
      <c r="G5" s="292">
        <v>2369994188</v>
      </c>
      <c r="H5" s="293"/>
      <c r="I5" s="294"/>
      <c r="J5" s="295"/>
      <c r="K5" s="295"/>
      <c r="L5" s="295"/>
      <c r="M5" s="296">
        <v>1709033686</v>
      </c>
      <c r="N5" s="296"/>
      <c r="O5" s="296">
        <v>4196686513</v>
      </c>
      <c r="P5" s="296">
        <v>3416005942</v>
      </c>
      <c r="Q5" s="296">
        <v>4513985325</v>
      </c>
      <c r="R5" s="296">
        <v>3853024823</v>
      </c>
      <c r="S5" s="296">
        <v>0</v>
      </c>
      <c r="T5" s="296">
        <v>3</v>
      </c>
      <c r="U5" s="296">
        <v>0</v>
      </c>
    </row>
    <row r="6" spans="1:21" x14ac:dyDescent="0.25">
      <c r="A6" s="283" t="s">
        <v>250</v>
      </c>
      <c r="B6" s="284" t="s">
        <v>251</v>
      </c>
      <c r="C6" s="285"/>
      <c r="D6" s="285"/>
      <c r="E6" s="285"/>
      <c r="F6" s="285"/>
      <c r="G6" s="285"/>
      <c r="H6" s="286"/>
      <c r="I6" s="287"/>
      <c r="J6" s="288"/>
      <c r="K6" s="288"/>
      <c r="L6" s="288"/>
      <c r="M6" s="289"/>
      <c r="N6" s="289"/>
      <c r="O6" s="289"/>
      <c r="P6" s="289"/>
      <c r="Q6" s="289"/>
      <c r="R6" s="289"/>
      <c r="S6" s="289">
        <v>1</v>
      </c>
      <c r="T6" s="289">
        <v>1</v>
      </c>
      <c r="U6" s="289">
        <v>0</v>
      </c>
    </row>
    <row r="7" spans="1:21" x14ac:dyDescent="0.25">
      <c r="A7" s="290" t="s">
        <v>252</v>
      </c>
      <c r="B7" s="291" t="s">
        <v>253</v>
      </c>
      <c r="C7" s="292"/>
      <c r="D7" s="292"/>
      <c r="E7" s="292"/>
      <c r="F7" s="292"/>
      <c r="G7" s="292"/>
      <c r="H7" s="293"/>
      <c r="I7" s="294"/>
      <c r="J7" s="295"/>
      <c r="K7" s="295"/>
      <c r="L7" s="295"/>
      <c r="M7" s="296"/>
      <c r="N7" s="296"/>
      <c r="O7" s="296"/>
      <c r="P7" s="296"/>
      <c r="Q7" s="296"/>
      <c r="R7" s="296"/>
      <c r="S7" s="296">
        <v>0</v>
      </c>
      <c r="T7" s="296">
        <v>2</v>
      </c>
      <c r="U7" s="296">
        <v>0</v>
      </c>
    </row>
    <row r="8" spans="1:21" x14ac:dyDescent="0.25">
      <c r="A8" s="283" t="s">
        <v>254</v>
      </c>
      <c r="B8" s="284" t="s">
        <v>255</v>
      </c>
      <c r="C8" s="285">
        <v>1121632520</v>
      </c>
      <c r="D8" s="285"/>
      <c r="E8" s="285"/>
      <c r="F8" s="285"/>
      <c r="G8" s="285">
        <v>1121632520</v>
      </c>
      <c r="H8" s="286"/>
      <c r="I8" s="287"/>
      <c r="J8" s="288"/>
      <c r="K8" s="288" t="s">
        <v>182</v>
      </c>
      <c r="L8" s="288"/>
      <c r="M8" s="289">
        <v>1065178082</v>
      </c>
      <c r="N8" s="289"/>
      <c r="O8" s="289">
        <v>56454438</v>
      </c>
      <c r="P8" s="289"/>
      <c r="Q8" s="289">
        <v>56454438</v>
      </c>
      <c r="R8" s="289"/>
      <c r="S8" s="289">
        <v>1</v>
      </c>
      <c r="T8" s="289">
        <v>1</v>
      </c>
      <c r="U8" s="289">
        <v>0</v>
      </c>
    </row>
    <row r="9" spans="1:21" x14ac:dyDescent="0.25">
      <c r="A9" s="290" t="s">
        <v>256</v>
      </c>
      <c r="B9" s="291" t="s">
        <v>257</v>
      </c>
      <c r="C9" s="292">
        <v>1121632520</v>
      </c>
      <c r="D9" s="292"/>
      <c r="E9" s="292"/>
      <c r="F9" s="292"/>
      <c r="G9" s="292">
        <v>1121632520</v>
      </c>
      <c r="H9" s="293"/>
      <c r="I9" s="294"/>
      <c r="J9" s="295"/>
      <c r="K9" s="295"/>
      <c r="L9" s="295"/>
      <c r="M9" s="296">
        <v>1065178082</v>
      </c>
      <c r="N9" s="296"/>
      <c r="O9" s="296">
        <v>56454438</v>
      </c>
      <c r="P9" s="296"/>
      <c r="Q9" s="296">
        <v>56454438</v>
      </c>
      <c r="R9" s="296"/>
      <c r="S9" s="296">
        <v>0</v>
      </c>
      <c r="T9" s="296">
        <v>2</v>
      </c>
      <c r="U9" s="296">
        <v>0</v>
      </c>
    </row>
    <row r="10" spans="1:21" x14ac:dyDescent="0.25">
      <c r="A10" s="283" t="s">
        <v>258</v>
      </c>
      <c r="B10" s="284" t="s">
        <v>259</v>
      </c>
      <c r="C10" s="285">
        <v>317756700</v>
      </c>
      <c r="D10" s="285"/>
      <c r="E10" s="285">
        <v>428226216</v>
      </c>
      <c r="F10" s="285">
        <v>317756700</v>
      </c>
      <c r="G10" s="285">
        <v>428226216</v>
      </c>
      <c r="H10" s="286"/>
      <c r="I10" s="287"/>
      <c r="J10" s="288"/>
      <c r="K10" s="288" t="s">
        <v>182</v>
      </c>
      <c r="L10" s="288"/>
      <c r="M10" s="289">
        <v>446780352</v>
      </c>
      <c r="N10" s="289"/>
      <c r="O10" s="289">
        <v>4040219062</v>
      </c>
      <c r="P10" s="289">
        <v>4169242714</v>
      </c>
      <c r="Q10" s="289">
        <v>4468445278</v>
      </c>
      <c r="R10" s="289">
        <v>4486999414</v>
      </c>
      <c r="S10" s="289">
        <v>1</v>
      </c>
      <c r="T10" s="289">
        <v>1</v>
      </c>
      <c r="U10" s="289">
        <v>1</v>
      </c>
    </row>
    <row r="11" spans="1:21" x14ac:dyDescent="0.25">
      <c r="A11" s="290" t="s">
        <v>260</v>
      </c>
      <c r="B11" s="291" t="s">
        <v>261</v>
      </c>
      <c r="C11" s="292">
        <v>317756700</v>
      </c>
      <c r="D11" s="292"/>
      <c r="E11" s="292">
        <v>428226216</v>
      </c>
      <c r="F11" s="292">
        <v>317756700</v>
      </c>
      <c r="G11" s="292">
        <v>428226216</v>
      </c>
      <c r="H11" s="293"/>
      <c r="I11" s="294"/>
      <c r="J11" s="295"/>
      <c r="K11" s="295"/>
      <c r="L11" s="295"/>
      <c r="M11" s="296">
        <v>446780352</v>
      </c>
      <c r="N11" s="296"/>
      <c r="O11" s="296">
        <v>4040219062</v>
      </c>
      <c r="P11" s="296">
        <v>4169242714</v>
      </c>
      <c r="Q11" s="296">
        <v>4468445278</v>
      </c>
      <c r="R11" s="296">
        <v>4486999414</v>
      </c>
      <c r="S11" s="296">
        <v>0</v>
      </c>
      <c r="T11" s="296">
        <v>2</v>
      </c>
      <c r="U11" s="296">
        <v>1</v>
      </c>
    </row>
    <row r="12" spans="1:21" x14ac:dyDescent="0.25">
      <c r="A12" s="290" t="s">
        <v>262</v>
      </c>
      <c r="B12" s="291" t="s">
        <v>263</v>
      </c>
      <c r="C12" s="292">
        <v>317756700</v>
      </c>
      <c r="D12" s="292"/>
      <c r="E12" s="292">
        <v>428226216</v>
      </c>
      <c r="F12" s="292">
        <v>317756700</v>
      </c>
      <c r="G12" s="292">
        <v>428226216</v>
      </c>
      <c r="H12" s="293"/>
      <c r="I12" s="294"/>
      <c r="J12" s="295"/>
      <c r="K12" s="295"/>
      <c r="L12" s="295"/>
      <c r="M12" s="296">
        <v>446780352</v>
      </c>
      <c r="N12" s="296"/>
      <c r="O12" s="296">
        <v>4040219062</v>
      </c>
      <c r="P12" s="296">
        <v>4169242714</v>
      </c>
      <c r="Q12" s="296">
        <v>4468445278</v>
      </c>
      <c r="R12" s="296">
        <v>4486999414</v>
      </c>
      <c r="S12" s="296">
        <v>0</v>
      </c>
      <c r="T12" s="296">
        <v>3</v>
      </c>
      <c r="U12" s="296">
        <v>1</v>
      </c>
    </row>
    <row r="13" spans="1:21" x14ac:dyDescent="0.25">
      <c r="A13" s="290" t="s">
        <v>264</v>
      </c>
      <c r="B13" s="291" t="s">
        <v>265</v>
      </c>
      <c r="C13" s="292">
        <v>317756700</v>
      </c>
      <c r="D13" s="292"/>
      <c r="E13" s="292">
        <v>428226216</v>
      </c>
      <c r="F13" s="292">
        <v>317756700</v>
      </c>
      <c r="G13" s="292">
        <v>428226216</v>
      </c>
      <c r="H13" s="293"/>
      <c r="I13" s="294"/>
      <c r="J13" s="295"/>
      <c r="K13" s="295"/>
      <c r="L13" s="295"/>
      <c r="M13" s="296">
        <v>446780352</v>
      </c>
      <c r="N13" s="296"/>
      <c r="O13" s="296">
        <v>4040219062</v>
      </c>
      <c r="P13" s="296">
        <v>4169242714</v>
      </c>
      <c r="Q13" s="296">
        <v>4468445278</v>
      </c>
      <c r="R13" s="296">
        <v>4486999414</v>
      </c>
      <c r="S13" s="296">
        <v>0</v>
      </c>
      <c r="T13" s="296">
        <v>4</v>
      </c>
      <c r="U13" s="296">
        <v>1</v>
      </c>
    </row>
    <row r="14" spans="1:21" x14ac:dyDescent="0.25">
      <c r="A14" s="283" t="s">
        <v>266</v>
      </c>
      <c r="B14" s="284" t="s">
        <v>267</v>
      </c>
      <c r="C14" s="285">
        <v>908329430</v>
      </c>
      <c r="D14" s="285"/>
      <c r="E14" s="285">
        <v>6311974</v>
      </c>
      <c r="F14" s="285"/>
      <c r="G14" s="285">
        <v>914641404</v>
      </c>
      <c r="H14" s="286"/>
      <c r="I14" s="287"/>
      <c r="J14" s="288"/>
      <c r="K14" s="288" t="s">
        <v>182</v>
      </c>
      <c r="L14" s="288"/>
      <c r="M14" s="289">
        <v>841162871</v>
      </c>
      <c r="N14" s="289"/>
      <c r="O14" s="289">
        <v>67166559</v>
      </c>
      <c r="P14" s="289"/>
      <c r="Q14" s="289">
        <v>73478533</v>
      </c>
      <c r="R14" s="289"/>
      <c r="S14" s="289">
        <v>1</v>
      </c>
      <c r="T14" s="289">
        <v>1</v>
      </c>
      <c r="U14" s="289">
        <v>0</v>
      </c>
    </row>
    <row r="15" spans="1:21" x14ac:dyDescent="0.25">
      <c r="A15" s="290" t="s">
        <v>268</v>
      </c>
      <c r="B15" s="291" t="s">
        <v>269</v>
      </c>
      <c r="C15" s="292">
        <v>908329430</v>
      </c>
      <c r="D15" s="292"/>
      <c r="E15" s="292">
        <v>6311974</v>
      </c>
      <c r="F15" s="292"/>
      <c r="G15" s="292">
        <v>914641404</v>
      </c>
      <c r="H15" s="293"/>
      <c r="I15" s="294"/>
      <c r="J15" s="295"/>
      <c r="K15" s="295"/>
      <c r="L15" s="295"/>
      <c r="M15" s="296">
        <v>841162871</v>
      </c>
      <c r="N15" s="296"/>
      <c r="O15" s="296">
        <v>67166559</v>
      </c>
      <c r="P15" s="296"/>
      <c r="Q15" s="296">
        <v>73478533</v>
      </c>
      <c r="R15" s="296"/>
      <c r="S15" s="296">
        <v>0</v>
      </c>
      <c r="T15" s="296">
        <v>2</v>
      </c>
      <c r="U15" s="296">
        <v>0</v>
      </c>
    </row>
    <row r="16" spans="1:21" x14ac:dyDescent="0.25">
      <c r="A16" s="290" t="s">
        <v>270</v>
      </c>
      <c r="B16" s="291" t="s">
        <v>269</v>
      </c>
      <c r="C16" s="292">
        <v>908329430</v>
      </c>
      <c r="D16" s="292"/>
      <c r="E16" s="292">
        <v>6311974</v>
      </c>
      <c r="F16" s="292"/>
      <c r="G16" s="292">
        <v>914641404</v>
      </c>
      <c r="H16" s="293"/>
      <c r="I16" s="294"/>
      <c r="J16" s="295"/>
      <c r="K16" s="295"/>
      <c r="L16" s="295"/>
      <c r="M16" s="296">
        <v>841162871</v>
      </c>
      <c r="N16" s="296"/>
      <c r="O16" s="296">
        <v>67166559</v>
      </c>
      <c r="P16" s="296"/>
      <c r="Q16" s="296">
        <v>73478533</v>
      </c>
      <c r="R16" s="296"/>
      <c r="S16" s="296">
        <v>0</v>
      </c>
      <c r="T16" s="296">
        <v>3</v>
      </c>
      <c r="U16" s="296">
        <v>0</v>
      </c>
    </row>
    <row r="17" spans="1:21" x14ac:dyDescent="0.25">
      <c r="A17" s="283" t="s">
        <v>271</v>
      </c>
      <c r="B17" s="284" t="s">
        <v>272</v>
      </c>
      <c r="C17" s="285">
        <v>2280141</v>
      </c>
      <c r="D17" s="285"/>
      <c r="E17" s="285">
        <v>5048883</v>
      </c>
      <c r="F17" s="285"/>
      <c r="G17" s="285">
        <v>7329024</v>
      </c>
      <c r="H17" s="286"/>
      <c r="I17" s="287">
        <v>7329024</v>
      </c>
      <c r="J17" s="288"/>
      <c r="K17" s="288" t="s">
        <v>182</v>
      </c>
      <c r="L17" s="288"/>
      <c r="M17" s="289">
        <v>16394988</v>
      </c>
      <c r="N17" s="289"/>
      <c r="O17" s="289">
        <v>42339591</v>
      </c>
      <c r="P17" s="289">
        <v>56454438</v>
      </c>
      <c r="Q17" s="289">
        <v>47388474</v>
      </c>
      <c r="R17" s="289">
        <v>56454438</v>
      </c>
      <c r="S17" s="289">
        <v>1</v>
      </c>
      <c r="T17" s="289">
        <v>1</v>
      </c>
      <c r="U17" s="289">
        <v>0</v>
      </c>
    </row>
    <row r="18" spans="1:21" x14ac:dyDescent="0.25">
      <c r="A18" s="290" t="s">
        <v>273</v>
      </c>
      <c r="B18" s="291" t="s">
        <v>272</v>
      </c>
      <c r="C18" s="292">
        <v>2280141</v>
      </c>
      <c r="D18" s="292"/>
      <c r="E18" s="292">
        <v>5048883</v>
      </c>
      <c r="F18" s="292"/>
      <c r="G18" s="292">
        <v>7329024</v>
      </c>
      <c r="H18" s="293"/>
      <c r="I18" s="294"/>
      <c r="J18" s="295"/>
      <c r="K18" s="295"/>
      <c r="L18" s="295"/>
      <c r="M18" s="296">
        <v>16394988</v>
      </c>
      <c r="N18" s="296"/>
      <c r="O18" s="296">
        <v>42339591</v>
      </c>
      <c r="P18" s="296">
        <v>56454438</v>
      </c>
      <c r="Q18" s="296">
        <v>47388474</v>
      </c>
      <c r="R18" s="296">
        <v>56454438</v>
      </c>
      <c r="S18" s="296">
        <v>0</v>
      </c>
      <c r="T18" s="296">
        <v>2</v>
      </c>
      <c r="U18" s="296">
        <v>1</v>
      </c>
    </row>
    <row r="19" spans="1:21" x14ac:dyDescent="0.25">
      <c r="A19" s="290" t="s">
        <v>274</v>
      </c>
      <c r="B19" s="291" t="s">
        <v>275</v>
      </c>
      <c r="C19" s="292">
        <v>2280141</v>
      </c>
      <c r="D19" s="292"/>
      <c r="E19" s="292">
        <v>5048883</v>
      </c>
      <c r="F19" s="292"/>
      <c r="G19" s="292">
        <v>7329024</v>
      </c>
      <c r="H19" s="293"/>
      <c r="I19" s="294"/>
      <c r="J19" s="295"/>
      <c r="K19" s="295"/>
      <c r="L19" s="295"/>
      <c r="M19" s="296">
        <v>16394988</v>
      </c>
      <c r="N19" s="296"/>
      <c r="O19" s="296">
        <v>42339591</v>
      </c>
      <c r="P19" s="296">
        <v>56454438</v>
      </c>
      <c r="Q19" s="296">
        <v>47388474</v>
      </c>
      <c r="R19" s="296">
        <v>56454438</v>
      </c>
      <c r="S19" s="296">
        <v>0</v>
      </c>
      <c r="T19" s="296">
        <v>3</v>
      </c>
      <c r="U19" s="296">
        <v>1</v>
      </c>
    </row>
    <row r="20" spans="1:21" x14ac:dyDescent="0.25">
      <c r="A20" s="290" t="s">
        <v>276</v>
      </c>
      <c r="B20" s="291" t="s">
        <v>277</v>
      </c>
      <c r="C20" s="292">
        <v>2280141</v>
      </c>
      <c r="D20" s="292"/>
      <c r="E20" s="292">
        <v>5048883</v>
      </c>
      <c r="F20" s="292"/>
      <c r="G20" s="292">
        <v>7329024</v>
      </c>
      <c r="H20" s="293"/>
      <c r="I20" s="294"/>
      <c r="J20" s="295"/>
      <c r="K20" s="295"/>
      <c r="L20" s="295"/>
      <c r="M20" s="296">
        <v>16394988</v>
      </c>
      <c r="N20" s="296"/>
      <c r="O20" s="296">
        <v>42339591</v>
      </c>
      <c r="P20" s="296">
        <v>56454438</v>
      </c>
      <c r="Q20" s="296">
        <v>47388474</v>
      </c>
      <c r="R20" s="296">
        <v>56454438</v>
      </c>
      <c r="S20" s="296">
        <v>0</v>
      </c>
      <c r="T20" s="296">
        <v>4</v>
      </c>
      <c r="U20" s="296">
        <v>1</v>
      </c>
    </row>
    <row r="21" spans="1:21" x14ac:dyDescent="0.25">
      <c r="A21" s="290" t="s">
        <v>278</v>
      </c>
      <c r="B21" s="291" t="s">
        <v>279</v>
      </c>
      <c r="C21" s="292">
        <v>2280141</v>
      </c>
      <c r="D21" s="292"/>
      <c r="E21" s="292">
        <v>5048883</v>
      </c>
      <c r="F21" s="292"/>
      <c r="G21" s="292">
        <v>7329024</v>
      </c>
      <c r="H21" s="293"/>
      <c r="I21" s="294"/>
      <c r="J21" s="295"/>
      <c r="K21" s="295"/>
      <c r="L21" s="295"/>
      <c r="M21" s="296">
        <v>16394988</v>
      </c>
      <c r="N21" s="296"/>
      <c r="O21" s="296">
        <v>42339591</v>
      </c>
      <c r="P21" s="296">
        <v>56454438</v>
      </c>
      <c r="Q21" s="296">
        <v>47388474</v>
      </c>
      <c r="R21" s="296">
        <v>56454438</v>
      </c>
      <c r="S21" s="296">
        <v>0</v>
      </c>
      <c r="T21" s="296">
        <v>5</v>
      </c>
      <c r="U21" s="296">
        <v>1</v>
      </c>
    </row>
    <row r="22" spans="1:21" x14ac:dyDescent="0.25">
      <c r="A22" s="283" t="s">
        <v>280</v>
      </c>
      <c r="B22" s="284" t="s">
        <v>281</v>
      </c>
      <c r="C22" s="285"/>
      <c r="D22" s="285"/>
      <c r="E22" s="285">
        <v>208332593</v>
      </c>
      <c r="F22" s="285">
        <v>208332593</v>
      </c>
      <c r="G22" s="285"/>
      <c r="H22" s="286"/>
      <c r="I22" s="287"/>
      <c r="J22" s="288"/>
      <c r="K22" s="288" t="s">
        <v>182</v>
      </c>
      <c r="L22" s="288"/>
      <c r="M22" s="289"/>
      <c r="N22" s="289"/>
      <c r="O22" s="289">
        <v>2088053127</v>
      </c>
      <c r="P22" s="289">
        <v>2088053127</v>
      </c>
      <c r="Q22" s="289">
        <v>2296385720</v>
      </c>
      <c r="R22" s="289">
        <v>2296385720</v>
      </c>
      <c r="S22" s="289">
        <v>1</v>
      </c>
      <c r="T22" s="289">
        <v>1</v>
      </c>
      <c r="U22" s="289">
        <v>0</v>
      </c>
    </row>
    <row r="23" spans="1:21" x14ac:dyDescent="0.25">
      <c r="A23" s="283" t="s">
        <v>282</v>
      </c>
      <c r="B23" s="284" t="s">
        <v>283</v>
      </c>
      <c r="C23" s="285">
        <v>281836800</v>
      </c>
      <c r="D23" s="285"/>
      <c r="E23" s="285"/>
      <c r="F23" s="285"/>
      <c r="G23" s="285">
        <v>281836800</v>
      </c>
      <c r="H23" s="286"/>
      <c r="I23" s="287"/>
      <c r="J23" s="288"/>
      <c r="K23" s="288" t="s">
        <v>182</v>
      </c>
      <c r="L23" s="288"/>
      <c r="M23" s="289">
        <v>133804800</v>
      </c>
      <c r="N23" s="289"/>
      <c r="O23" s="289">
        <v>148032000</v>
      </c>
      <c r="P23" s="289"/>
      <c r="Q23" s="289">
        <v>148032000</v>
      </c>
      <c r="R23" s="289"/>
      <c r="S23" s="289">
        <v>1</v>
      </c>
      <c r="T23" s="289">
        <v>1</v>
      </c>
      <c r="U23" s="289">
        <v>0</v>
      </c>
    </row>
    <row r="24" spans="1:21" x14ac:dyDescent="0.25">
      <c r="A24" s="290" t="s">
        <v>284</v>
      </c>
      <c r="B24" s="291" t="s">
        <v>285</v>
      </c>
      <c r="C24" s="292">
        <v>281836800</v>
      </c>
      <c r="D24" s="292"/>
      <c r="E24" s="292"/>
      <c r="F24" s="292"/>
      <c r="G24" s="292">
        <v>281836800</v>
      </c>
      <c r="H24" s="293"/>
      <c r="I24" s="294"/>
      <c r="J24" s="295"/>
      <c r="K24" s="295"/>
      <c r="L24" s="295"/>
      <c r="M24" s="296">
        <v>133804800</v>
      </c>
      <c r="N24" s="296"/>
      <c r="O24" s="296">
        <v>148032000</v>
      </c>
      <c r="P24" s="296"/>
      <c r="Q24" s="296">
        <v>148032000</v>
      </c>
      <c r="R24" s="296"/>
      <c r="S24" s="296">
        <v>0</v>
      </c>
      <c r="T24" s="296">
        <v>2</v>
      </c>
      <c r="U24" s="296">
        <v>0</v>
      </c>
    </row>
    <row r="25" spans="1:21" x14ac:dyDescent="0.25">
      <c r="A25" s="283" t="s">
        <v>286</v>
      </c>
      <c r="B25" s="284" t="s">
        <v>287</v>
      </c>
      <c r="C25" s="285"/>
      <c r="D25" s="285">
        <v>111668181</v>
      </c>
      <c r="E25" s="285"/>
      <c r="F25" s="285">
        <v>7828800</v>
      </c>
      <c r="G25" s="285"/>
      <c r="H25" s="286">
        <v>119496981</v>
      </c>
      <c r="I25" s="287"/>
      <c r="J25" s="288"/>
      <c r="K25" s="288" t="s">
        <v>182</v>
      </c>
      <c r="L25" s="288"/>
      <c r="M25" s="289"/>
      <c r="N25" s="289">
        <v>45320981</v>
      </c>
      <c r="O25" s="289"/>
      <c r="P25" s="289">
        <v>66347200</v>
      </c>
      <c r="Q25" s="289"/>
      <c r="R25" s="289">
        <v>74176000</v>
      </c>
      <c r="S25" s="289">
        <v>1</v>
      </c>
      <c r="T25" s="289">
        <v>1</v>
      </c>
      <c r="U25" s="289">
        <v>0</v>
      </c>
    </row>
    <row r="26" spans="1:21" x14ac:dyDescent="0.25">
      <c r="A26" s="290" t="s">
        <v>288</v>
      </c>
      <c r="B26" s="291" t="s">
        <v>289</v>
      </c>
      <c r="C26" s="292"/>
      <c r="D26" s="292">
        <v>111668181</v>
      </c>
      <c r="E26" s="292"/>
      <c r="F26" s="292">
        <v>7828800</v>
      </c>
      <c r="G26" s="292"/>
      <c r="H26" s="293">
        <v>119496981</v>
      </c>
      <c r="I26" s="294"/>
      <c r="J26" s="295"/>
      <c r="K26" s="295"/>
      <c r="L26" s="295"/>
      <c r="M26" s="296"/>
      <c r="N26" s="296">
        <v>45320981</v>
      </c>
      <c r="O26" s="296"/>
      <c r="P26" s="296">
        <v>66347200</v>
      </c>
      <c r="Q26" s="296"/>
      <c r="R26" s="296">
        <v>74176000</v>
      </c>
      <c r="S26" s="296">
        <v>0</v>
      </c>
      <c r="T26" s="296">
        <v>2</v>
      </c>
      <c r="U26" s="296">
        <v>0</v>
      </c>
    </row>
    <row r="27" spans="1:21" x14ac:dyDescent="0.25">
      <c r="A27" s="290" t="s">
        <v>290</v>
      </c>
      <c r="B27" s="291" t="s">
        <v>291</v>
      </c>
      <c r="C27" s="292"/>
      <c r="D27" s="292">
        <v>111668181</v>
      </c>
      <c r="E27" s="292"/>
      <c r="F27" s="292">
        <v>7828800</v>
      </c>
      <c r="G27" s="292"/>
      <c r="H27" s="293">
        <v>119496981</v>
      </c>
      <c r="I27" s="294"/>
      <c r="J27" s="295"/>
      <c r="K27" s="295"/>
      <c r="L27" s="295"/>
      <c r="M27" s="296"/>
      <c r="N27" s="296">
        <v>45320981</v>
      </c>
      <c r="O27" s="296"/>
      <c r="P27" s="296">
        <v>66347200</v>
      </c>
      <c r="Q27" s="296"/>
      <c r="R27" s="296">
        <v>74176000</v>
      </c>
      <c r="S27" s="296">
        <v>0</v>
      </c>
      <c r="T27" s="296">
        <v>3</v>
      </c>
      <c r="U27" s="296">
        <v>0</v>
      </c>
    </row>
    <row r="28" spans="1:21" x14ac:dyDescent="0.25">
      <c r="A28" s="283" t="s">
        <v>292</v>
      </c>
      <c r="B28" s="284" t="s">
        <v>293</v>
      </c>
      <c r="C28" s="285">
        <v>70794039</v>
      </c>
      <c r="D28" s="285"/>
      <c r="E28" s="285">
        <v>10772727</v>
      </c>
      <c r="F28" s="285">
        <v>30095440</v>
      </c>
      <c r="G28" s="285">
        <v>51471326</v>
      </c>
      <c r="H28" s="286"/>
      <c r="I28" s="287">
        <v>51471326</v>
      </c>
      <c r="J28" s="288"/>
      <c r="K28" s="288"/>
      <c r="L28" s="288"/>
      <c r="M28" s="289">
        <v>154753589</v>
      </c>
      <c r="N28" s="289"/>
      <c r="O28" s="289">
        <v>179721818</v>
      </c>
      <c r="P28" s="289">
        <v>263681368</v>
      </c>
      <c r="Q28" s="289">
        <v>190494545</v>
      </c>
      <c r="R28" s="289">
        <v>293776808</v>
      </c>
      <c r="S28" s="289">
        <v>1</v>
      </c>
      <c r="T28" s="289">
        <v>1</v>
      </c>
      <c r="U28" s="289">
        <v>0</v>
      </c>
    </row>
    <row r="29" spans="1:21" x14ac:dyDescent="0.25">
      <c r="A29" s="290" t="s">
        <v>294</v>
      </c>
      <c r="B29" s="291" t="s">
        <v>295</v>
      </c>
      <c r="C29" s="292">
        <v>38256529</v>
      </c>
      <c r="D29" s="292"/>
      <c r="E29" s="292">
        <v>10772727</v>
      </c>
      <c r="F29" s="292">
        <v>27035609</v>
      </c>
      <c r="G29" s="292">
        <v>21993647</v>
      </c>
      <c r="H29" s="293"/>
      <c r="I29" s="294"/>
      <c r="J29" s="295"/>
      <c r="K29" s="295"/>
      <c r="L29" s="295"/>
      <c r="M29" s="296">
        <v>117010928</v>
      </c>
      <c r="N29" s="296"/>
      <c r="O29" s="296">
        <v>155370000</v>
      </c>
      <c r="P29" s="296">
        <v>234124399</v>
      </c>
      <c r="Q29" s="296">
        <v>166142727</v>
      </c>
      <c r="R29" s="296">
        <v>261160008</v>
      </c>
      <c r="S29" s="296">
        <v>0</v>
      </c>
      <c r="T29" s="296">
        <v>2</v>
      </c>
      <c r="U29" s="296">
        <v>0</v>
      </c>
    </row>
    <row r="30" spans="1:21" x14ac:dyDescent="0.25">
      <c r="A30" s="290" t="s">
        <v>296</v>
      </c>
      <c r="B30" s="291" t="s">
        <v>297</v>
      </c>
      <c r="C30" s="292">
        <v>32537510</v>
      </c>
      <c r="D30" s="292"/>
      <c r="E30" s="292"/>
      <c r="F30" s="292">
        <v>3059831</v>
      </c>
      <c r="G30" s="292">
        <v>29477679</v>
      </c>
      <c r="H30" s="293"/>
      <c r="I30" s="294"/>
      <c r="J30" s="295"/>
      <c r="K30" s="295"/>
      <c r="L30" s="295"/>
      <c r="M30" s="296">
        <v>37742661</v>
      </c>
      <c r="N30" s="296"/>
      <c r="O30" s="296">
        <v>24351818</v>
      </c>
      <c r="P30" s="296">
        <v>29556969</v>
      </c>
      <c r="Q30" s="296">
        <v>24351818</v>
      </c>
      <c r="R30" s="296">
        <v>32616800</v>
      </c>
      <c r="S30" s="296">
        <v>0</v>
      </c>
      <c r="T30" s="296">
        <v>2</v>
      </c>
      <c r="U30" s="296">
        <v>0</v>
      </c>
    </row>
    <row r="31" spans="1:21" x14ac:dyDescent="0.25">
      <c r="A31" s="283" t="s">
        <v>298</v>
      </c>
      <c r="B31" s="284" t="s">
        <v>299</v>
      </c>
      <c r="C31" s="285">
        <v>27312000</v>
      </c>
      <c r="D31" s="285"/>
      <c r="E31" s="285"/>
      <c r="F31" s="285"/>
      <c r="G31" s="285">
        <v>27312000</v>
      </c>
      <c r="H31" s="286"/>
      <c r="I31" s="287"/>
      <c r="J31" s="288"/>
      <c r="K31" s="288"/>
      <c r="L31" s="288"/>
      <c r="M31" s="289">
        <v>27312000</v>
      </c>
      <c r="N31" s="289"/>
      <c r="O31" s="289"/>
      <c r="P31" s="289"/>
      <c r="Q31" s="289"/>
      <c r="R31" s="289"/>
      <c r="S31" s="289">
        <v>1</v>
      </c>
      <c r="T31" s="289">
        <v>1</v>
      </c>
      <c r="U31" s="289">
        <v>0</v>
      </c>
    </row>
    <row r="32" spans="1:21" x14ac:dyDescent="0.25">
      <c r="A32" s="283" t="s">
        <v>300</v>
      </c>
      <c r="B32" s="284" t="s">
        <v>301</v>
      </c>
      <c r="C32" s="285"/>
      <c r="D32" s="285">
        <v>31909100</v>
      </c>
      <c r="E32" s="285">
        <v>44860100</v>
      </c>
      <c r="F32" s="285">
        <v>68311710</v>
      </c>
      <c r="G32" s="285">
        <v>594000</v>
      </c>
      <c r="H32" s="286">
        <v>55954710</v>
      </c>
      <c r="I32" s="287">
        <v>594000</v>
      </c>
      <c r="J32" s="288">
        <v>55954710</v>
      </c>
      <c r="K32" s="288" t="s">
        <v>182</v>
      </c>
      <c r="L32" s="288"/>
      <c r="M32" s="289"/>
      <c r="N32" s="289">
        <v>18574418</v>
      </c>
      <c r="O32" s="289">
        <v>903651514</v>
      </c>
      <c r="P32" s="289">
        <v>916986196</v>
      </c>
      <c r="Q32" s="289">
        <v>948511614</v>
      </c>
      <c r="R32" s="289">
        <v>985297906</v>
      </c>
      <c r="S32" s="289">
        <v>1</v>
      </c>
      <c r="T32" s="289">
        <v>1</v>
      </c>
      <c r="U32" s="289">
        <v>1</v>
      </c>
    </row>
    <row r="33" spans="1:21" x14ac:dyDescent="0.25">
      <c r="A33" s="290" t="s">
        <v>302</v>
      </c>
      <c r="B33" s="291" t="s">
        <v>303</v>
      </c>
      <c r="C33" s="292"/>
      <c r="D33" s="292">
        <v>31909100</v>
      </c>
      <c r="E33" s="292">
        <v>44860100</v>
      </c>
      <c r="F33" s="292">
        <v>68311710</v>
      </c>
      <c r="G33" s="292">
        <v>594000</v>
      </c>
      <c r="H33" s="293">
        <v>55954710</v>
      </c>
      <c r="I33" s="294"/>
      <c r="J33" s="295"/>
      <c r="K33" s="295"/>
      <c r="L33" s="295"/>
      <c r="M33" s="296"/>
      <c r="N33" s="296">
        <v>18574418</v>
      </c>
      <c r="O33" s="296">
        <v>903651514</v>
      </c>
      <c r="P33" s="296">
        <v>916986196</v>
      </c>
      <c r="Q33" s="296">
        <v>948511614</v>
      </c>
      <c r="R33" s="296">
        <v>985297906</v>
      </c>
      <c r="S33" s="296">
        <v>0</v>
      </c>
      <c r="T33" s="296">
        <v>2</v>
      </c>
      <c r="U33" s="296">
        <v>1</v>
      </c>
    </row>
    <row r="34" spans="1:21" x14ac:dyDescent="0.25">
      <c r="A34" s="290" t="s">
        <v>304</v>
      </c>
      <c r="B34" s="291" t="s">
        <v>305</v>
      </c>
      <c r="C34" s="292"/>
      <c r="D34" s="292">
        <v>31909100</v>
      </c>
      <c r="E34" s="292">
        <v>44860100</v>
      </c>
      <c r="F34" s="292">
        <v>68311710</v>
      </c>
      <c r="G34" s="292">
        <v>594000</v>
      </c>
      <c r="H34" s="293">
        <v>55954710</v>
      </c>
      <c r="I34" s="294"/>
      <c r="J34" s="295"/>
      <c r="K34" s="295"/>
      <c r="L34" s="295"/>
      <c r="M34" s="296"/>
      <c r="N34" s="296">
        <v>18574418</v>
      </c>
      <c r="O34" s="296">
        <v>903651514</v>
      </c>
      <c r="P34" s="296">
        <v>916986196</v>
      </c>
      <c r="Q34" s="296">
        <v>948511614</v>
      </c>
      <c r="R34" s="296">
        <v>985297906</v>
      </c>
      <c r="S34" s="296">
        <v>0</v>
      </c>
      <c r="T34" s="296">
        <v>3</v>
      </c>
      <c r="U34" s="296">
        <v>1</v>
      </c>
    </row>
    <row r="35" spans="1:21" x14ac:dyDescent="0.25">
      <c r="A35" s="290" t="s">
        <v>306</v>
      </c>
      <c r="B35" s="291" t="s">
        <v>307</v>
      </c>
      <c r="C35" s="292"/>
      <c r="D35" s="292">
        <v>31909100</v>
      </c>
      <c r="E35" s="292">
        <v>44860100</v>
      </c>
      <c r="F35" s="292">
        <v>68311710</v>
      </c>
      <c r="G35" s="292">
        <v>594000</v>
      </c>
      <c r="H35" s="293">
        <v>55954710</v>
      </c>
      <c r="I35" s="294"/>
      <c r="J35" s="295"/>
      <c r="K35" s="295"/>
      <c r="L35" s="295"/>
      <c r="M35" s="296"/>
      <c r="N35" s="296">
        <v>18574418</v>
      </c>
      <c r="O35" s="296">
        <v>755619514</v>
      </c>
      <c r="P35" s="296">
        <v>768954196</v>
      </c>
      <c r="Q35" s="296">
        <v>800479614</v>
      </c>
      <c r="R35" s="296">
        <v>837265906</v>
      </c>
      <c r="S35" s="296">
        <v>0</v>
      </c>
      <c r="T35" s="296">
        <v>4</v>
      </c>
      <c r="U35" s="296">
        <v>1</v>
      </c>
    </row>
    <row r="36" spans="1:21" x14ac:dyDescent="0.25">
      <c r="A36" s="283" t="s">
        <v>308</v>
      </c>
      <c r="B36" s="284" t="s">
        <v>309</v>
      </c>
      <c r="C36" s="285"/>
      <c r="D36" s="285">
        <v>201028244</v>
      </c>
      <c r="E36" s="285">
        <v>200202434</v>
      </c>
      <c r="F36" s="285">
        <v>1088783</v>
      </c>
      <c r="G36" s="285"/>
      <c r="H36" s="286">
        <v>1914593</v>
      </c>
      <c r="I36" s="287"/>
      <c r="J36" s="288"/>
      <c r="K36" s="288" t="s">
        <v>182</v>
      </c>
      <c r="L36" s="288"/>
      <c r="M36" s="289"/>
      <c r="N36" s="289">
        <v>305598390</v>
      </c>
      <c r="O36" s="289">
        <v>415337730</v>
      </c>
      <c r="P36" s="289">
        <v>310767584</v>
      </c>
      <c r="Q36" s="289">
        <v>615540164</v>
      </c>
      <c r="R36" s="289">
        <v>311856367</v>
      </c>
      <c r="S36" s="289">
        <v>1</v>
      </c>
      <c r="T36" s="289">
        <v>1</v>
      </c>
      <c r="U36" s="289">
        <v>0</v>
      </c>
    </row>
    <row r="37" spans="1:21" x14ac:dyDescent="0.25">
      <c r="A37" s="290" t="s">
        <v>310</v>
      </c>
      <c r="B37" s="291" t="s">
        <v>311</v>
      </c>
      <c r="C37" s="292"/>
      <c r="D37" s="292">
        <v>195308192</v>
      </c>
      <c r="E37" s="292">
        <v>195308192</v>
      </c>
      <c r="F37" s="292"/>
      <c r="G37" s="292"/>
      <c r="H37" s="293"/>
      <c r="I37" s="294"/>
      <c r="J37" s="295"/>
      <c r="K37" s="295"/>
      <c r="L37" s="295"/>
      <c r="M37" s="296"/>
      <c r="N37" s="296">
        <v>295776176</v>
      </c>
      <c r="O37" s="296">
        <v>355839558</v>
      </c>
      <c r="P37" s="296">
        <v>255371574</v>
      </c>
      <c r="Q37" s="296">
        <v>551147750</v>
      </c>
      <c r="R37" s="296">
        <v>255371574</v>
      </c>
      <c r="S37" s="296">
        <v>0</v>
      </c>
      <c r="T37" s="296">
        <v>2</v>
      </c>
      <c r="U37" s="296">
        <v>0</v>
      </c>
    </row>
    <row r="38" spans="1:21" x14ac:dyDescent="0.25">
      <c r="A38" s="290" t="s">
        <v>312</v>
      </c>
      <c r="B38" s="291" t="s">
        <v>313</v>
      </c>
      <c r="C38" s="292"/>
      <c r="D38" s="292">
        <v>5720052</v>
      </c>
      <c r="E38" s="292">
        <v>4894242</v>
      </c>
      <c r="F38" s="292">
        <v>1088783</v>
      </c>
      <c r="G38" s="292"/>
      <c r="H38" s="293">
        <v>1914593</v>
      </c>
      <c r="I38" s="294"/>
      <c r="J38" s="295"/>
      <c r="K38" s="295"/>
      <c r="L38" s="295"/>
      <c r="M38" s="296"/>
      <c r="N38" s="296">
        <v>9822214</v>
      </c>
      <c r="O38" s="296">
        <v>41064651</v>
      </c>
      <c r="P38" s="296">
        <v>36962489</v>
      </c>
      <c r="Q38" s="296">
        <v>45958893</v>
      </c>
      <c r="R38" s="296">
        <v>38051272</v>
      </c>
      <c r="S38" s="296">
        <v>0</v>
      </c>
      <c r="T38" s="296">
        <v>2</v>
      </c>
      <c r="U38" s="296">
        <v>0</v>
      </c>
    </row>
    <row r="39" spans="1:21" x14ac:dyDescent="0.25">
      <c r="A39" s="283" t="s">
        <v>314</v>
      </c>
      <c r="B39" s="284" t="s">
        <v>315</v>
      </c>
      <c r="C39" s="285"/>
      <c r="D39" s="285">
        <v>130559647</v>
      </c>
      <c r="E39" s="285">
        <v>164945630</v>
      </c>
      <c r="F39" s="285">
        <v>156770724</v>
      </c>
      <c r="G39" s="285"/>
      <c r="H39" s="286">
        <v>122384741</v>
      </c>
      <c r="I39" s="287"/>
      <c r="J39" s="288"/>
      <c r="K39" s="288"/>
      <c r="L39" s="288"/>
      <c r="M39" s="289"/>
      <c r="N39" s="289">
        <v>213204830</v>
      </c>
      <c r="O39" s="289">
        <v>1832402853</v>
      </c>
      <c r="P39" s="289">
        <v>1749757670</v>
      </c>
      <c r="Q39" s="289">
        <v>1997348483</v>
      </c>
      <c r="R39" s="289">
        <v>1906528394</v>
      </c>
      <c r="S39" s="289">
        <v>1</v>
      </c>
      <c r="T39" s="289">
        <v>1</v>
      </c>
      <c r="U39" s="289">
        <v>0</v>
      </c>
    </row>
    <row r="40" spans="1:21" x14ac:dyDescent="0.25">
      <c r="A40" s="290" t="s">
        <v>316</v>
      </c>
      <c r="B40" s="291" t="s">
        <v>317</v>
      </c>
      <c r="C40" s="292"/>
      <c r="D40" s="292">
        <v>130559647</v>
      </c>
      <c r="E40" s="292">
        <v>164945630</v>
      </c>
      <c r="F40" s="292">
        <v>156770724</v>
      </c>
      <c r="G40" s="292"/>
      <c r="H40" s="293">
        <v>122384741</v>
      </c>
      <c r="I40" s="294"/>
      <c r="J40" s="295"/>
      <c r="K40" s="295"/>
      <c r="L40" s="295"/>
      <c r="M40" s="296"/>
      <c r="N40" s="296">
        <v>213204830</v>
      </c>
      <c r="O40" s="296">
        <v>1832402853</v>
      </c>
      <c r="P40" s="296">
        <v>1749757670</v>
      </c>
      <c r="Q40" s="296">
        <v>1997348483</v>
      </c>
      <c r="R40" s="296">
        <v>1906528394</v>
      </c>
      <c r="S40" s="296">
        <v>0</v>
      </c>
      <c r="T40" s="296">
        <v>2</v>
      </c>
      <c r="U40" s="296">
        <v>0</v>
      </c>
    </row>
    <row r="41" spans="1:21" x14ac:dyDescent="0.25">
      <c r="A41" s="283" t="s">
        <v>318</v>
      </c>
      <c r="B41" s="284" t="s">
        <v>319</v>
      </c>
      <c r="C41" s="285"/>
      <c r="D41" s="285"/>
      <c r="E41" s="285"/>
      <c r="F41" s="285"/>
      <c r="G41" s="285"/>
      <c r="H41" s="286"/>
      <c r="I41" s="287"/>
      <c r="J41" s="288"/>
      <c r="K41" s="288"/>
      <c r="L41" s="288"/>
      <c r="M41" s="289"/>
      <c r="N41" s="289">
        <v>80012427</v>
      </c>
      <c r="O41" s="289">
        <v>80012427</v>
      </c>
      <c r="P41" s="289"/>
      <c r="Q41" s="289">
        <v>80012427</v>
      </c>
      <c r="R41" s="289"/>
      <c r="S41" s="289">
        <v>1</v>
      </c>
      <c r="T41" s="289">
        <v>1</v>
      </c>
      <c r="U41" s="289">
        <v>0</v>
      </c>
    </row>
    <row r="42" spans="1:21" x14ac:dyDescent="0.25">
      <c r="A42" s="290" t="s">
        <v>320</v>
      </c>
      <c r="B42" s="291" t="s">
        <v>321</v>
      </c>
      <c r="C42" s="292"/>
      <c r="D42" s="292"/>
      <c r="E42" s="292"/>
      <c r="F42" s="292"/>
      <c r="G42" s="292"/>
      <c r="H42" s="293"/>
      <c r="I42" s="294"/>
      <c r="J42" s="295"/>
      <c r="K42" s="295"/>
      <c r="L42" s="295"/>
      <c r="M42" s="296"/>
      <c r="N42" s="296">
        <v>80012427</v>
      </c>
      <c r="O42" s="296">
        <v>80012427</v>
      </c>
      <c r="P42" s="296"/>
      <c r="Q42" s="296">
        <v>80012427</v>
      </c>
      <c r="R42" s="296"/>
      <c r="S42" s="296">
        <v>0</v>
      </c>
      <c r="T42" s="296">
        <v>2</v>
      </c>
      <c r="U42" s="296">
        <v>0</v>
      </c>
    </row>
    <row r="43" spans="1:21" x14ac:dyDescent="0.25">
      <c r="A43" s="283" t="s">
        <v>322</v>
      </c>
      <c r="B43" s="284" t="s">
        <v>323</v>
      </c>
      <c r="C43" s="285"/>
      <c r="D43" s="285">
        <v>2558800</v>
      </c>
      <c r="E43" s="285">
        <v>41791200</v>
      </c>
      <c r="F43" s="285">
        <v>49141200</v>
      </c>
      <c r="G43" s="285"/>
      <c r="H43" s="286">
        <v>9908800</v>
      </c>
      <c r="I43" s="287"/>
      <c r="J43" s="288"/>
      <c r="K43" s="288"/>
      <c r="L43" s="288"/>
      <c r="M43" s="289"/>
      <c r="N43" s="289">
        <v>5521832</v>
      </c>
      <c r="O43" s="289">
        <v>442282314</v>
      </c>
      <c r="P43" s="289">
        <v>439319282</v>
      </c>
      <c r="Q43" s="289">
        <v>484073514</v>
      </c>
      <c r="R43" s="289">
        <v>488460482</v>
      </c>
      <c r="S43" s="289">
        <v>1</v>
      </c>
      <c r="T43" s="289">
        <v>1</v>
      </c>
      <c r="U43" s="289">
        <v>0</v>
      </c>
    </row>
    <row r="44" spans="1:21" x14ac:dyDescent="0.25">
      <c r="A44" s="290" t="s">
        <v>324</v>
      </c>
      <c r="B44" s="291" t="s">
        <v>325</v>
      </c>
      <c r="C44" s="292"/>
      <c r="D44" s="292">
        <v>2532800</v>
      </c>
      <c r="E44" s="292">
        <v>2532800</v>
      </c>
      <c r="F44" s="292">
        <v>2532800</v>
      </c>
      <c r="G44" s="292"/>
      <c r="H44" s="293">
        <v>2532800</v>
      </c>
      <c r="I44" s="294">
        <v>2532800</v>
      </c>
      <c r="J44" s="295"/>
      <c r="K44" s="295"/>
      <c r="L44" s="295"/>
      <c r="M44" s="296"/>
      <c r="N44" s="296">
        <v>2559100</v>
      </c>
      <c r="O44" s="296">
        <v>23896100</v>
      </c>
      <c r="P44" s="296">
        <v>23869800</v>
      </c>
      <c r="Q44" s="296">
        <v>26428900</v>
      </c>
      <c r="R44" s="296">
        <v>26402600</v>
      </c>
      <c r="S44" s="296">
        <v>0</v>
      </c>
      <c r="T44" s="296">
        <v>2</v>
      </c>
      <c r="U44" s="296">
        <v>0</v>
      </c>
    </row>
    <row r="45" spans="1:21" x14ac:dyDescent="0.25">
      <c r="A45" s="290" t="s">
        <v>326</v>
      </c>
      <c r="B45" s="291" t="s">
        <v>327</v>
      </c>
      <c r="C45" s="292"/>
      <c r="D45" s="292"/>
      <c r="E45" s="292">
        <v>31660000</v>
      </c>
      <c r="F45" s="292">
        <v>31660000</v>
      </c>
      <c r="G45" s="292"/>
      <c r="H45" s="293"/>
      <c r="I45" s="294"/>
      <c r="J45" s="295"/>
      <c r="K45" s="295"/>
      <c r="L45" s="295"/>
      <c r="M45" s="296"/>
      <c r="N45" s="296"/>
      <c r="O45" s="296">
        <v>302440350</v>
      </c>
      <c r="P45" s="296">
        <v>302440350</v>
      </c>
      <c r="Q45" s="296">
        <v>334100350</v>
      </c>
      <c r="R45" s="296">
        <v>334100350</v>
      </c>
      <c r="S45" s="296">
        <v>0</v>
      </c>
      <c r="T45" s="296">
        <v>2</v>
      </c>
      <c r="U45" s="296">
        <v>0</v>
      </c>
    </row>
    <row r="46" spans="1:21" x14ac:dyDescent="0.25">
      <c r="A46" s="290" t="s">
        <v>328</v>
      </c>
      <c r="B46" s="291" t="s">
        <v>329</v>
      </c>
      <c r="C46" s="292"/>
      <c r="D46" s="292"/>
      <c r="E46" s="292">
        <v>5698800</v>
      </c>
      <c r="F46" s="292">
        <v>5698800</v>
      </c>
      <c r="G46" s="292"/>
      <c r="H46" s="293"/>
      <c r="I46" s="294"/>
      <c r="J46" s="295"/>
      <c r="K46" s="295"/>
      <c r="L46" s="295"/>
      <c r="M46" s="296"/>
      <c r="N46" s="296"/>
      <c r="O46" s="296">
        <v>55028025</v>
      </c>
      <c r="P46" s="296">
        <v>55028025</v>
      </c>
      <c r="Q46" s="296">
        <v>60726825</v>
      </c>
      <c r="R46" s="296">
        <v>60726825</v>
      </c>
      <c r="S46" s="296">
        <v>0</v>
      </c>
      <c r="T46" s="296">
        <v>2</v>
      </c>
      <c r="U46" s="296">
        <v>0</v>
      </c>
    </row>
    <row r="47" spans="1:21" x14ac:dyDescent="0.25">
      <c r="A47" s="290" t="s">
        <v>330</v>
      </c>
      <c r="B47" s="291" t="s">
        <v>323</v>
      </c>
      <c r="C47" s="292"/>
      <c r="D47" s="292">
        <v>26000</v>
      </c>
      <c r="E47" s="292">
        <v>633200</v>
      </c>
      <c r="F47" s="292">
        <v>7983200</v>
      </c>
      <c r="G47" s="292"/>
      <c r="H47" s="293">
        <v>7376000</v>
      </c>
      <c r="I47" s="294"/>
      <c r="J47" s="295"/>
      <c r="K47" s="295"/>
      <c r="L47" s="295"/>
      <c r="M47" s="296"/>
      <c r="N47" s="296">
        <v>2962732</v>
      </c>
      <c r="O47" s="296">
        <v>37048039</v>
      </c>
      <c r="P47" s="296">
        <v>34111307</v>
      </c>
      <c r="Q47" s="296">
        <v>37681239</v>
      </c>
      <c r="R47" s="296">
        <v>42094507</v>
      </c>
      <c r="S47" s="296">
        <v>0</v>
      </c>
      <c r="T47" s="296">
        <v>2</v>
      </c>
      <c r="U47" s="296">
        <v>1</v>
      </c>
    </row>
    <row r="48" spans="1:21" x14ac:dyDescent="0.25">
      <c r="A48" s="290" t="s">
        <v>331</v>
      </c>
      <c r="B48" s="291" t="s">
        <v>332</v>
      </c>
      <c r="C48" s="292"/>
      <c r="D48" s="292">
        <v>26000</v>
      </c>
      <c r="E48" s="292">
        <v>633200</v>
      </c>
      <c r="F48" s="292">
        <v>7983200</v>
      </c>
      <c r="G48" s="292"/>
      <c r="H48" s="293">
        <v>7376000</v>
      </c>
      <c r="I48" s="294"/>
      <c r="J48" s="295"/>
      <c r="K48" s="295"/>
      <c r="L48" s="295"/>
      <c r="M48" s="296"/>
      <c r="N48" s="296">
        <v>2962732</v>
      </c>
      <c r="O48" s="296">
        <v>37048039</v>
      </c>
      <c r="P48" s="296">
        <v>34111307</v>
      </c>
      <c r="Q48" s="296">
        <v>37681239</v>
      </c>
      <c r="R48" s="296">
        <v>42094507</v>
      </c>
      <c r="S48" s="296">
        <v>0</v>
      </c>
      <c r="T48" s="296">
        <v>3</v>
      </c>
      <c r="U48" s="296">
        <v>1</v>
      </c>
    </row>
    <row r="49" spans="1:21" x14ac:dyDescent="0.25">
      <c r="A49" s="290" t="s">
        <v>333</v>
      </c>
      <c r="B49" s="291" t="s">
        <v>334</v>
      </c>
      <c r="C49" s="292"/>
      <c r="D49" s="292">
        <v>26000</v>
      </c>
      <c r="E49" s="292">
        <v>633200</v>
      </c>
      <c r="F49" s="292">
        <v>7983200</v>
      </c>
      <c r="G49" s="292"/>
      <c r="H49" s="293">
        <v>7376000</v>
      </c>
      <c r="I49" s="294"/>
      <c r="J49" s="295"/>
      <c r="K49" s="295"/>
      <c r="L49" s="295"/>
      <c r="M49" s="296"/>
      <c r="N49" s="296">
        <v>2962732</v>
      </c>
      <c r="O49" s="296">
        <v>37048039</v>
      </c>
      <c r="P49" s="296">
        <v>34111307</v>
      </c>
      <c r="Q49" s="296">
        <v>37681239</v>
      </c>
      <c r="R49" s="296">
        <v>42094507</v>
      </c>
      <c r="S49" s="296">
        <v>0</v>
      </c>
      <c r="T49" s="296">
        <v>4</v>
      </c>
      <c r="U49" s="296">
        <v>1</v>
      </c>
    </row>
    <row r="50" spans="1:21" x14ac:dyDescent="0.25">
      <c r="A50" s="290" t="s">
        <v>335</v>
      </c>
      <c r="B50" s="291" t="s">
        <v>336</v>
      </c>
      <c r="C50" s="292"/>
      <c r="D50" s="292">
        <v>26000</v>
      </c>
      <c r="E50" s="292">
        <v>633200</v>
      </c>
      <c r="F50" s="292">
        <v>7983200</v>
      </c>
      <c r="G50" s="292"/>
      <c r="H50" s="293">
        <v>7376000</v>
      </c>
      <c r="I50" s="294"/>
      <c r="J50" s="295"/>
      <c r="K50" s="295"/>
      <c r="L50" s="295"/>
      <c r="M50" s="296"/>
      <c r="N50" s="296">
        <v>2962732</v>
      </c>
      <c r="O50" s="296">
        <v>37048039</v>
      </c>
      <c r="P50" s="296">
        <v>34111307</v>
      </c>
      <c r="Q50" s="296">
        <v>37681239</v>
      </c>
      <c r="R50" s="296">
        <v>42094507</v>
      </c>
      <c r="S50" s="296">
        <v>0</v>
      </c>
      <c r="T50" s="296">
        <v>5</v>
      </c>
      <c r="U50" s="296">
        <v>1</v>
      </c>
    </row>
    <row r="51" spans="1:21" x14ac:dyDescent="0.25">
      <c r="A51" s="290" t="s">
        <v>337</v>
      </c>
      <c r="B51" s="291" t="s">
        <v>338</v>
      </c>
      <c r="C51" s="292"/>
      <c r="D51" s="292"/>
      <c r="E51" s="292">
        <v>1266400</v>
      </c>
      <c r="F51" s="292">
        <v>1266400</v>
      </c>
      <c r="G51" s="292"/>
      <c r="H51" s="293"/>
      <c r="I51" s="294"/>
      <c r="J51" s="295"/>
      <c r="K51" s="295"/>
      <c r="L51" s="295"/>
      <c r="M51" s="296"/>
      <c r="N51" s="296"/>
      <c r="O51" s="296">
        <v>23869800</v>
      </c>
      <c r="P51" s="296">
        <v>23869800</v>
      </c>
      <c r="Q51" s="296">
        <v>25136200</v>
      </c>
      <c r="R51" s="296">
        <v>25136200</v>
      </c>
      <c r="S51" s="296">
        <v>0</v>
      </c>
      <c r="T51" s="296">
        <v>2</v>
      </c>
      <c r="U51" s="296">
        <v>0</v>
      </c>
    </row>
    <row r="52" spans="1:21" x14ac:dyDescent="0.25">
      <c r="A52" s="283" t="s">
        <v>339</v>
      </c>
      <c r="B52" s="284" t="s">
        <v>340</v>
      </c>
      <c r="C52" s="285"/>
      <c r="D52" s="285">
        <v>1959410000</v>
      </c>
      <c r="E52" s="285"/>
      <c r="F52" s="285"/>
      <c r="G52" s="285"/>
      <c r="H52" s="286">
        <v>1959410000</v>
      </c>
      <c r="I52" s="287"/>
      <c r="J52" s="288"/>
      <c r="K52" s="288"/>
      <c r="L52" s="288"/>
      <c r="M52" s="289"/>
      <c r="N52" s="289">
        <v>1959410000</v>
      </c>
      <c r="O52" s="289"/>
      <c r="P52" s="289"/>
      <c r="Q52" s="289"/>
      <c r="R52" s="289"/>
      <c r="S52" s="289">
        <v>1</v>
      </c>
      <c r="T52" s="289">
        <v>1</v>
      </c>
      <c r="U52" s="289">
        <v>0</v>
      </c>
    </row>
    <row r="53" spans="1:21" x14ac:dyDescent="0.25">
      <c r="A53" s="290" t="s">
        <v>341</v>
      </c>
      <c r="B53" s="291" t="s">
        <v>342</v>
      </c>
      <c r="C53" s="292"/>
      <c r="D53" s="292">
        <v>1959410000</v>
      </c>
      <c r="E53" s="292"/>
      <c r="F53" s="292"/>
      <c r="G53" s="292"/>
      <c r="H53" s="293">
        <v>1959410000</v>
      </c>
      <c r="I53" s="294"/>
      <c r="J53" s="295"/>
      <c r="K53" s="295"/>
      <c r="L53" s="295"/>
      <c r="M53" s="296"/>
      <c r="N53" s="296">
        <v>1959410000</v>
      </c>
      <c r="O53" s="296"/>
      <c r="P53" s="296"/>
      <c r="Q53" s="296"/>
      <c r="R53" s="296"/>
      <c r="S53" s="296">
        <v>0</v>
      </c>
      <c r="T53" s="296">
        <v>2</v>
      </c>
      <c r="U53" s="296">
        <v>0</v>
      </c>
    </row>
    <row r="54" spans="1:21" x14ac:dyDescent="0.25">
      <c r="A54" s="290" t="s">
        <v>343</v>
      </c>
      <c r="B54" s="291" t="s">
        <v>344</v>
      </c>
      <c r="C54" s="292"/>
      <c r="D54" s="292">
        <v>1959410000</v>
      </c>
      <c r="E54" s="292"/>
      <c r="F54" s="292"/>
      <c r="G54" s="292"/>
      <c r="H54" s="293">
        <v>1959410000</v>
      </c>
      <c r="I54" s="294"/>
      <c r="J54" s="295"/>
      <c r="K54" s="295"/>
      <c r="L54" s="295"/>
      <c r="M54" s="296"/>
      <c r="N54" s="296">
        <v>1959410000</v>
      </c>
      <c r="O54" s="296"/>
      <c r="P54" s="296"/>
      <c r="Q54" s="296"/>
      <c r="R54" s="296"/>
      <c r="S54" s="296">
        <v>0</v>
      </c>
      <c r="T54" s="296">
        <v>3</v>
      </c>
      <c r="U54" s="296">
        <v>0</v>
      </c>
    </row>
    <row r="55" spans="1:21" x14ac:dyDescent="0.25">
      <c r="A55" s="283" t="s">
        <v>345</v>
      </c>
      <c r="B55" s="284" t="s">
        <v>346</v>
      </c>
      <c r="C55" s="285"/>
      <c r="D55" s="285">
        <v>2806990795</v>
      </c>
      <c r="E55" s="285"/>
      <c r="F55" s="285">
        <v>151449760</v>
      </c>
      <c r="G55" s="285"/>
      <c r="H55" s="286">
        <v>2958440555</v>
      </c>
      <c r="I55" s="287"/>
      <c r="J55" s="288"/>
      <c r="K55" s="288"/>
      <c r="L55" s="288"/>
      <c r="M55" s="289"/>
      <c r="N55" s="289">
        <v>1791210466</v>
      </c>
      <c r="O55" s="289"/>
      <c r="P55" s="289">
        <v>1015780329</v>
      </c>
      <c r="Q55" s="289"/>
      <c r="R55" s="289">
        <v>1167230089</v>
      </c>
      <c r="S55" s="289">
        <v>1</v>
      </c>
      <c r="T55" s="289">
        <v>1</v>
      </c>
      <c r="U55" s="289">
        <v>0</v>
      </c>
    </row>
    <row r="56" spans="1:21" x14ac:dyDescent="0.25">
      <c r="A56" s="290" t="s">
        <v>347</v>
      </c>
      <c r="B56" s="291" t="s">
        <v>348</v>
      </c>
      <c r="C56" s="292"/>
      <c r="D56" s="292">
        <v>1791210466</v>
      </c>
      <c r="E56" s="292"/>
      <c r="F56" s="292"/>
      <c r="G56" s="292"/>
      <c r="H56" s="293">
        <v>1791210466</v>
      </c>
      <c r="I56" s="294"/>
      <c r="J56" s="295"/>
      <c r="K56" s="295"/>
      <c r="L56" s="295"/>
      <c r="M56" s="296"/>
      <c r="N56" s="296">
        <v>1791210466</v>
      </c>
      <c r="O56" s="296"/>
      <c r="P56" s="296"/>
      <c r="Q56" s="296"/>
      <c r="R56" s="296"/>
      <c r="S56" s="296">
        <v>0</v>
      </c>
      <c r="T56" s="296">
        <v>2</v>
      </c>
      <c r="U56" s="296">
        <v>0</v>
      </c>
    </row>
    <row r="57" spans="1:21" x14ac:dyDescent="0.25">
      <c r="A57" s="290" t="s">
        <v>349</v>
      </c>
      <c r="B57" s="291" t="s">
        <v>350</v>
      </c>
      <c r="C57" s="292"/>
      <c r="D57" s="292">
        <v>1015780329</v>
      </c>
      <c r="E57" s="292"/>
      <c r="F57" s="292">
        <v>151449760</v>
      </c>
      <c r="G57" s="292"/>
      <c r="H57" s="293">
        <v>1167230089</v>
      </c>
      <c r="I57" s="294"/>
      <c r="J57" s="295"/>
      <c r="K57" s="295"/>
      <c r="L57" s="295"/>
      <c r="M57" s="296"/>
      <c r="N57" s="296"/>
      <c r="O57" s="296"/>
      <c r="P57" s="296">
        <v>1015780329</v>
      </c>
      <c r="Q57" s="296"/>
      <c r="R57" s="296">
        <v>1167230089</v>
      </c>
      <c r="S57" s="296">
        <v>0</v>
      </c>
      <c r="T57" s="296">
        <v>2</v>
      </c>
      <c r="U57" s="296">
        <v>0</v>
      </c>
    </row>
    <row r="58" spans="1:21" x14ac:dyDescent="0.25">
      <c r="A58" s="283" t="s">
        <v>351</v>
      </c>
      <c r="B58" s="284" t="s">
        <v>352</v>
      </c>
      <c r="C58" s="285"/>
      <c r="D58" s="285"/>
      <c r="E58" s="285">
        <v>428226216</v>
      </c>
      <c r="F58" s="285">
        <v>428226216</v>
      </c>
      <c r="G58" s="285"/>
      <c r="H58" s="286"/>
      <c r="I58" s="287"/>
      <c r="J58" s="288"/>
      <c r="K58" s="288"/>
      <c r="L58" s="288"/>
      <c r="M58" s="289"/>
      <c r="N58" s="289"/>
      <c r="O58" s="289">
        <v>4040219062</v>
      </c>
      <c r="P58" s="289">
        <v>4040219062</v>
      </c>
      <c r="Q58" s="289">
        <v>4468445278</v>
      </c>
      <c r="R58" s="289">
        <v>4468445278</v>
      </c>
      <c r="S58" s="289">
        <v>1</v>
      </c>
      <c r="T58" s="289">
        <v>1</v>
      </c>
      <c r="U58" s="289">
        <v>0</v>
      </c>
    </row>
    <row r="59" spans="1:21" x14ac:dyDescent="0.25">
      <c r="A59" s="290" t="s">
        <v>353</v>
      </c>
      <c r="B59" s="291" t="s">
        <v>354</v>
      </c>
      <c r="C59" s="292"/>
      <c r="D59" s="292"/>
      <c r="E59" s="292">
        <v>428226216</v>
      </c>
      <c r="F59" s="292">
        <v>428226216</v>
      </c>
      <c r="G59" s="292"/>
      <c r="H59" s="293"/>
      <c r="I59" s="294"/>
      <c r="J59" s="295"/>
      <c r="K59" s="295"/>
      <c r="L59" s="295"/>
      <c r="M59" s="296"/>
      <c r="N59" s="296"/>
      <c r="O59" s="296">
        <v>4040219062</v>
      </c>
      <c r="P59" s="296">
        <v>4040219062</v>
      </c>
      <c r="Q59" s="296">
        <v>4468445278</v>
      </c>
      <c r="R59" s="296">
        <v>4468445278</v>
      </c>
      <c r="S59" s="296">
        <v>0</v>
      </c>
      <c r="T59" s="296">
        <v>2</v>
      </c>
      <c r="U59" s="296">
        <v>0</v>
      </c>
    </row>
    <row r="60" spans="1:21" x14ac:dyDescent="0.25">
      <c r="A60" s="290" t="s">
        <v>355</v>
      </c>
      <c r="B60" s="291" t="s">
        <v>356</v>
      </c>
      <c r="C60" s="292"/>
      <c r="D60" s="292"/>
      <c r="E60" s="292">
        <v>428226216</v>
      </c>
      <c r="F60" s="292">
        <v>428226216</v>
      </c>
      <c r="G60" s="292"/>
      <c r="H60" s="293"/>
      <c r="I60" s="294"/>
      <c r="J60" s="295"/>
      <c r="K60" s="295"/>
      <c r="L60" s="295"/>
      <c r="M60" s="296"/>
      <c r="N60" s="296"/>
      <c r="O60" s="296">
        <v>4040219062</v>
      </c>
      <c r="P60" s="296">
        <v>4040219062</v>
      </c>
      <c r="Q60" s="296">
        <v>4468445278</v>
      </c>
      <c r="R60" s="296">
        <v>4468445278</v>
      </c>
      <c r="S60" s="296">
        <v>0</v>
      </c>
      <c r="T60" s="296">
        <v>3</v>
      </c>
      <c r="U60" s="296">
        <v>0</v>
      </c>
    </row>
    <row r="61" spans="1:21" x14ac:dyDescent="0.25">
      <c r="A61" s="283" t="s">
        <v>357</v>
      </c>
      <c r="B61" s="284" t="s">
        <v>358</v>
      </c>
      <c r="C61" s="285"/>
      <c r="D61" s="285"/>
      <c r="E61" s="285">
        <v>5467757</v>
      </c>
      <c r="F61" s="285">
        <v>5467757</v>
      </c>
      <c r="G61" s="285"/>
      <c r="H61" s="286"/>
      <c r="I61" s="287"/>
      <c r="J61" s="288"/>
      <c r="K61" s="288"/>
      <c r="L61" s="288"/>
      <c r="M61" s="289"/>
      <c r="N61" s="289"/>
      <c r="O61" s="289">
        <v>48015213</v>
      </c>
      <c r="P61" s="289">
        <v>48015213</v>
      </c>
      <c r="Q61" s="289">
        <v>53482970</v>
      </c>
      <c r="R61" s="289">
        <v>53482970</v>
      </c>
      <c r="S61" s="289">
        <v>1</v>
      </c>
      <c r="T61" s="289">
        <v>1</v>
      </c>
      <c r="U61" s="289">
        <v>0</v>
      </c>
    </row>
    <row r="62" spans="1:21" x14ac:dyDescent="0.25">
      <c r="A62" s="290" t="s">
        <v>359</v>
      </c>
      <c r="B62" s="291" t="s">
        <v>360</v>
      </c>
      <c r="C62" s="292"/>
      <c r="D62" s="292"/>
      <c r="E62" s="292">
        <v>5467757</v>
      </c>
      <c r="F62" s="292">
        <v>5467757</v>
      </c>
      <c r="G62" s="292"/>
      <c r="H62" s="293"/>
      <c r="I62" s="294"/>
      <c r="J62" s="295"/>
      <c r="K62" s="295"/>
      <c r="L62" s="295"/>
      <c r="M62" s="296"/>
      <c r="N62" s="296"/>
      <c r="O62" s="296">
        <v>45114865</v>
      </c>
      <c r="P62" s="296">
        <v>45114865</v>
      </c>
      <c r="Q62" s="296">
        <v>50582622</v>
      </c>
      <c r="R62" s="296">
        <v>50582622</v>
      </c>
      <c r="S62" s="296">
        <v>0</v>
      </c>
      <c r="T62" s="296">
        <v>2</v>
      </c>
      <c r="U62" s="296">
        <v>0</v>
      </c>
    </row>
    <row r="63" spans="1:21" x14ac:dyDescent="0.25">
      <c r="A63" s="283" t="s">
        <v>361</v>
      </c>
      <c r="B63" s="284" t="s">
        <v>362</v>
      </c>
      <c r="C63" s="285"/>
      <c r="D63" s="285"/>
      <c r="E63" s="285">
        <v>141400959</v>
      </c>
      <c r="F63" s="285">
        <v>141400959</v>
      </c>
      <c r="G63" s="285"/>
      <c r="H63" s="286"/>
      <c r="I63" s="287"/>
      <c r="J63" s="288"/>
      <c r="K63" s="288"/>
      <c r="L63" s="288"/>
      <c r="M63" s="289"/>
      <c r="N63" s="289"/>
      <c r="O63" s="289">
        <v>1531375018</v>
      </c>
      <c r="P63" s="289">
        <v>1531375018</v>
      </c>
      <c r="Q63" s="289">
        <v>1672775977</v>
      </c>
      <c r="R63" s="289">
        <v>1672775977</v>
      </c>
      <c r="S63" s="289">
        <v>1</v>
      </c>
      <c r="T63" s="289">
        <v>1</v>
      </c>
      <c r="U63" s="289">
        <v>0</v>
      </c>
    </row>
    <row r="64" spans="1:21" x14ac:dyDescent="0.25">
      <c r="A64" s="283" t="s">
        <v>363</v>
      </c>
      <c r="B64" s="284" t="s">
        <v>364</v>
      </c>
      <c r="C64" s="285"/>
      <c r="D64" s="285"/>
      <c r="E64" s="285">
        <v>66931634</v>
      </c>
      <c r="F64" s="285">
        <v>66931634</v>
      </c>
      <c r="G64" s="285"/>
      <c r="H64" s="286"/>
      <c r="I64" s="287"/>
      <c r="J64" s="288"/>
      <c r="K64" s="288"/>
      <c r="L64" s="288"/>
      <c r="M64" s="289"/>
      <c r="N64" s="289"/>
      <c r="O64" s="289">
        <v>556678109</v>
      </c>
      <c r="P64" s="289">
        <v>556678109</v>
      </c>
      <c r="Q64" s="289">
        <v>623609743</v>
      </c>
      <c r="R64" s="289">
        <v>623609743</v>
      </c>
      <c r="S64" s="289">
        <v>1</v>
      </c>
      <c r="T64" s="289">
        <v>1</v>
      </c>
      <c r="U64" s="289">
        <v>0</v>
      </c>
    </row>
    <row r="65" spans="1:21" x14ac:dyDescent="0.25">
      <c r="A65" s="290" t="s">
        <v>365</v>
      </c>
      <c r="B65" s="291" t="s">
        <v>366</v>
      </c>
      <c r="C65" s="292"/>
      <c r="D65" s="292"/>
      <c r="E65" s="292">
        <v>13494367</v>
      </c>
      <c r="F65" s="292">
        <v>13494367</v>
      </c>
      <c r="G65" s="292"/>
      <c r="H65" s="293"/>
      <c r="I65" s="294"/>
      <c r="J65" s="295"/>
      <c r="K65" s="295"/>
      <c r="L65" s="295"/>
      <c r="M65" s="296"/>
      <c r="N65" s="296"/>
      <c r="O65" s="296">
        <v>122717487</v>
      </c>
      <c r="P65" s="296">
        <v>122717487</v>
      </c>
      <c r="Q65" s="296">
        <v>136211854</v>
      </c>
      <c r="R65" s="296">
        <v>136211854</v>
      </c>
      <c r="S65" s="296">
        <v>0</v>
      </c>
      <c r="T65" s="296">
        <v>2</v>
      </c>
      <c r="U65" s="296">
        <v>0</v>
      </c>
    </row>
    <row r="66" spans="1:21" x14ac:dyDescent="0.25">
      <c r="A66" s="290" t="s">
        <v>367</v>
      </c>
      <c r="B66" s="291" t="s">
        <v>368</v>
      </c>
      <c r="C66" s="292"/>
      <c r="D66" s="292"/>
      <c r="E66" s="292">
        <v>7828800</v>
      </c>
      <c r="F66" s="292">
        <v>7828800</v>
      </c>
      <c r="G66" s="292"/>
      <c r="H66" s="293"/>
      <c r="I66" s="294"/>
      <c r="J66" s="295"/>
      <c r="K66" s="295"/>
      <c r="L66" s="295"/>
      <c r="M66" s="296"/>
      <c r="N66" s="296"/>
      <c r="O66" s="296">
        <v>66347200</v>
      </c>
      <c r="P66" s="296">
        <v>66347200</v>
      </c>
      <c r="Q66" s="296">
        <v>74176000</v>
      </c>
      <c r="R66" s="296">
        <v>74176000</v>
      </c>
      <c r="S66" s="296">
        <v>0</v>
      </c>
      <c r="T66" s="296">
        <v>2</v>
      </c>
      <c r="U66" s="296">
        <v>0</v>
      </c>
    </row>
    <row r="67" spans="1:21" x14ac:dyDescent="0.25">
      <c r="A67" s="290" t="s">
        <v>369</v>
      </c>
      <c r="B67" s="291" t="s">
        <v>370</v>
      </c>
      <c r="C67" s="292"/>
      <c r="D67" s="292"/>
      <c r="E67" s="292">
        <v>45608467</v>
      </c>
      <c r="F67" s="292">
        <v>45608467</v>
      </c>
      <c r="G67" s="292"/>
      <c r="H67" s="293"/>
      <c r="I67" s="294"/>
      <c r="J67" s="295"/>
      <c r="K67" s="295"/>
      <c r="L67" s="295"/>
      <c r="M67" s="296"/>
      <c r="N67" s="296"/>
      <c r="O67" s="296">
        <v>367613422</v>
      </c>
      <c r="P67" s="296">
        <v>367613422</v>
      </c>
      <c r="Q67" s="296">
        <v>413221889</v>
      </c>
      <c r="R67" s="296">
        <v>413221889</v>
      </c>
      <c r="S67" s="296">
        <v>0</v>
      </c>
      <c r="T67" s="296">
        <v>2</v>
      </c>
      <c r="U67" s="296">
        <v>0</v>
      </c>
    </row>
    <row r="68" spans="1:21" x14ac:dyDescent="0.25">
      <c r="A68" s="283" t="s">
        <v>371</v>
      </c>
      <c r="B68" s="284" t="s">
        <v>372</v>
      </c>
      <c r="C68" s="285"/>
      <c r="D68" s="285"/>
      <c r="E68" s="285">
        <v>208332593</v>
      </c>
      <c r="F68" s="285">
        <v>208332593</v>
      </c>
      <c r="G68" s="285"/>
      <c r="H68" s="286"/>
      <c r="I68" s="287"/>
      <c r="J68" s="288"/>
      <c r="K68" s="288"/>
      <c r="L68" s="288"/>
      <c r="M68" s="289"/>
      <c r="N68" s="289"/>
      <c r="O68" s="289">
        <v>2088053127</v>
      </c>
      <c r="P68" s="289">
        <v>2088053127</v>
      </c>
      <c r="Q68" s="289">
        <v>2296385720</v>
      </c>
      <c r="R68" s="289">
        <v>2296385720</v>
      </c>
      <c r="S68" s="289">
        <v>1</v>
      </c>
      <c r="T68" s="289">
        <v>1</v>
      </c>
      <c r="U68" s="289">
        <v>0</v>
      </c>
    </row>
    <row r="69" spans="1:21" x14ac:dyDescent="0.25">
      <c r="A69" s="290" t="s">
        <v>373</v>
      </c>
      <c r="B69" s="291" t="s">
        <v>374</v>
      </c>
      <c r="C69" s="292"/>
      <c r="D69" s="292"/>
      <c r="E69" s="292">
        <v>208332593</v>
      </c>
      <c r="F69" s="292">
        <v>208332593</v>
      </c>
      <c r="G69" s="292"/>
      <c r="H69" s="293"/>
      <c r="I69" s="294"/>
      <c r="J69" s="295"/>
      <c r="K69" s="295"/>
      <c r="L69" s="295"/>
      <c r="M69" s="296"/>
      <c r="N69" s="296"/>
      <c r="O69" s="296">
        <v>2088053127</v>
      </c>
      <c r="P69" s="296">
        <v>2088053127</v>
      </c>
      <c r="Q69" s="296">
        <v>2296385720</v>
      </c>
      <c r="R69" s="296">
        <v>2296385720</v>
      </c>
      <c r="S69" s="296">
        <v>0</v>
      </c>
      <c r="T69" s="296">
        <v>2</v>
      </c>
      <c r="U69" s="296">
        <v>0</v>
      </c>
    </row>
    <row r="70" spans="1:21" x14ac:dyDescent="0.25">
      <c r="A70" s="283" t="s">
        <v>375</v>
      </c>
      <c r="B70" s="284" t="s">
        <v>376</v>
      </c>
      <c r="C70" s="285"/>
      <c r="D70" s="285"/>
      <c r="E70" s="285">
        <v>872740</v>
      </c>
      <c r="F70" s="285">
        <v>872740</v>
      </c>
      <c r="G70" s="285"/>
      <c r="H70" s="286"/>
      <c r="I70" s="287"/>
      <c r="J70" s="288"/>
      <c r="K70" s="288"/>
      <c r="L70" s="288"/>
      <c r="M70" s="289"/>
      <c r="N70" s="289"/>
      <c r="O70" s="289">
        <v>29267919</v>
      </c>
      <c r="P70" s="289">
        <v>29267919</v>
      </c>
      <c r="Q70" s="289">
        <v>30140659</v>
      </c>
      <c r="R70" s="289">
        <v>30140659</v>
      </c>
      <c r="S70" s="289">
        <v>1</v>
      </c>
      <c r="T70" s="289">
        <v>1</v>
      </c>
      <c r="U70" s="289">
        <v>0</v>
      </c>
    </row>
    <row r="71" spans="1:21" x14ac:dyDescent="0.25">
      <c r="A71" s="290" t="s">
        <v>377</v>
      </c>
      <c r="B71" s="291" t="s">
        <v>378</v>
      </c>
      <c r="C71" s="292"/>
      <c r="D71" s="292"/>
      <c r="E71" s="292">
        <v>872740</v>
      </c>
      <c r="F71" s="292">
        <v>872740</v>
      </c>
      <c r="G71" s="292"/>
      <c r="H71" s="293"/>
      <c r="I71" s="294"/>
      <c r="J71" s="295"/>
      <c r="K71" s="295"/>
      <c r="L71" s="295"/>
      <c r="M71" s="296"/>
      <c r="N71" s="296"/>
      <c r="O71" s="296">
        <v>29267919</v>
      </c>
      <c r="P71" s="296">
        <v>29267919</v>
      </c>
      <c r="Q71" s="296">
        <v>30140659</v>
      </c>
      <c r="R71" s="296">
        <v>30140659</v>
      </c>
      <c r="S71" s="296">
        <v>0</v>
      </c>
      <c r="T71" s="296">
        <v>2</v>
      </c>
      <c r="U71" s="296">
        <v>0</v>
      </c>
    </row>
    <row r="72" spans="1:21" x14ac:dyDescent="0.25">
      <c r="A72" s="283" t="s">
        <v>379</v>
      </c>
      <c r="B72" s="284" t="s">
        <v>380</v>
      </c>
      <c r="C72" s="285"/>
      <c r="D72" s="285"/>
      <c r="E72" s="285">
        <v>73038880</v>
      </c>
      <c r="F72" s="285">
        <v>73038880</v>
      </c>
      <c r="G72" s="285"/>
      <c r="H72" s="286"/>
      <c r="I72" s="287"/>
      <c r="J72" s="288"/>
      <c r="K72" s="288"/>
      <c r="L72" s="288"/>
      <c r="M72" s="289"/>
      <c r="N72" s="289"/>
      <c r="O72" s="289">
        <v>699761326</v>
      </c>
      <c r="P72" s="289">
        <v>699761326</v>
      </c>
      <c r="Q72" s="289">
        <v>772800206</v>
      </c>
      <c r="R72" s="289">
        <v>772800206</v>
      </c>
      <c r="S72" s="289">
        <v>1</v>
      </c>
      <c r="T72" s="289">
        <v>1</v>
      </c>
      <c r="U72" s="289">
        <v>0</v>
      </c>
    </row>
    <row r="73" spans="1:21" x14ac:dyDescent="0.25">
      <c r="A73" s="290" t="s">
        <v>381</v>
      </c>
      <c r="B73" s="291" t="s">
        <v>382</v>
      </c>
      <c r="C73" s="292"/>
      <c r="D73" s="292"/>
      <c r="E73" s="292">
        <v>42597365</v>
      </c>
      <c r="F73" s="292">
        <v>42597365</v>
      </c>
      <c r="G73" s="292"/>
      <c r="H73" s="293"/>
      <c r="I73" s="294"/>
      <c r="J73" s="295"/>
      <c r="K73" s="295"/>
      <c r="L73" s="295"/>
      <c r="M73" s="296"/>
      <c r="N73" s="296"/>
      <c r="O73" s="296">
        <v>430101768</v>
      </c>
      <c r="P73" s="296">
        <v>430101768</v>
      </c>
      <c r="Q73" s="296">
        <v>472699133</v>
      </c>
      <c r="R73" s="296">
        <v>472699133</v>
      </c>
      <c r="S73" s="296">
        <v>0</v>
      </c>
      <c r="T73" s="296">
        <v>2</v>
      </c>
      <c r="U73" s="296">
        <v>0</v>
      </c>
    </row>
    <row r="74" spans="1:21" x14ac:dyDescent="0.25">
      <c r="A74" s="290" t="s">
        <v>383</v>
      </c>
      <c r="B74" s="291" t="s">
        <v>384</v>
      </c>
      <c r="C74" s="292"/>
      <c r="D74" s="292"/>
      <c r="E74" s="292">
        <v>325682</v>
      </c>
      <c r="F74" s="292">
        <v>325682</v>
      </c>
      <c r="G74" s="292"/>
      <c r="H74" s="293"/>
      <c r="I74" s="294"/>
      <c r="J74" s="295"/>
      <c r="K74" s="295"/>
      <c r="L74" s="295"/>
      <c r="M74" s="296"/>
      <c r="N74" s="296"/>
      <c r="O74" s="296">
        <v>1970419</v>
      </c>
      <c r="P74" s="296">
        <v>1970419</v>
      </c>
      <c r="Q74" s="296">
        <v>2296101</v>
      </c>
      <c r="R74" s="296">
        <v>2296101</v>
      </c>
      <c r="S74" s="296">
        <v>0</v>
      </c>
      <c r="T74" s="296">
        <v>2</v>
      </c>
      <c r="U74" s="296">
        <v>0</v>
      </c>
    </row>
    <row r="75" spans="1:21" x14ac:dyDescent="0.25">
      <c r="A75" s="290" t="s">
        <v>385</v>
      </c>
      <c r="B75" s="291" t="s">
        <v>370</v>
      </c>
      <c r="C75" s="292"/>
      <c r="D75" s="292"/>
      <c r="E75" s="292">
        <v>8970569</v>
      </c>
      <c r="F75" s="292">
        <v>8970569</v>
      </c>
      <c r="G75" s="292"/>
      <c r="H75" s="293"/>
      <c r="I75" s="294"/>
      <c r="J75" s="295"/>
      <c r="K75" s="295"/>
      <c r="L75" s="295"/>
      <c r="M75" s="296"/>
      <c r="N75" s="296"/>
      <c r="O75" s="296">
        <v>54048131</v>
      </c>
      <c r="P75" s="296">
        <v>54048131</v>
      </c>
      <c r="Q75" s="296">
        <v>63018700</v>
      </c>
      <c r="R75" s="296">
        <v>63018700</v>
      </c>
      <c r="S75" s="296">
        <v>0</v>
      </c>
      <c r="T75" s="296">
        <v>2</v>
      </c>
      <c r="U75" s="296">
        <v>0</v>
      </c>
    </row>
    <row r="76" spans="1:21" x14ac:dyDescent="0.25">
      <c r="A76" s="290" t="s">
        <v>386</v>
      </c>
      <c r="B76" s="291" t="s">
        <v>387</v>
      </c>
      <c r="C76" s="292"/>
      <c r="D76" s="292"/>
      <c r="E76" s="292">
        <v>21145264</v>
      </c>
      <c r="F76" s="292">
        <v>21145264</v>
      </c>
      <c r="G76" s="292"/>
      <c r="H76" s="293"/>
      <c r="I76" s="294"/>
      <c r="J76" s="295"/>
      <c r="K76" s="295"/>
      <c r="L76" s="295"/>
      <c r="M76" s="296"/>
      <c r="N76" s="296"/>
      <c r="O76" s="296">
        <v>203550190</v>
      </c>
      <c r="P76" s="296">
        <v>203550190</v>
      </c>
      <c r="Q76" s="296">
        <v>224695454</v>
      </c>
      <c r="R76" s="296">
        <v>224695454</v>
      </c>
      <c r="S76" s="296">
        <v>0</v>
      </c>
      <c r="T76" s="296">
        <v>2</v>
      </c>
      <c r="U76" s="296">
        <v>0</v>
      </c>
    </row>
    <row r="77" spans="1:21" ht="14.4" thickBot="1" x14ac:dyDescent="0.3">
      <c r="A77" s="297" t="s">
        <v>388</v>
      </c>
      <c r="B77" s="298" t="s">
        <v>389</v>
      </c>
      <c r="C77" s="299"/>
      <c r="D77" s="299"/>
      <c r="E77" s="299">
        <v>433693973</v>
      </c>
      <c r="F77" s="299">
        <v>433693973</v>
      </c>
      <c r="G77" s="299"/>
      <c r="H77" s="300"/>
      <c r="I77" s="287"/>
      <c r="J77" s="288"/>
      <c r="K77" s="288"/>
      <c r="L77" s="288"/>
      <c r="M77" s="289"/>
      <c r="N77" s="289"/>
      <c r="O77" s="289">
        <v>4088234275</v>
      </c>
      <c r="P77" s="289">
        <v>4088234275</v>
      </c>
      <c r="Q77" s="289">
        <v>4521928248</v>
      </c>
      <c r="R77" s="289">
        <v>4521928248</v>
      </c>
      <c r="S77" s="289">
        <v>1</v>
      </c>
      <c r="T77" s="289">
        <v>1</v>
      </c>
      <c r="U77" s="289">
        <v>0</v>
      </c>
    </row>
    <row r="78" spans="1:21" ht="14.4" thickTop="1" x14ac:dyDescent="0.25">
      <c r="A78" s="301"/>
      <c r="B78" s="301"/>
      <c r="C78" s="296"/>
      <c r="D78" s="296"/>
      <c r="E78" s="296"/>
      <c r="F78" s="296"/>
      <c r="G78" s="296"/>
      <c r="H78" s="296"/>
      <c r="I78" s="294"/>
      <c r="J78" s="295"/>
      <c r="K78" s="295"/>
      <c r="L78" s="295"/>
      <c r="M78" s="296"/>
      <c r="N78" s="296"/>
      <c r="O78" s="296"/>
      <c r="P78" s="296"/>
      <c r="Q78" s="296"/>
      <c r="R78" s="296"/>
      <c r="S78" s="296"/>
      <c r="T78" s="296"/>
      <c r="U78" s="296"/>
    </row>
    <row r="79" spans="1:21" x14ac:dyDescent="0.25">
      <c r="A79" s="301"/>
      <c r="B79" s="302" t="s">
        <v>390</v>
      </c>
      <c r="C79" s="289" t="s">
        <v>513</v>
      </c>
      <c r="D79" s="289" t="s">
        <v>513</v>
      </c>
      <c r="E79" s="289" t="s">
        <v>514</v>
      </c>
      <c r="F79" s="289" t="s">
        <v>514</v>
      </c>
      <c r="G79" s="289" t="s">
        <v>515</v>
      </c>
      <c r="H79" s="289" t="s">
        <v>515</v>
      </c>
      <c r="I79" s="294"/>
      <c r="J79" s="295"/>
      <c r="K79" s="295"/>
      <c r="L79" s="295"/>
      <c r="M79" s="289" t="s">
        <v>516</v>
      </c>
      <c r="N79" s="289" t="s">
        <v>516</v>
      </c>
      <c r="O79" s="289" t="s">
        <v>517</v>
      </c>
      <c r="P79" s="289" t="s">
        <v>517</v>
      </c>
      <c r="Q79" s="289" t="s">
        <v>518</v>
      </c>
      <c r="R79" s="289" t="s">
        <v>518</v>
      </c>
      <c r="S79" s="301"/>
      <c r="T79" s="301"/>
      <c r="U79" s="30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5"/>
  <dimension ref="A1:E65"/>
  <sheetViews>
    <sheetView workbookViewId="0">
      <selection activeCell="C17" sqref="C17"/>
    </sheetView>
  </sheetViews>
  <sheetFormatPr defaultColWidth="9.09765625" defaultRowHeight="13.8" x14ac:dyDescent="0.25"/>
  <cols>
    <col min="1" max="1" width="10.69921875" style="25" customWidth="1"/>
    <col min="2" max="2" width="52.69921875" style="25" customWidth="1"/>
    <col min="3" max="3" width="17.69921875" style="25" customWidth="1"/>
    <col min="4" max="4" width="48" style="25" customWidth="1"/>
    <col min="5" max="16384" width="9.09765625" style="25"/>
  </cols>
  <sheetData>
    <row r="1" spans="1:4" x14ac:dyDescent="0.25">
      <c r="A1" s="90" t="s">
        <v>190</v>
      </c>
      <c r="B1" s="92"/>
      <c r="C1" s="98"/>
      <c r="D1" s="98"/>
    </row>
    <row r="2" spans="1:4" x14ac:dyDescent="0.25">
      <c r="A2" s="91"/>
      <c r="B2" s="92"/>
      <c r="C2" s="93" t="s">
        <v>191</v>
      </c>
      <c r="D2" s="95" t="s">
        <v>128</v>
      </c>
    </row>
    <row r="3" spans="1:4" x14ac:dyDescent="0.25">
      <c r="A3" s="90" t="s">
        <v>210</v>
      </c>
      <c r="B3" s="92"/>
      <c r="C3" s="93" t="s">
        <v>192</v>
      </c>
      <c r="D3" s="94" t="s">
        <v>127</v>
      </c>
    </row>
    <row r="4" spans="1:4" x14ac:dyDescent="0.25">
      <c r="A4" s="92"/>
      <c r="B4" s="92"/>
      <c r="C4" s="93" t="s">
        <v>193</v>
      </c>
      <c r="D4" s="95" t="s">
        <v>127</v>
      </c>
    </row>
    <row r="5" spans="1:4" x14ac:dyDescent="0.25">
      <c r="A5" s="620" t="s">
        <v>194</v>
      </c>
      <c r="B5" s="620"/>
      <c r="C5" s="93" t="s">
        <v>195</v>
      </c>
      <c r="D5" s="96">
        <v>44518</v>
      </c>
    </row>
    <row r="6" spans="1:4" x14ac:dyDescent="0.25">
      <c r="A6" s="620"/>
      <c r="B6" s="620"/>
      <c r="C6" s="95" t="s">
        <v>196</v>
      </c>
      <c r="D6" s="97">
        <v>44470</v>
      </c>
    </row>
    <row r="7" spans="1:4" x14ac:dyDescent="0.25">
      <c r="A7" s="620"/>
      <c r="B7" s="620"/>
      <c r="C7" s="98"/>
      <c r="D7" s="99"/>
    </row>
    <row r="8" spans="1:4" ht="14.4" thickBot="1" x14ac:dyDescent="0.3">
      <c r="A8" s="100"/>
      <c r="B8" s="100"/>
      <c r="C8" s="122"/>
      <c r="D8" s="122"/>
    </row>
    <row r="9" spans="1:4" ht="14.4" thickTop="1" x14ac:dyDescent="0.25">
      <c r="A9" s="172" t="s">
        <v>197</v>
      </c>
      <c r="B9" s="123" t="s">
        <v>198</v>
      </c>
      <c r="C9" s="621" t="s">
        <v>199</v>
      </c>
      <c r="D9" s="622"/>
    </row>
    <row r="10" spans="1:4" x14ac:dyDescent="0.25">
      <c r="A10" s="173">
        <v>111</v>
      </c>
      <c r="B10" s="124" t="s">
        <v>211</v>
      </c>
      <c r="C10" s="623"/>
      <c r="D10" s="624"/>
    </row>
    <row r="11" spans="1:4" s="21" customFormat="1" x14ac:dyDescent="0.25">
      <c r="A11" s="174">
        <v>112</v>
      </c>
      <c r="B11" s="125"/>
      <c r="C11" s="125"/>
      <c r="D11" s="175"/>
    </row>
    <row r="12" spans="1:4" x14ac:dyDescent="0.25">
      <c r="A12" s="176" t="s">
        <v>200</v>
      </c>
      <c r="B12" s="126" t="s">
        <v>212</v>
      </c>
      <c r="C12" s="177">
        <v>24468880</v>
      </c>
      <c r="D12" s="178" t="s">
        <v>214</v>
      </c>
    </row>
    <row r="13" spans="1:4" x14ac:dyDescent="0.25">
      <c r="A13" s="176">
        <v>11212</v>
      </c>
      <c r="B13" s="169" t="s">
        <v>213</v>
      </c>
      <c r="C13" s="179">
        <v>2489714257</v>
      </c>
      <c r="D13" s="180" t="s">
        <v>417</v>
      </c>
    </row>
    <row r="14" spans="1:4" x14ac:dyDescent="0.25">
      <c r="A14" s="174">
        <v>128</v>
      </c>
      <c r="B14" s="129" t="s">
        <v>215</v>
      </c>
      <c r="C14" s="181">
        <v>1065178082</v>
      </c>
      <c r="D14" s="182" t="s">
        <v>216</v>
      </c>
    </row>
    <row r="15" spans="1:4" x14ac:dyDescent="0.25">
      <c r="A15" s="183"/>
      <c r="B15" s="131"/>
      <c r="C15" s="184"/>
      <c r="D15" s="185"/>
    </row>
    <row r="16" spans="1:4" x14ac:dyDescent="0.25">
      <c r="A16" s="183"/>
      <c r="B16" s="131"/>
      <c r="C16" s="184"/>
      <c r="D16" s="185"/>
    </row>
    <row r="17" spans="1:4" x14ac:dyDescent="0.25">
      <c r="A17" s="174">
        <v>133</v>
      </c>
      <c r="B17" s="168" t="s">
        <v>443</v>
      </c>
      <c r="C17" s="186">
        <v>903735748</v>
      </c>
      <c r="D17" s="187" t="s">
        <v>444</v>
      </c>
    </row>
    <row r="18" spans="1:4" ht="26.4" x14ac:dyDescent="0.25">
      <c r="A18" s="174"/>
      <c r="B18" s="171" t="s">
        <v>404</v>
      </c>
      <c r="C18" s="190"/>
      <c r="D18" s="221" t="s">
        <v>445</v>
      </c>
    </row>
    <row r="19" spans="1:4" ht="39.6" x14ac:dyDescent="0.25">
      <c r="A19" s="174"/>
      <c r="B19" s="137" t="s">
        <v>400</v>
      </c>
      <c r="C19" s="631" t="s">
        <v>402</v>
      </c>
      <c r="D19" s="632"/>
    </row>
    <row r="20" spans="1:4" x14ac:dyDescent="0.25">
      <c r="A20" s="174"/>
      <c r="B20" s="188"/>
      <c r="C20" s="627"/>
      <c r="D20" s="628"/>
    </row>
    <row r="21" spans="1:4" x14ac:dyDescent="0.25">
      <c r="A21" s="174">
        <v>1388</v>
      </c>
      <c r="B21" s="168" t="s">
        <v>446</v>
      </c>
      <c r="C21" s="186">
        <v>2280141</v>
      </c>
      <c r="D21" s="187" t="s">
        <v>208</v>
      </c>
    </row>
    <row r="22" spans="1:4" s="23" customFormat="1" ht="52.8" x14ac:dyDescent="0.25">
      <c r="A22" s="189">
        <v>242</v>
      </c>
      <c r="B22" s="168" t="s">
        <v>418</v>
      </c>
      <c r="C22" s="190"/>
      <c r="D22" s="191" t="s">
        <v>419</v>
      </c>
    </row>
    <row r="23" spans="1:4" x14ac:dyDescent="0.25">
      <c r="A23" s="174" t="s">
        <v>219</v>
      </c>
      <c r="B23" s="129" t="s">
        <v>432</v>
      </c>
      <c r="C23" s="181">
        <v>111668181</v>
      </c>
      <c r="D23" s="192" t="s">
        <v>433</v>
      </c>
    </row>
    <row r="24" spans="1:4" ht="26.4" x14ac:dyDescent="0.25">
      <c r="A24" s="174">
        <v>244</v>
      </c>
      <c r="B24" s="129" t="s">
        <v>202</v>
      </c>
      <c r="C24" s="193">
        <v>27312000</v>
      </c>
      <c r="D24" s="192" t="s">
        <v>150</v>
      </c>
    </row>
    <row r="25" spans="1:4" x14ac:dyDescent="0.25">
      <c r="A25" s="174">
        <v>331</v>
      </c>
      <c r="B25" s="129" t="s">
        <v>203</v>
      </c>
      <c r="C25" s="193">
        <f>SUM(C26:C31)</f>
        <v>31909100</v>
      </c>
      <c r="D25" s="194" t="s">
        <v>424</v>
      </c>
    </row>
    <row r="26" spans="1:4" x14ac:dyDescent="0.25">
      <c r="A26" s="183"/>
      <c r="B26" s="131" t="s">
        <v>420</v>
      </c>
      <c r="C26" s="195">
        <v>17614300</v>
      </c>
      <c r="D26" s="196" t="s">
        <v>434</v>
      </c>
    </row>
    <row r="27" spans="1:4" x14ac:dyDescent="0.25">
      <c r="A27" s="183"/>
      <c r="B27" s="131" t="s">
        <v>421</v>
      </c>
      <c r="C27" s="197">
        <v>13932600</v>
      </c>
      <c r="D27" s="198"/>
    </row>
    <row r="28" spans="1:4" ht="26.4" x14ac:dyDescent="0.25">
      <c r="A28" s="183"/>
      <c r="B28" s="131" t="s">
        <v>422</v>
      </c>
      <c r="C28" s="195">
        <v>44000</v>
      </c>
      <c r="D28" s="199" t="s">
        <v>435</v>
      </c>
    </row>
    <row r="29" spans="1:4" x14ac:dyDescent="0.25">
      <c r="A29" s="183"/>
      <c r="B29" s="131" t="s">
        <v>227</v>
      </c>
      <c r="C29" s="197">
        <v>318200</v>
      </c>
      <c r="D29" s="198"/>
    </row>
    <row r="30" spans="1:4" x14ac:dyDescent="0.25">
      <c r="A30" s="183"/>
      <c r="B30" s="131" t="s">
        <v>423</v>
      </c>
      <c r="C30" s="195">
        <v>0</v>
      </c>
      <c r="D30" s="199" t="s">
        <v>436</v>
      </c>
    </row>
    <row r="31" spans="1:4" x14ac:dyDescent="0.25">
      <c r="A31" s="183"/>
      <c r="B31" s="131"/>
      <c r="C31" s="200"/>
      <c r="D31" s="198"/>
    </row>
    <row r="32" spans="1:4" x14ac:dyDescent="0.25">
      <c r="A32" s="174">
        <v>3334</v>
      </c>
      <c r="B32" s="129" t="s">
        <v>470</v>
      </c>
      <c r="C32" s="231">
        <f>C33</f>
        <v>106411640</v>
      </c>
      <c r="D32" s="187" t="s">
        <v>471</v>
      </c>
    </row>
    <row r="33" spans="1:4" x14ac:dyDescent="0.25">
      <c r="A33" s="176"/>
      <c r="B33" s="147" t="s">
        <v>229</v>
      </c>
      <c r="C33" s="201">
        <v>106411640</v>
      </c>
      <c r="D33" s="202"/>
    </row>
    <row r="34" spans="1:4" x14ac:dyDescent="0.25">
      <c r="A34" s="174">
        <v>3335</v>
      </c>
      <c r="B34" s="129" t="s">
        <v>205</v>
      </c>
      <c r="C34" s="203">
        <f>SUM(C35:C38)</f>
        <v>5720052</v>
      </c>
      <c r="D34" s="204"/>
    </row>
    <row r="35" spans="1:4" x14ac:dyDescent="0.25">
      <c r="A35" s="176"/>
      <c r="B35" s="126" t="s">
        <v>231</v>
      </c>
      <c r="C35" s="177">
        <v>2105028</v>
      </c>
      <c r="D35" s="178" t="s">
        <v>206</v>
      </c>
    </row>
    <row r="36" spans="1:4" x14ac:dyDescent="0.25">
      <c r="A36" s="176"/>
      <c r="B36" s="126" t="s">
        <v>232</v>
      </c>
      <c r="C36" s="177">
        <v>1031150</v>
      </c>
      <c r="D36" s="178" t="s">
        <v>206</v>
      </c>
    </row>
    <row r="37" spans="1:4" x14ac:dyDescent="0.25">
      <c r="A37" s="176"/>
      <c r="B37" s="126" t="s">
        <v>233</v>
      </c>
      <c r="C37" s="177">
        <v>1758064</v>
      </c>
      <c r="D37" s="178" t="s">
        <v>206</v>
      </c>
    </row>
    <row r="38" spans="1:4" x14ac:dyDescent="0.25">
      <c r="A38" s="176"/>
      <c r="B38" s="160" t="s">
        <v>425</v>
      </c>
      <c r="C38" s="179">
        <v>825810</v>
      </c>
      <c r="D38" s="205" t="s">
        <v>426</v>
      </c>
    </row>
    <row r="39" spans="1:4" x14ac:dyDescent="0.25">
      <c r="A39" s="176"/>
      <c r="B39" s="147"/>
      <c r="C39" s="147"/>
      <c r="D39" s="178"/>
    </row>
    <row r="40" spans="1:4" x14ac:dyDescent="0.25">
      <c r="A40" s="174">
        <v>334</v>
      </c>
      <c r="B40" s="170" t="s">
        <v>427</v>
      </c>
      <c r="C40" s="206">
        <v>144694756</v>
      </c>
      <c r="D40" s="207" t="s">
        <v>428</v>
      </c>
    </row>
    <row r="41" spans="1:4" x14ac:dyDescent="0.25">
      <c r="A41" s="176"/>
      <c r="B41" s="126"/>
      <c r="C41" s="177"/>
      <c r="D41" s="178"/>
    </row>
    <row r="42" spans="1:4" x14ac:dyDescent="0.25">
      <c r="A42" s="174">
        <v>335</v>
      </c>
      <c r="B42" s="129" t="s">
        <v>159</v>
      </c>
      <c r="C42" s="629"/>
      <c r="D42" s="630"/>
    </row>
    <row r="43" spans="1:4" x14ac:dyDescent="0.25">
      <c r="A43" s="183"/>
      <c r="B43" s="131"/>
      <c r="C43" s="200"/>
      <c r="D43" s="208"/>
    </row>
    <row r="44" spans="1:4" x14ac:dyDescent="0.25">
      <c r="A44" s="174">
        <v>3382</v>
      </c>
      <c r="B44" s="129" t="s">
        <v>235</v>
      </c>
      <c r="C44" s="209">
        <f>SUM(C45:C45)</f>
        <v>2532800</v>
      </c>
      <c r="D44" s="232" t="s">
        <v>472</v>
      </c>
    </row>
    <row r="45" spans="1:4" x14ac:dyDescent="0.25">
      <c r="A45" s="183"/>
      <c r="B45" s="144" t="s">
        <v>429</v>
      </c>
      <c r="C45" s="210">
        <v>2532800</v>
      </c>
      <c r="D45" s="211" t="s">
        <v>430</v>
      </c>
    </row>
    <row r="46" spans="1:4" ht="15" customHeight="1" x14ac:dyDescent="0.25">
      <c r="A46" s="174" t="s">
        <v>171</v>
      </c>
      <c r="B46" s="129" t="s">
        <v>208</v>
      </c>
      <c r="C46" s="270"/>
      <c r="D46" s="213"/>
    </row>
    <row r="47" spans="1:4" x14ac:dyDescent="0.25">
      <c r="A47" s="176"/>
      <c r="B47" s="147"/>
      <c r="C47" s="212"/>
      <c r="D47" s="213"/>
    </row>
    <row r="48" spans="1:4" x14ac:dyDescent="0.25">
      <c r="A48" s="174">
        <v>3388</v>
      </c>
      <c r="B48" s="129" t="s">
        <v>431</v>
      </c>
      <c r="C48" s="193">
        <v>26000</v>
      </c>
      <c r="D48" s="192" t="s">
        <v>129</v>
      </c>
    </row>
    <row r="49" spans="1:5" x14ac:dyDescent="0.25">
      <c r="A49" s="174"/>
      <c r="B49" s="129"/>
      <c r="C49" s="193"/>
      <c r="D49" s="192"/>
    </row>
    <row r="50" spans="1:5" x14ac:dyDescent="0.25">
      <c r="A50" s="174">
        <v>511</v>
      </c>
      <c r="B50" s="129" t="s">
        <v>201</v>
      </c>
      <c r="C50" s="214">
        <v>1586800</v>
      </c>
      <c r="D50" s="215">
        <v>317756700</v>
      </c>
      <c r="E50" s="25">
        <f>D50/C50</f>
        <v>200.25</v>
      </c>
    </row>
    <row r="51" spans="1:5" x14ac:dyDescent="0.25">
      <c r="A51" s="176"/>
      <c r="B51" s="147"/>
      <c r="C51" s="193"/>
      <c r="D51" s="192"/>
    </row>
    <row r="52" spans="1:5" x14ac:dyDescent="0.25">
      <c r="A52" s="174">
        <v>642</v>
      </c>
      <c r="B52" s="129" t="s">
        <v>182</v>
      </c>
      <c r="C52" s="193"/>
      <c r="D52" s="192"/>
    </row>
    <row r="53" spans="1:5" x14ac:dyDescent="0.25">
      <c r="A53" s="176"/>
      <c r="B53" s="147"/>
      <c r="C53" s="177"/>
      <c r="D53" s="216"/>
    </row>
    <row r="54" spans="1:5" x14ac:dyDescent="0.25">
      <c r="A54" s="174">
        <v>515</v>
      </c>
      <c r="B54" s="129" t="s">
        <v>437</v>
      </c>
      <c r="C54" s="193">
        <f>SUM(C55:C56)</f>
        <v>5958032</v>
      </c>
      <c r="D54" s="192" t="s">
        <v>208</v>
      </c>
    </row>
    <row r="55" spans="1:5" x14ac:dyDescent="0.25">
      <c r="A55" s="176"/>
      <c r="B55" s="147" t="s">
        <v>438</v>
      </c>
      <c r="C55" s="217">
        <v>797177</v>
      </c>
      <c r="D55" s="218" t="s">
        <v>129</v>
      </c>
    </row>
    <row r="56" spans="1:5" x14ac:dyDescent="0.25">
      <c r="A56" s="176"/>
      <c r="B56" s="147" t="s">
        <v>439</v>
      </c>
      <c r="C56" s="179">
        <v>5160855</v>
      </c>
      <c r="D56" s="180" t="s">
        <v>440</v>
      </c>
    </row>
    <row r="57" spans="1:5" x14ac:dyDescent="0.25">
      <c r="A57" s="176"/>
      <c r="B57" s="147"/>
      <c r="C57" s="179"/>
      <c r="D57" s="180"/>
    </row>
    <row r="58" spans="1:5" x14ac:dyDescent="0.25">
      <c r="A58" s="174">
        <v>635</v>
      </c>
      <c r="B58" s="129" t="s">
        <v>159</v>
      </c>
      <c r="C58" s="193"/>
      <c r="D58" s="192"/>
    </row>
    <row r="59" spans="1:5" x14ac:dyDescent="0.25">
      <c r="A59" s="174"/>
      <c r="B59" s="129"/>
      <c r="C59" s="193"/>
      <c r="D59" s="192"/>
    </row>
    <row r="60" spans="1:5" ht="71.25" customHeight="1" x14ac:dyDescent="0.25">
      <c r="A60" s="174" t="s">
        <v>442</v>
      </c>
      <c r="B60" s="171" t="s">
        <v>407</v>
      </c>
      <c r="C60" s="608" t="s">
        <v>441</v>
      </c>
      <c r="D60" s="609"/>
    </row>
    <row r="61" spans="1:5" x14ac:dyDescent="0.25">
      <c r="A61" s="176"/>
      <c r="B61" s="147"/>
      <c r="C61" s="614"/>
      <c r="D61" s="615"/>
    </row>
    <row r="62" spans="1:5" ht="45.75" customHeight="1" x14ac:dyDescent="0.25">
      <c r="A62" s="176"/>
      <c r="B62" s="147"/>
      <c r="C62" s="616" t="s">
        <v>413</v>
      </c>
      <c r="D62" s="617"/>
    </row>
    <row r="63" spans="1:5" x14ac:dyDescent="0.25">
      <c r="A63" s="176"/>
      <c r="B63" s="147"/>
      <c r="C63" s="616" t="s">
        <v>412</v>
      </c>
      <c r="D63" s="617"/>
    </row>
    <row r="64" spans="1:5" ht="72" customHeight="1" thickBot="1" x14ac:dyDescent="0.3">
      <c r="A64" s="219"/>
      <c r="B64" s="220"/>
      <c r="C64" s="618" t="s">
        <v>415</v>
      </c>
      <c r="D64" s="619"/>
    </row>
    <row r="65" ht="14.4" thickTop="1" x14ac:dyDescent="0.25"/>
  </sheetData>
  <mergeCells count="11">
    <mergeCell ref="C60:D60"/>
    <mergeCell ref="C61:D61"/>
    <mergeCell ref="C62:D62"/>
    <mergeCell ref="C63:D63"/>
    <mergeCell ref="C64:D64"/>
    <mergeCell ref="C42:D42"/>
    <mergeCell ref="A5:B7"/>
    <mergeCell ref="C9:D9"/>
    <mergeCell ref="C10:D10"/>
    <mergeCell ref="C19:D19"/>
    <mergeCell ref="C20:D20"/>
  </mergeCells>
  <pageMargins left="0.7" right="0.7" top="0.75" bottom="0.75" header="0.3" footer="0.3"/>
  <pageSetup paperSize="9" orientation="portrait" verticalDpi="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6"/>
  <dimension ref="A1:L74"/>
  <sheetViews>
    <sheetView workbookViewId="0">
      <pane ySplit="2" topLeftCell="A3" activePane="bottomLeft" state="frozen"/>
      <selection activeCell="C17" sqref="C17"/>
      <selection pane="bottomLeft" activeCell="C17" sqref="C17"/>
    </sheetView>
  </sheetViews>
  <sheetFormatPr defaultRowHeight="13.8" x14ac:dyDescent="0.25"/>
  <cols>
    <col min="1" max="1" width="11.09765625" customWidth="1"/>
    <col min="2" max="2" width="34.09765625" customWidth="1"/>
    <col min="3" max="8" width="12.69921875" bestFit="1" customWidth="1"/>
    <col min="9" max="10" width="16.09765625" customWidth="1"/>
    <col min="11" max="11" width="31.09765625" customWidth="1"/>
    <col min="12" max="12" width="10.09765625" customWidth="1"/>
  </cols>
  <sheetData>
    <row r="1" spans="1:12" ht="14.4" thickBot="1" x14ac:dyDescent="0.3"/>
    <row r="2" spans="1:12" x14ac:dyDescent="0.25">
      <c r="A2" s="265" t="s">
        <v>7</v>
      </c>
      <c r="B2" s="266" t="s">
        <v>238</v>
      </c>
      <c r="C2" s="266" t="s">
        <v>239</v>
      </c>
      <c r="D2" s="266" t="s">
        <v>240</v>
      </c>
      <c r="E2" s="266" t="s">
        <v>450</v>
      </c>
      <c r="F2" s="266" t="s">
        <v>451</v>
      </c>
      <c r="G2" s="266" t="s">
        <v>243</v>
      </c>
      <c r="H2" s="267" t="s">
        <v>244</v>
      </c>
      <c r="I2" s="268" t="s">
        <v>484</v>
      </c>
      <c r="J2" s="268" t="s">
        <v>485</v>
      </c>
      <c r="K2" s="269" t="s">
        <v>199</v>
      </c>
      <c r="L2" s="227"/>
    </row>
    <row r="3" spans="1:12" x14ac:dyDescent="0.25">
      <c r="A3" s="233" t="s">
        <v>245</v>
      </c>
      <c r="B3" s="234" t="s">
        <v>246</v>
      </c>
      <c r="C3" s="235">
        <v>2381445822</v>
      </c>
      <c r="D3" s="235"/>
      <c r="E3" s="235">
        <v>379917871</v>
      </c>
      <c r="F3" s="235">
        <v>233878256</v>
      </c>
      <c r="G3" s="235">
        <v>2527485437</v>
      </c>
      <c r="H3" s="236"/>
      <c r="I3" s="237"/>
      <c r="J3" s="237"/>
      <c r="K3" s="228"/>
      <c r="L3" s="228"/>
    </row>
    <row r="4" spans="1:12" x14ac:dyDescent="0.25">
      <c r="A4" s="238" t="s">
        <v>247</v>
      </c>
      <c r="B4" s="239" t="s">
        <v>248</v>
      </c>
      <c r="C4" s="240">
        <v>2381445822</v>
      </c>
      <c r="D4" s="240"/>
      <c r="E4" s="240">
        <v>379917871</v>
      </c>
      <c r="F4" s="240">
        <v>233878256</v>
      </c>
      <c r="G4" s="240">
        <v>2527485437</v>
      </c>
      <c r="H4" s="241"/>
      <c r="I4" s="242"/>
      <c r="J4" s="242"/>
      <c r="K4" s="224"/>
      <c r="L4" s="224"/>
    </row>
    <row r="5" spans="1:12" x14ac:dyDescent="0.25">
      <c r="A5" s="243" t="s">
        <v>200</v>
      </c>
      <c r="B5" s="244" t="s">
        <v>212</v>
      </c>
      <c r="C5" s="245">
        <v>24464724</v>
      </c>
      <c r="D5" s="245"/>
      <c r="E5" s="245">
        <v>4156</v>
      </c>
      <c r="F5" s="245"/>
      <c r="G5" s="245">
        <v>24468880</v>
      </c>
      <c r="H5" s="246"/>
      <c r="I5" s="247">
        <v>24468880</v>
      </c>
      <c r="J5" s="247">
        <f>G5-I5</f>
        <v>0</v>
      </c>
      <c r="K5" s="248"/>
      <c r="L5" s="248"/>
    </row>
    <row r="6" spans="1:12" x14ac:dyDescent="0.25">
      <c r="A6" s="238" t="s">
        <v>249</v>
      </c>
      <c r="B6" s="239" t="s">
        <v>213</v>
      </c>
      <c r="C6" s="240">
        <v>2356981098</v>
      </c>
      <c r="D6" s="240"/>
      <c r="E6" s="240">
        <v>379913715</v>
      </c>
      <c r="F6" s="249">
        <v>233878256</v>
      </c>
      <c r="G6" s="249">
        <v>2503016557</v>
      </c>
      <c r="H6" s="241"/>
      <c r="I6" s="242">
        <v>2489714257</v>
      </c>
      <c r="J6" s="242">
        <f>G6-I6</f>
        <v>13302300</v>
      </c>
      <c r="K6" s="250" t="s">
        <v>416</v>
      </c>
      <c r="L6" s="224"/>
    </row>
    <row r="7" spans="1:12" x14ac:dyDescent="0.25">
      <c r="A7" s="233" t="s">
        <v>250</v>
      </c>
      <c r="B7" s="234" t="s">
        <v>251</v>
      </c>
      <c r="C7" s="235"/>
      <c r="D7" s="235"/>
      <c r="E7" s="235"/>
      <c r="F7" s="235"/>
      <c r="G7" s="235"/>
      <c r="H7" s="236"/>
      <c r="I7" s="237"/>
      <c r="J7" s="237"/>
      <c r="K7" s="228"/>
      <c r="L7" s="228"/>
    </row>
    <row r="8" spans="1:12" x14ac:dyDescent="0.25">
      <c r="A8" s="238" t="s">
        <v>252</v>
      </c>
      <c r="B8" s="239" t="s">
        <v>253</v>
      </c>
      <c r="C8" s="240"/>
      <c r="D8" s="240"/>
      <c r="E8" s="240"/>
      <c r="F8" s="240"/>
      <c r="G8" s="240"/>
      <c r="H8" s="241"/>
      <c r="I8" s="242"/>
      <c r="J8" s="242"/>
      <c r="K8" s="224"/>
      <c r="L8" s="224"/>
    </row>
    <row r="9" spans="1:12" x14ac:dyDescent="0.25">
      <c r="A9" s="233" t="s">
        <v>254</v>
      </c>
      <c r="B9" s="234" t="s">
        <v>255</v>
      </c>
      <c r="C9" s="235">
        <v>1065178082</v>
      </c>
      <c r="D9" s="235"/>
      <c r="E9" s="235">
        <v>56454438</v>
      </c>
      <c r="F9" s="235"/>
      <c r="G9" s="235">
        <v>1121632520</v>
      </c>
      <c r="H9" s="236"/>
      <c r="I9" s="237"/>
      <c r="J9" s="237"/>
      <c r="K9" s="228"/>
      <c r="L9" s="228"/>
    </row>
    <row r="10" spans="1:12" x14ac:dyDescent="0.25">
      <c r="A10" s="238" t="s">
        <v>256</v>
      </c>
      <c r="B10" s="239" t="s">
        <v>257</v>
      </c>
      <c r="C10" s="240">
        <v>1065178082</v>
      </c>
      <c r="D10" s="240"/>
      <c r="E10" s="240">
        <v>56454438</v>
      </c>
      <c r="F10" s="240"/>
      <c r="G10" s="240">
        <v>1121632520</v>
      </c>
      <c r="H10" s="241"/>
      <c r="I10" s="242">
        <v>1121632520</v>
      </c>
      <c r="J10" s="242">
        <f>G10-I10</f>
        <v>0</v>
      </c>
      <c r="K10" s="224"/>
      <c r="L10" s="224"/>
    </row>
    <row r="11" spans="1:12" x14ac:dyDescent="0.25">
      <c r="A11" s="233" t="s">
        <v>258</v>
      </c>
      <c r="B11" s="234" t="s">
        <v>259</v>
      </c>
      <c r="C11" s="235">
        <v>378714692</v>
      </c>
      <c r="D11" s="235"/>
      <c r="E11" s="235">
        <v>317756700</v>
      </c>
      <c r="F11" s="235">
        <v>378714692</v>
      </c>
      <c r="G11" s="235">
        <v>317756700</v>
      </c>
      <c r="H11" s="236"/>
      <c r="I11" s="237"/>
      <c r="J11" s="237"/>
      <c r="K11" s="228"/>
      <c r="L11" s="228"/>
    </row>
    <row r="12" spans="1:12" x14ac:dyDescent="0.25">
      <c r="A12" s="238" t="s">
        <v>260</v>
      </c>
      <c r="B12" s="239" t="s">
        <v>261</v>
      </c>
      <c r="C12" s="240">
        <v>378714692</v>
      </c>
      <c r="D12" s="240"/>
      <c r="E12" s="240">
        <v>317756700</v>
      </c>
      <c r="F12" s="240">
        <v>378714692</v>
      </c>
      <c r="G12" s="240">
        <v>317756700</v>
      </c>
      <c r="H12" s="241"/>
      <c r="I12" s="242"/>
      <c r="J12" s="242"/>
      <c r="K12" s="224"/>
      <c r="L12" s="224"/>
    </row>
    <row r="13" spans="1:12" x14ac:dyDescent="0.25">
      <c r="A13" s="238" t="s">
        <v>262</v>
      </c>
      <c r="B13" s="239" t="s">
        <v>263</v>
      </c>
      <c r="C13" s="240">
        <v>378714692</v>
      </c>
      <c r="D13" s="240"/>
      <c r="E13" s="240">
        <v>317756700</v>
      </c>
      <c r="F13" s="240">
        <v>378714692</v>
      </c>
      <c r="G13" s="240">
        <v>317756700</v>
      </c>
      <c r="H13" s="241"/>
      <c r="I13" s="242"/>
      <c r="J13" s="242"/>
      <c r="K13" s="224"/>
      <c r="L13" s="224"/>
    </row>
    <row r="14" spans="1:12" x14ac:dyDescent="0.25">
      <c r="A14" s="238" t="s">
        <v>264</v>
      </c>
      <c r="B14" s="239" t="s">
        <v>265</v>
      </c>
      <c r="C14" s="240">
        <v>378714692</v>
      </c>
      <c r="D14" s="240"/>
      <c r="E14" s="240">
        <v>317756700</v>
      </c>
      <c r="F14" s="240">
        <v>378714692</v>
      </c>
      <c r="G14" s="240">
        <v>317756700</v>
      </c>
      <c r="H14" s="241"/>
      <c r="I14" s="242"/>
      <c r="J14" s="242"/>
      <c r="K14" s="224"/>
      <c r="L14" s="224"/>
    </row>
    <row r="15" spans="1:12" x14ac:dyDescent="0.25">
      <c r="A15" s="233" t="s">
        <v>266</v>
      </c>
      <c r="B15" s="234" t="s">
        <v>267</v>
      </c>
      <c r="C15" s="235">
        <v>902469148</v>
      </c>
      <c r="D15" s="235"/>
      <c r="E15" s="235">
        <v>5907782</v>
      </c>
      <c r="F15" s="235"/>
      <c r="G15" s="235">
        <v>908376930</v>
      </c>
      <c r="H15" s="236"/>
      <c r="I15" s="237"/>
      <c r="J15" s="237"/>
      <c r="K15" s="228"/>
      <c r="L15" s="228"/>
    </row>
    <row r="16" spans="1:12" x14ac:dyDescent="0.25">
      <c r="A16" s="238" t="s">
        <v>268</v>
      </c>
      <c r="B16" s="239" t="s">
        <v>269</v>
      </c>
      <c r="C16" s="240">
        <v>902469148</v>
      </c>
      <c r="D16" s="240"/>
      <c r="E16" s="240">
        <v>5907782</v>
      </c>
      <c r="F16" s="240"/>
      <c r="G16" s="240">
        <v>908376930</v>
      </c>
      <c r="H16" s="241"/>
      <c r="I16" s="242"/>
      <c r="J16" s="242"/>
      <c r="K16" s="224"/>
      <c r="L16" s="224"/>
    </row>
    <row r="17" spans="1:12" x14ac:dyDescent="0.25">
      <c r="A17" s="238" t="s">
        <v>270</v>
      </c>
      <c r="B17" s="239" t="s">
        <v>269</v>
      </c>
      <c r="C17" s="240">
        <v>902469148</v>
      </c>
      <c r="D17" s="240"/>
      <c r="E17" s="240">
        <v>5907782</v>
      </c>
      <c r="F17" s="240"/>
      <c r="G17" s="240">
        <v>908376930</v>
      </c>
      <c r="H17" s="241"/>
      <c r="I17" s="242">
        <v>908329430</v>
      </c>
      <c r="J17" s="242">
        <f>G17-I17</f>
        <v>47500</v>
      </c>
      <c r="K17" s="250" t="s">
        <v>444</v>
      </c>
      <c r="L17" s="224"/>
    </row>
    <row r="18" spans="1:12" x14ac:dyDescent="0.25">
      <c r="A18" s="233" t="s">
        <v>271</v>
      </c>
      <c r="B18" s="234" t="s">
        <v>272</v>
      </c>
      <c r="C18" s="235">
        <v>53979726</v>
      </c>
      <c r="D18" s="235"/>
      <c r="E18" s="235">
        <v>4754853</v>
      </c>
      <c r="F18" s="235">
        <v>56454438</v>
      </c>
      <c r="G18" s="235">
        <v>2280141</v>
      </c>
      <c r="H18" s="236"/>
      <c r="I18" s="237"/>
      <c r="J18" s="237"/>
      <c r="K18" s="228"/>
      <c r="L18" s="228"/>
    </row>
    <row r="19" spans="1:12" x14ac:dyDescent="0.25">
      <c r="A19" s="238" t="s">
        <v>273</v>
      </c>
      <c r="B19" s="239" t="s">
        <v>272</v>
      </c>
      <c r="C19" s="240">
        <v>53979726</v>
      </c>
      <c r="D19" s="240"/>
      <c r="E19" s="240">
        <v>4754853</v>
      </c>
      <c r="F19" s="240">
        <v>56454438</v>
      </c>
      <c r="G19" s="240">
        <v>2280141</v>
      </c>
      <c r="H19" s="241"/>
      <c r="I19" s="242"/>
      <c r="J19" s="242"/>
      <c r="K19" s="224"/>
      <c r="L19" s="224"/>
    </row>
    <row r="20" spans="1:12" x14ac:dyDescent="0.25">
      <c r="A20" s="238" t="s">
        <v>274</v>
      </c>
      <c r="B20" s="239" t="s">
        <v>275</v>
      </c>
      <c r="C20" s="240">
        <v>53979726</v>
      </c>
      <c r="D20" s="240"/>
      <c r="E20" s="240">
        <v>4754853</v>
      </c>
      <c r="F20" s="240">
        <v>56454438</v>
      </c>
      <c r="G20" s="240">
        <v>2280141</v>
      </c>
      <c r="H20" s="241"/>
      <c r="I20" s="242"/>
      <c r="J20" s="242"/>
      <c r="K20" s="224"/>
      <c r="L20" s="224"/>
    </row>
    <row r="21" spans="1:12" x14ac:dyDescent="0.25">
      <c r="A21" s="238" t="s">
        <v>276</v>
      </c>
      <c r="B21" s="239" t="s">
        <v>277</v>
      </c>
      <c r="C21" s="240">
        <v>53979726</v>
      </c>
      <c r="D21" s="240"/>
      <c r="E21" s="240">
        <v>4754853</v>
      </c>
      <c r="F21" s="240">
        <v>56454438</v>
      </c>
      <c r="G21" s="240">
        <v>2280141</v>
      </c>
      <c r="H21" s="241"/>
      <c r="I21" s="242"/>
      <c r="J21" s="242"/>
      <c r="K21" s="224"/>
      <c r="L21" s="224"/>
    </row>
    <row r="22" spans="1:12" x14ac:dyDescent="0.25">
      <c r="A22" s="238" t="s">
        <v>278</v>
      </c>
      <c r="B22" s="239" t="s">
        <v>279</v>
      </c>
      <c r="C22" s="240">
        <v>53979726</v>
      </c>
      <c r="D22" s="240"/>
      <c r="E22" s="240">
        <v>4754853</v>
      </c>
      <c r="F22" s="240">
        <v>56454438</v>
      </c>
      <c r="G22" s="240">
        <v>2280141</v>
      </c>
      <c r="H22" s="241"/>
      <c r="I22" s="242">
        <v>2280141</v>
      </c>
      <c r="J22" s="242">
        <f>G22-I22</f>
        <v>0</v>
      </c>
      <c r="K22" s="224"/>
      <c r="L22" s="224"/>
    </row>
    <row r="23" spans="1:12" x14ac:dyDescent="0.25">
      <c r="A23" s="233" t="s">
        <v>282</v>
      </c>
      <c r="B23" s="234" t="s">
        <v>283</v>
      </c>
      <c r="C23" s="235">
        <v>281836800</v>
      </c>
      <c r="D23" s="235"/>
      <c r="E23" s="235"/>
      <c r="F23" s="235"/>
      <c r="G23" s="235">
        <v>281836800</v>
      </c>
      <c r="H23" s="236"/>
      <c r="I23" s="237"/>
      <c r="J23" s="237"/>
      <c r="K23" s="228"/>
      <c r="L23" s="228"/>
    </row>
    <row r="24" spans="1:12" x14ac:dyDescent="0.25">
      <c r="A24" s="238" t="s">
        <v>284</v>
      </c>
      <c r="B24" s="239" t="s">
        <v>285</v>
      </c>
      <c r="C24" s="240">
        <v>281836800</v>
      </c>
      <c r="D24" s="240"/>
      <c r="E24" s="240"/>
      <c r="F24" s="240"/>
      <c r="G24" s="240">
        <v>281836800</v>
      </c>
      <c r="H24" s="241"/>
      <c r="I24" s="242"/>
      <c r="J24" s="242"/>
      <c r="K24" s="224"/>
      <c r="L24" s="224"/>
    </row>
    <row r="25" spans="1:12" x14ac:dyDescent="0.25">
      <c r="A25" s="233" t="s">
        <v>286</v>
      </c>
      <c r="B25" s="234" t="s">
        <v>287</v>
      </c>
      <c r="C25" s="235"/>
      <c r="D25" s="235">
        <v>103839381</v>
      </c>
      <c r="E25" s="235"/>
      <c r="F25" s="235"/>
      <c r="G25" s="235"/>
      <c r="H25" s="236">
        <v>103839381</v>
      </c>
      <c r="I25" s="237"/>
      <c r="J25" s="237"/>
      <c r="K25" s="228"/>
      <c r="L25" s="228"/>
    </row>
    <row r="26" spans="1:12" x14ac:dyDescent="0.25">
      <c r="A26" s="238" t="s">
        <v>288</v>
      </c>
      <c r="B26" s="239" t="s">
        <v>289</v>
      </c>
      <c r="C26" s="240"/>
      <c r="D26" s="240">
        <v>103839381</v>
      </c>
      <c r="E26" s="240"/>
      <c r="F26" s="240"/>
      <c r="G26" s="240"/>
      <c r="H26" s="241">
        <v>103839381</v>
      </c>
      <c r="I26" s="242">
        <v>111668181</v>
      </c>
      <c r="J26" s="242">
        <f>H26-I26</f>
        <v>-7828800</v>
      </c>
      <c r="K26" s="250" t="s">
        <v>473</v>
      </c>
      <c r="L26" s="224"/>
    </row>
    <row r="27" spans="1:12" x14ac:dyDescent="0.25">
      <c r="A27" s="238" t="s">
        <v>290</v>
      </c>
      <c r="B27" s="239" t="s">
        <v>291</v>
      </c>
      <c r="C27" s="240"/>
      <c r="D27" s="240">
        <v>103839381</v>
      </c>
      <c r="E27" s="240"/>
      <c r="F27" s="240"/>
      <c r="G27" s="240"/>
      <c r="H27" s="241">
        <v>103839381</v>
      </c>
      <c r="I27" s="242"/>
      <c r="J27" s="242"/>
      <c r="K27" s="224"/>
      <c r="L27" s="224"/>
    </row>
    <row r="28" spans="1:12" x14ac:dyDescent="0.25">
      <c r="A28" s="251" t="s">
        <v>292</v>
      </c>
      <c r="B28" s="252" t="s">
        <v>293</v>
      </c>
      <c r="C28" s="253">
        <v>75406784</v>
      </c>
      <c r="D28" s="253"/>
      <c r="E28" s="253">
        <v>24351818</v>
      </c>
      <c r="F28" s="253">
        <v>27357190</v>
      </c>
      <c r="G28" s="253">
        <v>72401412</v>
      </c>
      <c r="H28" s="254"/>
      <c r="I28" s="255"/>
      <c r="J28" s="255"/>
      <c r="K28" s="256" t="s">
        <v>474</v>
      </c>
      <c r="L28" s="256"/>
    </row>
    <row r="29" spans="1:12" x14ac:dyDescent="0.25">
      <c r="A29" s="257" t="s">
        <v>294</v>
      </c>
      <c r="B29" s="258" t="s">
        <v>295</v>
      </c>
      <c r="C29" s="249">
        <v>64161261</v>
      </c>
      <c r="D29" s="249"/>
      <c r="E29" s="249"/>
      <c r="F29" s="249">
        <v>25904732</v>
      </c>
      <c r="G29" s="249">
        <v>38256529</v>
      </c>
      <c r="H29" s="259"/>
      <c r="I29" s="260"/>
      <c r="J29" s="260"/>
      <c r="K29" s="225" t="s">
        <v>475</v>
      </c>
      <c r="L29" s="226"/>
    </row>
    <row r="30" spans="1:12" x14ac:dyDescent="0.25">
      <c r="A30" s="257" t="s">
        <v>296</v>
      </c>
      <c r="B30" s="258" t="s">
        <v>297</v>
      </c>
      <c r="C30" s="249">
        <v>11245523</v>
      </c>
      <c r="D30" s="249"/>
      <c r="E30" s="249">
        <v>24351818</v>
      </c>
      <c r="F30" s="249">
        <v>1452458</v>
      </c>
      <c r="G30" s="249">
        <v>34144883</v>
      </c>
      <c r="H30" s="259"/>
      <c r="I30" s="260"/>
      <c r="J30" s="260"/>
      <c r="K30" s="226"/>
      <c r="L30" s="226"/>
    </row>
    <row r="31" spans="1:12" x14ac:dyDescent="0.25">
      <c r="A31" s="251" t="s">
        <v>298</v>
      </c>
      <c r="B31" s="252" t="s">
        <v>299</v>
      </c>
      <c r="C31" s="253">
        <v>27312000</v>
      </c>
      <c r="D31" s="253"/>
      <c r="E31" s="253"/>
      <c r="F31" s="253"/>
      <c r="G31" s="253">
        <v>27312000</v>
      </c>
      <c r="H31" s="254"/>
      <c r="I31" s="255"/>
      <c r="J31" s="255"/>
      <c r="K31" s="256"/>
      <c r="L31" s="256"/>
    </row>
    <row r="32" spans="1:12" x14ac:dyDescent="0.25">
      <c r="A32" s="233" t="s">
        <v>300</v>
      </c>
      <c r="B32" s="234" t="s">
        <v>301</v>
      </c>
      <c r="C32" s="235"/>
      <c r="D32" s="235">
        <v>27321100</v>
      </c>
      <c r="E32" s="235">
        <v>46567700</v>
      </c>
      <c r="F32" s="235">
        <v>64959600</v>
      </c>
      <c r="G32" s="235"/>
      <c r="H32" s="236">
        <v>45713000</v>
      </c>
      <c r="I32" s="237"/>
      <c r="J32" s="237"/>
      <c r="K32" s="228"/>
      <c r="L32" s="228"/>
    </row>
    <row r="33" spans="1:12" x14ac:dyDescent="0.25">
      <c r="A33" s="238" t="s">
        <v>302</v>
      </c>
      <c r="B33" s="239" t="s">
        <v>303</v>
      </c>
      <c r="C33" s="240"/>
      <c r="D33" s="240">
        <v>27321100</v>
      </c>
      <c r="E33" s="240">
        <v>46567700</v>
      </c>
      <c r="F33" s="240">
        <v>64959600</v>
      </c>
      <c r="G33" s="240"/>
      <c r="H33" s="241">
        <v>45713000</v>
      </c>
      <c r="I33" s="242"/>
      <c r="J33" s="242"/>
      <c r="K33" s="224"/>
      <c r="L33" s="224"/>
    </row>
    <row r="34" spans="1:12" x14ac:dyDescent="0.25">
      <c r="A34" s="238" t="s">
        <v>304</v>
      </c>
      <c r="B34" s="239" t="s">
        <v>305</v>
      </c>
      <c r="C34" s="240"/>
      <c r="D34" s="240">
        <v>27321100</v>
      </c>
      <c r="E34" s="240">
        <v>46567700</v>
      </c>
      <c r="F34" s="240">
        <v>64959600</v>
      </c>
      <c r="G34" s="240"/>
      <c r="H34" s="241">
        <v>45713000</v>
      </c>
      <c r="I34" s="242"/>
      <c r="J34" s="242"/>
      <c r="K34" s="224"/>
      <c r="L34" s="224"/>
    </row>
    <row r="35" spans="1:12" x14ac:dyDescent="0.25">
      <c r="A35" s="238" t="s">
        <v>306</v>
      </c>
      <c r="B35" s="239" t="s">
        <v>307</v>
      </c>
      <c r="C35" s="240"/>
      <c r="D35" s="240">
        <v>27321100</v>
      </c>
      <c r="E35" s="240">
        <v>46567700</v>
      </c>
      <c r="F35" s="240">
        <v>64959600</v>
      </c>
      <c r="G35" s="240"/>
      <c r="H35" s="241">
        <v>45713000</v>
      </c>
      <c r="I35" s="242"/>
      <c r="J35" s="242"/>
      <c r="K35" s="224"/>
      <c r="L35" s="224"/>
    </row>
    <row r="36" spans="1:12" x14ac:dyDescent="0.25">
      <c r="A36" s="233" t="s">
        <v>308</v>
      </c>
      <c r="B36" s="234" t="s">
        <v>309</v>
      </c>
      <c r="C36" s="235"/>
      <c r="D36" s="235">
        <v>111305882</v>
      </c>
      <c r="E36" s="235"/>
      <c r="F36" s="235"/>
      <c r="G36" s="235"/>
      <c r="H36" s="236">
        <v>111305882</v>
      </c>
      <c r="I36" s="237"/>
      <c r="J36" s="237"/>
      <c r="K36" s="228"/>
      <c r="L36" s="228"/>
    </row>
    <row r="37" spans="1:12" x14ac:dyDescent="0.25">
      <c r="A37" s="238" t="s">
        <v>310</v>
      </c>
      <c r="B37" s="239" t="s">
        <v>311</v>
      </c>
      <c r="C37" s="240"/>
      <c r="D37" s="240">
        <v>106411640</v>
      </c>
      <c r="E37" s="240"/>
      <c r="F37" s="240"/>
      <c r="G37" s="240"/>
      <c r="H37" s="241">
        <v>106411640</v>
      </c>
      <c r="I37" s="242"/>
      <c r="J37" s="242"/>
      <c r="K37" s="224" t="s">
        <v>486</v>
      </c>
      <c r="L37" s="224"/>
    </row>
    <row r="38" spans="1:12" x14ac:dyDescent="0.25">
      <c r="A38" s="238" t="s">
        <v>312</v>
      </c>
      <c r="B38" s="239" t="s">
        <v>313</v>
      </c>
      <c r="C38" s="240"/>
      <c r="D38" s="240">
        <v>4894242</v>
      </c>
      <c r="E38" s="240"/>
      <c r="F38" s="240"/>
      <c r="G38" s="240"/>
      <c r="H38" s="241">
        <v>4894242</v>
      </c>
      <c r="I38" s="242">
        <f>H38+825810</f>
        <v>5720052</v>
      </c>
      <c r="J38" s="242">
        <f>H38-I38</f>
        <v>-825810</v>
      </c>
      <c r="K38" s="225" t="s">
        <v>476</v>
      </c>
      <c r="L38" s="224"/>
    </row>
    <row r="39" spans="1:12" x14ac:dyDescent="0.25">
      <c r="A39" s="233" t="s">
        <v>314</v>
      </c>
      <c r="B39" s="234" t="s">
        <v>315</v>
      </c>
      <c r="C39" s="235"/>
      <c r="D39" s="235">
        <v>144694756</v>
      </c>
      <c r="E39" s="235">
        <v>157991956</v>
      </c>
      <c r="F39" s="235">
        <v>144682657</v>
      </c>
      <c r="G39" s="235"/>
      <c r="H39" s="236">
        <v>131385457</v>
      </c>
      <c r="I39" s="237"/>
      <c r="J39" s="237"/>
      <c r="K39" s="228"/>
      <c r="L39" s="228"/>
    </row>
    <row r="40" spans="1:12" x14ac:dyDescent="0.25">
      <c r="A40" s="238" t="s">
        <v>316</v>
      </c>
      <c r="B40" s="239" t="s">
        <v>317</v>
      </c>
      <c r="C40" s="240"/>
      <c r="D40" s="240">
        <v>144694756</v>
      </c>
      <c r="E40" s="240">
        <v>157991956</v>
      </c>
      <c r="F40" s="240">
        <v>144682657</v>
      </c>
      <c r="G40" s="240"/>
      <c r="H40" s="241">
        <v>131385457</v>
      </c>
      <c r="I40" s="242">
        <v>130559647</v>
      </c>
      <c r="J40" s="242">
        <f>H40-I40</f>
        <v>825810</v>
      </c>
      <c r="K40" s="225" t="s">
        <v>476</v>
      </c>
      <c r="L40" s="224"/>
    </row>
    <row r="41" spans="1:12" x14ac:dyDescent="0.25">
      <c r="A41" s="233" t="s">
        <v>318</v>
      </c>
      <c r="B41" s="234" t="s">
        <v>319</v>
      </c>
      <c r="C41" s="235"/>
      <c r="D41" s="235"/>
      <c r="E41" s="235"/>
      <c r="F41" s="235"/>
      <c r="G41" s="235"/>
      <c r="H41" s="236"/>
      <c r="I41" s="237"/>
      <c r="J41" s="237"/>
      <c r="K41" s="228"/>
      <c r="L41" s="228"/>
    </row>
    <row r="42" spans="1:12" x14ac:dyDescent="0.25">
      <c r="A42" s="238" t="s">
        <v>320</v>
      </c>
      <c r="B42" s="239" t="s">
        <v>321</v>
      </c>
      <c r="C42" s="240"/>
      <c r="D42" s="240"/>
      <c r="E42" s="240"/>
      <c r="F42" s="240"/>
      <c r="G42" s="240"/>
      <c r="H42" s="241"/>
      <c r="I42" s="242"/>
      <c r="J42" s="242"/>
      <c r="K42" s="224"/>
      <c r="L42" s="224"/>
    </row>
    <row r="43" spans="1:12" x14ac:dyDescent="0.25">
      <c r="A43" s="233" t="s">
        <v>322</v>
      </c>
      <c r="B43" s="234" t="s">
        <v>323</v>
      </c>
      <c r="C43" s="235"/>
      <c r="D43" s="235">
        <v>2532800</v>
      </c>
      <c r="E43" s="235">
        <v>43057600</v>
      </c>
      <c r="F43" s="235">
        <v>40550800</v>
      </c>
      <c r="G43" s="235"/>
      <c r="H43" s="236">
        <v>26000</v>
      </c>
      <c r="I43" s="237"/>
      <c r="J43" s="237"/>
      <c r="K43" s="228"/>
      <c r="L43" s="228"/>
    </row>
    <row r="44" spans="1:12" x14ac:dyDescent="0.25">
      <c r="A44" s="238" t="s">
        <v>324</v>
      </c>
      <c r="B44" s="239" t="s">
        <v>325</v>
      </c>
      <c r="C44" s="240"/>
      <c r="D44" s="240">
        <v>2532800</v>
      </c>
      <c r="E44" s="240">
        <v>2532800</v>
      </c>
      <c r="F44" s="240"/>
      <c r="G44" s="240"/>
      <c r="H44" s="241"/>
      <c r="I44" s="242">
        <v>2532800</v>
      </c>
      <c r="J44" s="242">
        <f>H44-I44</f>
        <v>-2532800</v>
      </c>
      <c r="K44" s="250" t="s">
        <v>477</v>
      </c>
      <c r="L44" s="224"/>
    </row>
    <row r="45" spans="1:12" x14ac:dyDescent="0.25">
      <c r="A45" s="238" t="s">
        <v>326</v>
      </c>
      <c r="B45" s="239" t="s">
        <v>327</v>
      </c>
      <c r="C45" s="240"/>
      <c r="D45" s="240"/>
      <c r="E45" s="240">
        <v>31660000</v>
      </c>
      <c r="F45" s="240">
        <v>31660000</v>
      </c>
      <c r="G45" s="240"/>
      <c r="H45" s="241"/>
      <c r="I45" s="242"/>
      <c r="J45" s="242"/>
      <c r="K45" s="224"/>
      <c r="L45" s="224"/>
    </row>
    <row r="46" spans="1:12" x14ac:dyDescent="0.25">
      <c r="A46" s="238" t="s">
        <v>328</v>
      </c>
      <c r="B46" s="239" t="s">
        <v>329</v>
      </c>
      <c r="C46" s="240"/>
      <c r="D46" s="240"/>
      <c r="E46" s="240">
        <v>5698800</v>
      </c>
      <c r="F46" s="240">
        <v>5698800</v>
      </c>
      <c r="G46" s="240"/>
      <c r="H46" s="241"/>
      <c r="I46" s="242"/>
      <c r="J46" s="242"/>
      <c r="K46" s="224"/>
      <c r="L46" s="224"/>
    </row>
    <row r="47" spans="1:12" x14ac:dyDescent="0.25">
      <c r="A47" s="238" t="s">
        <v>330</v>
      </c>
      <c r="B47" s="239" t="s">
        <v>323</v>
      </c>
      <c r="C47" s="240"/>
      <c r="D47" s="240"/>
      <c r="E47" s="240">
        <v>633200</v>
      </c>
      <c r="F47" s="240">
        <v>659200</v>
      </c>
      <c r="G47" s="240"/>
      <c r="H47" s="241">
        <v>26000</v>
      </c>
      <c r="I47" s="242"/>
      <c r="J47" s="242"/>
      <c r="K47" s="224"/>
      <c r="L47" s="224"/>
    </row>
    <row r="48" spans="1:12" x14ac:dyDescent="0.25">
      <c r="A48" s="238" t="s">
        <v>331</v>
      </c>
      <c r="B48" s="239" t="s">
        <v>332</v>
      </c>
      <c r="C48" s="240"/>
      <c r="D48" s="240"/>
      <c r="E48" s="240">
        <v>633200</v>
      </c>
      <c r="F48" s="240">
        <v>659200</v>
      </c>
      <c r="G48" s="240"/>
      <c r="H48" s="241">
        <v>26000</v>
      </c>
      <c r="I48" s="242"/>
      <c r="J48" s="242"/>
      <c r="K48" s="224"/>
      <c r="L48" s="224"/>
    </row>
    <row r="49" spans="1:12" x14ac:dyDescent="0.25">
      <c r="A49" s="238" t="s">
        <v>333</v>
      </c>
      <c r="B49" s="239" t="s">
        <v>334</v>
      </c>
      <c r="C49" s="240"/>
      <c r="D49" s="240"/>
      <c r="E49" s="240">
        <v>633200</v>
      </c>
      <c r="F49" s="240">
        <v>659200</v>
      </c>
      <c r="G49" s="240"/>
      <c r="H49" s="241">
        <v>26000</v>
      </c>
      <c r="I49" s="242"/>
      <c r="J49" s="242"/>
      <c r="K49" s="224"/>
      <c r="L49" s="224"/>
    </row>
    <row r="50" spans="1:12" x14ac:dyDescent="0.25">
      <c r="A50" s="238" t="s">
        <v>335</v>
      </c>
      <c r="B50" s="239" t="s">
        <v>336</v>
      </c>
      <c r="C50" s="240"/>
      <c r="D50" s="240"/>
      <c r="E50" s="240">
        <v>633200</v>
      </c>
      <c r="F50" s="240">
        <v>659200</v>
      </c>
      <c r="G50" s="240"/>
      <c r="H50" s="241">
        <v>26000</v>
      </c>
      <c r="I50" s="242"/>
      <c r="J50" s="242"/>
      <c r="K50" s="224"/>
      <c r="L50" s="224"/>
    </row>
    <row r="51" spans="1:12" x14ac:dyDescent="0.25">
      <c r="A51" s="238" t="s">
        <v>337</v>
      </c>
      <c r="B51" s="239" t="s">
        <v>338</v>
      </c>
      <c r="C51" s="240"/>
      <c r="D51" s="240"/>
      <c r="E51" s="240">
        <v>2532800</v>
      </c>
      <c r="F51" s="240">
        <v>2532800</v>
      </c>
      <c r="G51" s="240"/>
      <c r="H51" s="241"/>
      <c r="I51" s="242"/>
      <c r="J51" s="242"/>
      <c r="K51" s="224"/>
      <c r="L51" s="224"/>
    </row>
    <row r="52" spans="1:12" x14ac:dyDescent="0.25">
      <c r="A52" s="233" t="s">
        <v>339</v>
      </c>
      <c r="B52" s="234" t="s">
        <v>340</v>
      </c>
      <c r="C52" s="235"/>
      <c r="D52" s="235">
        <v>1959410000</v>
      </c>
      <c r="E52" s="235"/>
      <c r="F52" s="235"/>
      <c r="G52" s="235"/>
      <c r="H52" s="236">
        <v>1959410000</v>
      </c>
      <c r="I52" s="237"/>
      <c r="J52" s="237"/>
      <c r="K52" s="228"/>
      <c r="L52" s="228"/>
    </row>
    <row r="53" spans="1:12" x14ac:dyDescent="0.25">
      <c r="A53" s="238" t="s">
        <v>341</v>
      </c>
      <c r="B53" s="239" t="s">
        <v>342</v>
      </c>
      <c r="C53" s="240"/>
      <c r="D53" s="240">
        <v>1959410000</v>
      </c>
      <c r="E53" s="240"/>
      <c r="F53" s="240"/>
      <c r="G53" s="240"/>
      <c r="H53" s="241">
        <v>1959410000</v>
      </c>
      <c r="I53" s="242"/>
      <c r="J53" s="242"/>
      <c r="K53" s="224"/>
      <c r="L53" s="224"/>
    </row>
    <row r="54" spans="1:12" x14ac:dyDescent="0.25">
      <c r="A54" s="238" t="s">
        <v>343</v>
      </c>
      <c r="B54" s="239" t="s">
        <v>344</v>
      </c>
      <c r="C54" s="240"/>
      <c r="D54" s="240">
        <v>1959410000</v>
      </c>
      <c r="E54" s="240"/>
      <c r="F54" s="240"/>
      <c r="G54" s="240"/>
      <c r="H54" s="241">
        <v>1959410000</v>
      </c>
      <c r="I54" s="242"/>
      <c r="J54" s="242"/>
      <c r="K54" s="224"/>
      <c r="L54" s="224"/>
    </row>
    <row r="55" spans="1:12" x14ac:dyDescent="0.25">
      <c r="A55" s="233" t="s">
        <v>345</v>
      </c>
      <c r="B55" s="234" t="s">
        <v>346</v>
      </c>
      <c r="C55" s="235"/>
      <c r="D55" s="235">
        <v>2817239135</v>
      </c>
      <c r="E55" s="235"/>
      <c r="F55" s="235"/>
      <c r="G55" s="235"/>
      <c r="H55" s="236">
        <v>2817239135</v>
      </c>
      <c r="I55" s="237"/>
      <c r="J55" s="237"/>
      <c r="K55" s="228"/>
      <c r="L55" s="228"/>
    </row>
    <row r="56" spans="1:12" x14ac:dyDescent="0.25">
      <c r="A56" s="238" t="s">
        <v>347</v>
      </c>
      <c r="B56" s="239" t="s">
        <v>348</v>
      </c>
      <c r="C56" s="240"/>
      <c r="D56" s="240">
        <v>1791210466</v>
      </c>
      <c r="E56" s="240"/>
      <c r="F56" s="240"/>
      <c r="G56" s="240"/>
      <c r="H56" s="241">
        <v>1791210466</v>
      </c>
      <c r="I56" s="242"/>
      <c r="J56" s="242"/>
      <c r="K56" s="224"/>
      <c r="L56" s="224"/>
    </row>
    <row r="57" spans="1:12" x14ac:dyDescent="0.25">
      <c r="A57" s="238" t="s">
        <v>349</v>
      </c>
      <c r="B57" s="239" t="s">
        <v>350</v>
      </c>
      <c r="C57" s="240"/>
      <c r="D57" s="240">
        <v>1026028669</v>
      </c>
      <c r="E57" s="240"/>
      <c r="F57" s="240"/>
      <c r="G57" s="240"/>
      <c r="H57" s="241">
        <v>1026028669</v>
      </c>
      <c r="I57" s="242"/>
      <c r="J57" s="242"/>
      <c r="K57" s="224"/>
      <c r="L57" s="224"/>
    </row>
    <row r="58" spans="1:12" x14ac:dyDescent="0.25">
      <c r="A58" s="233" t="s">
        <v>351</v>
      </c>
      <c r="B58" s="234" t="s">
        <v>352</v>
      </c>
      <c r="C58" s="235"/>
      <c r="D58" s="235"/>
      <c r="E58" s="235"/>
      <c r="F58" s="235">
        <v>317756700</v>
      </c>
      <c r="G58" s="235"/>
      <c r="H58" s="236">
        <v>317756700</v>
      </c>
      <c r="I58" s="237"/>
      <c r="J58" s="237"/>
      <c r="K58" s="228"/>
      <c r="L58" s="228"/>
    </row>
    <row r="59" spans="1:12" x14ac:dyDescent="0.25">
      <c r="A59" s="238" t="s">
        <v>353</v>
      </c>
      <c r="B59" s="239" t="s">
        <v>354</v>
      </c>
      <c r="C59" s="240"/>
      <c r="D59" s="240"/>
      <c r="E59" s="240"/>
      <c r="F59" s="240">
        <v>317756700</v>
      </c>
      <c r="G59" s="240"/>
      <c r="H59" s="241">
        <v>317756700</v>
      </c>
      <c r="I59" s="242"/>
      <c r="J59" s="242"/>
      <c r="K59" s="224"/>
      <c r="L59" s="224"/>
    </row>
    <row r="60" spans="1:12" x14ac:dyDescent="0.25">
      <c r="A60" s="238" t="s">
        <v>355</v>
      </c>
      <c r="B60" s="239" t="s">
        <v>356</v>
      </c>
      <c r="C60" s="240"/>
      <c r="D60" s="240"/>
      <c r="E60" s="240"/>
      <c r="F60" s="240">
        <v>317756700</v>
      </c>
      <c r="G60" s="240"/>
      <c r="H60" s="241">
        <v>317756700</v>
      </c>
      <c r="I60" s="242"/>
      <c r="J60" s="242"/>
      <c r="K60" s="224"/>
      <c r="L60" s="224"/>
    </row>
    <row r="61" spans="1:12" x14ac:dyDescent="0.25">
      <c r="A61" s="233" t="s">
        <v>357</v>
      </c>
      <c r="B61" s="234" t="s">
        <v>358</v>
      </c>
      <c r="C61" s="235"/>
      <c r="D61" s="235"/>
      <c r="E61" s="235"/>
      <c r="F61" s="235">
        <v>5958032</v>
      </c>
      <c r="G61" s="235"/>
      <c r="H61" s="236">
        <v>5958032</v>
      </c>
      <c r="I61" s="237"/>
      <c r="J61" s="237"/>
      <c r="K61" s="228"/>
      <c r="L61" s="228"/>
    </row>
    <row r="62" spans="1:12" x14ac:dyDescent="0.25">
      <c r="A62" s="238" t="s">
        <v>359</v>
      </c>
      <c r="B62" s="239" t="s">
        <v>360</v>
      </c>
      <c r="C62" s="240"/>
      <c r="D62" s="240"/>
      <c r="E62" s="240"/>
      <c r="F62" s="240">
        <v>5160855</v>
      </c>
      <c r="G62" s="240"/>
      <c r="H62" s="241">
        <v>5160855</v>
      </c>
      <c r="I62" s="242">
        <v>5160855</v>
      </c>
      <c r="J62" s="242">
        <f>H62-I62</f>
        <v>0</v>
      </c>
      <c r="K62" s="250" t="s">
        <v>478</v>
      </c>
      <c r="L62" s="224"/>
    </row>
    <row r="63" spans="1:12" x14ac:dyDescent="0.25">
      <c r="A63" s="238" t="s">
        <v>479</v>
      </c>
      <c r="B63" s="239" t="s">
        <v>480</v>
      </c>
      <c r="C63" s="240"/>
      <c r="D63" s="240"/>
      <c r="E63" s="240"/>
      <c r="F63" s="240">
        <v>797177</v>
      </c>
      <c r="G63" s="240"/>
      <c r="H63" s="241">
        <v>797177</v>
      </c>
      <c r="I63" s="242">
        <v>797177</v>
      </c>
      <c r="J63" s="242">
        <f>H63-I63</f>
        <v>0</v>
      </c>
      <c r="K63" s="224"/>
      <c r="L63" s="224"/>
    </row>
    <row r="64" spans="1:12" x14ac:dyDescent="0.25">
      <c r="A64" s="233" t="s">
        <v>361</v>
      </c>
      <c r="B64" s="234" t="s">
        <v>362</v>
      </c>
      <c r="C64" s="235"/>
      <c r="D64" s="235"/>
      <c r="E64" s="235">
        <v>132243859</v>
      </c>
      <c r="F64" s="235"/>
      <c r="G64" s="235">
        <v>132243859</v>
      </c>
      <c r="H64" s="236"/>
      <c r="I64" s="237"/>
      <c r="J64" s="237"/>
      <c r="K64" s="228"/>
      <c r="L64" s="228"/>
    </row>
    <row r="65" spans="1:12" x14ac:dyDescent="0.25">
      <c r="A65" s="233" t="s">
        <v>363</v>
      </c>
      <c r="B65" s="234" t="s">
        <v>364</v>
      </c>
      <c r="C65" s="235"/>
      <c r="D65" s="235"/>
      <c r="E65" s="235">
        <v>43656780</v>
      </c>
      <c r="F65" s="235"/>
      <c r="G65" s="235">
        <v>43656780</v>
      </c>
      <c r="H65" s="236"/>
      <c r="I65" s="237"/>
      <c r="J65" s="237"/>
      <c r="K65" s="228"/>
      <c r="L65" s="228"/>
    </row>
    <row r="66" spans="1:12" x14ac:dyDescent="0.25">
      <c r="A66" s="238" t="s">
        <v>365</v>
      </c>
      <c r="B66" s="239" t="s">
        <v>366</v>
      </c>
      <c r="C66" s="240"/>
      <c r="D66" s="240"/>
      <c r="E66" s="240">
        <v>6573485</v>
      </c>
      <c r="F66" s="240"/>
      <c r="G66" s="240">
        <v>6573485</v>
      </c>
      <c r="H66" s="241"/>
      <c r="I66" s="242"/>
      <c r="J66" s="242"/>
      <c r="K66" s="224"/>
      <c r="L66" s="224"/>
    </row>
    <row r="67" spans="1:12" x14ac:dyDescent="0.25">
      <c r="A67" s="238" t="s">
        <v>369</v>
      </c>
      <c r="B67" s="239" t="s">
        <v>370</v>
      </c>
      <c r="C67" s="240"/>
      <c r="D67" s="240"/>
      <c r="E67" s="240">
        <v>37083295</v>
      </c>
      <c r="F67" s="240"/>
      <c r="G67" s="240">
        <v>37083295</v>
      </c>
      <c r="H67" s="241"/>
      <c r="I67" s="242"/>
      <c r="J67" s="242"/>
      <c r="K67" s="224"/>
      <c r="L67" s="224"/>
    </row>
    <row r="68" spans="1:12" x14ac:dyDescent="0.25">
      <c r="A68" s="233" t="s">
        <v>379</v>
      </c>
      <c r="B68" s="234" t="s">
        <v>380</v>
      </c>
      <c r="C68" s="235"/>
      <c r="D68" s="235"/>
      <c r="E68" s="235">
        <v>57651008</v>
      </c>
      <c r="F68" s="235"/>
      <c r="G68" s="235">
        <v>57651008</v>
      </c>
      <c r="H68" s="236"/>
      <c r="I68" s="237"/>
      <c r="J68" s="237"/>
      <c r="K68" s="228"/>
      <c r="L68" s="228"/>
    </row>
    <row r="69" spans="1:12" x14ac:dyDescent="0.25">
      <c r="A69" s="238" t="s">
        <v>381</v>
      </c>
      <c r="B69" s="239" t="s">
        <v>382</v>
      </c>
      <c r="C69" s="240"/>
      <c r="D69" s="240"/>
      <c r="E69" s="240">
        <v>38399998</v>
      </c>
      <c r="F69" s="240"/>
      <c r="G69" s="240">
        <v>38399998</v>
      </c>
      <c r="H69" s="241"/>
      <c r="I69" s="242"/>
      <c r="J69" s="242"/>
      <c r="K69" s="224"/>
      <c r="L69" s="224"/>
    </row>
    <row r="70" spans="1:12" x14ac:dyDescent="0.25">
      <c r="A70" s="238" t="s">
        <v>383</v>
      </c>
      <c r="B70" s="239" t="s">
        <v>384</v>
      </c>
      <c r="C70" s="240"/>
      <c r="D70" s="240"/>
      <c r="E70" s="240">
        <v>814773</v>
      </c>
      <c r="F70" s="240"/>
      <c r="G70" s="240">
        <v>814773</v>
      </c>
      <c r="H70" s="241"/>
      <c r="I70" s="242"/>
      <c r="J70" s="242"/>
      <c r="K70" s="224"/>
      <c r="L70" s="224"/>
    </row>
    <row r="71" spans="1:12" x14ac:dyDescent="0.25">
      <c r="A71" s="238" t="s">
        <v>385</v>
      </c>
      <c r="B71" s="239" t="s">
        <v>370</v>
      </c>
      <c r="C71" s="240"/>
      <c r="D71" s="240"/>
      <c r="E71" s="240">
        <v>4922001</v>
      </c>
      <c r="F71" s="240"/>
      <c r="G71" s="240">
        <v>4922001</v>
      </c>
      <c r="H71" s="241"/>
      <c r="I71" s="242"/>
      <c r="J71" s="242"/>
      <c r="K71" s="224"/>
      <c r="L71" s="224"/>
    </row>
    <row r="72" spans="1:12" ht="14.4" thickBot="1" x14ac:dyDescent="0.3">
      <c r="A72" s="261" t="s">
        <v>386</v>
      </c>
      <c r="B72" s="262" t="s">
        <v>387</v>
      </c>
      <c r="C72" s="263"/>
      <c r="D72" s="263"/>
      <c r="E72" s="263">
        <v>13514236</v>
      </c>
      <c r="F72" s="263"/>
      <c r="G72" s="263">
        <v>13514236</v>
      </c>
      <c r="H72" s="264"/>
      <c r="I72" s="242"/>
      <c r="J72" s="242"/>
      <c r="K72" s="224"/>
      <c r="L72" s="224"/>
    </row>
    <row r="73" spans="1:12" x14ac:dyDescent="0.25">
      <c r="C73" s="224"/>
      <c r="D73" s="224"/>
      <c r="E73" s="224"/>
      <c r="F73" s="224"/>
      <c r="G73" s="224"/>
      <c r="H73" s="224"/>
      <c r="I73" s="242"/>
      <c r="J73" s="242"/>
      <c r="K73" s="224"/>
      <c r="L73" s="224"/>
    </row>
    <row r="74" spans="1:12" x14ac:dyDescent="0.25">
      <c r="B74" s="227" t="s">
        <v>390</v>
      </c>
      <c r="C74" s="228" t="s">
        <v>481</v>
      </c>
      <c r="D74" s="228" t="s">
        <v>481</v>
      </c>
      <c r="E74" s="228" t="s">
        <v>482</v>
      </c>
      <c r="F74" s="228" t="s">
        <v>482</v>
      </c>
      <c r="G74" s="228" t="s">
        <v>483</v>
      </c>
      <c r="H74" s="228" t="s">
        <v>483</v>
      </c>
      <c r="I74" s="237"/>
      <c r="J74" s="237"/>
      <c r="K74" s="228"/>
      <c r="L74" s="228"/>
    </row>
  </sheetData>
  <conditionalFormatting sqref="J2:J74">
    <cfRule type="cellIs" dxfId="3" priority="3" stopIfTrue="1" operator="lessThan">
      <formula>0</formula>
    </cfRule>
    <cfRule type="cellIs" dxfId="2" priority="4" stopIfTrue="1" operator="greaterThan">
      <formula>0</formula>
    </cfRule>
  </conditionalFormatting>
  <conditionalFormatting sqref="K2:K74">
    <cfRule type="containsText" dxfId="1" priority="1" stopIfTrue="1" operator="containsText" text="Sửa">
      <formula>NOT(ISERROR(SEARCH("Sửa",K2)))</formula>
    </cfRule>
    <cfRule type="containsText" dxfId="0" priority="2" stopIfTrue="1" operator="containsText" text="Bổ sung">
      <formula>NOT(ISERROR(SEARCH("Bổ sung",K2)))</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7"/>
  <dimension ref="A1:K12"/>
  <sheetViews>
    <sheetView workbookViewId="0">
      <selection activeCell="C17" sqref="C17"/>
    </sheetView>
  </sheetViews>
  <sheetFormatPr defaultRowHeight="13.8" x14ac:dyDescent="0.25"/>
  <cols>
    <col min="1" max="1" width="6.8984375" customWidth="1"/>
    <col min="2" max="2" width="13" customWidth="1"/>
    <col min="3" max="3" width="39.69921875" customWidth="1"/>
    <col min="4" max="4" width="9.8984375" bestFit="1" customWidth="1"/>
    <col min="5" max="7" width="15.69921875" customWidth="1"/>
    <col min="8" max="8" width="10.3984375" bestFit="1" customWidth="1"/>
    <col min="9" max="9" width="15.69921875" customWidth="1"/>
    <col min="10" max="10" width="11.8984375" customWidth="1"/>
  </cols>
  <sheetData>
    <row r="1" spans="1:11" x14ac:dyDescent="0.25">
      <c r="A1" s="229" t="s">
        <v>447</v>
      </c>
      <c r="B1" s="229" t="s">
        <v>448</v>
      </c>
      <c r="C1" s="229" t="s">
        <v>449</v>
      </c>
      <c r="D1" s="229" t="s">
        <v>239</v>
      </c>
      <c r="E1" s="229" t="s">
        <v>240</v>
      </c>
      <c r="F1" s="229" t="s">
        <v>450</v>
      </c>
      <c r="G1" s="229" t="s">
        <v>451</v>
      </c>
      <c r="H1" s="229" t="s">
        <v>243</v>
      </c>
      <c r="I1" s="229" t="s">
        <v>244</v>
      </c>
      <c r="J1" s="230" t="s">
        <v>452</v>
      </c>
      <c r="K1" s="222"/>
    </row>
    <row r="2" spans="1:11" x14ac:dyDescent="0.25">
      <c r="A2" s="223">
        <v>1</v>
      </c>
      <c r="B2" t="s">
        <v>453</v>
      </c>
      <c r="C2" t="s">
        <v>420</v>
      </c>
      <c r="D2" s="224">
        <v>0</v>
      </c>
      <c r="E2" s="224">
        <v>13281400</v>
      </c>
      <c r="F2" s="224">
        <v>2508000</v>
      </c>
      <c r="G2" s="224">
        <v>17614300</v>
      </c>
      <c r="H2" s="224">
        <v>0</v>
      </c>
      <c r="I2" s="224">
        <v>28387700</v>
      </c>
      <c r="J2" s="225">
        <f>E2-13281400+G2</f>
        <v>17614300</v>
      </c>
      <c r="K2" s="222" t="s">
        <v>454</v>
      </c>
    </row>
    <row r="3" spans="1:11" x14ac:dyDescent="0.25">
      <c r="A3" s="223">
        <v>2</v>
      </c>
      <c r="B3" t="s">
        <v>455</v>
      </c>
      <c r="C3" t="s">
        <v>456</v>
      </c>
      <c r="D3" s="224">
        <v>0</v>
      </c>
      <c r="E3" s="224">
        <v>0</v>
      </c>
      <c r="F3" s="224">
        <v>5017000</v>
      </c>
      <c r="G3" s="224">
        <v>5017000</v>
      </c>
      <c r="H3" s="224">
        <v>0</v>
      </c>
      <c r="I3" s="224">
        <v>0</v>
      </c>
      <c r="J3" s="222" t="s">
        <v>129</v>
      </c>
      <c r="K3" s="222"/>
    </row>
    <row r="4" spans="1:11" x14ac:dyDescent="0.25">
      <c r="A4" s="223">
        <v>3</v>
      </c>
      <c r="B4" t="s">
        <v>457</v>
      </c>
      <c r="C4" t="s">
        <v>421</v>
      </c>
      <c r="D4" s="224">
        <v>0</v>
      </c>
      <c r="E4" s="224">
        <v>13932600</v>
      </c>
      <c r="F4" s="224">
        <v>13932600</v>
      </c>
      <c r="G4" s="224">
        <v>13932600</v>
      </c>
      <c r="H4" s="224">
        <v>0</v>
      </c>
      <c r="I4" s="224">
        <v>13932600</v>
      </c>
      <c r="J4" s="222" t="s">
        <v>129</v>
      </c>
      <c r="K4" s="222"/>
    </row>
    <row r="5" spans="1:11" x14ac:dyDescent="0.25">
      <c r="A5" s="223">
        <v>4</v>
      </c>
      <c r="B5" t="s">
        <v>458</v>
      </c>
      <c r="C5" t="s">
        <v>459</v>
      </c>
      <c r="D5" s="224">
        <v>0</v>
      </c>
      <c r="E5" s="224">
        <v>0</v>
      </c>
      <c r="F5" s="224">
        <v>19800000</v>
      </c>
      <c r="G5" s="224">
        <v>19800000</v>
      </c>
      <c r="H5" s="224">
        <v>0</v>
      </c>
      <c r="I5" s="224">
        <v>0</v>
      </c>
      <c r="J5" s="222" t="s">
        <v>129</v>
      </c>
      <c r="K5" s="222"/>
    </row>
    <row r="6" spans="1:11" x14ac:dyDescent="0.25">
      <c r="A6" s="223">
        <v>5</v>
      </c>
      <c r="B6" t="s">
        <v>460</v>
      </c>
      <c r="C6" t="s">
        <v>422</v>
      </c>
      <c r="D6" s="224">
        <v>0</v>
      </c>
      <c r="E6" s="224">
        <v>22000</v>
      </c>
      <c r="F6" s="224">
        <v>0</v>
      </c>
      <c r="G6" s="224">
        <v>2530000</v>
      </c>
      <c r="H6" s="224">
        <v>0</v>
      </c>
      <c r="I6" s="224">
        <v>2552000</v>
      </c>
      <c r="J6" s="225">
        <f>I6-2508000</f>
        <v>44000</v>
      </c>
      <c r="K6" s="222" t="s">
        <v>461</v>
      </c>
    </row>
    <row r="7" spans="1:11" x14ac:dyDescent="0.25">
      <c r="A7" s="223">
        <v>6</v>
      </c>
      <c r="B7" t="s">
        <v>462</v>
      </c>
      <c r="C7" t="s">
        <v>227</v>
      </c>
      <c r="D7" s="224">
        <v>0</v>
      </c>
      <c r="E7" s="224">
        <v>85100</v>
      </c>
      <c r="F7" s="224">
        <v>85100</v>
      </c>
      <c r="G7" s="224">
        <v>318200</v>
      </c>
      <c r="H7" s="224">
        <v>0</v>
      </c>
      <c r="I7" s="224">
        <v>318200</v>
      </c>
      <c r="J7" s="222" t="s">
        <v>129</v>
      </c>
      <c r="K7" s="222"/>
    </row>
    <row r="8" spans="1:11" x14ac:dyDescent="0.25">
      <c r="A8" s="223">
        <v>7</v>
      </c>
      <c r="B8" t="s">
        <v>463</v>
      </c>
      <c r="C8" t="s">
        <v>423</v>
      </c>
      <c r="D8" s="224">
        <v>0</v>
      </c>
      <c r="E8" s="224">
        <v>0</v>
      </c>
      <c r="F8" s="224">
        <v>5225000</v>
      </c>
      <c r="G8" s="224">
        <v>5747500</v>
      </c>
      <c r="H8" s="224">
        <v>0</v>
      </c>
      <c r="I8" s="224">
        <v>522500</v>
      </c>
      <c r="J8" s="226">
        <v>0</v>
      </c>
      <c r="K8" s="222" t="s">
        <v>464</v>
      </c>
    </row>
    <row r="9" spans="1:11" x14ac:dyDescent="0.25">
      <c r="C9" s="227" t="s">
        <v>390</v>
      </c>
      <c r="D9" s="228" t="s">
        <v>465</v>
      </c>
      <c r="E9" s="228" t="s">
        <v>466</v>
      </c>
      <c r="F9" s="228" t="s">
        <v>467</v>
      </c>
      <c r="G9" s="228" t="s">
        <v>468</v>
      </c>
      <c r="H9" s="228" t="s">
        <v>465</v>
      </c>
      <c r="I9" s="228" t="s">
        <v>469</v>
      </c>
      <c r="J9" s="222"/>
      <c r="K9" s="222"/>
    </row>
    <row r="10" spans="1:11" x14ac:dyDescent="0.25">
      <c r="J10" s="222"/>
      <c r="K10" s="222"/>
    </row>
    <row r="11" spans="1:11" x14ac:dyDescent="0.25">
      <c r="J11" s="222"/>
      <c r="K11" s="222"/>
    </row>
    <row r="12" spans="1:11" x14ac:dyDescent="0.25">
      <c r="J12" s="222"/>
      <c r="K12" s="222"/>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8"/>
  <dimension ref="A1:E60"/>
  <sheetViews>
    <sheetView workbookViewId="0">
      <selection activeCell="C18" sqref="C18:D18"/>
    </sheetView>
  </sheetViews>
  <sheetFormatPr defaultColWidth="9.09765625" defaultRowHeight="13.8" x14ac:dyDescent="0.25"/>
  <cols>
    <col min="1" max="1" width="10.69921875" style="25" customWidth="1"/>
    <col min="2" max="2" width="52.69921875" style="25" customWidth="1"/>
    <col min="3" max="3" width="17.69921875" style="25" customWidth="1"/>
    <col min="4" max="4" width="48" style="25" customWidth="1"/>
    <col min="5" max="16384" width="9.09765625" style="25"/>
  </cols>
  <sheetData>
    <row r="1" spans="1:4" x14ac:dyDescent="0.25">
      <c r="A1" s="90" t="s">
        <v>190</v>
      </c>
      <c r="B1" s="92"/>
      <c r="C1" s="98"/>
      <c r="D1" s="98"/>
    </row>
    <row r="2" spans="1:4" x14ac:dyDescent="0.25">
      <c r="A2" s="91"/>
      <c r="B2" s="92"/>
      <c r="C2" s="93" t="s">
        <v>191</v>
      </c>
      <c r="D2" s="95" t="s">
        <v>128</v>
      </c>
    </row>
    <row r="3" spans="1:4" x14ac:dyDescent="0.25">
      <c r="A3" s="90" t="s">
        <v>210</v>
      </c>
      <c r="B3" s="92"/>
      <c r="C3" s="93" t="s">
        <v>192</v>
      </c>
      <c r="D3" s="94" t="s">
        <v>127</v>
      </c>
    </row>
    <row r="4" spans="1:4" x14ac:dyDescent="0.25">
      <c r="A4" s="92"/>
      <c r="B4" s="92"/>
      <c r="C4" s="93" t="s">
        <v>193</v>
      </c>
      <c r="D4" s="95" t="s">
        <v>127</v>
      </c>
    </row>
    <row r="5" spans="1:4" x14ac:dyDescent="0.25">
      <c r="A5" s="620" t="s">
        <v>194</v>
      </c>
      <c r="B5" s="620"/>
      <c r="C5" s="93" t="s">
        <v>195</v>
      </c>
      <c r="D5" s="96">
        <v>44459</v>
      </c>
    </row>
    <row r="6" spans="1:4" x14ac:dyDescent="0.25">
      <c r="A6" s="620"/>
      <c r="B6" s="620"/>
      <c r="C6" s="95" t="s">
        <v>196</v>
      </c>
      <c r="D6" s="97">
        <v>44409</v>
      </c>
    </row>
    <row r="7" spans="1:4" x14ac:dyDescent="0.25">
      <c r="A7" s="620"/>
      <c r="B7" s="620"/>
      <c r="C7" s="98"/>
      <c r="D7" s="99"/>
    </row>
    <row r="8" spans="1:4" ht="14.4" thickBot="1" x14ac:dyDescent="0.3">
      <c r="A8" s="100"/>
      <c r="B8" s="100"/>
      <c r="C8" s="122"/>
      <c r="D8" s="122"/>
    </row>
    <row r="9" spans="1:4" ht="14.4" thickTop="1" x14ac:dyDescent="0.25">
      <c r="A9" s="101" t="s">
        <v>197</v>
      </c>
      <c r="B9" s="123" t="s">
        <v>198</v>
      </c>
      <c r="C9" s="635" t="s">
        <v>199</v>
      </c>
      <c r="D9" s="636"/>
    </row>
    <row r="10" spans="1:4" x14ac:dyDescent="0.25">
      <c r="A10" s="102">
        <v>111</v>
      </c>
      <c r="B10" s="124" t="s">
        <v>211</v>
      </c>
      <c r="C10" s="637"/>
      <c r="D10" s="638"/>
    </row>
    <row r="11" spans="1:4" s="21" customFormat="1" x14ac:dyDescent="0.25">
      <c r="A11" s="105">
        <v>112</v>
      </c>
      <c r="B11" s="125"/>
      <c r="C11" s="107"/>
      <c r="D11" s="108"/>
    </row>
    <row r="12" spans="1:4" x14ac:dyDescent="0.25">
      <c r="A12" s="103" t="s">
        <v>200</v>
      </c>
      <c r="B12" s="126" t="s">
        <v>212</v>
      </c>
      <c r="C12" s="127">
        <v>24464724</v>
      </c>
      <c r="D12" s="104" t="s">
        <v>214</v>
      </c>
    </row>
    <row r="13" spans="1:4" x14ac:dyDescent="0.25">
      <c r="A13" s="103">
        <v>11212</v>
      </c>
      <c r="B13" s="126" t="s">
        <v>213</v>
      </c>
      <c r="C13" s="127">
        <v>2356981098</v>
      </c>
      <c r="D13" s="128" t="s">
        <v>214</v>
      </c>
    </row>
    <row r="14" spans="1:4" x14ac:dyDescent="0.25">
      <c r="A14" s="105">
        <v>128</v>
      </c>
      <c r="B14" s="129" t="s">
        <v>215</v>
      </c>
      <c r="C14" s="130">
        <v>1065178082</v>
      </c>
      <c r="D14" s="166" t="s">
        <v>216</v>
      </c>
    </row>
    <row r="15" spans="1:4" x14ac:dyDescent="0.25">
      <c r="A15" s="106"/>
      <c r="B15" s="131"/>
      <c r="C15" s="132"/>
      <c r="D15" s="133"/>
    </row>
    <row r="16" spans="1:4" x14ac:dyDescent="0.25">
      <c r="A16" s="106"/>
      <c r="B16" s="131"/>
      <c r="C16" s="132"/>
      <c r="D16" s="133"/>
    </row>
    <row r="17" spans="1:4" ht="26.4" x14ac:dyDescent="0.25">
      <c r="A17" s="105">
        <v>133</v>
      </c>
      <c r="B17" s="134" t="s">
        <v>217</v>
      </c>
      <c r="C17" s="135">
        <v>903735748</v>
      </c>
      <c r="D17" s="136" t="s">
        <v>218</v>
      </c>
    </row>
    <row r="18" spans="1:4" ht="52.5" customHeight="1" x14ac:dyDescent="0.25">
      <c r="A18" s="105"/>
      <c r="B18" s="137" t="s">
        <v>404</v>
      </c>
      <c r="C18" s="633" t="s">
        <v>405</v>
      </c>
      <c r="D18" s="634"/>
    </row>
    <row r="19" spans="1:4" ht="39.6" x14ac:dyDescent="0.25">
      <c r="A19" s="105"/>
      <c r="B19" s="137" t="s">
        <v>400</v>
      </c>
      <c r="C19" s="639" t="s">
        <v>402</v>
      </c>
      <c r="D19" s="634"/>
    </row>
    <row r="20" spans="1:4" x14ac:dyDescent="0.25">
      <c r="A20" s="105"/>
      <c r="B20" s="138" t="s">
        <v>401</v>
      </c>
      <c r="C20" s="639" t="s">
        <v>403</v>
      </c>
      <c r="D20" s="634"/>
    </row>
    <row r="21" spans="1:4" x14ac:dyDescent="0.25">
      <c r="A21" s="105">
        <v>1388</v>
      </c>
      <c r="B21" s="134" t="s">
        <v>220</v>
      </c>
      <c r="C21" s="135">
        <v>4794761</v>
      </c>
      <c r="D21" s="136" t="s">
        <v>222</v>
      </c>
    </row>
    <row r="22" spans="1:4" ht="52.8" x14ac:dyDescent="0.25">
      <c r="A22" s="105">
        <v>242</v>
      </c>
      <c r="B22" s="165" t="s">
        <v>410</v>
      </c>
      <c r="C22" s="633" t="s">
        <v>409</v>
      </c>
      <c r="D22" s="634"/>
    </row>
    <row r="23" spans="1:4" x14ac:dyDescent="0.25">
      <c r="A23" s="105" t="s">
        <v>219</v>
      </c>
      <c r="B23" s="129" t="s">
        <v>408</v>
      </c>
      <c r="C23" s="130"/>
      <c r="D23" s="139"/>
    </row>
    <row r="24" spans="1:4" ht="26.4" x14ac:dyDescent="0.25">
      <c r="A24" s="105">
        <v>244</v>
      </c>
      <c r="B24" s="129" t="s">
        <v>202</v>
      </c>
      <c r="C24" s="140">
        <v>27312000</v>
      </c>
      <c r="D24" s="141" t="s">
        <v>150</v>
      </c>
    </row>
    <row r="25" spans="1:4" x14ac:dyDescent="0.25">
      <c r="A25" s="105">
        <v>331</v>
      </c>
      <c r="B25" s="129" t="s">
        <v>203</v>
      </c>
      <c r="C25" s="140">
        <f>SUM(C26:C29)</f>
        <v>41253700</v>
      </c>
      <c r="D25" s="164">
        <f>C26+C28+C29+13932600</f>
        <v>27321100</v>
      </c>
    </row>
    <row r="26" spans="1:4" ht="39.6" x14ac:dyDescent="0.25">
      <c r="A26" s="106"/>
      <c r="B26" s="131" t="s">
        <v>223</v>
      </c>
      <c r="C26" s="142">
        <v>13281400</v>
      </c>
      <c r="D26" s="167" t="s">
        <v>414</v>
      </c>
    </row>
    <row r="27" spans="1:4" x14ac:dyDescent="0.25">
      <c r="A27" s="106"/>
      <c r="B27" s="144" t="s">
        <v>190</v>
      </c>
      <c r="C27" s="145">
        <v>27865200</v>
      </c>
      <c r="D27" s="146" t="s">
        <v>224</v>
      </c>
    </row>
    <row r="28" spans="1:4" x14ac:dyDescent="0.25">
      <c r="A28" s="106"/>
      <c r="B28" s="131" t="s">
        <v>225</v>
      </c>
      <c r="C28" s="142">
        <v>22000</v>
      </c>
      <c r="D28" s="143" t="s">
        <v>226</v>
      </c>
    </row>
    <row r="29" spans="1:4" x14ac:dyDescent="0.25">
      <c r="A29" s="106"/>
      <c r="B29" s="131" t="s">
        <v>227</v>
      </c>
      <c r="C29" s="142">
        <v>85100</v>
      </c>
      <c r="D29" s="143" t="s">
        <v>228</v>
      </c>
    </row>
    <row r="30" spans="1:4" x14ac:dyDescent="0.25">
      <c r="A30" s="105">
        <v>3334</v>
      </c>
      <c r="B30" s="129"/>
      <c r="C30" s="642"/>
      <c r="D30" s="643"/>
    </row>
    <row r="31" spans="1:4" x14ac:dyDescent="0.25">
      <c r="A31" s="103"/>
      <c r="B31" s="147" t="s">
        <v>229</v>
      </c>
      <c r="C31" s="109">
        <v>106411640</v>
      </c>
      <c r="D31" s="148"/>
    </row>
    <row r="32" spans="1:4" x14ac:dyDescent="0.25">
      <c r="A32" s="105">
        <v>3335</v>
      </c>
      <c r="B32" s="129" t="s">
        <v>205</v>
      </c>
      <c r="C32" s="149">
        <f>SUM(C33:C35)</f>
        <v>4894242</v>
      </c>
      <c r="D32" s="150"/>
    </row>
    <row r="33" spans="1:5" x14ac:dyDescent="0.25">
      <c r="A33" s="103"/>
      <c r="B33" s="126" t="s">
        <v>231</v>
      </c>
      <c r="C33" s="127">
        <v>2105028</v>
      </c>
      <c r="D33" s="104" t="s">
        <v>206</v>
      </c>
    </row>
    <row r="34" spans="1:5" x14ac:dyDescent="0.25">
      <c r="A34" s="103"/>
      <c r="B34" s="126" t="s">
        <v>232</v>
      </c>
      <c r="C34" s="127">
        <v>1031150</v>
      </c>
      <c r="D34" s="104" t="s">
        <v>206</v>
      </c>
    </row>
    <row r="35" spans="1:5" x14ac:dyDescent="0.25">
      <c r="A35" s="103"/>
      <c r="B35" s="126" t="s">
        <v>233</v>
      </c>
      <c r="C35" s="127">
        <v>1758064</v>
      </c>
      <c r="D35" s="104" t="s">
        <v>206</v>
      </c>
    </row>
    <row r="36" spans="1:5" x14ac:dyDescent="0.25">
      <c r="A36" s="103"/>
      <c r="B36" s="147"/>
      <c r="C36" s="644"/>
      <c r="D36" s="645"/>
    </row>
    <row r="37" spans="1:5" x14ac:dyDescent="0.25">
      <c r="A37" s="105">
        <v>334</v>
      </c>
      <c r="B37" s="129" t="s">
        <v>207</v>
      </c>
      <c r="C37" s="149">
        <v>144694756</v>
      </c>
      <c r="D37" s="150"/>
    </row>
    <row r="38" spans="1:5" x14ac:dyDescent="0.25">
      <c r="A38" s="103"/>
      <c r="B38" s="126"/>
      <c r="C38" s="127"/>
      <c r="D38" s="104"/>
    </row>
    <row r="39" spans="1:5" x14ac:dyDescent="0.25">
      <c r="A39" s="105">
        <v>335</v>
      </c>
      <c r="B39" s="129" t="s">
        <v>159</v>
      </c>
      <c r="C39" s="642"/>
      <c r="D39" s="643"/>
    </row>
    <row r="40" spans="1:5" x14ac:dyDescent="0.25">
      <c r="A40" s="106"/>
      <c r="B40" s="131"/>
      <c r="C40" s="142"/>
      <c r="D40" s="151"/>
    </row>
    <row r="41" spans="1:5" x14ac:dyDescent="0.25">
      <c r="A41" s="106"/>
      <c r="B41" s="131"/>
      <c r="C41" s="142"/>
      <c r="D41" s="151"/>
    </row>
    <row r="42" spans="1:5" x14ac:dyDescent="0.25">
      <c r="A42" s="105">
        <v>3382</v>
      </c>
      <c r="B42" s="129" t="s">
        <v>235</v>
      </c>
      <c r="C42" s="152">
        <f>SUM(C43:C43)</f>
        <v>2532800</v>
      </c>
      <c r="D42" s="153"/>
    </row>
    <row r="43" spans="1:5" x14ac:dyDescent="0.25">
      <c r="A43" s="106"/>
      <c r="B43" s="131" t="s">
        <v>234</v>
      </c>
      <c r="C43" s="154">
        <v>2532800</v>
      </c>
      <c r="D43" s="151"/>
    </row>
    <row r="44" spans="1:5" x14ac:dyDescent="0.25">
      <c r="A44" s="105" t="s">
        <v>171</v>
      </c>
      <c r="B44" s="129" t="s">
        <v>208</v>
      </c>
      <c r="C44" s="640" t="s">
        <v>411</v>
      </c>
      <c r="D44" s="641"/>
    </row>
    <row r="45" spans="1:5" x14ac:dyDescent="0.25">
      <c r="A45" s="103"/>
      <c r="B45" s="147"/>
      <c r="C45" s="155"/>
      <c r="D45" s="156"/>
    </row>
    <row r="46" spans="1:5" x14ac:dyDescent="0.25">
      <c r="A46" s="105">
        <v>3388</v>
      </c>
      <c r="B46" s="129" t="s">
        <v>204</v>
      </c>
      <c r="C46" s="140"/>
      <c r="D46" s="157" t="s">
        <v>236</v>
      </c>
    </row>
    <row r="47" spans="1:5" x14ac:dyDescent="0.25">
      <c r="A47" s="105">
        <v>511</v>
      </c>
      <c r="B47" s="129" t="s">
        <v>201</v>
      </c>
      <c r="C47" s="158">
        <v>1853900</v>
      </c>
      <c r="D47" s="149">
        <v>378714692</v>
      </c>
      <c r="E47" s="25">
        <f>D47/C47</f>
        <v>204.28</v>
      </c>
    </row>
    <row r="48" spans="1:5" x14ac:dyDescent="0.25">
      <c r="A48" s="103"/>
      <c r="B48" s="147"/>
      <c r="C48" s="140"/>
      <c r="D48" s="141"/>
    </row>
    <row r="49" spans="1:4" x14ac:dyDescent="0.25">
      <c r="A49" s="105">
        <v>642</v>
      </c>
      <c r="B49" s="129" t="s">
        <v>182</v>
      </c>
      <c r="C49" s="140"/>
      <c r="D49" s="141"/>
    </row>
    <row r="50" spans="1:4" x14ac:dyDescent="0.25">
      <c r="A50" s="103"/>
      <c r="B50" s="147"/>
      <c r="C50" s="127"/>
      <c r="D50" s="159"/>
    </row>
    <row r="51" spans="1:4" x14ac:dyDescent="0.25">
      <c r="A51" s="105" t="s">
        <v>209</v>
      </c>
      <c r="B51" s="129"/>
      <c r="C51" s="140"/>
      <c r="D51" s="141"/>
    </row>
    <row r="52" spans="1:4" ht="26.4" x14ac:dyDescent="0.25">
      <c r="A52" s="103"/>
      <c r="B52" s="160" t="s">
        <v>237</v>
      </c>
      <c r="C52" s="161">
        <v>4794761</v>
      </c>
      <c r="D52" s="162"/>
    </row>
    <row r="53" spans="1:4" x14ac:dyDescent="0.25">
      <c r="A53" s="103"/>
      <c r="B53" s="147" t="s">
        <v>398</v>
      </c>
      <c r="C53" s="163"/>
      <c r="D53" s="159"/>
    </row>
    <row r="54" spans="1:4" x14ac:dyDescent="0.25">
      <c r="A54" s="103"/>
      <c r="B54" s="147"/>
      <c r="C54" s="644"/>
      <c r="D54" s="645"/>
    </row>
    <row r="55" spans="1:4" ht="71.25" customHeight="1" x14ac:dyDescent="0.25">
      <c r="A55" s="103"/>
      <c r="B55" s="137" t="s">
        <v>407</v>
      </c>
      <c r="C55" s="640" t="s">
        <v>406</v>
      </c>
      <c r="D55" s="641"/>
    </row>
    <row r="56" spans="1:4" x14ac:dyDescent="0.25">
      <c r="A56" s="103"/>
      <c r="B56" s="147"/>
      <c r="C56" s="644"/>
      <c r="D56" s="645"/>
    </row>
    <row r="57" spans="1:4" ht="45.75" customHeight="1" x14ac:dyDescent="0.25">
      <c r="A57" s="103"/>
      <c r="B57" s="147"/>
      <c r="C57" s="646" t="s">
        <v>413</v>
      </c>
      <c r="D57" s="647"/>
    </row>
    <row r="58" spans="1:4" x14ac:dyDescent="0.25">
      <c r="A58" s="103"/>
      <c r="B58" s="147"/>
      <c r="C58" s="646" t="s">
        <v>412</v>
      </c>
      <c r="D58" s="647"/>
    </row>
    <row r="59" spans="1:4" x14ac:dyDescent="0.25">
      <c r="A59" s="103"/>
      <c r="B59" s="147"/>
      <c r="C59" s="644"/>
      <c r="D59" s="645"/>
    </row>
    <row r="60" spans="1:4" ht="72" customHeight="1" x14ac:dyDescent="0.25">
      <c r="A60" s="103"/>
      <c r="B60" s="147"/>
      <c r="C60" s="640" t="s">
        <v>415</v>
      </c>
      <c r="D60" s="641"/>
    </row>
  </sheetData>
  <mergeCells count="18">
    <mergeCell ref="C60:D60"/>
    <mergeCell ref="C30:D30"/>
    <mergeCell ref="C36:D36"/>
    <mergeCell ref="C39:D39"/>
    <mergeCell ref="C44:D44"/>
    <mergeCell ref="C54:D54"/>
    <mergeCell ref="C55:D55"/>
    <mergeCell ref="C56:D56"/>
    <mergeCell ref="C57:D57"/>
    <mergeCell ref="C58:D58"/>
    <mergeCell ref="C59:D59"/>
    <mergeCell ref="C18:D18"/>
    <mergeCell ref="C22:D22"/>
    <mergeCell ref="A5:B7"/>
    <mergeCell ref="C9:D9"/>
    <mergeCell ref="C10:D10"/>
    <mergeCell ref="C19:D19"/>
    <mergeCell ref="C20:D20"/>
  </mergeCells>
  <pageMargins left="0.7" right="0.7" top="0.75" bottom="0.75" header="0.3" footer="0.3"/>
  <pageSetup paperSize="9" orientation="portrait" verticalDpi="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9"/>
  <dimension ref="A1:R79"/>
  <sheetViews>
    <sheetView workbookViewId="0">
      <pane xSplit="2" ySplit="1" topLeftCell="C2" activePane="bottomRight" state="frozen"/>
      <selection activeCell="C18" sqref="C18:D18"/>
      <selection pane="topRight" activeCell="C18" sqref="C18:D18"/>
      <selection pane="bottomLeft" activeCell="C18" sqref="C18:D18"/>
      <selection pane="bottomRight" activeCell="C18" sqref="C18:D18"/>
    </sheetView>
  </sheetViews>
  <sheetFormatPr defaultColWidth="9.09765625" defaultRowHeight="13.8" x14ac:dyDescent="0.25"/>
  <cols>
    <col min="1" max="1" width="11" style="110" customWidth="1"/>
    <col min="2" max="2" width="36.3984375" style="110" customWidth="1"/>
    <col min="3" max="4" width="15.69921875" style="110" bestFit="1" customWidth="1"/>
    <col min="5" max="5" width="14" style="110" bestFit="1" customWidth="1"/>
    <col min="6" max="6" width="14.3984375" style="110" bestFit="1" customWidth="1"/>
    <col min="7" max="7" width="15.69921875" style="110" bestFit="1" customWidth="1"/>
    <col min="8" max="8" width="14" style="110" customWidth="1"/>
    <col min="9" max="9" width="14.3984375" style="111" bestFit="1" customWidth="1"/>
    <col min="10" max="10" width="15.296875" style="112" bestFit="1" customWidth="1"/>
    <col min="11" max="15" width="17.69921875" style="110" customWidth="1"/>
    <col min="16" max="18" width="11" style="110" customWidth="1"/>
    <col min="19" max="16384" width="9.09765625" style="110"/>
  </cols>
  <sheetData>
    <row r="1" spans="1:18" x14ac:dyDescent="0.25">
      <c r="A1" s="114" t="s">
        <v>7</v>
      </c>
      <c r="B1" s="114" t="s">
        <v>238</v>
      </c>
      <c r="C1" s="115" t="s">
        <v>239</v>
      </c>
      <c r="D1" s="115" t="s">
        <v>240</v>
      </c>
      <c r="E1" s="115" t="s">
        <v>241</v>
      </c>
      <c r="F1" s="115" t="s">
        <v>242</v>
      </c>
      <c r="G1" s="115" t="s">
        <v>243</v>
      </c>
      <c r="H1" s="115" t="s">
        <v>244</v>
      </c>
      <c r="I1" s="116" t="s">
        <v>394</v>
      </c>
      <c r="J1" s="117" t="s">
        <v>395</v>
      </c>
      <c r="K1" s="116" t="s">
        <v>199</v>
      </c>
      <c r="L1" s="115"/>
      <c r="M1" s="115"/>
      <c r="N1" s="115"/>
      <c r="O1" s="114"/>
      <c r="P1" s="114"/>
      <c r="Q1" s="114"/>
      <c r="R1" s="114"/>
    </row>
    <row r="2" spans="1:18" x14ac:dyDescent="0.25">
      <c r="A2" s="118" t="s">
        <v>245</v>
      </c>
      <c r="B2" s="118" t="s">
        <v>246</v>
      </c>
      <c r="C2" s="119">
        <v>2075650501</v>
      </c>
      <c r="D2" s="119"/>
      <c r="E2" s="119">
        <v>499013205</v>
      </c>
      <c r="F2" s="119">
        <v>193217884</v>
      </c>
      <c r="G2" s="119">
        <v>2381445822</v>
      </c>
      <c r="H2" s="119"/>
      <c r="I2" s="119"/>
      <c r="J2" s="120"/>
      <c r="K2" s="119" t="s">
        <v>129</v>
      </c>
      <c r="L2" s="119"/>
      <c r="M2" s="119"/>
      <c r="N2" s="119"/>
      <c r="O2" s="121"/>
      <c r="P2" s="121"/>
      <c r="Q2" s="121"/>
      <c r="R2" s="121"/>
    </row>
    <row r="3" spans="1:18" x14ac:dyDescent="0.25">
      <c r="A3" s="110" t="s">
        <v>247</v>
      </c>
      <c r="B3" s="110" t="s">
        <v>248</v>
      </c>
      <c r="C3" s="111">
        <v>2075650501</v>
      </c>
      <c r="D3" s="111"/>
      <c r="E3" s="111">
        <v>499013205</v>
      </c>
      <c r="F3" s="111">
        <v>193217884</v>
      </c>
      <c r="G3" s="111">
        <v>2381445822</v>
      </c>
      <c r="H3" s="111"/>
      <c r="K3" s="111"/>
      <c r="L3" s="111"/>
      <c r="M3" s="111"/>
      <c r="N3" s="111"/>
      <c r="O3" s="113"/>
      <c r="P3" s="113"/>
      <c r="Q3" s="113"/>
      <c r="R3" s="113"/>
    </row>
    <row r="4" spans="1:18" x14ac:dyDescent="0.25">
      <c r="A4" s="110" t="s">
        <v>200</v>
      </c>
      <c r="B4" s="110" t="s">
        <v>212</v>
      </c>
      <c r="C4" s="111">
        <v>24460569</v>
      </c>
      <c r="D4" s="111"/>
      <c r="E4" s="111">
        <v>4155</v>
      </c>
      <c r="F4" s="111"/>
      <c r="G4" s="111">
        <v>24464724</v>
      </c>
      <c r="H4" s="111"/>
      <c r="I4" s="111">
        <v>24464724</v>
      </c>
      <c r="J4" s="112">
        <f>G4-I4</f>
        <v>0</v>
      </c>
      <c r="K4" s="111"/>
      <c r="L4" s="111"/>
      <c r="M4" s="111"/>
      <c r="N4" s="111"/>
      <c r="O4" s="113"/>
      <c r="P4" s="113"/>
      <c r="Q4" s="113"/>
      <c r="R4" s="113"/>
    </row>
    <row r="5" spans="1:18" x14ac:dyDescent="0.25">
      <c r="A5" s="110" t="s">
        <v>249</v>
      </c>
      <c r="B5" s="110" t="s">
        <v>213</v>
      </c>
      <c r="C5" s="111">
        <v>2051189932</v>
      </c>
      <c r="D5" s="111"/>
      <c r="E5" s="111">
        <v>499009050</v>
      </c>
      <c r="F5" s="111">
        <v>193217884</v>
      </c>
      <c r="G5" s="111">
        <v>2356981098</v>
      </c>
      <c r="H5" s="111"/>
      <c r="I5" s="111">
        <v>2356981098</v>
      </c>
      <c r="J5" s="112">
        <f>G5-I5</f>
        <v>0</v>
      </c>
      <c r="K5" s="111"/>
      <c r="L5" s="111"/>
      <c r="M5" s="111"/>
      <c r="N5" s="111"/>
      <c r="O5" s="113"/>
      <c r="P5" s="113"/>
      <c r="Q5" s="113"/>
      <c r="R5" s="113"/>
    </row>
    <row r="6" spans="1:18" x14ac:dyDescent="0.25">
      <c r="A6" s="118" t="s">
        <v>250</v>
      </c>
      <c r="B6" s="118" t="s">
        <v>251</v>
      </c>
      <c r="C6" s="119"/>
      <c r="D6" s="119"/>
      <c r="E6" s="119"/>
      <c r="F6" s="119"/>
      <c r="G6" s="119"/>
      <c r="H6" s="119"/>
      <c r="I6" s="119"/>
      <c r="J6" s="120"/>
      <c r="K6" s="119"/>
      <c r="L6" s="119"/>
      <c r="M6" s="119"/>
      <c r="N6" s="119"/>
      <c r="O6" s="121"/>
      <c r="P6" s="121"/>
      <c r="Q6" s="121"/>
      <c r="R6" s="121"/>
    </row>
    <row r="7" spans="1:18" x14ac:dyDescent="0.25">
      <c r="A7" s="110" t="s">
        <v>252</v>
      </c>
      <c r="B7" s="110" t="s">
        <v>253</v>
      </c>
      <c r="C7" s="111"/>
      <c r="D7" s="111"/>
      <c r="E7" s="111"/>
      <c r="F7" s="111"/>
      <c r="G7" s="111"/>
      <c r="H7" s="111"/>
      <c r="K7" s="111"/>
      <c r="L7" s="111"/>
      <c r="M7" s="111"/>
      <c r="N7" s="111"/>
      <c r="O7" s="113"/>
      <c r="P7" s="113"/>
      <c r="Q7" s="113"/>
      <c r="R7" s="113"/>
    </row>
    <row r="8" spans="1:18" x14ac:dyDescent="0.25">
      <c r="A8" s="118" t="s">
        <v>254</v>
      </c>
      <c r="B8" s="118" t="s">
        <v>255</v>
      </c>
      <c r="C8" s="119">
        <v>1065178082</v>
      </c>
      <c r="D8" s="119"/>
      <c r="E8" s="119"/>
      <c r="F8" s="119"/>
      <c r="G8" s="119">
        <v>1065178082</v>
      </c>
      <c r="H8" s="119"/>
      <c r="I8" s="119"/>
      <c r="J8" s="120"/>
      <c r="K8" s="119"/>
      <c r="L8" s="119"/>
      <c r="M8" s="119"/>
      <c r="N8" s="119"/>
      <c r="O8" s="121"/>
      <c r="P8" s="121"/>
      <c r="Q8" s="121"/>
      <c r="R8" s="121"/>
    </row>
    <row r="9" spans="1:18" x14ac:dyDescent="0.25">
      <c r="A9" s="110" t="s">
        <v>256</v>
      </c>
      <c r="B9" s="110" t="s">
        <v>257</v>
      </c>
      <c r="C9" s="111">
        <v>1065178082</v>
      </c>
      <c r="D9" s="111"/>
      <c r="E9" s="111"/>
      <c r="F9" s="111"/>
      <c r="G9" s="111">
        <v>1065178082</v>
      </c>
      <c r="H9" s="111"/>
      <c r="I9" s="111">
        <v>1065178082</v>
      </c>
      <c r="J9" s="112">
        <f>G9-I9</f>
        <v>0</v>
      </c>
      <c r="K9" s="111"/>
      <c r="L9" s="111"/>
      <c r="M9" s="111"/>
      <c r="N9" s="111"/>
      <c r="O9" s="113"/>
      <c r="P9" s="113"/>
      <c r="Q9" s="113"/>
      <c r="R9" s="113"/>
    </row>
    <row r="10" spans="1:18" x14ac:dyDescent="0.25">
      <c r="A10" s="118" t="s">
        <v>258</v>
      </c>
      <c r="B10" s="118" t="s">
        <v>259</v>
      </c>
      <c r="C10" s="119">
        <v>500572596</v>
      </c>
      <c r="D10" s="119"/>
      <c r="E10" s="119">
        <v>378714692</v>
      </c>
      <c r="F10" s="119">
        <v>500572596</v>
      </c>
      <c r="G10" s="119">
        <v>378714692</v>
      </c>
      <c r="H10" s="119"/>
      <c r="I10" s="119"/>
      <c r="J10" s="120"/>
      <c r="K10" s="119" t="s">
        <v>129</v>
      </c>
      <c r="L10" s="119"/>
      <c r="M10" s="119"/>
      <c r="N10" s="119"/>
      <c r="O10" s="121"/>
      <c r="P10" s="121"/>
      <c r="Q10" s="121"/>
      <c r="R10" s="121"/>
    </row>
    <row r="11" spans="1:18" x14ac:dyDescent="0.25">
      <c r="A11" s="110" t="s">
        <v>260</v>
      </c>
      <c r="B11" s="110" t="s">
        <v>261</v>
      </c>
      <c r="C11" s="111">
        <v>500572596</v>
      </c>
      <c r="D11" s="111"/>
      <c r="E11" s="111">
        <v>378714692</v>
      </c>
      <c r="F11" s="111">
        <v>500572596</v>
      </c>
      <c r="G11" s="111">
        <v>378714692</v>
      </c>
      <c r="H11" s="111"/>
      <c r="K11" s="111"/>
      <c r="L11" s="111"/>
      <c r="M11" s="111"/>
      <c r="N11" s="111"/>
      <c r="O11" s="113"/>
      <c r="P11" s="113"/>
      <c r="Q11" s="113"/>
      <c r="R11" s="113"/>
    </row>
    <row r="12" spans="1:18" x14ac:dyDescent="0.25">
      <c r="A12" s="110" t="s">
        <v>262</v>
      </c>
      <c r="B12" s="110" t="s">
        <v>263</v>
      </c>
      <c r="C12" s="111">
        <v>500572596</v>
      </c>
      <c r="D12" s="111"/>
      <c r="E12" s="111">
        <v>378714692</v>
      </c>
      <c r="F12" s="111">
        <v>500572596</v>
      </c>
      <c r="G12" s="111">
        <v>378714692</v>
      </c>
      <c r="H12" s="111"/>
      <c r="K12" s="111"/>
      <c r="L12" s="111"/>
      <c r="M12" s="111"/>
      <c r="N12" s="111"/>
      <c r="O12" s="113"/>
      <c r="P12" s="113"/>
      <c r="Q12" s="113"/>
      <c r="R12" s="113"/>
    </row>
    <row r="13" spans="1:18" x14ac:dyDescent="0.25">
      <c r="A13" s="110" t="s">
        <v>264</v>
      </c>
      <c r="B13" s="110" t="s">
        <v>265</v>
      </c>
      <c r="C13" s="111">
        <v>500572596</v>
      </c>
      <c r="D13" s="111"/>
      <c r="E13" s="111">
        <v>378714692</v>
      </c>
      <c r="F13" s="111">
        <v>500572596</v>
      </c>
      <c r="G13" s="111">
        <v>378714692</v>
      </c>
      <c r="H13" s="111"/>
      <c r="K13" s="111"/>
      <c r="L13" s="111"/>
      <c r="M13" s="111"/>
      <c r="N13" s="111"/>
      <c r="O13" s="113"/>
      <c r="P13" s="113"/>
      <c r="Q13" s="113"/>
      <c r="R13" s="113"/>
    </row>
    <row r="14" spans="1:18" x14ac:dyDescent="0.25">
      <c r="A14" s="118" t="s">
        <v>266</v>
      </c>
      <c r="B14" s="118" t="s">
        <v>267</v>
      </c>
      <c r="C14" s="119">
        <v>899110012</v>
      </c>
      <c r="D14" s="119"/>
      <c r="E14" s="119">
        <v>4625736</v>
      </c>
      <c r="F14" s="119"/>
      <c r="G14" s="119">
        <v>903735748</v>
      </c>
      <c r="H14" s="119"/>
      <c r="I14" s="119">
        <v>902469148</v>
      </c>
      <c r="J14" s="120">
        <f>G14-I14</f>
        <v>1266600</v>
      </c>
      <c r="K14" s="119" t="s">
        <v>396</v>
      </c>
      <c r="L14" s="119"/>
      <c r="M14" s="119"/>
      <c r="N14" s="119"/>
      <c r="O14" s="121"/>
      <c r="P14" s="121"/>
      <c r="Q14" s="121"/>
      <c r="R14" s="121"/>
    </row>
    <row r="15" spans="1:18" x14ac:dyDescent="0.25">
      <c r="A15" s="110" t="s">
        <v>268</v>
      </c>
      <c r="B15" s="110" t="s">
        <v>269</v>
      </c>
      <c r="C15" s="111">
        <v>899110012</v>
      </c>
      <c r="D15" s="111"/>
      <c r="E15" s="111">
        <v>4625736</v>
      </c>
      <c r="F15" s="111"/>
      <c r="G15" s="111">
        <v>903735748</v>
      </c>
      <c r="H15" s="111"/>
      <c r="K15" s="111"/>
      <c r="L15" s="111"/>
      <c r="M15" s="111"/>
      <c r="N15" s="111"/>
      <c r="O15" s="113"/>
      <c r="P15" s="113"/>
      <c r="Q15" s="113"/>
      <c r="R15" s="113"/>
    </row>
    <row r="16" spans="1:18" x14ac:dyDescent="0.25">
      <c r="A16" s="110" t="s">
        <v>270</v>
      </c>
      <c r="B16" s="110" t="s">
        <v>269</v>
      </c>
      <c r="C16" s="111">
        <v>899110012</v>
      </c>
      <c r="D16" s="111"/>
      <c r="E16" s="111">
        <v>4625736</v>
      </c>
      <c r="F16" s="111"/>
      <c r="G16" s="111">
        <v>903735748</v>
      </c>
      <c r="H16" s="111"/>
      <c r="K16" s="111"/>
      <c r="L16" s="111"/>
      <c r="M16" s="111"/>
      <c r="N16" s="111"/>
      <c r="O16" s="113"/>
      <c r="P16" s="113"/>
      <c r="Q16" s="113"/>
      <c r="R16" s="113"/>
    </row>
    <row r="17" spans="1:18" x14ac:dyDescent="0.25">
      <c r="A17" s="118" t="s">
        <v>271</v>
      </c>
      <c r="B17" s="118" t="s">
        <v>272</v>
      </c>
      <c r="C17" s="119">
        <v>49184965</v>
      </c>
      <c r="D17" s="119"/>
      <c r="E17" s="119"/>
      <c r="F17" s="119"/>
      <c r="G17" s="119">
        <v>49184965</v>
      </c>
      <c r="H17" s="119"/>
      <c r="I17" s="119"/>
      <c r="J17" s="120"/>
      <c r="K17" s="119"/>
      <c r="L17" s="119"/>
      <c r="M17" s="119"/>
      <c r="N17" s="119"/>
      <c r="O17" s="121"/>
      <c r="P17" s="121"/>
      <c r="Q17" s="121"/>
      <c r="R17" s="121"/>
    </row>
    <row r="18" spans="1:18" x14ac:dyDescent="0.25">
      <c r="A18" s="110" t="s">
        <v>273</v>
      </c>
      <c r="B18" s="110" t="s">
        <v>272</v>
      </c>
      <c r="C18" s="111">
        <v>49184965</v>
      </c>
      <c r="D18" s="111"/>
      <c r="E18" s="111"/>
      <c r="F18" s="111"/>
      <c r="G18" s="111">
        <v>49184965</v>
      </c>
      <c r="H18" s="111"/>
      <c r="K18" s="111"/>
      <c r="L18" s="111"/>
      <c r="M18" s="111"/>
      <c r="N18" s="111"/>
      <c r="O18" s="113"/>
      <c r="P18" s="113"/>
      <c r="Q18" s="113"/>
      <c r="R18" s="113"/>
    </row>
    <row r="19" spans="1:18" x14ac:dyDescent="0.25">
      <c r="A19" s="110" t="s">
        <v>274</v>
      </c>
      <c r="B19" s="110" t="s">
        <v>275</v>
      </c>
      <c r="C19" s="111">
        <v>49184965</v>
      </c>
      <c r="D19" s="111"/>
      <c r="E19" s="111"/>
      <c r="F19" s="111"/>
      <c r="G19" s="111">
        <v>49184965</v>
      </c>
      <c r="H19" s="111"/>
      <c r="K19" s="111"/>
      <c r="L19" s="111"/>
      <c r="M19" s="111"/>
      <c r="N19" s="111"/>
      <c r="O19" s="113"/>
      <c r="P19" s="113"/>
      <c r="Q19" s="113"/>
      <c r="R19" s="113"/>
    </row>
    <row r="20" spans="1:18" x14ac:dyDescent="0.25">
      <c r="A20" s="110" t="s">
        <v>276</v>
      </c>
      <c r="B20" s="110" t="s">
        <v>277</v>
      </c>
      <c r="C20" s="111">
        <v>49184965</v>
      </c>
      <c r="D20" s="111"/>
      <c r="E20" s="111"/>
      <c r="F20" s="111"/>
      <c r="G20" s="111">
        <v>49184965</v>
      </c>
      <c r="H20" s="111"/>
      <c r="K20" s="111"/>
      <c r="L20" s="111"/>
      <c r="M20" s="111"/>
      <c r="N20" s="111"/>
      <c r="O20" s="113"/>
      <c r="P20" s="113"/>
      <c r="Q20" s="113"/>
      <c r="R20" s="113"/>
    </row>
    <row r="21" spans="1:18" x14ac:dyDescent="0.25">
      <c r="A21" s="110" t="s">
        <v>278</v>
      </c>
      <c r="B21" s="110" t="s">
        <v>279</v>
      </c>
      <c r="C21" s="111">
        <v>49184965</v>
      </c>
      <c r="D21" s="111"/>
      <c r="E21" s="111"/>
      <c r="F21" s="111"/>
      <c r="G21" s="111">
        <v>49184965</v>
      </c>
      <c r="H21" s="111"/>
      <c r="I21" s="111">
        <v>53979726</v>
      </c>
      <c r="J21" s="112">
        <f>G21-I21</f>
        <v>-4794761</v>
      </c>
      <c r="K21" s="111" t="s">
        <v>397</v>
      </c>
      <c r="L21" s="111"/>
      <c r="M21" s="111"/>
      <c r="N21" s="111"/>
      <c r="O21" s="113"/>
      <c r="P21" s="113"/>
      <c r="Q21" s="113"/>
      <c r="R21" s="113"/>
    </row>
    <row r="22" spans="1:18" x14ac:dyDescent="0.25">
      <c r="A22" s="118" t="s">
        <v>280</v>
      </c>
      <c r="B22" s="118" t="s">
        <v>281</v>
      </c>
      <c r="C22" s="119"/>
      <c r="D22" s="119"/>
      <c r="E22" s="119">
        <v>190914271</v>
      </c>
      <c r="F22" s="119">
        <v>190914271</v>
      </c>
      <c r="G22" s="119"/>
      <c r="H22" s="119"/>
      <c r="I22" s="119"/>
      <c r="J22" s="120"/>
      <c r="K22" s="119" t="s">
        <v>129</v>
      </c>
      <c r="L22" s="119"/>
      <c r="M22" s="119"/>
      <c r="N22" s="119"/>
      <c r="O22" s="121"/>
      <c r="P22" s="121"/>
      <c r="Q22" s="121"/>
      <c r="R22" s="121"/>
    </row>
    <row r="23" spans="1:18" x14ac:dyDescent="0.25">
      <c r="A23" s="118" t="s">
        <v>282</v>
      </c>
      <c r="B23" s="118" t="s">
        <v>283</v>
      </c>
      <c r="C23" s="119">
        <v>281836800</v>
      </c>
      <c r="D23" s="119"/>
      <c r="E23" s="119"/>
      <c r="F23" s="119"/>
      <c r="G23" s="119">
        <v>281836800</v>
      </c>
      <c r="H23" s="119"/>
      <c r="I23" s="119"/>
      <c r="J23" s="120"/>
      <c r="K23" s="119" t="s">
        <v>129</v>
      </c>
      <c r="L23" s="119"/>
      <c r="M23" s="119"/>
      <c r="N23" s="119"/>
      <c r="O23" s="121"/>
      <c r="P23" s="121"/>
      <c r="Q23" s="121"/>
      <c r="R23" s="121"/>
    </row>
    <row r="24" spans="1:18" x14ac:dyDescent="0.25">
      <c r="A24" s="110" t="s">
        <v>284</v>
      </c>
      <c r="B24" s="110" t="s">
        <v>285</v>
      </c>
      <c r="C24" s="111">
        <v>281836800</v>
      </c>
      <c r="D24" s="111"/>
      <c r="E24" s="111"/>
      <c r="F24" s="111"/>
      <c r="G24" s="111">
        <v>281836800</v>
      </c>
      <c r="H24" s="111"/>
      <c r="I24" s="111">
        <v>281836800</v>
      </c>
      <c r="J24" s="112">
        <v>0</v>
      </c>
      <c r="K24" s="111"/>
      <c r="L24" s="111"/>
      <c r="M24" s="111"/>
      <c r="N24" s="111"/>
      <c r="O24" s="113"/>
      <c r="P24" s="113"/>
      <c r="Q24" s="113"/>
      <c r="R24" s="113"/>
    </row>
    <row r="25" spans="1:18" x14ac:dyDescent="0.25">
      <c r="A25" s="118" t="s">
        <v>286</v>
      </c>
      <c r="B25" s="118" t="s">
        <v>287</v>
      </c>
      <c r="C25" s="119"/>
      <c r="D25" s="119">
        <v>96010581</v>
      </c>
      <c r="E25" s="119"/>
      <c r="F25" s="119">
        <v>7828800</v>
      </c>
      <c r="G25" s="119"/>
      <c r="H25" s="119">
        <v>103839381</v>
      </c>
      <c r="I25" s="119"/>
      <c r="J25" s="120"/>
      <c r="K25" s="119" t="s">
        <v>129</v>
      </c>
      <c r="L25" s="119"/>
      <c r="M25" s="119"/>
      <c r="N25" s="119"/>
      <c r="O25" s="121"/>
      <c r="P25" s="121"/>
      <c r="Q25" s="121"/>
      <c r="R25" s="121"/>
    </row>
    <row r="26" spans="1:18" x14ac:dyDescent="0.25">
      <c r="A26" s="110" t="s">
        <v>288</v>
      </c>
      <c r="B26" s="110" t="s">
        <v>289</v>
      </c>
      <c r="C26" s="111"/>
      <c r="D26" s="111">
        <v>96010581</v>
      </c>
      <c r="E26" s="111"/>
      <c r="F26" s="111">
        <v>7828800</v>
      </c>
      <c r="G26" s="111"/>
      <c r="H26" s="111">
        <v>103839381</v>
      </c>
      <c r="K26" s="111"/>
      <c r="L26" s="111"/>
      <c r="M26" s="111"/>
      <c r="N26" s="111"/>
      <c r="O26" s="113"/>
      <c r="P26" s="113"/>
      <c r="Q26" s="113"/>
      <c r="R26" s="113"/>
    </row>
    <row r="27" spans="1:18" x14ac:dyDescent="0.25">
      <c r="A27" s="110" t="s">
        <v>290</v>
      </c>
      <c r="B27" s="110" t="s">
        <v>291</v>
      </c>
      <c r="C27" s="111"/>
      <c r="D27" s="111">
        <v>96010581</v>
      </c>
      <c r="E27" s="111"/>
      <c r="F27" s="111">
        <v>7828800</v>
      </c>
      <c r="G27" s="111"/>
      <c r="H27" s="111">
        <v>103839381</v>
      </c>
      <c r="I27" s="111">
        <v>103839381</v>
      </c>
      <c r="J27" s="112">
        <f>H27-I27</f>
        <v>0</v>
      </c>
      <c r="K27" s="111"/>
      <c r="L27" s="111"/>
      <c r="M27" s="111"/>
      <c r="N27" s="111"/>
      <c r="O27" s="113"/>
      <c r="P27" s="113"/>
      <c r="Q27" s="113"/>
      <c r="R27" s="113"/>
    </row>
    <row r="28" spans="1:18" x14ac:dyDescent="0.25">
      <c r="A28" s="118" t="s">
        <v>292</v>
      </c>
      <c r="B28" s="118" t="s">
        <v>293</v>
      </c>
      <c r="C28" s="119">
        <v>125667944</v>
      </c>
      <c r="D28" s="119"/>
      <c r="E28" s="119"/>
      <c r="F28" s="119">
        <v>18061788</v>
      </c>
      <c r="G28" s="119">
        <v>107606156</v>
      </c>
      <c r="H28" s="119"/>
      <c r="I28" s="119">
        <v>107606156</v>
      </c>
      <c r="J28" s="120">
        <f>G28-I28</f>
        <v>0</v>
      </c>
      <c r="K28" s="119" t="s">
        <v>129</v>
      </c>
      <c r="L28" s="119"/>
      <c r="M28" s="119"/>
      <c r="N28" s="119"/>
      <c r="O28" s="121"/>
      <c r="P28" s="121"/>
      <c r="Q28" s="121"/>
      <c r="R28" s="121"/>
    </row>
    <row r="29" spans="1:18" x14ac:dyDescent="0.25">
      <c r="A29" s="110" t="s">
        <v>294</v>
      </c>
      <c r="B29" s="110" t="s">
        <v>295</v>
      </c>
      <c r="C29" s="111">
        <v>111532245</v>
      </c>
      <c r="D29" s="111"/>
      <c r="E29" s="111"/>
      <c r="F29" s="111">
        <v>15171612</v>
      </c>
      <c r="G29" s="111">
        <v>96360633</v>
      </c>
      <c r="H29" s="111"/>
      <c r="K29" s="111"/>
      <c r="L29" s="111"/>
      <c r="M29" s="111"/>
      <c r="N29" s="111"/>
      <c r="O29" s="113"/>
      <c r="P29" s="113"/>
      <c r="Q29" s="113"/>
      <c r="R29" s="113"/>
    </row>
    <row r="30" spans="1:18" x14ac:dyDescent="0.25">
      <c r="A30" s="110" t="s">
        <v>296</v>
      </c>
      <c r="B30" s="110" t="s">
        <v>297</v>
      </c>
      <c r="C30" s="111">
        <v>14135699</v>
      </c>
      <c r="D30" s="111"/>
      <c r="E30" s="111"/>
      <c r="F30" s="111">
        <v>2890176</v>
      </c>
      <c r="G30" s="111">
        <v>11245523</v>
      </c>
      <c r="H30" s="111"/>
      <c r="K30" s="111"/>
      <c r="L30" s="111"/>
      <c r="M30" s="111"/>
      <c r="N30" s="111"/>
      <c r="O30" s="113"/>
      <c r="P30" s="113"/>
      <c r="Q30" s="113"/>
      <c r="R30" s="113"/>
    </row>
    <row r="31" spans="1:18" x14ac:dyDescent="0.25">
      <c r="A31" s="118" t="s">
        <v>298</v>
      </c>
      <c r="B31" s="118" t="s">
        <v>299</v>
      </c>
      <c r="C31" s="119">
        <v>27312000</v>
      </c>
      <c r="D31" s="119"/>
      <c r="E31" s="119"/>
      <c r="F31" s="119"/>
      <c r="G31" s="119">
        <v>27312000</v>
      </c>
      <c r="H31" s="119"/>
      <c r="I31" s="119">
        <f>Note8!C24</f>
        <v>27312000</v>
      </c>
      <c r="J31" s="120">
        <f>G31-I31</f>
        <v>0</v>
      </c>
      <c r="K31" s="119" t="s">
        <v>129</v>
      </c>
      <c r="L31" s="119"/>
      <c r="M31" s="119"/>
      <c r="N31" s="119"/>
      <c r="O31" s="121"/>
      <c r="P31" s="121"/>
      <c r="Q31" s="121"/>
      <c r="R31" s="121"/>
    </row>
    <row r="32" spans="1:18" x14ac:dyDescent="0.25">
      <c r="A32" s="118" t="s">
        <v>300</v>
      </c>
      <c r="B32" s="118" t="s">
        <v>301</v>
      </c>
      <c r="C32" s="119"/>
      <c r="D32" s="119">
        <v>22237900</v>
      </c>
      <c r="E32" s="119">
        <v>31867300</v>
      </c>
      <c r="F32" s="119">
        <v>50883100</v>
      </c>
      <c r="G32" s="119"/>
      <c r="H32" s="119">
        <v>41253700</v>
      </c>
      <c r="I32" s="111">
        <f>Note8!C25</f>
        <v>41253700</v>
      </c>
      <c r="J32" s="120">
        <v>0</v>
      </c>
      <c r="K32" s="119" t="s">
        <v>129</v>
      </c>
      <c r="L32" s="119"/>
      <c r="M32" s="119"/>
      <c r="N32" s="119"/>
      <c r="O32" s="121"/>
      <c r="P32" s="121"/>
      <c r="Q32" s="121"/>
      <c r="R32" s="121"/>
    </row>
    <row r="33" spans="1:18" x14ac:dyDescent="0.25">
      <c r="A33" s="110" t="s">
        <v>302</v>
      </c>
      <c r="B33" s="110" t="s">
        <v>303</v>
      </c>
      <c r="C33" s="111"/>
      <c r="D33" s="111">
        <v>22237900</v>
      </c>
      <c r="E33" s="111">
        <v>31867300</v>
      </c>
      <c r="F33" s="111">
        <v>50883100</v>
      </c>
      <c r="G33" s="111"/>
      <c r="H33" s="111">
        <v>41253700</v>
      </c>
      <c r="K33" s="111"/>
      <c r="L33" s="111"/>
      <c r="M33" s="111"/>
      <c r="N33" s="111"/>
      <c r="O33" s="113"/>
      <c r="P33" s="113"/>
      <c r="Q33" s="113"/>
      <c r="R33" s="113"/>
    </row>
    <row r="34" spans="1:18" x14ac:dyDescent="0.25">
      <c r="A34" s="110" t="s">
        <v>304</v>
      </c>
      <c r="B34" s="110" t="s">
        <v>305</v>
      </c>
      <c r="C34" s="111"/>
      <c r="D34" s="111">
        <v>22237900</v>
      </c>
      <c r="E34" s="111">
        <v>31867300</v>
      </c>
      <c r="F34" s="111">
        <v>50883100</v>
      </c>
      <c r="G34" s="111"/>
      <c r="H34" s="111">
        <v>41253700</v>
      </c>
      <c r="K34" s="111"/>
      <c r="L34" s="111"/>
      <c r="M34" s="111"/>
      <c r="N34" s="111"/>
      <c r="O34" s="113"/>
      <c r="P34" s="113"/>
      <c r="Q34" s="113"/>
      <c r="R34" s="113"/>
    </row>
    <row r="35" spans="1:18" x14ac:dyDescent="0.25">
      <c r="A35" s="110" t="s">
        <v>306</v>
      </c>
      <c r="B35" s="110" t="s">
        <v>307</v>
      </c>
      <c r="C35" s="111"/>
      <c r="D35" s="111">
        <v>22237900</v>
      </c>
      <c r="E35" s="111">
        <v>31867300</v>
      </c>
      <c r="F35" s="111">
        <v>50883100</v>
      </c>
      <c r="G35" s="111"/>
      <c r="H35" s="111">
        <v>41253700</v>
      </c>
      <c r="K35" s="111"/>
      <c r="L35" s="111"/>
      <c r="M35" s="111"/>
      <c r="N35" s="111"/>
      <c r="O35" s="113"/>
      <c r="P35" s="113"/>
      <c r="Q35" s="113"/>
      <c r="R35" s="113"/>
    </row>
    <row r="36" spans="1:18" x14ac:dyDescent="0.25">
      <c r="A36" s="118" t="s">
        <v>308</v>
      </c>
      <c r="B36" s="118" t="s">
        <v>309</v>
      </c>
      <c r="C36" s="119"/>
      <c r="D36" s="119">
        <v>109547818</v>
      </c>
      <c r="E36" s="119"/>
      <c r="F36" s="119">
        <v>1758064</v>
      </c>
      <c r="G36" s="119"/>
      <c r="H36" s="119">
        <v>111305882</v>
      </c>
      <c r="I36" s="119"/>
      <c r="J36" s="120"/>
      <c r="K36" s="119"/>
      <c r="L36" s="119"/>
      <c r="M36" s="119"/>
      <c r="N36" s="119"/>
      <c r="O36" s="121"/>
      <c r="P36" s="121"/>
      <c r="Q36" s="121"/>
      <c r="R36" s="121"/>
    </row>
    <row r="37" spans="1:18" x14ac:dyDescent="0.25">
      <c r="A37" s="110" t="s">
        <v>310</v>
      </c>
      <c r="B37" s="110" t="s">
        <v>311</v>
      </c>
      <c r="C37" s="111"/>
      <c r="D37" s="111">
        <v>106411640</v>
      </c>
      <c r="E37" s="111"/>
      <c r="F37" s="111"/>
      <c r="G37" s="111"/>
      <c r="H37" s="111">
        <v>106411640</v>
      </c>
      <c r="I37" s="111">
        <f>Note8!C31</f>
        <v>106411640</v>
      </c>
      <c r="J37" s="112">
        <v>0</v>
      </c>
      <c r="K37" s="111" t="s">
        <v>129</v>
      </c>
      <c r="L37" s="111"/>
      <c r="M37" s="111"/>
      <c r="N37" s="111"/>
      <c r="O37" s="113"/>
      <c r="P37" s="113"/>
      <c r="Q37" s="113"/>
      <c r="R37" s="113"/>
    </row>
    <row r="38" spans="1:18" x14ac:dyDescent="0.25">
      <c r="A38" s="110" t="s">
        <v>312</v>
      </c>
      <c r="B38" s="110" t="s">
        <v>313</v>
      </c>
      <c r="C38" s="111"/>
      <c r="D38" s="111">
        <v>3136178</v>
      </c>
      <c r="E38" s="111"/>
      <c r="F38" s="111">
        <v>1758064</v>
      </c>
      <c r="G38" s="111"/>
      <c r="H38" s="111">
        <v>4894242</v>
      </c>
      <c r="I38" s="111">
        <f>Note8!C32</f>
        <v>4894242</v>
      </c>
      <c r="J38" s="112">
        <v>0</v>
      </c>
      <c r="K38" s="111" t="s">
        <v>129</v>
      </c>
      <c r="L38" s="111"/>
      <c r="M38" s="111"/>
      <c r="N38" s="111"/>
      <c r="O38" s="113"/>
      <c r="P38" s="113"/>
      <c r="Q38" s="113"/>
      <c r="R38" s="113"/>
    </row>
    <row r="39" spans="1:18" x14ac:dyDescent="0.25">
      <c r="A39" s="118" t="s">
        <v>314</v>
      </c>
      <c r="B39" s="118" t="s">
        <v>315</v>
      </c>
      <c r="C39" s="119"/>
      <c r="D39" s="119">
        <v>116445684</v>
      </c>
      <c r="E39" s="119">
        <v>131500948</v>
      </c>
      <c r="F39" s="119">
        <v>159750020</v>
      </c>
      <c r="G39" s="119"/>
      <c r="H39" s="119">
        <v>144694756</v>
      </c>
      <c r="I39" s="119"/>
      <c r="J39" s="120"/>
      <c r="K39" s="119"/>
      <c r="L39" s="119"/>
      <c r="M39" s="119"/>
      <c r="N39" s="119"/>
      <c r="O39" s="121"/>
      <c r="P39" s="121"/>
      <c r="Q39" s="121"/>
      <c r="R39" s="121"/>
    </row>
    <row r="40" spans="1:18" x14ac:dyDescent="0.25">
      <c r="A40" s="110" t="s">
        <v>316</v>
      </c>
      <c r="B40" s="110" t="s">
        <v>317</v>
      </c>
      <c r="C40" s="111"/>
      <c r="D40" s="111">
        <v>116445684</v>
      </c>
      <c r="E40" s="111">
        <v>131500948</v>
      </c>
      <c r="F40" s="111">
        <v>159750020</v>
      </c>
      <c r="G40" s="111"/>
      <c r="H40" s="111">
        <v>144694756</v>
      </c>
      <c r="I40" s="111">
        <v>144694756</v>
      </c>
      <c r="J40" s="112">
        <f>H40-I40</f>
        <v>0</v>
      </c>
      <c r="K40" s="111" t="s">
        <v>129</v>
      </c>
      <c r="L40" s="111"/>
      <c r="M40" s="111"/>
      <c r="N40" s="111"/>
      <c r="O40" s="113"/>
      <c r="P40" s="113"/>
      <c r="Q40" s="113"/>
      <c r="R40" s="113"/>
    </row>
    <row r="41" spans="1:18" x14ac:dyDescent="0.25">
      <c r="A41" s="118" t="s">
        <v>318</v>
      </c>
      <c r="B41" s="118" t="s">
        <v>319</v>
      </c>
      <c r="C41" s="119"/>
      <c r="D41" s="119"/>
      <c r="E41" s="119"/>
      <c r="F41" s="119"/>
      <c r="G41" s="119"/>
      <c r="H41" s="119"/>
      <c r="I41" s="119"/>
      <c r="J41" s="120"/>
      <c r="K41" s="119"/>
      <c r="L41" s="119"/>
      <c r="M41" s="119"/>
      <c r="N41" s="119"/>
      <c r="O41" s="121"/>
      <c r="P41" s="121"/>
      <c r="Q41" s="121"/>
      <c r="R41" s="121"/>
    </row>
    <row r="42" spans="1:18" x14ac:dyDescent="0.25">
      <c r="A42" s="110" t="s">
        <v>320</v>
      </c>
      <c r="B42" s="110" t="s">
        <v>321</v>
      </c>
      <c r="C42" s="111"/>
      <c r="D42" s="111"/>
      <c r="E42" s="111"/>
      <c r="F42" s="111"/>
      <c r="G42" s="111"/>
      <c r="H42" s="111"/>
      <c r="K42" s="111"/>
      <c r="L42" s="111"/>
      <c r="M42" s="111"/>
      <c r="N42" s="111"/>
      <c r="O42" s="113"/>
      <c r="P42" s="113"/>
      <c r="Q42" s="113"/>
      <c r="R42" s="113"/>
    </row>
    <row r="43" spans="1:18" x14ac:dyDescent="0.25">
      <c r="A43" s="118" t="s">
        <v>322</v>
      </c>
      <c r="B43" s="118" t="s">
        <v>323</v>
      </c>
      <c r="C43" s="119"/>
      <c r="D43" s="119">
        <v>5491400</v>
      </c>
      <c r="E43" s="119">
        <v>46016200</v>
      </c>
      <c r="F43" s="119">
        <v>43057600</v>
      </c>
      <c r="G43" s="119"/>
      <c r="H43" s="119">
        <v>2532800</v>
      </c>
      <c r="I43" s="119"/>
      <c r="J43" s="120"/>
      <c r="K43" s="119"/>
      <c r="L43" s="119"/>
      <c r="M43" s="119"/>
      <c r="N43" s="119"/>
      <c r="O43" s="121"/>
      <c r="P43" s="121"/>
      <c r="Q43" s="121"/>
      <c r="R43" s="121"/>
    </row>
    <row r="44" spans="1:18" x14ac:dyDescent="0.25">
      <c r="A44" s="110" t="s">
        <v>324</v>
      </c>
      <c r="B44" s="110" t="s">
        <v>325</v>
      </c>
      <c r="C44" s="111"/>
      <c r="D44" s="111">
        <v>2532800</v>
      </c>
      <c r="E44" s="111">
        <v>2532800</v>
      </c>
      <c r="F44" s="111">
        <v>2532800</v>
      </c>
      <c r="G44" s="111"/>
      <c r="H44" s="111">
        <v>2532800</v>
      </c>
      <c r="K44" s="111"/>
      <c r="L44" s="111"/>
      <c r="M44" s="111"/>
      <c r="N44" s="111"/>
      <c r="O44" s="113"/>
      <c r="P44" s="113"/>
      <c r="Q44" s="113"/>
      <c r="R44" s="113"/>
    </row>
    <row r="45" spans="1:18" x14ac:dyDescent="0.25">
      <c r="A45" s="110" t="s">
        <v>326</v>
      </c>
      <c r="B45" s="110" t="s">
        <v>327</v>
      </c>
      <c r="C45" s="111"/>
      <c r="D45" s="111"/>
      <c r="E45" s="111">
        <v>31660000</v>
      </c>
      <c r="F45" s="111">
        <v>31660000</v>
      </c>
      <c r="G45" s="111"/>
      <c r="H45" s="111"/>
      <c r="K45" s="111"/>
      <c r="L45" s="111"/>
      <c r="M45" s="111"/>
      <c r="N45" s="111"/>
      <c r="O45" s="113"/>
      <c r="P45" s="113"/>
      <c r="Q45" s="113"/>
      <c r="R45" s="113"/>
    </row>
    <row r="46" spans="1:18" x14ac:dyDescent="0.25">
      <c r="A46" s="110" t="s">
        <v>328</v>
      </c>
      <c r="B46" s="110" t="s">
        <v>329</v>
      </c>
      <c r="C46" s="111"/>
      <c r="D46" s="111"/>
      <c r="E46" s="111">
        <v>5698800</v>
      </c>
      <c r="F46" s="111">
        <v>5698800</v>
      </c>
      <c r="G46" s="111"/>
      <c r="H46" s="111"/>
      <c r="K46" s="111"/>
      <c r="L46" s="111"/>
      <c r="M46" s="111"/>
      <c r="N46" s="111"/>
      <c r="O46" s="113"/>
      <c r="P46" s="113"/>
      <c r="Q46" s="113"/>
      <c r="R46" s="113"/>
    </row>
    <row r="47" spans="1:18" x14ac:dyDescent="0.25">
      <c r="A47" s="110" t="s">
        <v>330</v>
      </c>
      <c r="B47" s="110" t="s">
        <v>323</v>
      </c>
      <c r="C47" s="111"/>
      <c r="D47" s="111">
        <v>2958600</v>
      </c>
      <c r="E47" s="111">
        <v>3591800</v>
      </c>
      <c r="F47" s="111">
        <v>633200</v>
      </c>
      <c r="G47" s="111"/>
      <c r="H47" s="111"/>
      <c r="K47" s="111"/>
      <c r="L47" s="111"/>
      <c r="M47" s="111"/>
      <c r="N47" s="111"/>
      <c r="O47" s="113"/>
      <c r="P47" s="113"/>
      <c r="Q47" s="113"/>
      <c r="R47" s="113"/>
    </row>
    <row r="48" spans="1:18" x14ac:dyDescent="0.25">
      <c r="A48" s="110" t="s">
        <v>331</v>
      </c>
      <c r="B48" s="110" t="s">
        <v>332</v>
      </c>
      <c r="C48" s="111"/>
      <c r="D48" s="111">
        <v>2958600</v>
      </c>
      <c r="E48" s="111">
        <v>3591800</v>
      </c>
      <c r="F48" s="111">
        <v>633200</v>
      </c>
      <c r="G48" s="111"/>
      <c r="H48" s="111"/>
      <c r="K48" s="111"/>
      <c r="L48" s="111"/>
      <c r="M48" s="111"/>
      <c r="N48" s="111"/>
      <c r="O48" s="113"/>
      <c r="P48" s="113"/>
      <c r="Q48" s="113"/>
      <c r="R48" s="113"/>
    </row>
    <row r="49" spans="1:18" x14ac:dyDescent="0.25">
      <c r="A49" s="110" t="s">
        <v>333</v>
      </c>
      <c r="B49" s="110" t="s">
        <v>334</v>
      </c>
      <c r="C49" s="111"/>
      <c r="D49" s="111">
        <v>2958600</v>
      </c>
      <c r="E49" s="111">
        <v>3591800</v>
      </c>
      <c r="F49" s="111">
        <v>633200</v>
      </c>
      <c r="G49" s="111"/>
      <c r="H49" s="111"/>
      <c r="K49" s="111"/>
      <c r="L49" s="111"/>
      <c r="M49" s="111"/>
      <c r="N49" s="111"/>
      <c r="O49" s="113"/>
      <c r="P49" s="113"/>
      <c r="Q49" s="113"/>
      <c r="R49" s="113"/>
    </row>
    <row r="50" spans="1:18" x14ac:dyDescent="0.25">
      <c r="A50" s="110" t="s">
        <v>335</v>
      </c>
      <c r="B50" s="110" t="s">
        <v>336</v>
      </c>
      <c r="C50" s="111"/>
      <c r="D50" s="111">
        <v>2958600</v>
      </c>
      <c r="E50" s="111">
        <v>3591800</v>
      </c>
      <c r="F50" s="111">
        <v>633200</v>
      </c>
      <c r="G50" s="111"/>
      <c r="H50" s="111"/>
      <c r="K50" s="111"/>
      <c r="L50" s="111"/>
      <c r="M50" s="111"/>
      <c r="N50" s="111"/>
      <c r="O50" s="113"/>
      <c r="P50" s="113"/>
      <c r="Q50" s="113"/>
      <c r="R50" s="113"/>
    </row>
    <row r="51" spans="1:18" x14ac:dyDescent="0.25">
      <c r="A51" s="110" t="s">
        <v>337</v>
      </c>
      <c r="B51" s="110" t="s">
        <v>338</v>
      </c>
      <c r="C51" s="111"/>
      <c r="D51" s="111"/>
      <c r="E51" s="111">
        <v>2532800</v>
      </c>
      <c r="F51" s="111">
        <v>2532800</v>
      </c>
      <c r="G51" s="111"/>
      <c r="H51" s="111"/>
      <c r="K51" s="111"/>
      <c r="L51" s="111"/>
      <c r="M51" s="111"/>
      <c r="N51" s="111"/>
      <c r="O51" s="113"/>
      <c r="P51" s="113"/>
      <c r="Q51" s="113"/>
      <c r="R51" s="113"/>
    </row>
    <row r="52" spans="1:18" x14ac:dyDescent="0.25">
      <c r="A52" s="118" t="s">
        <v>339</v>
      </c>
      <c r="B52" s="118" t="s">
        <v>340</v>
      </c>
      <c r="C52" s="119"/>
      <c r="D52" s="119">
        <v>1959410000</v>
      </c>
      <c r="E52" s="119"/>
      <c r="F52" s="119"/>
      <c r="G52" s="119"/>
      <c r="H52" s="119">
        <v>1959410000</v>
      </c>
      <c r="I52" s="119"/>
      <c r="J52" s="120"/>
      <c r="K52" s="119"/>
      <c r="L52" s="119"/>
      <c r="M52" s="119"/>
      <c r="N52" s="119"/>
      <c r="O52" s="121"/>
      <c r="P52" s="121"/>
      <c r="Q52" s="121"/>
      <c r="R52" s="121"/>
    </row>
    <row r="53" spans="1:18" x14ac:dyDescent="0.25">
      <c r="A53" s="110" t="s">
        <v>341</v>
      </c>
      <c r="B53" s="110" t="s">
        <v>342</v>
      </c>
      <c r="C53" s="111"/>
      <c r="D53" s="111">
        <v>1959410000</v>
      </c>
      <c r="E53" s="111"/>
      <c r="F53" s="111"/>
      <c r="G53" s="111"/>
      <c r="H53" s="111">
        <v>1959410000</v>
      </c>
      <c r="K53" s="111"/>
      <c r="L53" s="111"/>
      <c r="M53" s="111"/>
      <c r="N53" s="111"/>
      <c r="O53" s="113"/>
      <c r="P53" s="113"/>
      <c r="Q53" s="113"/>
      <c r="R53" s="113"/>
    </row>
    <row r="54" spans="1:18" x14ac:dyDescent="0.25">
      <c r="A54" s="110" t="s">
        <v>343</v>
      </c>
      <c r="B54" s="110" t="s">
        <v>344</v>
      </c>
      <c r="C54" s="111"/>
      <c r="D54" s="111">
        <v>1959410000</v>
      </c>
      <c r="E54" s="111"/>
      <c r="F54" s="111"/>
      <c r="G54" s="111"/>
      <c r="H54" s="111">
        <v>1959410000</v>
      </c>
      <c r="K54" s="111"/>
      <c r="L54" s="111"/>
      <c r="M54" s="111"/>
      <c r="N54" s="111"/>
      <c r="O54" s="113"/>
      <c r="P54" s="113"/>
      <c r="Q54" s="113"/>
      <c r="R54" s="113"/>
    </row>
    <row r="55" spans="1:18" x14ac:dyDescent="0.25">
      <c r="A55" s="118" t="s">
        <v>345</v>
      </c>
      <c r="B55" s="118" t="s">
        <v>346</v>
      </c>
      <c r="C55" s="119"/>
      <c r="D55" s="119">
        <v>2715369517</v>
      </c>
      <c r="E55" s="119"/>
      <c r="F55" s="119">
        <v>116608229</v>
      </c>
      <c r="G55" s="119"/>
      <c r="H55" s="119">
        <v>2831977746</v>
      </c>
      <c r="I55" s="119"/>
      <c r="J55" s="120"/>
      <c r="K55" s="119"/>
      <c r="L55" s="119"/>
      <c r="M55" s="119"/>
      <c r="N55" s="119"/>
      <c r="O55" s="121"/>
      <c r="P55" s="121"/>
      <c r="Q55" s="121"/>
      <c r="R55" s="121"/>
    </row>
    <row r="56" spans="1:18" x14ac:dyDescent="0.25">
      <c r="A56" s="110" t="s">
        <v>347</v>
      </c>
      <c r="B56" s="110" t="s">
        <v>348</v>
      </c>
      <c r="C56" s="111"/>
      <c r="D56" s="111">
        <v>1791210466</v>
      </c>
      <c r="E56" s="111"/>
      <c r="F56" s="111"/>
      <c r="G56" s="111"/>
      <c r="H56" s="111">
        <v>1791210466</v>
      </c>
      <c r="K56" s="111"/>
      <c r="L56" s="111"/>
      <c r="M56" s="111"/>
      <c r="N56" s="111"/>
      <c r="O56" s="113"/>
      <c r="P56" s="113"/>
      <c r="Q56" s="113"/>
      <c r="R56" s="113"/>
    </row>
    <row r="57" spans="1:18" x14ac:dyDescent="0.25">
      <c r="A57" s="110" t="s">
        <v>349</v>
      </c>
      <c r="B57" s="110" t="s">
        <v>350</v>
      </c>
      <c r="C57" s="111"/>
      <c r="D57" s="111">
        <v>924159051</v>
      </c>
      <c r="E57" s="111"/>
      <c r="F57" s="111">
        <v>116608229</v>
      </c>
      <c r="G57" s="111"/>
      <c r="H57" s="111">
        <v>1040767280</v>
      </c>
      <c r="K57" s="111"/>
      <c r="L57" s="111"/>
      <c r="M57" s="111"/>
      <c r="N57" s="111"/>
      <c r="O57" s="113"/>
      <c r="P57" s="113"/>
      <c r="Q57" s="113"/>
      <c r="R57" s="113"/>
    </row>
    <row r="58" spans="1:18" x14ac:dyDescent="0.25">
      <c r="A58" s="118" t="s">
        <v>351</v>
      </c>
      <c r="B58" s="118" t="s">
        <v>352</v>
      </c>
      <c r="C58" s="119"/>
      <c r="D58" s="119"/>
      <c r="E58" s="119">
        <v>378714692</v>
      </c>
      <c r="F58" s="119">
        <v>378714692</v>
      </c>
      <c r="G58" s="119"/>
      <c r="H58" s="119"/>
      <c r="I58" s="119"/>
      <c r="J58" s="120"/>
      <c r="K58" s="119"/>
      <c r="L58" s="119"/>
      <c r="M58" s="119"/>
      <c r="N58" s="119"/>
      <c r="O58" s="121"/>
      <c r="P58" s="121"/>
      <c r="Q58" s="121"/>
      <c r="R58" s="121"/>
    </row>
    <row r="59" spans="1:18" x14ac:dyDescent="0.25">
      <c r="A59" s="110" t="s">
        <v>353</v>
      </c>
      <c r="B59" s="110" t="s">
        <v>354</v>
      </c>
      <c r="C59" s="111"/>
      <c r="D59" s="111"/>
      <c r="E59" s="111">
        <v>378714692</v>
      </c>
      <c r="F59" s="111">
        <v>378714692</v>
      </c>
      <c r="G59" s="111"/>
      <c r="H59" s="111"/>
      <c r="K59" s="111"/>
      <c r="L59" s="111"/>
      <c r="M59" s="111"/>
      <c r="N59" s="111"/>
      <c r="O59" s="113"/>
      <c r="P59" s="113"/>
      <c r="Q59" s="113"/>
      <c r="R59" s="113"/>
    </row>
    <row r="60" spans="1:18" x14ac:dyDescent="0.25">
      <c r="A60" s="110" t="s">
        <v>355</v>
      </c>
      <c r="B60" s="110" t="s">
        <v>356</v>
      </c>
      <c r="C60" s="111"/>
      <c r="D60" s="111"/>
      <c r="E60" s="111">
        <v>378714692</v>
      </c>
      <c r="F60" s="111">
        <v>378714692</v>
      </c>
      <c r="G60" s="111"/>
      <c r="H60" s="111"/>
      <c r="K60" s="111"/>
      <c r="L60" s="111"/>
      <c r="M60" s="111"/>
      <c r="N60" s="111"/>
      <c r="O60" s="113"/>
      <c r="P60" s="113"/>
      <c r="Q60" s="113"/>
      <c r="R60" s="113"/>
    </row>
    <row r="61" spans="1:18" x14ac:dyDescent="0.25">
      <c r="A61" s="118" t="s">
        <v>357</v>
      </c>
      <c r="B61" s="118" t="s">
        <v>358</v>
      </c>
      <c r="C61" s="119"/>
      <c r="D61" s="119"/>
      <c r="E61" s="119">
        <v>360467</v>
      </c>
      <c r="F61" s="119">
        <v>360467</v>
      </c>
      <c r="G61" s="119"/>
      <c r="H61" s="119"/>
      <c r="I61" s="119"/>
      <c r="J61" s="120"/>
      <c r="K61" s="119"/>
      <c r="L61" s="119"/>
      <c r="M61" s="119"/>
      <c r="N61" s="119"/>
      <c r="O61" s="121"/>
      <c r="P61" s="121"/>
      <c r="Q61" s="121"/>
      <c r="R61" s="121"/>
    </row>
    <row r="62" spans="1:18" x14ac:dyDescent="0.25">
      <c r="A62" s="110" t="s">
        <v>359</v>
      </c>
      <c r="B62" s="110" t="s">
        <v>360</v>
      </c>
      <c r="C62" s="111"/>
      <c r="D62" s="111"/>
      <c r="E62" s="111">
        <v>360467</v>
      </c>
      <c r="F62" s="111">
        <v>360467</v>
      </c>
      <c r="G62" s="111"/>
      <c r="H62" s="111"/>
      <c r="K62" s="111"/>
      <c r="L62" s="111"/>
      <c r="M62" s="111"/>
      <c r="N62" s="111"/>
      <c r="O62" s="113"/>
      <c r="P62" s="113"/>
      <c r="Q62" s="113"/>
      <c r="R62" s="113"/>
    </row>
    <row r="63" spans="1:18" x14ac:dyDescent="0.25">
      <c r="A63" s="118" t="s">
        <v>361</v>
      </c>
      <c r="B63" s="118" t="s">
        <v>362</v>
      </c>
      <c r="C63" s="119"/>
      <c r="D63" s="119"/>
      <c r="E63" s="119">
        <v>147443880</v>
      </c>
      <c r="F63" s="119">
        <v>147443880</v>
      </c>
      <c r="G63" s="119"/>
      <c r="H63" s="119"/>
      <c r="I63" s="119"/>
      <c r="J63" s="120"/>
      <c r="K63" s="119"/>
      <c r="L63" s="119"/>
      <c r="M63" s="119"/>
      <c r="N63" s="119"/>
      <c r="O63" s="121"/>
      <c r="P63" s="121"/>
      <c r="Q63" s="121"/>
      <c r="R63" s="121"/>
    </row>
    <row r="64" spans="1:18" x14ac:dyDescent="0.25">
      <c r="A64" s="118" t="s">
        <v>363</v>
      </c>
      <c r="B64" s="118" t="s">
        <v>364</v>
      </c>
      <c r="C64" s="119"/>
      <c r="D64" s="119"/>
      <c r="E64" s="119">
        <v>43470391</v>
      </c>
      <c r="F64" s="119">
        <v>43470391</v>
      </c>
      <c r="G64" s="119"/>
      <c r="H64" s="119"/>
      <c r="I64" s="119"/>
      <c r="J64" s="120"/>
      <c r="K64" s="119"/>
      <c r="L64" s="119"/>
      <c r="M64" s="119"/>
      <c r="N64" s="119"/>
      <c r="O64" s="121"/>
      <c r="P64" s="121"/>
      <c r="Q64" s="121"/>
      <c r="R64" s="121"/>
    </row>
    <row r="65" spans="1:18" x14ac:dyDescent="0.25">
      <c r="A65" s="110" t="s">
        <v>365</v>
      </c>
      <c r="B65" s="110" t="s">
        <v>366</v>
      </c>
      <c r="C65" s="111"/>
      <c r="D65" s="111"/>
      <c r="E65" s="111">
        <v>10102485</v>
      </c>
      <c r="F65" s="111">
        <v>10102485</v>
      </c>
      <c r="G65" s="111"/>
      <c r="H65" s="111"/>
      <c r="K65" s="111"/>
      <c r="L65" s="111"/>
      <c r="M65" s="111"/>
      <c r="N65" s="111"/>
      <c r="O65" s="113"/>
      <c r="P65" s="113"/>
      <c r="Q65" s="113"/>
      <c r="R65" s="113"/>
    </row>
    <row r="66" spans="1:18" x14ac:dyDescent="0.25">
      <c r="A66" s="110" t="s">
        <v>367</v>
      </c>
      <c r="B66" s="110" t="s">
        <v>368</v>
      </c>
      <c r="C66" s="111"/>
      <c r="D66" s="111"/>
      <c r="E66" s="111">
        <v>7828800</v>
      </c>
      <c r="F66" s="111">
        <v>7828800</v>
      </c>
      <c r="G66" s="111"/>
      <c r="H66" s="111"/>
      <c r="K66" s="111"/>
      <c r="L66" s="111"/>
      <c r="M66" s="111"/>
      <c r="N66" s="111"/>
      <c r="O66" s="113"/>
      <c r="P66" s="113"/>
      <c r="Q66" s="113"/>
      <c r="R66" s="113"/>
    </row>
    <row r="67" spans="1:18" x14ac:dyDescent="0.25">
      <c r="A67" s="110" t="s">
        <v>369</v>
      </c>
      <c r="B67" s="110" t="s">
        <v>370</v>
      </c>
      <c r="C67" s="111"/>
      <c r="D67" s="111"/>
      <c r="E67" s="111">
        <v>25539106</v>
      </c>
      <c r="F67" s="111">
        <v>25539106</v>
      </c>
      <c r="G67" s="111"/>
      <c r="H67" s="111"/>
      <c r="K67" s="111"/>
      <c r="L67" s="111"/>
      <c r="M67" s="111"/>
      <c r="N67" s="111"/>
      <c r="O67" s="113"/>
      <c r="P67" s="113"/>
      <c r="Q67" s="113"/>
      <c r="R67" s="113"/>
    </row>
    <row r="68" spans="1:18" x14ac:dyDescent="0.25">
      <c r="A68" s="118" t="s">
        <v>371</v>
      </c>
      <c r="B68" s="118" t="s">
        <v>372</v>
      </c>
      <c r="C68" s="119"/>
      <c r="D68" s="119"/>
      <c r="E68" s="119">
        <v>190914271</v>
      </c>
      <c r="F68" s="119">
        <v>190914271</v>
      </c>
      <c r="G68" s="119"/>
      <c r="H68" s="119"/>
      <c r="I68" s="119"/>
      <c r="J68" s="120"/>
      <c r="K68" s="119"/>
      <c r="L68" s="119"/>
      <c r="M68" s="119"/>
      <c r="N68" s="119"/>
      <c r="O68" s="121"/>
      <c r="P68" s="121"/>
      <c r="Q68" s="121"/>
      <c r="R68" s="121"/>
    </row>
    <row r="69" spans="1:18" x14ac:dyDescent="0.25">
      <c r="A69" s="110" t="s">
        <v>373</v>
      </c>
      <c r="B69" s="110" t="s">
        <v>374</v>
      </c>
      <c r="C69" s="111"/>
      <c r="D69" s="111"/>
      <c r="E69" s="111">
        <v>190914271</v>
      </c>
      <c r="F69" s="111">
        <v>190914271</v>
      </c>
      <c r="G69" s="111"/>
      <c r="H69" s="111"/>
      <c r="K69" s="111"/>
      <c r="L69" s="111"/>
      <c r="M69" s="111"/>
      <c r="N69" s="111"/>
      <c r="O69" s="113"/>
      <c r="P69" s="113"/>
      <c r="Q69" s="113"/>
      <c r="R69" s="113"/>
    </row>
    <row r="70" spans="1:18" x14ac:dyDescent="0.25">
      <c r="A70" s="118" t="s">
        <v>375</v>
      </c>
      <c r="B70" s="118" t="s">
        <v>376</v>
      </c>
      <c r="C70" s="119"/>
      <c r="D70" s="119"/>
      <c r="E70" s="119">
        <v>1919858</v>
      </c>
      <c r="F70" s="119">
        <v>1919858</v>
      </c>
      <c r="G70" s="119"/>
      <c r="H70" s="119"/>
      <c r="I70" s="119"/>
      <c r="J70" s="120"/>
      <c r="K70" s="119"/>
      <c r="L70" s="119"/>
      <c r="M70" s="119"/>
      <c r="N70" s="119"/>
      <c r="O70" s="121"/>
      <c r="P70" s="121"/>
      <c r="Q70" s="121"/>
      <c r="R70" s="121"/>
    </row>
    <row r="71" spans="1:18" x14ac:dyDescent="0.25">
      <c r="A71" s="110" t="s">
        <v>377</v>
      </c>
      <c r="B71" s="110" t="s">
        <v>378</v>
      </c>
      <c r="C71" s="111"/>
      <c r="D71" s="111"/>
      <c r="E71" s="111">
        <v>1919858</v>
      </c>
      <c r="F71" s="111">
        <v>1919858</v>
      </c>
      <c r="G71" s="111"/>
      <c r="H71" s="111"/>
      <c r="K71" s="111"/>
      <c r="L71" s="111"/>
      <c r="M71" s="111"/>
      <c r="N71" s="111"/>
      <c r="O71" s="113"/>
      <c r="P71" s="113"/>
      <c r="Q71" s="113"/>
      <c r="R71" s="113"/>
    </row>
    <row r="72" spans="1:18" x14ac:dyDescent="0.25">
      <c r="A72" s="118" t="s">
        <v>379</v>
      </c>
      <c r="B72" s="118" t="s">
        <v>380</v>
      </c>
      <c r="C72" s="119"/>
      <c r="D72" s="119"/>
      <c r="E72" s="119">
        <v>69632801</v>
      </c>
      <c r="F72" s="119">
        <v>69632801</v>
      </c>
      <c r="G72" s="119"/>
      <c r="H72" s="119"/>
      <c r="I72" s="119"/>
      <c r="J72" s="120"/>
      <c r="K72" s="119"/>
      <c r="L72" s="119"/>
      <c r="M72" s="119"/>
      <c r="N72" s="119"/>
      <c r="O72" s="121"/>
      <c r="P72" s="121"/>
      <c r="Q72" s="121"/>
      <c r="R72" s="121"/>
    </row>
    <row r="73" spans="1:18" x14ac:dyDescent="0.25">
      <c r="A73" s="110" t="s">
        <v>381</v>
      </c>
      <c r="B73" s="110" t="s">
        <v>382</v>
      </c>
      <c r="C73" s="111"/>
      <c r="D73" s="111"/>
      <c r="E73" s="111">
        <v>40166940</v>
      </c>
      <c r="F73" s="111">
        <v>40166940</v>
      </c>
      <c r="G73" s="111"/>
      <c r="H73" s="111"/>
      <c r="K73" s="111"/>
      <c r="L73" s="111"/>
      <c r="M73" s="111"/>
      <c r="N73" s="111"/>
      <c r="O73" s="113"/>
      <c r="P73" s="113"/>
      <c r="Q73" s="113"/>
      <c r="R73" s="113"/>
    </row>
    <row r="74" spans="1:18" x14ac:dyDescent="0.25">
      <c r="A74" s="110" t="s">
        <v>383</v>
      </c>
      <c r="B74" s="110" t="s">
        <v>384</v>
      </c>
      <c r="C74" s="111"/>
      <c r="D74" s="111"/>
      <c r="E74" s="111">
        <v>178600</v>
      </c>
      <c r="F74" s="111">
        <v>178600</v>
      </c>
      <c r="G74" s="111"/>
      <c r="H74" s="111"/>
      <c r="K74" s="111"/>
      <c r="L74" s="111"/>
      <c r="M74" s="111"/>
      <c r="N74" s="111"/>
      <c r="O74" s="113"/>
      <c r="P74" s="113"/>
      <c r="Q74" s="113"/>
      <c r="R74" s="113"/>
    </row>
    <row r="75" spans="1:18" x14ac:dyDescent="0.25">
      <c r="A75" s="110" t="s">
        <v>385</v>
      </c>
      <c r="B75" s="110" t="s">
        <v>370</v>
      </c>
      <c r="C75" s="111"/>
      <c r="D75" s="111"/>
      <c r="E75" s="111">
        <v>3166961</v>
      </c>
      <c r="F75" s="111">
        <v>3166961</v>
      </c>
      <c r="G75" s="111"/>
      <c r="H75" s="111"/>
      <c r="K75" s="111"/>
      <c r="L75" s="111"/>
      <c r="M75" s="111"/>
      <c r="N75" s="111"/>
      <c r="O75" s="113"/>
      <c r="P75" s="113"/>
      <c r="Q75" s="113"/>
      <c r="R75" s="113"/>
    </row>
    <row r="76" spans="1:18" x14ac:dyDescent="0.25">
      <c r="A76" s="110" t="s">
        <v>386</v>
      </c>
      <c r="B76" s="110" t="s">
        <v>387</v>
      </c>
      <c r="C76" s="111"/>
      <c r="D76" s="111"/>
      <c r="E76" s="111">
        <v>26120300</v>
      </c>
      <c r="F76" s="111">
        <v>26120300</v>
      </c>
      <c r="G76" s="111"/>
      <c r="H76" s="111"/>
      <c r="K76" s="111"/>
      <c r="L76" s="111"/>
      <c r="M76" s="111"/>
      <c r="N76" s="111"/>
      <c r="O76" s="113"/>
      <c r="P76" s="113"/>
      <c r="Q76" s="113"/>
      <c r="R76" s="113"/>
    </row>
    <row r="77" spans="1:18" x14ac:dyDescent="0.25">
      <c r="A77" s="118" t="s">
        <v>388</v>
      </c>
      <c r="B77" s="118" t="s">
        <v>389</v>
      </c>
      <c r="C77" s="119"/>
      <c r="D77" s="119"/>
      <c r="E77" s="119">
        <v>379075159</v>
      </c>
      <c r="F77" s="119">
        <v>379075159</v>
      </c>
      <c r="G77" s="119"/>
      <c r="H77" s="119"/>
      <c r="I77" s="119"/>
      <c r="J77" s="120"/>
      <c r="K77" s="119"/>
      <c r="L77" s="119"/>
      <c r="M77" s="119"/>
      <c r="N77" s="119"/>
      <c r="O77" s="121"/>
      <c r="P77" s="121"/>
      <c r="Q77" s="121"/>
      <c r="R77" s="121"/>
    </row>
    <row r="78" spans="1:18" x14ac:dyDescent="0.25">
      <c r="C78" s="111"/>
      <c r="D78" s="111"/>
      <c r="E78" s="111"/>
      <c r="F78" s="111"/>
      <c r="G78" s="111"/>
      <c r="H78" s="111"/>
      <c r="K78" s="111"/>
      <c r="L78" s="111"/>
      <c r="M78" s="111"/>
      <c r="N78" s="111"/>
      <c r="O78" s="113"/>
      <c r="P78" s="113"/>
      <c r="Q78" s="113"/>
      <c r="R78" s="113"/>
    </row>
    <row r="79" spans="1:18" x14ac:dyDescent="0.25">
      <c r="B79" s="118" t="s">
        <v>390</v>
      </c>
      <c r="C79" s="119" t="s">
        <v>391</v>
      </c>
      <c r="D79" s="119" t="s">
        <v>391</v>
      </c>
      <c r="E79" s="119" t="s">
        <v>392</v>
      </c>
      <c r="F79" s="119" t="s">
        <v>392</v>
      </c>
      <c r="G79" s="119" t="s">
        <v>393</v>
      </c>
      <c r="H79" s="119" t="s">
        <v>393</v>
      </c>
      <c r="I79" s="119"/>
      <c r="J79" s="120"/>
      <c r="K79" s="119"/>
      <c r="L79" s="119"/>
      <c r="M79" s="119"/>
      <c r="N79" s="119"/>
      <c r="O79" s="12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10"/>
  <dimension ref="A1:H160"/>
  <sheetViews>
    <sheetView view="pageBreakPreview" topLeftCell="A12" zoomScale="85" zoomScaleNormal="85" zoomScaleSheetLayoutView="85" workbookViewId="0">
      <pane xSplit="2" ySplit="3" topLeftCell="C144" activePane="bottomRight" state="frozen"/>
      <selection activeCell="C18" sqref="C18:D18"/>
      <selection pane="topRight" activeCell="C18" sqref="C18:D18"/>
      <selection pane="bottomLeft" activeCell="C18" sqref="C18:D18"/>
      <selection pane="bottomRight" activeCell="C18" sqref="C18:D18"/>
    </sheetView>
  </sheetViews>
  <sheetFormatPr defaultColWidth="9.09765625" defaultRowHeight="13.8" x14ac:dyDescent="0.25"/>
  <cols>
    <col min="1" max="1" width="4.3984375" style="21" customWidth="1"/>
    <col min="2" max="2" width="10.09765625" style="22" customWidth="1"/>
    <col min="3" max="3" width="84.59765625" style="23" customWidth="1"/>
    <col min="4" max="4" width="19.8984375" style="22" customWidth="1"/>
    <col min="5" max="5" width="41.09765625" style="48" customWidth="1"/>
    <col min="6" max="6" width="18.69921875" style="22" customWidth="1"/>
    <col min="7" max="7" width="19.59765625" style="22" customWidth="1"/>
    <col min="8" max="16384" width="9.09765625" style="22"/>
  </cols>
  <sheetData>
    <row r="1" spans="1:8" x14ac:dyDescent="0.25">
      <c r="A1" s="21" t="s">
        <v>0</v>
      </c>
      <c r="B1" s="1"/>
      <c r="C1" s="2"/>
      <c r="D1" s="3"/>
    </row>
    <row r="2" spans="1:8" ht="17.399999999999999" x14ac:dyDescent="0.25">
      <c r="A2" s="672" t="s">
        <v>1</v>
      </c>
      <c r="B2" s="672"/>
      <c r="C2" s="672"/>
      <c r="D2" s="672"/>
      <c r="E2" s="672"/>
      <c r="F2" s="672"/>
      <c r="G2" s="672"/>
      <c r="H2" s="21"/>
    </row>
    <row r="3" spans="1:8" ht="14.4" x14ac:dyDescent="0.25">
      <c r="A3" s="673" t="s">
        <v>135</v>
      </c>
      <c r="B3" s="673"/>
      <c r="C3" s="673"/>
      <c r="D3" s="673"/>
      <c r="E3" s="673"/>
      <c r="F3" s="673"/>
      <c r="G3" s="673"/>
    </row>
    <row r="4" spans="1:8" ht="14.25" customHeight="1" x14ac:dyDescent="0.25">
      <c r="A4" s="1"/>
      <c r="B4" s="4"/>
      <c r="D4" s="5"/>
    </row>
    <row r="5" spans="1:8" ht="14.4" x14ac:dyDescent="0.25">
      <c r="A5" s="1"/>
      <c r="B5" s="4"/>
      <c r="F5" s="30" t="s">
        <v>2</v>
      </c>
      <c r="G5" s="31" t="s">
        <v>132</v>
      </c>
    </row>
    <row r="6" spans="1:8" ht="14.4" x14ac:dyDescent="0.25">
      <c r="A6" s="1"/>
      <c r="B6" s="1"/>
      <c r="C6" s="4"/>
      <c r="F6" s="32" t="s">
        <v>3</v>
      </c>
      <c r="G6" s="33" t="s">
        <v>127</v>
      </c>
    </row>
    <row r="7" spans="1:8" ht="14.4" x14ac:dyDescent="0.25">
      <c r="A7" s="1"/>
      <c r="B7" s="1"/>
      <c r="C7" s="4"/>
      <c r="F7" s="32" t="s">
        <v>4</v>
      </c>
      <c r="G7" s="33"/>
    </row>
    <row r="8" spans="1:8" ht="14.4" x14ac:dyDescent="0.25">
      <c r="A8" s="6"/>
      <c r="B8" s="7"/>
      <c r="C8" s="4"/>
      <c r="F8" s="32" t="s">
        <v>5</v>
      </c>
      <c r="G8" s="33" t="s">
        <v>128</v>
      </c>
    </row>
    <row r="9" spans="1:8" x14ac:dyDescent="0.25">
      <c r="A9" s="8"/>
      <c r="B9" s="8"/>
      <c r="C9" s="2"/>
      <c r="D9" s="3"/>
      <c r="F9" s="34" t="s">
        <v>31</v>
      </c>
      <c r="G9" s="69">
        <v>44378</v>
      </c>
    </row>
    <row r="10" spans="1:8" x14ac:dyDescent="0.25">
      <c r="A10" s="8"/>
      <c r="B10" s="8"/>
      <c r="C10" s="2"/>
      <c r="D10" s="3"/>
      <c r="F10" s="34" t="s">
        <v>32</v>
      </c>
      <c r="G10" s="70">
        <v>44427</v>
      </c>
    </row>
    <row r="11" spans="1:8" x14ac:dyDescent="0.25">
      <c r="A11" s="8"/>
      <c r="B11" s="8"/>
      <c r="C11" s="2"/>
      <c r="D11" s="3"/>
      <c r="E11" s="49"/>
      <c r="F11" s="3"/>
    </row>
    <row r="12" spans="1:8" x14ac:dyDescent="0.25">
      <c r="A12" s="674" t="s">
        <v>6</v>
      </c>
      <c r="B12" s="675" t="s">
        <v>7</v>
      </c>
      <c r="C12" s="675" t="s">
        <v>8</v>
      </c>
      <c r="D12" s="676" t="s">
        <v>33</v>
      </c>
      <c r="E12" s="676"/>
      <c r="F12" s="676"/>
      <c r="G12" s="676"/>
    </row>
    <row r="13" spans="1:8" x14ac:dyDescent="0.25">
      <c r="A13" s="674"/>
      <c r="B13" s="675"/>
      <c r="C13" s="675"/>
      <c r="D13" s="9" t="str">
        <f>F5</f>
        <v>Maker (PIC)</v>
      </c>
      <c r="E13" s="10" t="str">
        <f>F6</f>
        <v>Sen 1</v>
      </c>
      <c r="F13" s="10" t="str">
        <f>F7</f>
        <v>Sen 2</v>
      </c>
      <c r="G13" s="10" t="str">
        <f>F8</f>
        <v>Manager</v>
      </c>
    </row>
    <row r="14" spans="1:8" s="68" customFormat="1" ht="13.5" customHeight="1" x14ac:dyDescent="0.25">
      <c r="A14" s="11">
        <v>1</v>
      </c>
      <c r="B14" s="12">
        <v>2</v>
      </c>
      <c r="C14" s="12">
        <v>3</v>
      </c>
      <c r="D14" s="13">
        <v>4</v>
      </c>
      <c r="E14" s="67">
        <v>5</v>
      </c>
      <c r="F14" s="14">
        <v>6</v>
      </c>
      <c r="G14" s="14">
        <v>7</v>
      </c>
    </row>
    <row r="15" spans="1:8" s="41" customFormat="1" x14ac:dyDescent="0.25">
      <c r="A15" s="671">
        <v>1</v>
      </c>
      <c r="B15" s="654">
        <v>111</v>
      </c>
      <c r="C15" s="38" t="s">
        <v>35</v>
      </c>
      <c r="D15" s="39"/>
      <c r="E15" s="40"/>
      <c r="F15" s="39"/>
      <c r="G15" s="39"/>
    </row>
    <row r="16" spans="1:8" s="44" customFormat="1" x14ac:dyDescent="0.25">
      <c r="A16" s="671"/>
      <c r="B16" s="654"/>
      <c r="C16" s="38" t="s">
        <v>37</v>
      </c>
      <c r="D16" s="42"/>
      <c r="E16" s="50"/>
      <c r="F16" s="43"/>
      <c r="G16" s="43"/>
    </row>
    <row r="17" spans="1:7" s="44" customFormat="1" x14ac:dyDescent="0.25">
      <c r="A17" s="671"/>
      <c r="B17" s="654"/>
      <c r="C17" s="38" t="s">
        <v>36</v>
      </c>
      <c r="D17" s="42"/>
      <c r="E17" s="50"/>
      <c r="F17" s="43"/>
      <c r="G17" s="43"/>
    </row>
    <row r="18" spans="1:7" s="44" customFormat="1" x14ac:dyDescent="0.25">
      <c r="A18" s="671"/>
      <c r="B18" s="654"/>
      <c r="C18" s="38" t="s">
        <v>38</v>
      </c>
      <c r="D18" s="42"/>
      <c r="E18" s="50"/>
      <c r="F18" s="43"/>
      <c r="G18" s="43"/>
    </row>
    <row r="19" spans="1:7" s="44" customFormat="1" ht="27.6" x14ac:dyDescent="0.25">
      <c r="A19" s="671"/>
      <c r="B19" s="654"/>
      <c r="C19" s="45" t="s">
        <v>58</v>
      </c>
      <c r="D19" s="42"/>
      <c r="E19" s="50"/>
      <c r="F19" s="43"/>
      <c r="G19" s="43"/>
    </row>
    <row r="20" spans="1:7" s="25" customFormat="1" ht="27.6" x14ac:dyDescent="0.25">
      <c r="A20" s="648">
        <v>2</v>
      </c>
      <c r="B20" s="649">
        <v>112</v>
      </c>
      <c r="C20" s="15" t="s">
        <v>42</v>
      </c>
      <c r="D20" s="16"/>
      <c r="E20" s="51"/>
      <c r="F20" s="24"/>
      <c r="G20" s="24"/>
    </row>
    <row r="21" spans="1:7" s="25" customFormat="1" x14ac:dyDescent="0.25">
      <c r="A21" s="648"/>
      <c r="B21" s="649"/>
      <c r="C21" s="15" t="s">
        <v>39</v>
      </c>
      <c r="D21" s="16"/>
      <c r="E21" s="89" t="s">
        <v>189</v>
      </c>
      <c r="F21" s="24"/>
      <c r="G21" s="24"/>
    </row>
    <row r="22" spans="1:7" s="25" customFormat="1" ht="27.6" x14ac:dyDescent="0.25">
      <c r="A22" s="648"/>
      <c r="B22" s="649"/>
      <c r="C22" s="15" t="s">
        <v>40</v>
      </c>
      <c r="D22" s="16"/>
      <c r="E22" s="51" t="s">
        <v>137</v>
      </c>
      <c r="F22" s="24"/>
      <c r="G22" s="24"/>
    </row>
    <row r="23" spans="1:7" s="25" customFormat="1" ht="27.6" x14ac:dyDescent="0.25">
      <c r="A23" s="648"/>
      <c r="B23" s="649"/>
      <c r="C23" s="15" t="s">
        <v>41</v>
      </c>
      <c r="D23" s="16"/>
      <c r="E23" s="51" t="s">
        <v>137</v>
      </c>
      <c r="F23" s="24"/>
      <c r="G23" s="24"/>
    </row>
    <row r="24" spans="1:7" s="25" customFormat="1" ht="27.6" x14ac:dyDescent="0.25">
      <c r="A24" s="648"/>
      <c r="B24" s="649"/>
      <c r="C24" s="15" t="s">
        <v>59</v>
      </c>
      <c r="D24" s="16"/>
      <c r="E24" s="89" t="s">
        <v>188</v>
      </c>
      <c r="F24" s="24"/>
      <c r="G24" s="24"/>
    </row>
    <row r="25" spans="1:7" s="25" customFormat="1" ht="41.4" x14ac:dyDescent="0.25">
      <c r="A25" s="648"/>
      <c r="B25" s="649"/>
      <c r="C25" s="15" t="s">
        <v>43</v>
      </c>
      <c r="D25" s="16"/>
      <c r="E25" s="51" t="s">
        <v>137</v>
      </c>
      <c r="F25" s="24"/>
      <c r="G25" s="24"/>
    </row>
    <row r="26" spans="1:7" s="25" customFormat="1" ht="27.6" x14ac:dyDescent="0.25">
      <c r="A26" s="655">
        <v>3</v>
      </c>
      <c r="B26" s="650">
        <v>128</v>
      </c>
      <c r="C26" s="15" t="s">
        <v>44</v>
      </c>
      <c r="D26" s="16"/>
      <c r="E26" s="51"/>
      <c r="F26" s="24"/>
      <c r="G26" s="24"/>
    </row>
    <row r="27" spans="1:7" s="25" customFormat="1" x14ac:dyDescent="0.25">
      <c r="A27" s="662"/>
      <c r="B27" s="652"/>
      <c r="C27" s="15" t="s">
        <v>45</v>
      </c>
      <c r="D27" s="16"/>
      <c r="E27" s="51" t="s">
        <v>139</v>
      </c>
      <c r="F27" s="24"/>
      <c r="G27" s="24"/>
    </row>
    <row r="28" spans="1:7" s="25" customFormat="1" x14ac:dyDescent="0.25">
      <c r="A28" s="670">
        <v>4</v>
      </c>
      <c r="B28" s="649">
        <v>131</v>
      </c>
      <c r="C28" s="15" t="s">
        <v>46</v>
      </c>
      <c r="D28" s="16"/>
      <c r="E28" s="51" t="s">
        <v>139</v>
      </c>
      <c r="F28" s="24"/>
      <c r="G28" s="24"/>
    </row>
    <row r="29" spans="1:7" s="25" customFormat="1" x14ac:dyDescent="0.25">
      <c r="A29" s="670"/>
      <c r="B29" s="649"/>
      <c r="C29" s="15" t="s">
        <v>47</v>
      </c>
      <c r="D29" s="16"/>
      <c r="E29" s="51" t="s">
        <v>129</v>
      </c>
      <c r="F29" s="24"/>
      <c r="G29" s="24"/>
    </row>
    <row r="30" spans="1:7" s="25" customFormat="1" x14ac:dyDescent="0.25">
      <c r="A30" s="670"/>
      <c r="B30" s="649"/>
      <c r="C30" s="15" t="s">
        <v>36</v>
      </c>
      <c r="D30" s="16"/>
      <c r="E30" s="51" t="s">
        <v>140</v>
      </c>
      <c r="F30" s="24"/>
      <c r="G30" s="24"/>
    </row>
    <row r="31" spans="1:7" s="25" customFormat="1" x14ac:dyDescent="0.25">
      <c r="A31" s="670"/>
      <c r="B31" s="649"/>
      <c r="C31" s="15" t="s">
        <v>48</v>
      </c>
      <c r="D31" s="16">
        <v>500572596</v>
      </c>
      <c r="E31" s="51" t="s">
        <v>187</v>
      </c>
      <c r="F31" s="24">
        <f>D31/2430200</f>
        <v>205.98</v>
      </c>
      <c r="G31" s="24"/>
    </row>
    <row r="32" spans="1:7" s="25" customFormat="1" x14ac:dyDescent="0.25">
      <c r="A32" s="670"/>
      <c r="B32" s="649"/>
      <c r="C32" s="15" t="s">
        <v>9</v>
      </c>
      <c r="D32" s="16"/>
      <c r="E32" s="51" t="s">
        <v>141</v>
      </c>
      <c r="F32" s="24"/>
      <c r="G32" s="24"/>
    </row>
    <row r="33" spans="1:7" s="25" customFormat="1" ht="41.4" x14ac:dyDescent="0.25">
      <c r="A33" s="670"/>
      <c r="B33" s="649"/>
      <c r="C33" s="26" t="s">
        <v>49</v>
      </c>
      <c r="D33" s="16"/>
      <c r="E33" s="51" t="s">
        <v>142</v>
      </c>
      <c r="F33" s="24"/>
      <c r="G33" s="24"/>
    </row>
    <row r="34" spans="1:7" s="25" customFormat="1" x14ac:dyDescent="0.25">
      <c r="A34" s="670"/>
      <c r="B34" s="649"/>
      <c r="C34" s="20" t="s">
        <v>52</v>
      </c>
      <c r="D34" s="16"/>
      <c r="E34" s="51" t="s">
        <v>129</v>
      </c>
      <c r="F34" s="24"/>
      <c r="G34" s="24"/>
    </row>
    <row r="35" spans="1:7" s="25" customFormat="1" ht="27.6" x14ac:dyDescent="0.25">
      <c r="A35" s="670"/>
      <c r="B35" s="649"/>
      <c r="C35" s="20" t="s">
        <v>50</v>
      </c>
      <c r="D35" s="16"/>
      <c r="E35" s="51" t="s">
        <v>137</v>
      </c>
      <c r="F35" s="24"/>
      <c r="G35" s="24"/>
    </row>
    <row r="36" spans="1:7" s="25" customFormat="1" x14ac:dyDescent="0.25">
      <c r="A36" s="670"/>
      <c r="B36" s="649"/>
      <c r="C36" s="20" t="s">
        <v>51</v>
      </c>
      <c r="D36" s="16"/>
      <c r="E36" s="51" t="s">
        <v>129</v>
      </c>
      <c r="F36" s="24"/>
      <c r="G36" s="24"/>
    </row>
    <row r="37" spans="1:7" s="25" customFormat="1" ht="27.6" x14ac:dyDescent="0.25">
      <c r="A37" s="670"/>
      <c r="B37" s="649"/>
      <c r="C37" s="26" t="s">
        <v>53</v>
      </c>
      <c r="D37" s="16"/>
      <c r="E37" s="51" t="s">
        <v>143</v>
      </c>
      <c r="F37" s="24"/>
      <c r="G37" s="24"/>
    </row>
    <row r="38" spans="1:7" s="25" customFormat="1" ht="27.6" x14ac:dyDescent="0.25">
      <c r="A38" s="670"/>
      <c r="B38" s="649"/>
      <c r="C38" s="15" t="s">
        <v>40</v>
      </c>
      <c r="D38" s="16"/>
      <c r="E38" s="51" t="s">
        <v>144</v>
      </c>
      <c r="F38" s="24"/>
      <c r="G38" s="24"/>
    </row>
    <row r="39" spans="1:7" s="25" customFormat="1" ht="27.6" x14ac:dyDescent="0.25">
      <c r="A39" s="670"/>
      <c r="B39" s="649"/>
      <c r="C39" s="15" t="s">
        <v>41</v>
      </c>
      <c r="D39" s="16"/>
      <c r="E39" s="51" t="s">
        <v>137</v>
      </c>
      <c r="F39" s="24"/>
      <c r="G39" s="24"/>
    </row>
    <row r="40" spans="1:7" s="25" customFormat="1" x14ac:dyDescent="0.25">
      <c r="A40" s="648">
        <v>5</v>
      </c>
      <c r="B40" s="649">
        <v>133</v>
      </c>
      <c r="C40" s="15" t="s">
        <v>54</v>
      </c>
      <c r="D40" s="16"/>
      <c r="E40" s="51" t="s">
        <v>129</v>
      </c>
      <c r="F40" s="24"/>
      <c r="G40" s="24"/>
    </row>
    <row r="41" spans="1:7" s="25" customFormat="1" ht="195" x14ac:dyDescent="0.25">
      <c r="A41" s="648"/>
      <c r="B41" s="649"/>
      <c r="C41" s="15" t="s">
        <v>64</v>
      </c>
      <c r="D41" s="16"/>
      <c r="E41" s="88" t="s">
        <v>186</v>
      </c>
      <c r="F41" s="24"/>
      <c r="G41" s="24"/>
    </row>
    <row r="42" spans="1:7" s="28" customFormat="1" x14ac:dyDescent="0.25">
      <c r="A42" s="655">
        <v>6</v>
      </c>
      <c r="B42" s="650">
        <v>138</v>
      </c>
      <c r="C42" s="15" t="s">
        <v>57</v>
      </c>
      <c r="D42" s="15"/>
      <c r="E42" s="52" t="s">
        <v>129</v>
      </c>
      <c r="F42" s="27"/>
      <c r="G42" s="27"/>
    </row>
    <row r="43" spans="1:7" s="28" customFormat="1" x14ac:dyDescent="0.25">
      <c r="A43" s="656"/>
      <c r="B43" s="651"/>
      <c r="C43" s="15" t="s">
        <v>36</v>
      </c>
      <c r="D43" s="15"/>
      <c r="E43" s="52" t="s">
        <v>140</v>
      </c>
      <c r="F43" s="27"/>
      <c r="G43" s="27"/>
    </row>
    <row r="44" spans="1:7" s="28" customFormat="1" ht="27.6" x14ac:dyDescent="0.25">
      <c r="A44" s="656"/>
      <c r="B44" s="651"/>
      <c r="C44" s="15" t="s">
        <v>56</v>
      </c>
      <c r="D44" s="15">
        <v>49184965</v>
      </c>
      <c r="E44" s="52" t="s">
        <v>221</v>
      </c>
      <c r="F44" s="27"/>
      <c r="G44" s="27"/>
    </row>
    <row r="45" spans="1:7" s="28" customFormat="1" ht="41.4" x14ac:dyDescent="0.25">
      <c r="A45" s="656"/>
      <c r="B45" s="651"/>
      <c r="C45" s="17" t="s">
        <v>60</v>
      </c>
      <c r="D45" s="18"/>
      <c r="E45" s="52" t="s">
        <v>146</v>
      </c>
      <c r="F45" s="27"/>
      <c r="G45" s="27"/>
    </row>
    <row r="46" spans="1:7" s="28" customFormat="1" x14ac:dyDescent="0.25">
      <c r="A46" s="656"/>
      <c r="B46" s="651"/>
      <c r="C46" s="17" t="s">
        <v>55</v>
      </c>
      <c r="D46" s="18"/>
      <c r="E46" s="52" t="s">
        <v>159</v>
      </c>
      <c r="F46" s="27"/>
      <c r="G46" s="27"/>
    </row>
    <row r="47" spans="1:7" s="44" customFormat="1" x14ac:dyDescent="0.25">
      <c r="A47" s="653">
        <f>A42+1</f>
        <v>7</v>
      </c>
      <c r="B47" s="654">
        <v>141</v>
      </c>
      <c r="C47" s="38" t="s">
        <v>61</v>
      </c>
      <c r="D47" s="59"/>
      <c r="E47" s="50"/>
      <c r="F47" s="43"/>
      <c r="G47" s="43"/>
    </row>
    <row r="48" spans="1:7" s="44" customFormat="1" x14ac:dyDescent="0.25">
      <c r="A48" s="653"/>
      <c r="B48" s="654"/>
      <c r="C48" s="38" t="s">
        <v>36</v>
      </c>
      <c r="D48" s="59"/>
      <c r="E48" s="50"/>
      <c r="F48" s="43"/>
      <c r="G48" s="43"/>
    </row>
    <row r="49" spans="1:7" s="44" customFormat="1" x14ac:dyDescent="0.25">
      <c r="A49" s="653"/>
      <c r="B49" s="654"/>
      <c r="C49" s="38" t="s">
        <v>62</v>
      </c>
      <c r="D49" s="59"/>
      <c r="E49" s="50"/>
      <c r="F49" s="43"/>
      <c r="G49" s="43"/>
    </row>
    <row r="50" spans="1:7" s="44" customFormat="1" x14ac:dyDescent="0.25">
      <c r="A50" s="653"/>
      <c r="B50" s="654"/>
      <c r="C50" s="38" t="s">
        <v>63</v>
      </c>
      <c r="D50" s="59"/>
      <c r="E50" s="50"/>
      <c r="F50" s="43"/>
      <c r="G50" s="43"/>
    </row>
    <row r="51" spans="1:7" s="44" customFormat="1" ht="27.6" x14ac:dyDescent="0.25">
      <c r="A51" s="653">
        <v>8</v>
      </c>
      <c r="B51" s="654" t="s">
        <v>10</v>
      </c>
      <c r="C51" s="45" t="s">
        <v>67</v>
      </c>
      <c r="D51" s="59"/>
      <c r="E51" s="50"/>
      <c r="F51" s="43"/>
      <c r="G51" s="43"/>
    </row>
    <row r="52" spans="1:7" s="44" customFormat="1" x14ac:dyDescent="0.25">
      <c r="A52" s="653"/>
      <c r="B52" s="654"/>
      <c r="C52" s="45" t="s">
        <v>65</v>
      </c>
      <c r="D52" s="59"/>
      <c r="E52" s="50"/>
      <c r="F52" s="43"/>
      <c r="G52" s="43"/>
    </row>
    <row r="53" spans="1:7" s="44" customFormat="1" x14ac:dyDescent="0.25">
      <c r="A53" s="653"/>
      <c r="B53" s="654"/>
      <c r="C53" s="45" t="s">
        <v>102</v>
      </c>
      <c r="D53" s="59"/>
      <c r="E53" s="50"/>
      <c r="F53" s="43"/>
      <c r="G53" s="43"/>
    </row>
    <row r="54" spans="1:7" s="44" customFormat="1" x14ac:dyDescent="0.25">
      <c r="A54" s="653"/>
      <c r="B54" s="654"/>
      <c r="C54" s="45" t="s">
        <v>66</v>
      </c>
      <c r="D54" s="59"/>
      <c r="E54" s="50"/>
      <c r="F54" s="43"/>
      <c r="G54" s="43"/>
    </row>
    <row r="55" spans="1:7" s="44" customFormat="1" x14ac:dyDescent="0.25">
      <c r="A55" s="653"/>
      <c r="B55" s="654"/>
      <c r="C55" s="38" t="s">
        <v>36</v>
      </c>
      <c r="D55" s="59"/>
      <c r="E55" s="50"/>
      <c r="F55" s="43"/>
      <c r="G55" s="43"/>
    </row>
    <row r="56" spans="1:7" s="44" customFormat="1" x14ac:dyDescent="0.25">
      <c r="A56" s="653"/>
      <c r="B56" s="654"/>
      <c r="C56" s="38" t="s">
        <v>12</v>
      </c>
      <c r="D56" s="59"/>
      <c r="E56" s="50"/>
      <c r="F56" s="43"/>
      <c r="G56" s="43"/>
    </row>
    <row r="57" spans="1:7" s="44" customFormat="1" x14ac:dyDescent="0.25">
      <c r="A57" s="653"/>
      <c r="B57" s="654"/>
      <c r="C57" s="38" t="s">
        <v>68</v>
      </c>
      <c r="D57" s="59"/>
      <c r="E57" s="50"/>
      <c r="F57" s="43"/>
      <c r="G57" s="43"/>
    </row>
    <row r="58" spans="1:7" s="44" customFormat="1" ht="27.6" x14ac:dyDescent="0.25">
      <c r="A58" s="653"/>
      <c r="B58" s="654"/>
      <c r="C58" s="38" t="s">
        <v>11</v>
      </c>
      <c r="D58" s="59"/>
      <c r="E58" s="50"/>
      <c r="F58" s="43"/>
      <c r="G58" s="43"/>
    </row>
    <row r="59" spans="1:7" s="44" customFormat="1" x14ac:dyDescent="0.25">
      <c r="A59" s="653"/>
      <c r="B59" s="654"/>
      <c r="C59" s="38" t="s">
        <v>70</v>
      </c>
      <c r="D59" s="59"/>
      <c r="E59" s="50"/>
      <c r="F59" s="43"/>
      <c r="G59" s="43"/>
    </row>
    <row r="60" spans="1:7" s="44" customFormat="1" ht="27.6" x14ac:dyDescent="0.25">
      <c r="A60" s="653"/>
      <c r="B60" s="654"/>
      <c r="C60" s="45" t="s">
        <v>69</v>
      </c>
      <c r="D60" s="59"/>
      <c r="E60" s="50"/>
      <c r="F60" s="43"/>
      <c r="G60" s="43"/>
    </row>
    <row r="61" spans="1:7" s="44" customFormat="1" ht="27.6" x14ac:dyDescent="0.25">
      <c r="A61" s="653"/>
      <c r="B61" s="654"/>
      <c r="C61" s="38" t="s">
        <v>13</v>
      </c>
      <c r="D61" s="59"/>
      <c r="E61" s="50"/>
      <c r="F61" s="43"/>
      <c r="G61" s="43"/>
    </row>
    <row r="62" spans="1:7" s="44" customFormat="1" x14ac:dyDescent="0.25">
      <c r="A62" s="653"/>
      <c r="B62" s="654"/>
      <c r="C62" s="38" t="s">
        <v>71</v>
      </c>
      <c r="D62" s="59"/>
      <c r="E62" s="50"/>
      <c r="F62" s="43"/>
      <c r="G62" s="43"/>
    </row>
    <row r="63" spans="1:7" s="25" customFormat="1" ht="27.6" x14ac:dyDescent="0.25">
      <c r="A63" s="648">
        <v>9</v>
      </c>
      <c r="B63" s="649">
        <v>242</v>
      </c>
      <c r="C63" s="20" t="s">
        <v>74</v>
      </c>
      <c r="D63" s="19"/>
      <c r="E63" s="51" t="s">
        <v>137</v>
      </c>
      <c r="F63" s="24"/>
      <c r="G63" s="24"/>
    </row>
    <row r="64" spans="1:7" s="25" customFormat="1" ht="96.6" x14ac:dyDescent="0.25">
      <c r="A64" s="648"/>
      <c r="B64" s="649"/>
      <c r="C64" s="15" t="s">
        <v>73</v>
      </c>
      <c r="D64" s="19"/>
      <c r="E64" s="51" t="s">
        <v>147</v>
      </c>
      <c r="F64" s="24"/>
      <c r="G64" s="24"/>
    </row>
    <row r="65" spans="1:7" s="25" customFormat="1" x14ac:dyDescent="0.25">
      <c r="A65" s="648"/>
      <c r="B65" s="649"/>
      <c r="C65" s="15" t="s">
        <v>72</v>
      </c>
      <c r="D65" s="19"/>
      <c r="E65" s="51" t="s">
        <v>148</v>
      </c>
      <c r="F65" s="24"/>
      <c r="G65" s="24"/>
    </row>
    <row r="66" spans="1:7" s="25" customFormat="1" x14ac:dyDescent="0.25">
      <c r="A66" s="648"/>
      <c r="B66" s="649"/>
      <c r="C66" s="15" t="s">
        <v>36</v>
      </c>
      <c r="D66" s="19"/>
      <c r="E66" s="51" t="s">
        <v>140</v>
      </c>
      <c r="F66" s="24"/>
      <c r="G66" s="24"/>
    </row>
    <row r="67" spans="1:7" s="25" customFormat="1" ht="41.4" x14ac:dyDescent="0.25">
      <c r="A67" s="648">
        <v>10</v>
      </c>
      <c r="B67" s="649" t="s">
        <v>14</v>
      </c>
      <c r="C67" s="20" t="s">
        <v>76</v>
      </c>
      <c r="D67" s="19"/>
      <c r="E67" s="51" t="s">
        <v>137</v>
      </c>
      <c r="F67" s="24"/>
      <c r="G67" s="24"/>
    </row>
    <row r="68" spans="1:7" s="25" customFormat="1" ht="27.6" x14ac:dyDescent="0.25">
      <c r="A68" s="648"/>
      <c r="B68" s="649"/>
      <c r="C68" s="15" t="s">
        <v>15</v>
      </c>
      <c r="D68" s="19"/>
      <c r="E68" s="51" t="s">
        <v>149</v>
      </c>
      <c r="F68" s="24"/>
      <c r="G68" s="24"/>
    </row>
    <row r="69" spans="1:7" s="25" customFormat="1" ht="82.8" x14ac:dyDescent="0.25">
      <c r="A69" s="648"/>
      <c r="B69" s="649"/>
      <c r="C69" s="15" t="s">
        <v>78</v>
      </c>
      <c r="D69" s="19"/>
      <c r="E69" s="51" t="s">
        <v>129</v>
      </c>
      <c r="F69" s="24"/>
      <c r="G69" s="24"/>
    </row>
    <row r="70" spans="1:7" s="25" customFormat="1" x14ac:dyDescent="0.25">
      <c r="A70" s="648"/>
      <c r="B70" s="649"/>
      <c r="C70" s="15" t="s">
        <v>75</v>
      </c>
      <c r="D70" s="19"/>
      <c r="E70" s="51" t="s">
        <v>148</v>
      </c>
      <c r="F70" s="24"/>
      <c r="G70" s="24"/>
    </row>
    <row r="71" spans="1:7" s="28" customFormat="1" ht="27.6" x14ac:dyDescent="0.25">
      <c r="A71" s="648"/>
      <c r="B71" s="649"/>
      <c r="C71" s="15" t="s">
        <v>77</v>
      </c>
      <c r="D71" s="18"/>
      <c r="E71" s="52" t="s">
        <v>137</v>
      </c>
      <c r="F71" s="27"/>
      <c r="G71" s="27"/>
    </row>
    <row r="72" spans="1:7" s="28" customFormat="1" ht="27.6" x14ac:dyDescent="0.25">
      <c r="A72" s="648"/>
      <c r="B72" s="649"/>
      <c r="C72" s="15" t="s">
        <v>79</v>
      </c>
      <c r="D72" s="18"/>
      <c r="E72" s="52" t="s">
        <v>137</v>
      </c>
      <c r="F72" s="27"/>
      <c r="G72" s="27"/>
    </row>
    <row r="73" spans="1:7" s="28" customFormat="1" x14ac:dyDescent="0.25">
      <c r="A73" s="648"/>
      <c r="B73" s="649"/>
      <c r="C73" s="15" t="s">
        <v>36</v>
      </c>
      <c r="D73" s="18"/>
      <c r="E73" s="52" t="s">
        <v>140</v>
      </c>
      <c r="F73" s="27"/>
      <c r="G73" s="27"/>
    </row>
    <row r="74" spans="1:7" s="44" customFormat="1" x14ac:dyDescent="0.25">
      <c r="A74" s="653">
        <v>11</v>
      </c>
      <c r="B74" s="654">
        <v>241</v>
      </c>
      <c r="C74" s="60" t="s">
        <v>16</v>
      </c>
      <c r="D74" s="59"/>
      <c r="E74" s="50"/>
      <c r="F74" s="43"/>
      <c r="G74" s="43"/>
    </row>
    <row r="75" spans="1:7" s="44" customFormat="1" x14ac:dyDescent="0.25">
      <c r="A75" s="653"/>
      <c r="B75" s="654"/>
      <c r="C75" s="61" t="s">
        <v>17</v>
      </c>
      <c r="D75" s="59"/>
      <c r="E75" s="50"/>
      <c r="F75" s="43"/>
      <c r="G75" s="43"/>
    </row>
    <row r="76" spans="1:7" s="44" customFormat="1" x14ac:dyDescent="0.25">
      <c r="A76" s="653"/>
      <c r="B76" s="654"/>
      <c r="C76" s="60" t="s">
        <v>18</v>
      </c>
      <c r="D76" s="59"/>
      <c r="E76" s="50"/>
      <c r="F76" s="43"/>
      <c r="G76" s="43"/>
    </row>
    <row r="77" spans="1:7" s="44" customFormat="1" x14ac:dyDescent="0.25">
      <c r="A77" s="653"/>
      <c r="B77" s="654"/>
      <c r="C77" s="38" t="s">
        <v>36</v>
      </c>
      <c r="D77" s="59"/>
      <c r="E77" s="50"/>
      <c r="F77" s="43"/>
      <c r="G77" s="43"/>
    </row>
    <row r="78" spans="1:7" s="25" customFormat="1" x14ac:dyDescent="0.25">
      <c r="A78" s="35"/>
      <c r="B78" s="650">
        <v>244</v>
      </c>
      <c r="C78" s="15" t="s">
        <v>133</v>
      </c>
      <c r="D78" s="19"/>
      <c r="E78" s="51" t="s">
        <v>129</v>
      </c>
      <c r="F78" s="24"/>
      <c r="G78" s="24"/>
    </row>
    <row r="79" spans="1:7" s="25" customFormat="1" ht="27.6" x14ac:dyDescent="0.25">
      <c r="A79" s="35"/>
      <c r="B79" s="652"/>
      <c r="C79" s="15" t="s">
        <v>134</v>
      </c>
      <c r="D79" s="19"/>
      <c r="E79" s="51" t="s">
        <v>150</v>
      </c>
      <c r="F79" s="24"/>
      <c r="G79" s="24"/>
    </row>
    <row r="80" spans="1:7" s="25" customFormat="1" x14ac:dyDescent="0.25">
      <c r="A80" s="648">
        <v>12</v>
      </c>
      <c r="B80" s="649">
        <v>331</v>
      </c>
      <c r="C80" s="15" t="s">
        <v>80</v>
      </c>
      <c r="D80" s="19"/>
      <c r="E80" s="51" t="s">
        <v>129</v>
      </c>
      <c r="F80" s="24"/>
      <c r="G80" s="24"/>
    </row>
    <row r="81" spans="1:7" s="25" customFormat="1" x14ac:dyDescent="0.25">
      <c r="A81" s="648"/>
      <c r="B81" s="649"/>
      <c r="C81" s="15" t="s">
        <v>47</v>
      </c>
      <c r="D81" s="19"/>
      <c r="E81" s="51"/>
      <c r="F81" s="24"/>
      <c r="G81" s="24"/>
    </row>
    <row r="82" spans="1:7" s="25" customFormat="1" x14ac:dyDescent="0.25">
      <c r="A82" s="648"/>
      <c r="B82" s="649"/>
      <c r="C82" s="15" t="s">
        <v>36</v>
      </c>
      <c r="D82" s="19"/>
      <c r="E82" s="51" t="s">
        <v>140</v>
      </c>
      <c r="F82" s="24"/>
      <c r="G82" s="24"/>
    </row>
    <row r="83" spans="1:7" s="25" customFormat="1" x14ac:dyDescent="0.25">
      <c r="A83" s="648"/>
      <c r="B83" s="649"/>
      <c r="C83" s="665" t="s">
        <v>81</v>
      </c>
      <c r="D83" s="86">
        <f>SUM(D84:D85)</f>
        <v>21693973</v>
      </c>
      <c r="E83" s="51"/>
      <c r="F83" s="24"/>
      <c r="G83" s="24"/>
    </row>
    <row r="84" spans="1:7" s="25" customFormat="1" x14ac:dyDescent="0.25">
      <c r="A84" s="648"/>
      <c r="B84" s="649"/>
      <c r="C84" s="666"/>
      <c r="D84" s="87">
        <v>5439273</v>
      </c>
      <c r="E84" s="52" t="s">
        <v>185</v>
      </c>
      <c r="F84" s="24"/>
      <c r="G84" s="24"/>
    </row>
    <row r="85" spans="1:7" s="25" customFormat="1" x14ac:dyDescent="0.25">
      <c r="A85" s="648"/>
      <c r="B85" s="649"/>
      <c r="C85" s="666"/>
      <c r="D85" s="87">
        <v>16254700</v>
      </c>
      <c r="E85" s="52" t="s">
        <v>184</v>
      </c>
      <c r="F85" s="24"/>
      <c r="G85" s="24"/>
    </row>
    <row r="86" spans="1:7" s="25" customFormat="1" x14ac:dyDescent="0.25">
      <c r="A86" s="648"/>
      <c r="B86" s="649"/>
      <c r="C86" s="15" t="s">
        <v>19</v>
      </c>
      <c r="D86" s="19"/>
      <c r="E86" s="51" t="s">
        <v>130</v>
      </c>
      <c r="F86" s="24"/>
      <c r="G86" s="24"/>
    </row>
    <row r="87" spans="1:7" s="25" customFormat="1" ht="27.6" x14ac:dyDescent="0.25">
      <c r="A87" s="648"/>
      <c r="B87" s="649"/>
      <c r="C87" s="20" t="s">
        <v>84</v>
      </c>
      <c r="D87" s="19"/>
      <c r="E87" s="51" t="s">
        <v>137</v>
      </c>
      <c r="F87" s="24"/>
      <c r="G87" s="24"/>
    </row>
    <row r="88" spans="1:7" s="25" customFormat="1" ht="27.6" x14ac:dyDescent="0.25">
      <c r="A88" s="648"/>
      <c r="B88" s="649"/>
      <c r="C88" s="20" t="s">
        <v>50</v>
      </c>
      <c r="D88" s="19"/>
      <c r="E88" s="51" t="s">
        <v>137</v>
      </c>
      <c r="F88" s="24"/>
      <c r="G88" s="24"/>
    </row>
    <row r="89" spans="1:7" s="25" customFormat="1" x14ac:dyDescent="0.25">
      <c r="A89" s="648"/>
      <c r="B89" s="649"/>
      <c r="C89" s="20" t="s">
        <v>51</v>
      </c>
      <c r="D89" s="19"/>
      <c r="E89" s="51" t="s">
        <v>137</v>
      </c>
      <c r="F89" s="24"/>
      <c r="G89" s="24"/>
    </row>
    <row r="90" spans="1:7" s="25" customFormat="1" x14ac:dyDescent="0.25">
      <c r="A90" s="648"/>
      <c r="B90" s="649"/>
      <c r="C90" s="15" t="s">
        <v>83</v>
      </c>
      <c r="D90" s="19"/>
      <c r="E90" s="51" t="s">
        <v>137</v>
      </c>
      <c r="F90" s="24"/>
      <c r="G90" s="24"/>
    </row>
    <row r="91" spans="1:7" s="25" customFormat="1" ht="69" x14ac:dyDescent="0.25">
      <c r="A91" s="648"/>
      <c r="B91" s="649"/>
      <c r="C91" s="20" t="s">
        <v>82</v>
      </c>
      <c r="D91" s="19"/>
      <c r="E91" s="51" t="s">
        <v>151</v>
      </c>
      <c r="F91" s="24"/>
      <c r="G91" s="24"/>
    </row>
    <row r="92" spans="1:7" s="25" customFormat="1" ht="27.6" x14ac:dyDescent="0.25">
      <c r="A92" s="648"/>
      <c r="B92" s="649"/>
      <c r="C92" s="15" t="s">
        <v>40</v>
      </c>
      <c r="D92" s="19"/>
      <c r="E92" s="51" t="s">
        <v>137</v>
      </c>
      <c r="F92" s="24"/>
      <c r="G92" s="24"/>
    </row>
    <row r="93" spans="1:7" s="25" customFormat="1" ht="27.6" x14ac:dyDescent="0.25">
      <c r="A93" s="648"/>
      <c r="B93" s="649"/>
      <c r="C93" s="15" t="s">
        <v>41</v>
      </c>
      <c r="D93" s="19"/>
      <c r="E93" s="51" t="s">
        <v>137</v>
      </c>
      <c r="F93" s="24"/>
      <c r="G93" s="24"/>
    </row>
    <row r="94" spans="1:7" s="25" customFormat="1" x14ac:dyDescent="0.25">
      <c r="A94" s="648">
        <v>13</v>
      </c>
      <c r="B94" s="649">
        <v>333</v>
      </c>
      <c r="C94" s="15" t="s">
        <v>36</v>
      </c>
      <c r="D94" s="19"/>
      <c r="E94" s="51" t="s">
        <v>164</v>
      </c>
      <c r="F94" s="24"/>
      <c r="G94" s="24"/>
    </row>
    <row r="95" spans="1:7" s="25" customFormat="1" ht="41.4" x14ac:dyDescent="0.25">
      <c r="A95" s="648"/>
      <c r="B95" s="649"/>
      <c r="C95" s="665" t="s">
        <v>85</v>
      </c>
      <c r="D95" s="668"/>
      <c r="E95" s="51" t="s">
        <v>230</v>
      </c>
      <c r="F95" s="24"/>
      <c r="G95" s="24"/>
    </row>
    <row r="96" spans="1:7" s="25" customFormat="1" ht="27.6" x14ac:dyDescent="0.25">
      <c r="A96" s="648"/>
      <c r="B96" s="649"/>
      <c r="C96" s="667"/>
      <c r="D96" s="669"/>
      <c r="E96" s="51" t="s">
        <v>399</v>
      </c>
      <c r="F96" s="24"/>
      <c r="G96" s="24"/>
    </row>
    <row r="97" spans="1:7" s="25" customFormat="1" ht="41.4" x14ac:dyDescent="0.25">
      <c r="A97" s="648"/>
      <c r="B97" s="649"/>
      <c r="C97" s="17" t="s">
        <v>86</v>
      </c>
      <c r="D97" s="19"/>
      <c r="E97" s="51" t="s">
        <v>159</v>
      </c>
      <c r="F97" s="24"/>
      <c r="G97" s="24"/>
    </row>
    <row r="98" spans="1:7" s="25" customFormat="1" ht="82.8" x14ac:dyDescent="0.25">
      <c r="A98" s="648"/>
      <c r="B98" s="649"/>
      <c r="C98" s="17" t="s">
        <v>92</v>
      </c>
      <c r="D98" s="19"/>
      <c r="E98" s="71" t="s">
        <v>168</v>
      </c>
      <c r="F98" s="24"/>
      <c r="G98" s="24"/>
    </row>
    <row r="99" spans="1:7" s="25" customFormat="1" ht="41.4" x14ac:dyDescent="0.25">
      <c r="A99" s="648"/>
      <c r="B99" s="649"/>
      <c r="C99" s="15" t="s">
        <v>87</v>
      </c>
      <c r="D99" s="19"/>
      <c r="E99" s="71" t="s">
        <v>170</v>
      </c>
      <c r="F99" s="24"/>
      <c r="G99" s="24"/>
    </row>
    <row r="100" spans="1:7" s="25" customFormat="1" x14ac:dyDescent="0.25">
      <c r="A100" s="648"/>
      <c r="B100" s="649"/>
      <c r="C100" s="15" t="s">
        <v>88</v>
      </c>
      <c r="D100" s="19"/>
      <c r="E100" s="51" t="s">
        <v>159</v>
      </c>
      <c r="F100" s="24"/>
      <c r="G100" s="24"/>
    </row>
    <row r="101" spans="1:7" s="25" customFormat="1" ht="27.6" x14ac:dyDescent="0.25">
      <c r="A101" s="648"/>
      <c r="B101" s="649"/>
      <c r="C101" s="73" t="s">
        <v>20</v>
      </c>
      <c r="D101" s="19"/>
      <c r="E101" s="51"/>
      <c r="F101" s="24"/>
      <c r="G101" s="24"/>
    </row>
    <row r="102" spans="1:7" s="44" customFormat="1" x14ac:dyDescent="0.25">
      <c r="A102" s="653">
        <v>14</v>
      </c>
      <c r="B102" s="654">
        <v>341</v>
      </c>
      <c r="C102" s="38" t="s">
        <v>122</v>
      </c>
      <c r="D102" s="59"/>
      <c r="E102" s="50"/>
      <c r="F102" s="43"/>
      <c r="G102" s="43"/>
    </row>
    <row r="103" spans="1:7" s="44" customFormat="1" x14ac:dyDescent="0.25">
      <c r="A103" s="653"/>
      <c r="B103" s="654"/>
      <c r="C103" s="38" t="s">
        <v>121</v>
      </c>
      <c r="D103" s="59"/>
      <c r="E103" s="50"/>
      <c r="F103" s="43"/>
      <c r="G103" s="43"/>
    </row>
    <row r="104" spans="1:7" s="44" customFormat="1" x14ac:dyDescent="0.25">
      <c r="A104" s="653"/>
      <c r="B104" s="654"/>
      <c r="C104" s="38" t="s">
        <v>120</v>
      </c>
      <c r="D104" s="59"/>
      <c r="E104" s="50"/>
      <c r="F104" s="43"/>
      <c r="G104" s="43"/>
    </row>
    <row r="105" spans="1:7" s="44" customFormat="1" x14ac:dyDescent="0.25">
      <c r="A105" s="653"/>
      <c r="B105" s="654"/>
      <c r="C105" s="38" t="s">
        <v>36</v>
      </c>
      <c r="D105" s="59"/>
      <c r="E105" s="50"/>
      <c r="F105" s="43"/>
      <c r="G105" s="43"/>
    </row>
    <row r="106" spans="1:7" s="44" customFormat="1" ht="27.6" x14ac:dyDescent="0.25">
      <c r="A106" s="653"/>
      <c r="B106" s="654"/>
      <c r="C106" s="62" t="s">
        <v>126</v>
      </c>
      <c r="D106" s="59"/>
      <c r="E106" s="50"/>
      <c r="F106" s="43"/>
      <c r="G106" s="43"/>
    </row>
    <row r="107" spans="1:7" s="44" customFormat="1" ht="41.4" x14ac:dyDescent="0.25">
      <c r="A107" s="653"/>
      <c r="B107" s="654"/>
      <c r="C107" s="62" t="s">
        <v>125</v>
      </c>
      <c r="D107" s="59"/>
      <c r="E107" s="50"/>
      <c r="F107" s="43"/>
      <c r="G107" s="43"/>
    </row>
    <row r="108" spans="1:7" s="44" customFormat="1" ht="27.6" x14ac:dyDescent="0.25">
      <c r="A108" s="653"/>
      <c r="B108" s="654"/>
      <c r="C108" s="63" t="s">
        <v>123</v>
      </c>
      <c r="D108" s="59"/>
      <c r="E108" s="50"/>
      <c r="F108" s="43"/>
      <c r="G108" s="43"/>
    </row>
    <row r="109" spans="1:7" s="44" customFormat="1" ht="27.6" x14ac:dyDescent="0.25">
      <c r="A109" s="653"/>
      <c r="B109" s="654"/>
      <c r="C109" s="64" t="s">
        <v>124</v>
      </c>
      <c r="D109" s="59"/>
      <c r="E109" s="50"/>
      <c r="F109" s="43"/>
      <c r="G109" s="43"/>
    </row>
    <row r="110" spans="1:7" s="25" customFormat="1" x14ac:dyDescent="0.25">
      <c r="A110" s="655">
        <v>15</v>
      </c>
      <c r="B110" s="650">
        <v>334</v>
      </c>
      <c r="C110" s="75" t="s">
        <v>172</v>
      </c>
      <c r="D110" s="76">
        <f>SUM(D111:D112)</f>
        <v>20301050</v>
      </c>
      <c r="E110" s="72" t="s">
        <v>174</v>
      </c>
      <c r="F110" s="77"/>
      <c r="G110" s="77"/>
    </row>
    <row r="111" spans="1:7" s="25" customFormat="1" ht="27.6" x14ac:dyDescent="0.25">
      <c r="A111" s="656"/>
      <c r="B111" s="651"/>
      <c r="C111" s="82" t="s">
        <v>173</v>
      </c>
      <c r="D111" s="79">
        <v>20000000</v>
      </c>
      <c r="E111" s="52" t="s">
        <v>175</v>
      </c>
      <c r="F111" s="24"/>
      <c r="G111" s="24"/>
    </row>
    <row r="112" spans="1:7" s="25" customFormat="1" x14ac:dyDescent="0.25">
      <c r="A112" s="656"/>
      <c r="B112" s="652"/>
      <c r="C112" s="82" t="s">
        <v>177</v>
      </c>
      <c r="D112" s="80">
        <v>301050</v>
      </c>
      <c r="E112" s="52" t="s">
        <v>176</v>
      </c>
      <c r="F112" s="24"/>
      <c r="G112" s="24"/>
    </row>
    <row r="113" spans="1:7" s="21" customFormat="1" x14ac:dyDescent="0.25">
      <c r="A113" s="656"/>
      <c r="B113" s="649">
        <v>3388</v>
      </c>
      <c r="C113" s="74" t="s">
        <v>178</v>
      </c>
      <c r="D113" s="76">
        <f>SUM(D114:D116)</f>
        <v>3259650</v>
      </c>
      <c r="E113" s="78"/>
      <c r="F113" s="77"/>
      <c r="G113" s="77"/>
    </row>
    <row r="114" spans="1:7" s="25" customFormat="1" x14ac:dyDescent="0.25">
      <c r="A114" s="656"/>
      <c r="B114" s="649"/>
      <c r="C114" s="83" t="s">
        <v>179</v>
      </c>
      <c r="D114" s="18">
        <v>2325400</v>
      </c>
      <c r="E114" s="81"/>
      <c r="F114" s="24"/>
      <c r="G114" s="24"/>
    </row>
    <row r="115" spans="1:7" s="25" customFormat="1" x14ac:dyDescent="0.25">
      <c r="A115" s="656"/>
      <c r="B115" s="649"/>
      <c r="C115" s="83" t="s">
        <v>180</v>
      </c>
      <c r="D115" s="18">
        <v>633200</v>
      </c>
      <c r="E115" s="81"/>
      <c r="F115" s="24"/>
      <c r="G115" s="24"/>
    </row>
    <row r="116" spans="1:7" s="25" customFormat="1" x14ac:dyDescent="0.25">
      <c r="A116" s="656"/>
      <c r="B116" s="649"/>
      <c r="C116" s="83" t="s">
        <v>181</v>
      </c>
      <c r="D116" s="84">
        <v>301050</v>
      </c>
      <c r="E116" s="81"/>
      <c r="F116" s="24"/>
      <c r="G116" s="24"/>
    </row>
    <row r="117" spans="1:7" s="25" customFormat="1" x14ac:dyDescent="0.25">
      <c r="A117" s="656"/>
      <c r="B117" s="650" t="s">
        <v>171</v>
      </c>
      <c r="C117" s="15" t="s">
        <v>21</v>
      </c>
      <c r="D117" s="19"/>
      <c r="E117" s="51" t="s">
        <v>148</v>
      </c>
      <c r="F117" s="24"/>
      <c r="G117" s="24"/>
    </row>
    <row r="118" spans="1:7" s="25" customFormat="1" ht="27.6" x14ac:dyDescent="0.25">
      <c r="A118" s="656"/>
      <c r="B118" s="651"/>
      <c r="C118" s="15" t="s">
        <v>118</v>
      </c>
      <c r="D118" s="19"/>
      <c r="E118" s="51" t="s">
        <v>129</v>
      </c>
      <c r="F118" s="24"/>
      <c r="G118" s="24"/>
    </row>
    <row r="119" spans="1:7" s="25" customFormat="1" x14ac:dyDescent="0.25">
      <c r="A119" s="656"/>
      <c r="B119" s="651"/>
      <c r="C119" s="15" t="s">
        <v>119</v>
      </c>
      <c r="D119" s="19"/>
      <c r="E119" s="51" t="s">
        <v>137</v>
      </c>
      <c r="F119" s="24"/>
      <c r="G119" s="24"/>
    </row>
    <row r="120" spans="1:7" s="25" customFormat="1" x14ac:dyDescent="0.25">
      <c r="A120" s="662"/>
      <c r="B120" s="652"/>
      <c r="C120" s="17" t="s">
        <v>36</v>
      </c>
      <c r="D120" s="85">
        <v>2532800</v>
      </c>
      <c r="E120" s="51" t="s">
        <v>183</v>
      </c>
      <c r="F120" s="24"/>
      <c r="G120" s="24"/>
    </row>
    <row r="121" spans="1:7" s="44" customFormat="1" ht="55.2" x14ac:dyDescent="0.25">
      <c r="A121" s="658">
        <v>16</v>
      </c>
      <c r="B121" s="660">
        <v>335</v>
      </c>
      <c r="C121" s="38" t="s">
        <v>89</v>
      </c>
      <c r="D121" s="59"/>
      <c r="E121" s="50"/>
      <c r="F121" s="43"/>
      <c r="G121" s="43"/>
    </row>
    <row r="122" spans="1:7" s="44" customFormat="1" x14ac:dyDescent="0.25">
      <c r="A122" s="659"/>
      <c r="B122" s="661"/>
      <c r="C122" s="45" t="s">
        <v>36</v>
      </c>
      <c r="D122" s="59"/>
      <c r="E122" s="50"/>
      <c r="F122" s="43"/>
      <c r="G122" s="43"/>
    </row>
    <row r="123" spans="1:7" s="44" customFormat="1" x14ac:dyDescent="0.25">
      <c r="A123" s="663"/>
      <c r="B123" s="664"/>
      <c r="C123" s="38" t="s">
        <v>90</v>
      </c>
      <c r="D123" s="59"/>
      <c r="E123" s="50"/>
      <c r="F123" s="43"/>
      <c r="G123" s="43"/>
    </row>
    <row r="124" spans="1:7" s="44" customFormat="1" ht="27.6" x14ac:dyDescent="0.25">
      <c r="A124" s="58">
        <v>17</v>
      </c>
      <c r="B124" s="37">
        <v>3387</v>
      </c>
      <c r="C124" s="45" t="s">
        <v>91</v>
      </c>
      <c r="D124" s="59"/>
      <c r="E124" s="50"/>
      <c r="F124" s="43"/>
      <c r="G124" s="43"/>
    </row>
    <row r="125" spans="1:7" s="44" customFormat="1" x14ac:dyDescent="0.25">
      <c r="A125" s="653">
        <v>18</v>
      </c>
      <c r="B125" s="654">
        <v>411</v>
      </c>
      <c r="C125" s="45" t="s">
        <v>22</v>
      </c>
      <c r="D125" s="59"/>
      <c r="E125" s="50"/>
      <c r="F125" s="43"/>
      <c r="G125" s="43"/>
    </row>
    <row r="126" spans="1:7" s="44" customFormat="1" x14ac:dyDescent="0.25">
      <c r="A126" s="653"/>
      <c r="B126" s="654"/>
      <c r="C126" s="45" t="s">
        <v>23</v>
      </c>
      <c r="D126" s="59"/>
      <c r="E126" s="50"/>
      <c r="F126" s="43"/>
      <c r="G126" s="43"/>
    </row>
    <row r="127" spans="1:7" s="44" customFormat="1" ht="27.6" x14ac:dyDescent="0.25">
      <c r="A127" s="653"/>
      <c r="B127" s="654"/>
      <c r="C127" s="66" t="s">
        <v>115</v>
      </c>
      <c r="D127" s="59"/>
      <c r="E127" s="50"/>
      <c r="F127" s="43"/>
      <c r="G127" s="43"/>
    </row>
    <row r="128" spans="1:7" s="44" customFormat="1" x14ac:dyDescent="0.25">
      <c r="A128" s="658">
        <v>19</v>
      </c>
      <c r="B128" s="660">
        <v>413</v>
      </c>
      <c r="C128" s="45" t="s">
        <v>113</v>
      </c>
      <c r="D128" s="59"/>
      <c r="E128" s="50"/>
      <c r="F128" s="43"/>
      <c r="G128" s="43"/>
    </row>
    <row r="129" spans="1:7" s="44" customFormat="1" x14ac:dyDescent="0.25">
      <c r="A129" s="663"/>
      <c r="B129" s="664"/>
      <c r="C129" s="45" t="s">
        <v>114</v>
      </c>
      <c r="D129" s="59"/>
      <c r="E129" s="50"/>
      <c r="F129" s="43"/>
      <c r="G129" s="43"/>
    </row>
    <row r="130" spans="1:7" s="44" customFormat="1" x14ac:dyDescent="0.25">
      <c r="A130" s="658">
        <v>20</v>
      </c>
      <c r="B130" s="660">
        <v>421</v>
      </c>
      <c r="C130" s="45" t="s">
        <v>24</v>
      </c>
      <c r="D130" s="59"/>
      <c r="E130" s="50"/>
      <c r="F130" s="43"/>
      <c r="G130" s="43"/>
    </row>
    <row r="131" spans="1:7" s="44" customFormat="1" x14ac:dyDescent="0.25">
      <c r="A131" s="659"/>
      <c r="B131" s="661"/>
      <c r="C131" s="38" t="s">
        <v>25</v>
      </c>
      <c r="D131" s="59"/>
      <c r="E131" s="50"/>
      <c r="F131" s="43"/>
      <c r="G131" s="43"/>
    </row>
    <row r="132" spans="1:7" s="44" customFormat="1" x14ac:dyDescent="0.25">
      <c r="A132" s="659"/>
      <c r="B132" s="661"/>
      <c r="C132" s="38" t="s">
        <v>112</v>
      </c>
      <c r="D132" s="59"/>
      <c r="E132" s="50"/>
      <c r="F132" s="43"/>
      <c r="G132" s="43"/>
    </row>
    <row r="133" spans="1:7" s="25" customFormat="1" x14ac:dyDescent="0.25">
      <c r="A133" s="648">
        <v>21</v>
      </c>
      <c r="B133" s="649">
        <v>511</v>
      </c>
      <c r="C133" s="17" t="s">
        <v>105</v>
      </c>
      <c r="D133" s="19"/>
      <c r="E133" s="51" t="s">
        <v>129</v>
      </c>
      <c r="F133" s="24"/>
      <c r="G133" s="24"/>
    </row>
    <row r="134" spans="1:7" s="25" customFormat="1" x14ac:dyDescent="0.25">
      <c r="A134" s="648"/>
      <c r="B134" s="649"/>
      <c r="C134" s="17" t="s">
        <v>106</v>
      </c>
      <c r="D134" s="19"/>
      <c r="E134" s="51" t="s">
        <v>129</v>
      </c>
      <c r="F134" s="24"/>
      <c r="G134" s="24"/>
    </row>
    <row r="135" spans="1:7" s="25" customFormat="1" x14ac:dyDescent="0.25">
      <c r="A135" s="648"/>
      <c r="B135" s="649"/>
      <c r="C135" s="17" t="s">
        <v>108</v>
      </c>
      <c r="D135" s="19"/>
      <c r="E135" s="51" t="s">
        <v>153</v>
      </c>
      <c r="F135" s="24"/>
      <c r="G135" s="24"/>
    </row>
    <row r="136" spans="1:7" s="25" customFormat="1" x14ac:dyDescent="0.25">
      <c r="A136" s="648"/>
      <c r="B136" s="649"/>
      <c r="C136" s="17" t="s">
        <v>36</v>
      </c>
      <c r="D136" s="19"/>
      <c r="E136" s="51" t="s">
        <v>140</v>
      </c>
      <c r="F136" s="24"/>
      <c r="G136" s="24"/>
    </row>
    <row r="137" spans="1:7" s="25" customFormat="1" x14ac:dyDescent="0.25">
      <c r="A137" s="648"/>
      <c r="B137" s="649"/>
      <c r="C137" s="17" t="s">
        <v>110</v>
      </c>
      <c r="D137" s="19"/>
      <c r="E137" s="51" t="s">
        <v>137</v>
      </c>
      <c r="F137" s="24"/>
      <c r="G137" s="24"/>
    </row>
    <row r="138" spans="1:7" s="25" customFormat="1" x14ac:dyDescent="0.25">
      <c r="A138" s="648"/>
      <c r="B138" s="649"/>
      <c r="C138" s="17" t="s">
        <v>109</v>
      </c>
      <c r="D138" s="19"/>
      <c r="E138" s="51" t="s">
        <v>129</v>
      </c>
      <c r="F138" s="24"/>
      <c r="G138" s="24"/>
    </row>
    <row r="139" spans="1:7" s="25" customFormat="1" x14ac:dyDescent="0.25">
      <c r="A139" s="648"/>
      <c r="B139" s="649"/>
      <c r="C139" s="17" t="s">
        <v>111</v>
      </c>
      <c r="D139" s="19"/>
      <c r="E139" s="51"/>
      <c r="F139" s="24"/>
      <c r="G139" s="24"/>
    </row>
    <row r="140" spans="1:7" s="25" customFormat="1" ht="27.6" x14ac:dyDescent="0.25">
      <c r="A140" s="648"/>
      <c r="B140" s="649"/>
      <c r="C140" s="17" t="s">
        <v>107</v>
      </c>
      <c r="D140" s="17"/>
      <c r="E140" s="51"/>
      <c r="F140" s="24"/>
      <c r="G140" s="24"/>
    </row>
    <row r="141" spans="1:7" s="25" customFormat="1" x14ac:dyDescent="0.25">
      <c r="A141" s="655">
        <v>22</v>
      </c>
      <c r="B141" s="650">
        <v>515</v>
      </c>
      <c r="C141" s="17" t="s">
        <v>101</v>
      </c>
      <c r="D141" s="17"/>
      <c r="E141" s="51" t="s">
        <v>148</v>
      </c>
      <c r="F141" s="24"/>
      <c r="G141" s="24"/>
    </row>
    <row r="142" spans="1:7" s="25" customFormat="1" x14ac:dyDescent="0.25">
      <c r="A142" s="656"/>
      <c r="B142" s="651"/>
      <c r="C142" s="17" t="s">
        <v>100</v>
      </c>
      <c r="D142" s="17"/>
      <c r="E142" s="51" t="s">
        <v>182</v>
      </c>
      <c r="F142" s="24"/>
      <c r="G142" s="24"/>
    </row>
    <row r="143" spans="1:7" s="25" customFormat="1" x14ac:dyDescent="0.25">
      <c r="A143" s="662"/>
      <c r="B143" s="652"/>
      <c r="C143" s="17" t="s">
        <v>36</v>
      </c>
      <c r="D143" s="17"/>
      <c r="E143" s="51" t="s">
        <v>140</v>
      </c>
      <c r="F143" s="24"/>
      <c r="G143" s="24"/>
    </row>
    <row r="144" spans="1:7" s="44" customFormat="1" x14ac:dyDescent="0.25">
      <c r="A144" s="653">
        <v>23</v>
      </c>
      <c r="B144" s="654">
        <v>632</v>
      </c>
      <c r="C144" s="45" t="s">
        <v>103</v>
      </c>
      <c r="D144" s="59"/>
      <c r="E144" s="50"/>
      <c r="F144" s="43"/>
      <c r="G144" s="43"/>
    </row>
    <row r="145" spans="1:7" s="44" customFormat="1" x14ac:dyDescent="0.25">
      <c r="A145" s="653"/>
      <c r="B145" s="654"/>
      <c r="C145" s="45" t="s">
        <v>104</v>
      </c>
      <c r="D145" s="59"/>
      <c r="E145" s="50"/>
      <c r="F145" s="43"/>
      <c r="G145" s="43"/>
    </row>
    <row r="146" spans="1:7" s="44" customFormat="1" ht="27.6" x14ac:dyDescent="0.25">
      <c r="A146" s="653"/>
      <c r="B146" s="654"/>
      <c r="C146" s="45" t="s">
        <v>26</v>
      </c>
      <c r="D146" s="59"/>
      <c r="E146" s="50"/>
      <c r="F146" s="43"/>
      <c r="G146" s="43"/>
    </row>
    <row r="147" spans="1:7" s="44" customFormat="1" x14ac:dyDescent="0.25">
      <c r="A147" s="653"/>
      <c r="B147" s="654"/>
      <c r="C147" s="45" t="s">
        <v>36</v>
      </c>
      <c r="D147" s="59"/>
      <c r="E147" s="50"/>
      <c r="F147" s="43"/>
      <c r="G147" s="43"/>
    </row>
    <row r="148" spans="1:7" s="44" customFormat="1" x14ac:dyDescent="0.25">
      <c r="A148" s="653"/>
      <c r="B148" s="654"/>
      <c r="C148" s="45" t="s">
        <v>27</v>
      </c>
      <c r="D148" s="59"/>
      <c r="E148" s="50"/>
      <c r="F148" s="43"/>
      <c r="G148" s="43"/>
    </row>
    <row r="149" spans="1:7" s="25" customFormat="1" x14ac:dyDescent="0.25">
      <c r="A149" s="655">
        <v>24</v>
      </c>
      <c r="B149" s="650">
        <v>635</v>
      </c>
      <c r="C149" s="17" t="s">
        <v>99</v>
      </c>
      <c r="D149" s="19"/>
      <c r="E149" s="51" t="s">
        <v>137</v>
      </c>
      <c r="F149" s="24"/>
      <c r="G149" s="24"/>
    </row>
    <row r="150" spans="1:7" s="25" customFormat="1" x14ac:dyDescent="0.25">
      <c r="A150" s="656"/>
      <c r="B150" s="651"/>
      <c r="C150" s="17" t="s">
        <v>100</v>
      </c>
      <c r="D150" s="19"/>
      <c r="E150" s="51" t="s">
        <v>148</v>
      </c>
      <c r="F150" s="24"/>
      <c r="G150" s="24"/>
    </row>
    <row r="151" spans="1:7" s="25" customFormat="1" x14ac:dyDescent="0.25">
      <c r="A151" s="656"/>
      <c r="B151" s="651"/>
      <c r="C151" s="17" t="s">
        <v>36</v>
      </c>
      <c r="D151" s="19"/>
      <c r="E151" s="51" t="s">
        <v>154</v>
      </c>
      <c r="F151" s="24"/>
      <c r="G151" s="24"/>
    </row>
    <row r="152" spans="1:7" s="25" customFormat="1" ht="27.6" x14ac:dyDescent="0.25">
      <c r="A152" s="648">
        <v>25</v>
      </c>
      <c r="B152" s="657">
        <v>641642</v>
      </c>
      <c r="C152" s="17" t="s">
        <v>96</v>
      </c>
      <c r="D152" s="19"/>
      <c r="E152" s="51" t="s">
        <v>129</v>
      </c>
      <c r="F152" s="24"/>
      <c r="G152" s="24"/>
    </row>
    <row r="153" spans="1:7" s="25" customFormat="1" x14ac:dyDescent="0.25">
      <c r="A153" s="648"/>
      <c r="B153" s="657"/>
      <c r="C153" s="17" t="s">
        <v>36</v>
      </c>
      <c r="D153" s="19"/>
      <c r="E153" s="51" t="s">
        <v>129</v>
      </c>
      <c r="F153" s="24"/>
      <c r="G153" s="24"/>
    </row>
    <row r="154" spans="1:7" s="25" customFormat="1" x14ac:dyDescent="0.25">
      <c r="A154" s="648"/>
      <c r="B154" s="657"/>
      <c r="C154" s="17" t="s">
        <v>98</v>
      </c>
      <c r="D154" s="19"/>
      <c r="E154" s="51" t="s">
        <v>129</v>
      </c>
      <c r="F154" s="24"/>
      <c r="G154" s="24"/>
    </row>
    <row r="155" spans="1:7" s="25" customFormat="1" ht="55.2" x14ac:dyDescent="0.25">
      <c r="A155" s="648"/>
      <c r="B155" s="657"/>
      <c r="C155" s="17" t="s">
        <v>97</v>
      </c>
      <c r="D155" s="19"/>
      <c r="E155" s="51" t="s">
        <v>129</v>
      </c>
      <c r="F155" s="24"/>
      <c r="G155" s="24"/>
    </row>
    <row r="156" spans="1:7" s="56" customFormat="1" ht="96.6" x14ac:dyDescent="0.25">
      <c r="A156" s="58">
        <v>26</v>
      </c>
      <c r="B156" s="37">
        <v>711</v>
      </c>
      <c r="C156" s="45" t="s">
        <v>94</v>
      </c>
      <c r="D156" s="57"/>
      <c r="E156" s="54"/>
      <c r="F156" s="55"/>
      <c r="G156" s="55"/>
    </row>
    <row r="157" spans="1:7" s="56" customFormat="1" ht="69" x14ac:dyDescent="0.25">
      <c r="A157" s="58">
        <v>27</v>
      </c>
      <c r="B157" s="37">
        <v>811</v>
      </c>
      <c r="C157" s="45" t="s">
        <v>95</v>
      </c>
      <c r="D157" s="57"/>
      <c r="E157" s="54"/>
      <c r="F157" s="55"/>
      <c r="G157" s="55"/>
    </row>
    <row r="158" spans="1:7" s="44" customFormat="1" x14ac:dyDescent="0.25">
      <c r="A158" s="46">
        <v>28</v>
      </c>
      <c r="B158" s="47">
        <v>821</v>
      </c>
      <c r="C158" s="38" t="s">
        <v>93</v>
      </c>
      <c r="D158" s="59"/>
      <c r="E158" s="50"/>
      <c r="F158" s="43"/>
      <c r="G158" s="43"/>
    </row>
    <row r="159" spans="1:7" x14ac:dyDescent="0.25">
      <c r="A159" s="648">
        <v>29</v>
      </c>
      <c r="B159" s="649" t="s">
        <v>28</v>
      </c>
      <c r="C159" s="15" t="s">
        <v>29</v>
      </c>
      <c r="D159" s="19"/>
      <c r="E159" s="53"/>
      <c r="F159" s="29"/>
      <c r="G159" s="29"/>
    </row>
    <row r="160" spans="1:7" x14ac:dyDescent="0.25">
      <c r="A160" s="648"/>
      <c r="B160" s="649"/>
      <c r="C160" s="20" t="s">
        <v>30</v>
      </c>
      <c r="D160" s="29"/>
      <c r="E160" s="53"/>
      <c r="F160" s="29"/>
      <c r="G160" s="29"/>
    </row>
  </sheetData>
  <mergeCells count="62">
    <mergeCell ref="A2:G2"/>
    <mergeCell ref="A3:G3"/>
    <mergeCell ref="A12:A13"/>
    <mergeCell ref="B12:B13"/>
    <mergeCell ref="C12:C13"/>
    <mergeCell ref="D12:G12"/>
    <mergeCell ref="A15:A19"/>
    <mergeCell ref="B15:B19"/>
    <mergeCell ref="A20:A25"/>
    <mergeCell ref="B20:B25"/>
    <mergeCell ref="A26:A27"/>
    <mergeCell ref="B26:B27"/>
    <mergeCell ref="A28:A39"/>
    <mergeCell ref="B28:B39"/>
    <mergeCell ref="A40:A41"/>
    <mergeCell ref="B40:B41"/>
    <mergeCell ref="A42:A46"/>
    <mergeCell ref="B42:B46"/>
    <mergeCell ref="A47:A50"/>
    <mergeCell ref="B47:B50"/>
    <mergeCell ref="A51:A62"/>
    <mergeCell ref="B51:B62"/>
    <mergeCell ref="A63:A66"/>
    <mergeCell ref="B63:B66"/>
    <mergeCell ref="D95:D96"/>
    <mergeCell ref="A67:A73"/>
    <mergeCell ref="B67:B73"/>
    <mergeCell ref="A74:A77"/>
    <mergeCell ref="B74:B77"/>
    <mergeCell ref="B78:B79"/>
    <mergeCell ref="A80:A93"/>
    <mergeCell ref="B80:B93"/>
    <mergeCell ref="A102:A109"/>
    <mergeCell ref="B102:B109"/>
    <mergeCell ref="A110:A120"/>
    <mergeCell ref="C83:C85"/>
    <mergeCell ref="A94:A101"/>
    <mergeCell ref="B94:B101"/>
    <mergeCell ref="C95:C96"/>
    <mergeCell ref="B141:B143"/>
    <mergeCell ref="A121:A123"/>
    <mergeCell ref="B121:B123"/>
    <mergeCell ref="A125:A127"/>
    <mergeCell ref="B125:B127"/>
    <mergeCell ref="A128:A129"/>
    <mergeCell ref="B128:B129"/>
    <mergeCell ref="A159:A160"/>
    <mergeCell ref="B159:B160"/>
    <mergeCell ref="B117:B120"/>
    <mergeCell ref="B113:B116"/>
    <mergeCell ref="B110:B112"/>
    <mergeCell ref="A144:A148"/>
    <mergeCell ref="B144:B148"/>
    <mergeCell ref="A149:A151"/>
    <mergeCell ref="B149:B151"/>
    <mergeCell ref="A152:A155"/>
    <mergeCell ref="B152:B155"/>
    <mergeCell ref="A130:A132"/>
    <mergeCell ref="B130:B132"/>
    <mergeCell ref="A133:A140"/>
    <mergeCell ref="B133:B140"/>
    <mergeCell ref="A141:A143"/>
  </mergeCells>
  <pageMargins left="0.7" right="0.7" top="0.75" bottom="0.75" header="0.3" footer="0.3"/>
  <pageSetup scale="45"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11"/>
  <dimension ref="A1:H157"/>
  <sheetViews>
    <sheetView view="pageBreakPreview" zoomScale="85" zoomScaleNormal="85" zoomScaleSheetLayoutView="85" workbookViewId="0">
      <selection activeCell="C18" sqref="C18:D18"/>
    </sheetView>
  </sheetViews>
  <sheetFormatPr defaultColWidth="9.09765625" defaultRowHeight="13.8" x14ac:dyDescent="0.25"/>
  <cols>
    <col min="1" max="1" width="4.3984375" style="21" customWidth="1"/>
    <col min="2" max="2" width="10.09765625" style="22" customWidth="1"/>
    <col min="3" max="3" width="84.59765625" style="23" customWidth="1"/>
    <col min="4" max="4" width="19.8984375" style="22" customWidth="1"/>
    <col min="5" max="5" width="41.09765625" style="48" customWidth="1"/>
    <col min="6" max="6" width="18.69921875" style="22" customWidth="1"/>
    <col min="7" max="7" width="19.59765625" style="22" customWidth="1"/>
    <col min="8" max="16384" width="9.09765625" style="22"/>
  </cols>
  <sheetData>
    <row r="1" spans="1:8" x14ac:dyDescent="0.25">
      <c r="A1" s="21" t="s">
        <v>0</v>
      </c>
      <c r="B1" s="1"/>
      <c r="C1" s="2"/>
      <c r="D1" s="3"/>
    </row>
    <row r="2" spans="1:8" ht="17.399999999999999" x14ac:dyDescent="0.25">
      <c r="A2" s="672" t="s">
        <v>1</v>
      </c>
      <c r="B2" s="672"/>
      <c r="C2" s="672"/>
      <c r="D2" s="672"/>
      <c r="E2" s="672"/>
      <c r="F2" s="672"/>
      <c r="G2" s="672"/>
      <c r="H2" s="21"/>
    </row>
    <row r="3" spans="1:8" ht="14.4" x14ac:dyDescent="0.25">
      <c r="A3" s="673" t="s">
        <v>135</v>
      </c>
      <c r="B3" s="673"/>
      <c r="C3" s="673"/>
      <c r="D3" s="673"/>
      <c r="E3" s="673"/>
      <c r="F3" s="673"/>
      <c r="G3" s="673"/>
    </row>
    <row r="4" spans="1:8" ht="14.25" customHeight="1" x14ac:dyDescent="0.25">
      <c r="A4" s="1"/>
      <c r="B4" s="4"/>
      <c r="D4" s="5"/>
    </row>
    <row r="5" spans="1:8" ht="14.4" x14ac:dyDescent="0.25">
      <c r="A5" s="1"/>
      <c r="B5" s="4"/>
      <c r="F5" s="30" t="s">
        <v>2</v>
      </c>
      <c r="G5" s="31" t="s">
        <v>132</v>
      </c>
    </row>
    <row r="6" spans="1:8" ht="14.4" x14ac:dyDescent="0.25">
      <c r="A6" s="1"/>
      <c r="B6" s="1"/>
      <c r="C6" s="4"/>
      <c r="F6" s="32" t="s">
        <v>3</v>
      </c>
      <c r="G6" s="33" t="s">
        <v>127</v>
      </c>
    </row>
    <row r="7" spans="1:8" ht="14.4" x14ac:dyDescent="0.25">
      <c r="A7" s="1"/>
      <c r="B7" s="1"/>
      <c r="C7" s="4"/>
      <c r="F7" s="32" t="s">
        <v>4</v>
      </c>
      <c r="G7" s="33"/>
    </row>
    <row r="8" spans="1:8" ht="14.4" x14ac:dyDescent="0.25">
      <c r="A8" s="6"/>
      <c r="B8" s="7"/>
      <c r="C8" s="4"/>
      <c r="F8" s="32" t="s">
        <v>5</v>
      </c>
      <c r="G8" s="33" t="s">
        <v>128</v>
      </c>
    </row>
    <row r="9" spans="1:8" x14ac:dyDescent="0.25">
      <c r="A9" s="8"/>
      <c r="B9" s="8"/>
      <c r="C9" s="2"/>
      <c r="D9" s="3"/>
      <c r="F9" s="34" t="s">
        <v>31</v>
      </c>
      <c r="G9" s="69">
        <v>44348</v>
      </c>
    </row>
    <row r="10" spans="1:8" x14ac:dyDescent="0.25">
      <c r="A10" s="8"/>
      <c r="B10" s="8"/>
      <c r="C10" s="2"/>
      <c r="D10" s="3"/>
      <c r="F10" s="34" t="s">
        <v>32</v>
      </c>
      <c r="G10" s="70">
        <v>44389</v>
      </c>
    </row>
    <row r="11" spans="1:8" x14ac:dyDescent="0.25">
      <c r="A11" s="8"/>
      <c r="B11" s="8"/>
      <c r="C11" s="2"/>
      <c r="D11" s="3"/>
      <c r="E11" s="49"/>
      <c r="F11" s="3"/>
    </row>
    <row r="12" spans="1:8" x14ac:dyDescent="0.25">
      <c r="A12" s="674" t="s">
        <v>6</v>
      </c>
      <c r="B12" s="675" t="s">
        <v>7</v>
      </c>
      <c r="C12" s="675" t="s">
        <v>8</v>
      </c>
      <c r="D12" s="676" t="s">
        <v>33</v>
      </c>
      <c r="E12" s="676"/>
      <c r="F12" s="676"/>
      <c r="G12" s="676"/>
    </row>
    <row r="13" spans="1:8" x14ac:dyDescent="0.25">
      <c r="A13" s="674"/>
      <c r="B13" s="675"/>
      <c r="C13" s="675"/>
      <c r="D13" s="9" t="str">
        <f>F5</f>
        <v>Maker (PIC)</v>
      </c>
      <c r="E13" s="10" t="str">
        <f>F6</f>
        <v>Sen 1</v>
      </c>
      <c r="F13" s="10" t="str">
        <f>F7</f>
        <v>Sen 2</v>
      </c>
      <c r="G13" s="10" t="str">
        <f>F8</f>
        <v>Manager</v>
      </c>
    </row>
    <row r="14" spans="1:8" s="68" customFormat="1" ht="13.5" customHeight="1" x14ac:dyDescent="0.25">
      <c r="A14" s="11">
        <v>1</v>
      </c>
      <c r="B14" s="12">
        <v>2</v>
      </c>
      <c r="C14" s="12">
        <v>3</v>
      </c>
      <c r="D14" s="13">
        <v>4</v>
      </c>
      <c r="E14" s="67">
        <v>5</v>
      </c>
      <c r="F14" s="14">
        <v>6</v>
      </c>
      <c r="G14" s="14">
        <v>7</v>
      </c>
    </row>
    <row r="15" spans="1:8" s="41" customFormat="1" x14ac:dyDescent="0.25">
      <c r="A15" s="671">
        <v>1</v>
      </c>
      <c r="B15" s="654">
        <v>111</v>
      </c>
      <c r="C15" s="38" t="s">
        <v>35</v>
      </c>
      <c r="D15" s="39"/>
      <c r="E15" s="40"/>
      <c r="F15" s="39"/>
      <c r="G15" s="39"/>
    </row>
    <row r="16" spans="1:8" s="44" customFormat="1" x14ac:dyDescent="0.25">
      <c r="A16" s="671"/>
      <c r="B16" s="654"/>
      <c r="C16" s="38" t="s">
        <v>37</v>
      </c>
      <c r="D16" s="42"/>
      <c r="E16" s="50"/>
      <c r="F16" s="43"/>
      <c r="G16" s="43"/>
    </row>
    <row r="17" spans="1:7" s="44" customFormat="1" x14ac:dyDescent="0.25">
      <c r="A17" s="671"/>
      <c r="B17" s="654"/>
      <c r="C17" s="38" t="s">
        <v>36</v>
      </c>
      <c r="D17" s="42"/>
      <c r="E17" s="50"/>
      <c r="F17" s="43"/>
      <c r="G17" s="43"/>
    </row>
    <row r="18" spans="1:7" s="44" customFormat="1" x14ac:dyDescent="0.25">
      <c r="A18" s="671"/>
      <c r="B18" s="654"/>
      <c r="C18" s="38" t="s">
        <v>38</v>
      </c>
      <c r="D18" s="42"/>
      <c r="E18" s="50"/>
      <c r="F18" s="43"/>
      <c r="G18" s="43"/>
    </row>
    <row r="19" spans="1:7" s="44" customFormat="1" ht="27.6" x14ac:dyDescent="0.25">
      <c r="A19" s="671"/>
      <c r="B19" s="654"/>
      <c r="C19" s="45" t="s">
        <v>58</v>
      </c>
      <c r="D19" s="42"/>
      <c r="E19" s="50"/>
      <c r="F19" s="43"/>
      <c r="G19" s="43"/>
    </row>
    <row r="20" spans="1:7" s="25" customFormat="1" ht="27.6" x14ac:dyDescent="0.25">
      <c r="A20" s="648">
        <v>2</v>
      </c>
      <c r="B20" s="649">
        <v>112</v>
      </c>
      <c r="C20" s="15" t="s">
        <v>42</v>
      </c>
      <c r="D20" s="16"/>
      <c r="E20" s="51"/>
      <c r="F20" s="24"/>
      <c r="G20" s="24"/>
    </row>
    <row r="21" spans="1:7" s="25" customFormat="1" x14ac:dyDescent="0.25">
      <c r="A21" s="648"/>
      <c r="B21" s="649"/>
      <c r="C21" s="15" t="s">
        <v>39</v>
      </c>
      <c r="D21" s="16"/>
      <c r="E21" s="51" t="s">
        <v>136</v>
      </c>
      <c r="F21" s="24"/>
      <c r="G21" s="24"/>
    </row>
    <row r="22" spans="1:7" s="25" customFormat="1" ht="27.6" x14ac:dyDescent="0.25">
      <c r="A22" s="648"/>
      <c r="B22" s="649"/>
      <c r="C22" s="15" t="s">
        <v>40</v>
      </c>
      <c r="D22" s="16"/>
      <c r="E22" s="51" t="s">
        <v>137</v>
      </c>
      <c r="F22" s="24"/>
      <c r="G22" s="24"/>
    </row>
    <row r="23" spans="1:7" s="25" customFormat="1" ht="27.6" x14ac:dyDescent="0.25">
      <c r="A23" s="648"/>
      <c r="B23" s="649"/>
      <c r="C23" s="15" t="s">
        <v>41</v>
      </c>
      <c r="D23" s="16"/>
      <c r="E23" s="51" t="s">
        <v>137</v>
      </c>
      <c r="F23" s="24"/>
      <c r="G23" s="24"/>
    </row>
    <row r="24" spans="1:7" s="25" customFormat="1" ht="27.6" x14ac:dyDescent="0.25">
      <c r="A24" s="648"/>
      <c r="B24" s="649"/>
      <c r="C24" s="15" t="s">
        <v>59</v>
      </c>
      <c r="D24" s="16"/>
      <c r="E24" s="51" t="s">
        <v>138</v>
      </c>
      <c r="F24" s="24"/>
      <c r="G24" s="24"/>
    </row>
    <row r="25" spans="1:7" s="25" customFormat="1" ht="41.4" x14ac:dyDescent="0.25">
      <c r="A25" s="648"/>
      <c r="B25" s="649"/>
      <c r="C25" s="15" t="s">
        <v>43</v>
      </c>
      <c r="D25" s="16"/>
      <c r="E25" s="51" t="s">
        <v>137</v>
      </c>
      <c r="F25" s="24"/>
      <c r="G25" s="24"/>
    </row>
    <row r="26" spans="1:7" s="25" customFormat="1" ht="27.6" x14ac:dyDescent="0.25">
      <c r="A26" s="655">
        <v>3</v>
      </c>
      <c r="B26" s="650">
        <v>128</v>
      </c>
      <c r="C26" s="15" t="s">
        <v>44</v>
      </c>
      <c r="D26" s="16"/>
      <c r="E26" s="51"/>
      <c r="F26" s="24"/>
      <c r="G26" s="24"/>
    </row>
    <row r="27" spans="1:7" s="25" customFormat="1" x14ac:dyDescent="0.25">
      <c r="A27" s="662"/>
      <c r="B27" s="652"/>
      <c r="C27" s="15" t="s">
        <v>45</v>
      </c>
      <c r="D27" s="16"/>
      <c r="E27" s="51" t="s">
        <v>139</v>
      </c>
      <c r="F27" s="24"/>
      <c r="G27" s="24"/>
    </row>
    <row r="28" spans="1:7" s="25" customFormat="1" x14ac:dyDescent="0.25">
      <c r="A28" s="670">
        <v>4</v>
      </c>
      <c r="B28" s="649">
        <v>131</v>
      </c>
      <c r="C28" s="15" t="s">
        <v>46</v>
      </c>
      <c r="D28" s="16"/>
      <c r="E28" s="51" t="s">
        <v>139</v>
      </c>
      <c r="F28" s="24"/>
      <c r="G28" s="24"/>
    </row>
    <row r="29" spans="1:7" s="25" customFormat="1" x14ac:dyDescent="0.25">
      <c r="A29" s="670"/>
      <c r="B29" s="649"/>
      <c r="C29" s="15" t="s">
        <v>47</v>
      </c>
      <c r="D29" s="16"/>
      <c r="E29" s="51" t="s">
        <v>129</v>
      </c>
      <c r="F29" s="24"/>
      <c r="G29" s="24"/>
    </row>
    <row r="30" spans="1:7" s="25" customFormat="1" x14ac:dyDescent="0.25">
      <c r="A30" s="670"/>
      <c r="B30" s="649"/>
      <c r="C30" s="15" t="s">
        <v>36</v>
      </c>
      <c r="D30" s="16"/>
      <c r="E30" s="51" t="s">
        <v>140</v>
      </c>
      <c r="F30" s="24"/>
      <c r="G30" s="24"/>
    </row>
    <row r="31" spans="1:7" s="25" customFormat="1" ht="27.6" x14ac:dyDescent="0.25">
      <c r="A31" s="670"/>
      <c r="B31" s="649"/>
      <c r="C31" s="15" t="s">
        <v>48</v>
      </c>
      <c r="D31" s="16"/>
      <c r="E31" s="51" t="s">
        <v>156</v>
      </c>
      <c r="F31" s="24"/>
      <c r="G31" s="24"/>
    </row>
    <row r="32" spans="1:7" s="25" customFormat="1" x14ac:dyDescent="0.25">
      <c r="A32" s="670"/>
      <c r="B32" s="649"/>
      <c r="C32" s="15" t="s">
        <v>9</v>
      </c>
      <c r="D32" s="16"/>
      <c r="E32" s="51" t="s">
        <v>141</v>
      </c>
      <c r="F32" s="24"/>
      <c r="G32" s="24"/>
    </row>
    <row r="33" spans="1:7" s="25" customFormat="1" ht="41.4" x14ac:dyDescent="0.25">
      <c r="A33" s="670"/>
      <c r="B33" s="649"/>
      <c r="C33" s="26" t="s">
        <v>49</v>
      </c>
      <c r="D33" s="16"/>
      <c r="E33" s="51" t="s">
        <v>142</v>
      </c>
      <c r="F33" s="24"/>
      <c r="G33" s="24"/>
    </row>
    <row r="34" spans="1:7" s="25" customFormat="1" x14ac:dyDescent="0.25">
      <c r="A34" s="670"/>
      <c r="B34" s="649"/>
      <c r="C34" s="20" t="s">
        <v>52</v>
      </c>
      <c r="D34" s="16"/>
      <c r="E34" s="51" t="s">
        <v>129</v>
      </c>
      <c r="F34" s="24"/>
      <c r="G34" s="24"/>
    </row>
    <row r="35" spans="1:7" s="25" customFormat="1" ht="27.6" x14ac:dyDescent="0.25">
      <c r="A35" s="670"/>
      <c r="B35" s="649"/>
      <c r="C35" s="20" t="s">
        <v>50</v>
      </c>
      <c r="D35" s="16"/>
      <c r="E35" s="51" t="s">
        <v>137</v>
      </c>
      <c r="F35" s="24"/>
      <c r="G35" s="24"/>
    </row>
    <row r="36" spans="1:7" s="25" customFormat="1" x14ac:dyDescent="0.25">
      <c r="A36" s="670"/>
      <c r="B36" s="649"/>
      <c r="C36" s="20" t="s">
        <v>51</v>
      </c>
      <c r="D36" s="16"/>
      <c r="E36" s="51" t="s">
        <v>129</v>
      </c>
      <c r="F36" s="24"/>
      <c r="G36" s="24"/>
    </row>
    <row r="37" spans="1:7" s="25" customFormat="1" ht="27.6" x14ac:dyDescent="0.25">
      <c r="A37" s="670"/>
      <c r="B37" s="649"/>
      <c r="C37" s="26" t="s">
        <v>53</v>
      </c>
      <c r="D37" s="16"/>
      <c r="E37" s="51" t="s">
        <v>143</v>
      </c>
      <c r="F37" s="24"/>
      <c r="G37" s="24"/>
    </row>
    <row r="38" spans="1:7" s="25" customFormat="1" ht="27.6" x14ac:dyDescent="0.25">
      <c r="A38" s="670"/>
      <c r="B38" s="649"/>
      <c r="C38" s="15" t="s">
        <v>40</v>
      </c>
      <c r="D38" s="16"/>
      <c r="E38" s="51" t="s">
        <v>144</v>
      </c>
      <c r="F38" s="24"/>
      <c r="G38" s="24"/>
    </row>
    <row r="39" spans="1:7" s="25" customFormat="1" ht="27.6" x14ac:dyDescent="0.25">
      <c r="A39" s="670"/>
      <c r="B39" s="649"/>
      <c r="C39" s="15" t="s">
        <v>41</v>
      </c>
      <c r="D39" s="16"/>
      <c r="E39" s="51" t="s">
        <v>137</v>
      </c>
      <c r="F39" s="24"/>
      <c r="G39" s="24"/>
    </row>
    <row r="40" spans="1:7" s="25" customFormat="1" x14ac:dyDescent="0.25">
      <c r="A40" s="648">
        <v>5</v>
      </c>
      <c r="B40" s="649">
        <v>133</v>
      </c>
      <c r="C40" s="15" t="s">
        <v>54</v>
      </c>
      <c r="D40" s="16"/>
      <c r="E40" s="51" t="s">
        <v>129</v>
      </c>
      <c r="F40" s="24"/>
      <c r="G40" s="24"/>
    </row>
    <row r="41" spans="1:7" s="25" customFormat="1" ht="195" x14ac:dyDescent="0.25">
      <c r="A41" s="648"/>
      <c r="B41" s="649"/>
      <c r="C41" s="15" t="s">
        <v>64</v>
      </c>
      <c r="D41" s="16"/>
      <c r="E41" s="71" t="s">
        <v>157</v>
      </c>
      <c r="F41" s="24"/>
      <c r="G41" s="24"/>
    </row>
    <row r="42" spans="1:7" s="28" customFormat="1" x14ac:dyDescent="0.25">
      <c r="A42" s="655">
        <v>6</v>
      </c>
      <c r="B42" s="650">
        <v>138</v>
      </c>
      <c r="C42" s="15" t="s">
        <v>57</v>
      </c>
      <c r="D42" s="15"/>
      <c r="E42" s="52" t="s">
        <v>129</v>
      </c>
      <c r="F42" s="27"/>
      <c r="G42" s="27"/>
    </row>
    <row r="43" spans="1:7" s="28" customFormat="1" x14ac:dyDescent="0.25">
      <c r="A43" s="656"/>
      <c r="B43" s="651"/>
      <c r="C43" s="15" t="s">
        <v>36</v>
      </c>
      <c r="D43" s="15"/>
      <c r="E43" s="52" t="s">
        <v>140</v>
      </c>
      <c r="F43" s="27"/>
      <c r="G43" s="27"/>
    </row>
    <row r="44" spans="1:7" s="28" customFormat="1" ht="27.6" x14ac:dyDescent="0.25">
      <c r="A44" s="656"/>
      <c r="B44" s="651"/>
      <c r="C44" s="15" t="s">
        <v>56</v>
      </c>
      <c r="D44" s="15"/>
      <c r="E44" s="52" t="s">
        <v>158</v>
      </c>
      <c r="F44" s="27"/>
      <c r="G44" s="27"/>
    </row>
    <row r="45" spans="1:7" s="28" customFormat="1" ht="41.4" x14ac:dyDescent="0.25">
      <c r="A45" s="656"/>
      <c r="B45" s="651"/>
      <c r="C45" s="17" t="s">
        <v>60</v>
      </c>
      <c r="D45" s="18"/>
      <c r="E45" s="52" t="s">
        <v>146</v>
      </c>
      <c r="F45" s="27"/>
      <c r="G45" s="27"/>
    </row>
    <row r="46" spans="1:7" s="28" customFormat="1" x14ac:dyDescent="0.25">
      <c r="A46" s="656"/>
      <c r="B46" s="651"/>
      <c r="C46" s="17" t="s">
        <v>55</v>
      </c>
      <c r="D46" s="18"/>
      <c r="E46" s="52" t="s">
        <v>159</v>
      </c>
      <c r="F46" s="27"/>
      <c r="G46" s="27"/>
    </row>
    <row r="47" spans="1:7" s="44" customFormat="1" x14ac:dyDescent="0.25">
      <c r="A47" s="653">
        <f>A42+1</f>
        <v>7</v>
      </c>
      <c r="B47" s="654">
        <v>141</v>
      </c>
      <c r="C47" s="38" t="s">
        <v>61</v>
      </c>
      <c r="D47" s="59"/>
      <c r="E47" s="50"/>
      <c r="F47" s="43"/>
      <c r="G47" s="43"/>
    </row>
    <row r="48" spans="1:7" s="44" customFormat="1" x14ac:dyDescent="0.25">
      <c r="A48" s="653"/>
      <c r="B48" s="654"/>
      <c r="C48" s="38" t="s">
        <v>36</v>
      </c>
      <c r="D48" s="59"/>
      <c r="E48" s="50"/>
      <c r="F48" s="43"/>
      <c r="G48" s="43"/>
    </row>
    <row r="49" spans="1:7" s="44" customFormat="1" x14ac:dyDescent="0.25">
      <c r="A49" s="653"/>
      <c r="B49" s="654"/>
      <c r="C49" s="38" t="s">
        <v>62</v>
      </c>
      <c r="D49" s="59"/>
      <c r="E49" s="50"/>
      <c r="F49" s="43"/>
      <c r="G49" s="43"/>
    </row>
    <row r="50" spans="1:7" s="44" customFormat="1" x14ac:dyDescent="0.25">
      <c r="A50" s="653"/>
      <c r="B50" s="654"/>
      <c r="C50" s="38" t="s">
        <v>63</v>
      </c>
      <c r="D50" s="59"/>
      <c r="E50" s="50"/>
      <c r="F50" s="43"/>
      <c r="G50" s="43"/>
    </row>
    <row r="51" spans="1:7" s="44" customFormat="1" ht="27.6" x14ac:dyDescent="0.25">
      <c r="A51" s="653">
        <v>8</v>
      </c>
      <c r="B51" s="654" t="s">
        <v>10</v>
      </c>
      <c r="C51" s="45" t="s">
        <v>67</v>
      </c>
      <c r="D51" s="59"/>
      <c r="E51" s="50"/>
      <c r="F51" s="43"/>
      <c r="G51" s="43"/>
    </row>
    <row r="52" spans="1:7" s="44" customFormat="1" x14ac:dyDescent="0.25">
      <c r="A52" s="653"/>
      <c r="B52" s="654"/>
      <c r="C52" s="45" t="s">
        <v>65</v>
      </c>
      <c r="D52" s="59"/>
      <c r="E52" s="50"/>
      <c r="F52" s="43"/>
      <c r="G52" s="43"/>
    </row>
    <row r="53" spans="1:7" s="44" customFormat="1" x14ac:dyDescent="0.25">
      <c r="A53" s="653"/>
      <c r="B53" s="654"/>
      <c r="C53" s="45" t="s">
        <v>102</v>
      </c>
      <c r="D53" s="59"/>
      <c r="E53" s="50"/>
      <c r="F53" s="43"/>
      <c r="G53" s="43"/>
    </row>
    <row r="54" spans="1:7" s="44" customFormat="1" x14ac:dyDescent="0.25">
      <c r="A54" s="653"/>
      <c r="B54" s="654"/>
      <c r="C54" s="45" t="s">
        <v>66</v>
      </c>
      <c r="D54" s="59"/>
      <c r="E54" s="50"/>
      <c r="F54" s="43"/>
      <c r="G54" s="43"/>
    </row>
    <row r="55" spans="1:7" s="44" customFormat="1" x14ac:dyDescent="0.25">
      <c r="A55" s="653"/>
      <c r="B55" s="654"/>
      <c r="C55" s="38" t="s">
        <v>36</v>
      </c>
      <c r="D55" s="59"/>
      <c r="E55" s="50"/>
      <c r="F55" s="43"/>
      <c r="G55" s="43"/>
    </row>
    <row r="56" spans="1:7" s="44" customFormat="1" x14ac:dyDescent="0.25">
      <c r="A56" s="653"/>
      <c r="B56" s="654"/>
      <c r="C56" s="38" t="s">
        <v>12</v>
      </c>
      <c r="D56" s="59"/>
      <c r="E56" s="50"/>
      <c r="F56" s="43"/>
      <c r="G56" s="43"/>
    </row>
    <row r="57" spans="1:7" s="44" customFormat="1" x14ac:dyDescent="0.25">
      <c r="A57" s="653"/>
      <c r="B57" s="654"/>
      <c r="C57" s="38" t="s">
        <v>68</v>
      </c>
      <c r="D57" s="59"/>
      <c r="E57" s="50"/>
      <c r="F57" s="43"/>
      <c r="G57" s="43"/>
    </row>
    <row r="58" spans="1:7" s="44" customFormat="1" ht="27.6" x14ac:dyDescent="0.25">
      <c r="A58" s="653"/>
      <c r="B58" s="654"/>
      <c r="C58" s="38" t="s">
        <v>11</v>
      </c>
      <c r="D58" s="59"/>
      <c r="E58" s="50"/>
      <c r="F58" s="43"/>
      <c r="G58" s="43"/>
    </row>
    <row r="59" spans="1:7" s="44" customFormat="1" x14ac:dyDescent="0.25">
      <c r="A59" s="653"/>
      <c r="B59" s="654"/>
      <c r="C59" s="38" t="s">
        <v>70</v>
      </c>
      <c r="D59" s="59"/>
      <c r="E59" s="50"/>
      <c r="F59" s="43"/>
      <c r="G59" s="43"/>
    </row>
    <row r="60" spans="1:7" s="44" customFormat="1" ht="27.6" x14ac:dyDescent="0.25">
      <c r="A60" s="653"/>
      <c r="B60" s="654"/>
      <c r="C60" s="45" t="s">
        <v>69</v>
      </c>
      <c r="D60" s="59"/>
      <c r="E60" s="50"/>
      <c r="F60" s="43"/>
      <c r="G60" s="43"/>
    </row>
    <row r="61" spans="1:7" s="44" customFormat="1" ht="27.6" x14ac:dyDescent="0.25">
      <c r="A61" s="653"/>
      <c r="B61" s="654"/>
      <c r="C61" s="38" t="s">
        <v>13</v>
      </c>
      <c r="D61" s="59"/>
      <c r="E61" s="50"/>
      <c r="F61" s="43"/>
      <c r="G61" s="43"/>
    </row>
    <row r="62" spans="1:7" s="44" customFormat="1" x14ac:dyDescent="0.25">
      <c r="A62" s="653"/>
      <c r="B62" s="654"/>
      <c r="C62" s="38" t="s">
        <v>71</v>
      </c>
      <c r="D62" s="59"/>
      <c r="E62" s="50"/>
      <c r="F62" s="43"/>
      <c r="G62" s="43"/>
    </row>
    <row r="63" spans="1:7" s="25" customFormat="1" ht="27.6" x14ac:dyDescent="0.25">
      <c r="A63" s="648">
        <v>9</v>
      </c>
      <c r="B63" s="649">
        <v>242</v>
      </c>
      <c r="C63" s="20" t="s">
        <v>74</v>
      </c>
      <c r="D63" s="19"/>
      <c r="E63" s="51" t="s">
        <v>137</v>
      </c>
      <c r="F63" s="24"/>
      <c r="G63" s="24"/>
    </row>
    <row r="64" spans="1:7" s="25" customFormat="1" ht="96.6" x14ac:dyDescent="0.25">
      <c r="A64" s="648"/>
      <c r="B64" s="649"/>
      <c r="C64" s="15" t="s">
        <v>73</v>
      </c>
      <c r="D64" s="19"/>
      <c r="E64" s="51" t="s">
        <v>147</v>
      </c>
      <c r="F64" s="24"/>
      <c r="G64" s="24"/>
    </row>
    <row r="65" spans="1:7" s="25" customFormat="1" x14ac:dyDescent="0.25">
      <c r="A65" s="648"/>
      <c r="B65" s="649"/>
      <c r="C65" s="15" t="s">
        <v>72</v>
      </c>
      <c r="D65" s="19"/>
      <c r="E65" s="51" t="s">
        <v>148</v>
      </c>
      <c r="F65" s="24"/>
      <c r="G65" s="24"/>
    </row>
    <row r="66" spans="1:7" s="25" customFormat="1" x14ac:dyDescent="0.25">
      <c r="A66" s="648"/>
      <c r="B66" s="649"/>
      <c r="C66" s="15" t="s">
        <v>36</v>
      </c>
      <c r="D66" s="19"/>
      <c r="E66" s="51" t="s">
        <v>140</v>
      </c>
      <c r="F66" s="24"/>
      <c r="G66" s="24"/>
    </row>
    <row r="67" spans="1:7" s="25" customFormat="1" ht="41.4" x14ac:dyDescent="0.25">
      <c r="A67" s="648">
        <v>10</v>
      </c>
      <c r="B67" s="649" t="s">
        <v>14</v>
      </c>
      <c r="C67" s="20" t="s">
        <v>76</v>
      </c>
      <c r="D67" s="19"/>
      <c r="E67" s="51" t="s">
        <v>137</v>
      </c>
      <c r="F67" s="24"/>
      <c r="G67" s="24"/>
    </row>
    <row r="68" spans="1:7" s="25" customFormat="1" ht="27.6" x14ac:dyDescent="0.25">
      <c r="A68" s="648"/>
      <c r="B68" s="649"/>
      <c r="C68" s="15" t="s">
        <v>15</v>
      </c>
      <c r="D68" s="19"/>
      <c r="E68" s="51" t="s">
        <v>149</v>
      </c>
      <c r="F68" s="24"/>
      <c r="G68" s="24"/>
    </row>
    <row r="69" spans="1:7" s="25" customFormat="1" ht="82.8" x14ac:dyDescent="0.25">
      <c r="A69" s="648"/>
      <c r="B69" s="649"/>
      <c r="C69" s="15" t="s">
        <v>78</v>
      </c>
      <c r="D69" s="19"/>
      <c r="E69" s="51" t="s">
        <v>129</v>
      </c>
      <c r="F69" s="24"/>
      <c r="G69" s="24"/>
    </row>
    <row r="70" spans="1:7" s="25" customFormat="1" x14ac:dyDescent="0.25">
      <c r="A70" s="648"/>
      <c r="B70" s="649"/>
      <c r="C70" s="15" t="s">
        <v>75</v>
      </c>
      <c r="D70" s="19"/>
      <c r="E70" s="51" t="s">
        <v>148</v>
      </c>
      <c r="F70" s="24"/>
      <c r="G70" s="24"/>
    </row>
    <row r="71" spans="1:7" s="28" customFormat="1" ht="27.6" x14ac:dyDescent="0.25">
      <c r="A71" s="648"/>
      <c r="B71" s="649"/>
      <c r="C71" s="15" t="s">
        <v>77</v>
      </c>
      <c r="D71" s="18"/>
      <c r="E71" s="52" t="s">
        <v>137</v>
      </c>
      <c r="F71" s="27"/>
      <c r="G71" s="27"/>
    </row>
    <row r="72" spans="1:7" s="28" customFormat="1" ht="27.6" x14ac:dyDescent="0.25">
      <c r="A72" s="648"/>
      <c r="B72" s="649"/>
      <c r="C72" s="15" t="s">
        <v>79</v>
      </c>
      <c r="D72" s="18"/>
      <c r="E72" s="52" t="s">
        <v>137</v>
      </c>
      <c r="F72" s="27"/>
      <c r="G72" s="27"/>
    </row>
    <row r="73" spans="1:7" s="28" customFormat="1" x14ac:dyDescent="0.25">
      <c r="A73" s="648"/>
      <c r="B73" s="649"/>
      <c r="C73" s="15" t="s">
        <v>36</v>
      </c>
      <c r="D73" s="18"/>
      <c r="E73" s="52" t="s">
        <v>140</v>
      </c>
      <c r="F73" s="27"/>
      <c r="G73" s="27"/>
    </row>
    <row r="74" spans="1:7" s="44" customFormat="1" x14ac:dyDescent="0.25">
      <c r="A74" s="653">
        <v>11</v>
      </c>
      <c r="B74" s="654">
        <v>241</v>
      </c>
      <c r="C74" s="60" t="s">
        <v>16</v>
      </c>
      <c r="D74" s="59"/>
      <c r="E74" s="50"/>
      <c r="F74" s="43"/>
      <c r="G74" s="43"/>
    </row>
    <row r="75" spans="1:7" s="44" customFormat="1" x14ac:dyDescent="0.25">
      <c r="A75" s="653"/>
      <c r="B75" s="654"/>
      <c r="C75" s="61" t="s">
        <v>17</v>
      </c>
      <c r="D75" s="59"/>
      <c r="E75" s="50"/>
      <c r="F75" s="43"/>
      <c r="G75" s="43"/>
    </row>
    <row r="76" spans="1:7" s="44" customFormat="1" x14ac:dyDescent="0.25">
      <c r="A76" s="653"/>
      <c r="B76" s="654"/>
      <c r="C76" s="60" t="s">
        <v>18</v>
      </c>
      <c r="D76" s="59"/>
      <c r="E76" s="50"/>
      <c r="F76" s="43"/>
      <c r="G76" s="43"/>
    </row>
    <row r="77" spans="1:7" s="44" customFormat="1" x14ac:dyDescent="0.25">
      <c r="A77" s="653"/>
      <c r="B77" s="654"/>
      <c r="C77" s="38" t="s">
        <v>36</v>
      </c>
      <c r="D77" s="59"/>
      <c r="E77" s="50"/>
      <c r="F77" s="43"/>
      <c r="G77" s="43"/>
    </row>
    <row r="78" spans="1:7" s="25" customFormat="1" x14ac:dyDescent="0.25">
      <c r="A78" s="35"/>
      <c r="B78" s="650">
        <v>244</v>
      </c>
      <c r="C78" s="15" t="s">
        <v>133</v>
      </c>
      <c r="D78" s="19"/>
      <c r="E78" s="51" t="s">
        <v>129</v>
      </c>
      <c r="F78" s="24"/>
      <c r="G78" s="24"/>
    </row>
    <row r="79" spans="1:7" s="25" customFormat="1" ht="27.6" x14ac:dyDescent="0.25">
      <c r="A79" s="35"/>
      <c r="B79" s="652"/>
      <c r="C79" s="15" t="s">
        <v>134</v>
      </c>
      <c r="D79" s="19"/>
      <c r="E79" s="51" t="s">
        <v>150</v>
      </c>
      <c r="F79" s="24"/>
      <c r="G79" s="24"/>
    </row>
    <row r="80" spans="1:7" s="25" customFormat="1" x14ac:dyDescent="0.25">
      <c r="A80" s="648">
        <v>12</v>
      </c>
      <c r="B80" s="649">
        <v>331</v>
      </c>
      <c r="C80" s="15" t="s">
        <v>80</v>
      </c>
      <c r="D80" s="19"/>
      <c r="E80" s="51" t="s">
        <v>129</v>
      </c>
      <c r="F80" s="24"/>
      <c r="G80" s="24"/>
    </row>
    <row r="81" spans="1:7" s="25" customFormat="1" x14ac:dyDescent="0.25">
      <c r="A81" s="648"/>
      <c r="B81" s="649"/>
      <c r="C81" s="15" t="s">
        <v>47</v>
      </c>
      <c r="D81" s="19"/>
      <c r="E81" s="51"/>
      <c r="F81" s="24"/>
      <c r="G81" s="24"/>
    </row>
    <row r="82" spans="1:7" s="25" customFormat="1" x14ac:dyDescent="0.25">
      <c r="A82" s="648"/>
      <c r="B82" s="649"/>
      <c r="C82" s="15" t="s">
        <v>36</v>
      </c>
      <c r="D82" s="19"/>
      <c r="E82" s="51" t="s">
        <v>140</v>
      </c>
      <c r="F82" s="24"/>
      <c r="G82" s="24"/>
    </row>
    <row r="83" spans="1:7" s="25" customFormat="1" x14ac:dyDescent="0.25">
      <c r="A83" s="648"/>
      <c r="B83" s="649"/>
      <c r="C83" s="665" t="s">
        <v>81</v>
      </c>
      <c r="D83" s="677"/>
      <c r="E83" s="51" t="s">
        <v>160</v>
      </c>
      <c r="F83" s="24"/>
      <c r="G83" s="24"/>
    </row>
    <row r="84" spans="1:7" s="25" customFormat="1" ht="27.6" x14ac:dyDescent="0.25">
      <c r="A84" s="648"/>
      <c r="B84" s="649"/>
      <c r="C84" s="666"/>
      <c r="D84" s="678"/>
      <c r="E84" s="51" t="s">
        <v>161</v>
      </c>
      <c r="F84" s="24"/>
      <c r="G84" s="24"/>
    </row>
    <row r="85" spans="1:7" s="25" customFormat="1" x14ac:dyDescent="0.25">
      <c r="A85" s="648"/>
      <c r="B85" s="649"/>
      <c r="C85" s="666"/>
      <c r="D85" s="678"/>
      <c r="E85" s="51" t="s">
        <v>162</v>
      </c>
      <c r="F85" s="24"/>
      <c r="G85" s="24"/>
    </row>
    <row r="86" spans="1:7" s="25" customFormat="1" x14ac:dyDescent="0.25">
      <c r="A86" s="648"/>
      <c r="B86" s="649"/>
      <c r="C86" s="667"/>
      <c r="D86" s="679"/>
      <c r="E86" s="72" t="s">
        <v>163</v>
      </c>
      <c r="F86" s="24"/>
      <c r="G86" s="24"/>
    </row>
    <row r="87" spans="1:7" s="25" customFormat="1" x14ac:dyDescent="0.25">
      <c r="A87" s="648"/>
      <c r="B87" s="649"/>
      <c r="C87" s="15" t="s">
        <v>19</v>
      </c>
      <c r="D87" s="19"/>
      <c r="E87" s="51" t="s">
        <v>130</v>
      </c>
      <c r="F87" s="24"/>
      <c r="G87" s="24"/>
    </row>
    <row r="88" spans="1:7" s="25" customFormat="1" ht="27.6" x14ac:dyDescent="0.25">
      <c r="A88" s="648"/>
      <c r="B88" s="649"/>
      <c r="C88" s="20" t="s">
        <v>84</v>
      </c>
      <c r="D88" s="19"/>
      <c r="E88" s="51" t="s">
        <v>137</v>
      </c>
      <c r="F88" s="24"/>
      <c r="G88" s="24"/>
    </row>
    <row r="89" spans="1:7" s="25" customFormat="1" ht="27.6" x14ac:dyDescent="0.25">
      <c r="A89" s="648"/>
      <c r="B89" s="649"/>
      <c r="C89" s="20" t="s">
        <v>50</v>
      </c>
      <c r="D89" s="19"/>
      <c r="E89" s="51" t="s">
        <v>137</v>
      </c>
      <c r="F89" s="24"/>
      <c r="G89" s="24"/>
    </row>
    <row r="90" spans="1:7" s="25" customFormat="1" x14ac:dyDescent="0.25">
      <c r="A90" s="648"/>
      <c r="B90" s="649"/>
      <c r="C90" s="20" t="s">
        <v>51</v>
      </c>
      <c r="D90" s="19"/>
      <c r="E90" s="51" t="s">
        <v>137</v>
      </c>
      <c r="F90" s="24"/>
      <c r="G90" s="24"/>
    </row>
    <row r="91" spans="1:7" s="25" customFormat="1" x14ac:dyDescent="0.25">
      <c r="A91" s="648"/>
      <c r="B91" s="649"/>
      <c r="C91" s="15" t="s">
        <v>83</v>
      </c>
      <c r="D91" s="19"/>
      <c r="E91" s="51" t="s">
        <v>137</v>
      </c>
      <c r="F91" s="24"/>
      <c r="G91" s="24"/>
    </row>
    <row r="92" spans="1:7" s="25" customFormat="1" ht="69" x14ac:dyDescent="0.25">
      <c r="A92" s="648"/>
      <c r="B92" s="649"/>
      <c r="C92" s="20" t="s">
        <v>82</v>
      </c>
      <c r="D92" s="19"/>
      <c r="E92" s="51" t="s">
        <v>151</v>
      </c>
      <c r="F92" s="24"/>
      <c r="G92" s="24"/>
    </row>
    <row r="93" spans="1:7" s="25" customFormat="1" ht="27.6" x14ac:dyDescent="0.25">
      <c r="A93" s="648"/>
      <c r="B93" s="649"/>
      <c r="C93" s="15" t="s">
        <v>40</v>
      </c>
      <c r="D93" s="19"/>
      <c r="E93" s="51" t="s">
        <v>137</v>
      </c>
      <c r="F93" s="24"/>
      <c r="G93" s="24"/>
    </row>
    <row r="94" spans="1:7" s="25" customFormat="1" ht="27.6" x14ac:dyDescent="0.25">
      <c r="A94" s="648"/>
      <c r="B94" s="649"/>
      <c r="C94" s="15" t="s">
        <v>41</v>
      </c>
      <c r="D94" s="19"/>
      <c r="E94" s="51" t="s">
        <v>137</v>
      </c>
      <c r="F94" s="24"/>
      <c r="G94" s="24"/>
    </row>
    <row r="95" spans="1:7" s="25" customFormat="1" x14ac:dyDescent="0.25">
      <c r="A95" s="648">
        <v>13</v>
      </c>
      <c r="B95" s="649">
        <v>333</v>
      </c>
      <c r="C95" s="15" t="s">
        <v>36</v>
      </c>
      <c r="D95" s="19"/>
      <c r="E95" s="51" t="s">
        <v>164</v>
      </c>
      <c r="F95" s="24"/>
      <c r="G95" s="24"/>
    </row>
    <row r="96" spans="1:7" s="25" customFormat="1" ht="55.2" x14ac:dyDescent="0.25">
      <c r="A96" s="648"/>
      <c r="B96" s="649"/>
      <c r="C96" s="665" t="s">
        <v>85</v>
      </c>
      <c r="D96" s="668"/>
      <c r="E96" s="51" t="s">
        <v>169</v>
      </c>
      <c r="F96" s="24"/>
      <c r="G96" s="24"/>
    </row>
    <row r="97" spans="1:7" s="25" customFormat="1" ht="27.6" x14ac:dyDescent="0.25">
      <c r="A97" s="648"/>
      <c r="B97" s="649"/>
      <c r="C97" s="667"/>
      <c r="D97" s="669"/>
      <c r="E97" s="51" t="s">
        <v>165</v>
      </c>
      <c r="F97" s="24"/>
      <c r="G97" s="24"/>
    </row>
    <row r="98" spans="1:7" s="25" customFormat="1" ht="41.4" x14ac:dyDescent="0.25">
      <c r="A98" s="648"/>
      <c r="B98" s="649"/>
      <c r="C98" s="17" t="s">
        <v>86</v>
      </c>
      <c r="D98" s="19"/>
      <c r="E98" s="51" t="s">
        <v>159</v>
      </c>
      <c r="F98" s="24"/>
      <c r="G98" s="24"/>
    </row>
    <row r="99" spans="1:7" s="25" customFormat="1" ht="82.8" x14ac:dyDescent="0.25">
      <c r="A99" s="648"/>
      <c r="B99" s="649"/>
      <c r="C99" s="17" t="s">
        <v>92</v>
      </c>
      <c r="D99" s="19"/>
      <c r="E99" s="71" t="s">
        <v>168</v>
      </c>
      <c r="F99" s="24"/>
      <c r="G99" s="24"/>
    </row>
    <row r="100" spans="1:7" s="25" customFormat="1" ht="41.4" x14ac:dyDescent="0.25">
      <c r="A100" s="648"/>
      <c r="B100" s="649"/>
      <c r="C100" s="15" t="s">
        <v>87</v>
      </c>
      <c r="D100" s="19"/>
      <c r="E100" s="71" t="s">
        <v>170</v>
      </c>
      <c r="F100" s="24"/>
      <c r="G100" s="24"/>
    </row>
    <row r="101" spans="1:7" s="25" customFormat="1" x14ac:dyDescent="0.25">
      <c r="A101" s="648"/>
      <c r="B101" s="649"/>
      <c r="C101" s="15" t="s">
        <v>88</v>
      </c>
      <c r="D101" s="19"/>
      <c r="E101" s="51" t="s">
        <v>159</v>
      </c>
      <c r="F101" s="24"/>
      <c r="G101" s="24"/>
    </row>
    <row r="102" spans="1:7" s="25" customFormat="1" ht="27.6" x14ac:dyDescent="0.25">
      <c r="A102" s="648"/>
      <c r="B102" s="649"/>
      <c r="C102" s="73" t="s">
        <v>20</v>
      </c>
      <c r="D102" s="19"/>
      <c r="E102" s="51"/>
      <c r="F102" s="24"/>
      <c r="G102" s="24"/>
    </row>
    <row r="103" spans="1:7" s="44" customFormat="1" x14ac:dyDescent="0.25">
      <c r="A103" s="653">
        <v>14</v>
      </c>
      <c r="B103" s="654">
        <v>341</v>
      </c>
      <c r="C103" s="38" t="s">
        <v>122</v>
      </c>
      <c r="D103" s="59"/>
      <c r="E103" s="50"/>
      <c r="F103" s="43"/>
      <c r="G103" s="43"/>
    </row>
    <row r="104" spans="1:7" s="44" customFormat="1" x14ac:dyDescent="0.25">
      <c r="A104" s="653"/>
      <c r="B104" s="654"/>
      <c r="C104" s="38" t="s">
        <v>121</v>
      </c>
      <c r="D104" s="59"/>
      <c r="E104" s="50"/>
      <c r="F104" s="43"/>
      <c r="G104" s="43"/>
    </row>
    <row r="105" spans="1:7" s="44" customFormat="1" x14ac:dyDescent="0.25">
      <c r="A105" s="653"/>
      <c r="B105" s="654"/>
      <c r="C105" s="38" t="s">
        <v>120</v>
      </c>
      <c r="D105" s="59"/>
      <c r="E105" s="50"/>
      <c r="F105" s="43"/>
      <c r="G105" s="43"/>
    </row>
    <row r="106" spans="1:7" s="44" customFormat="1" x14ac:dyDescent="0.25">
      <c r="A106" s="653"/>
      <c r="B106" s="654"/>
      <c r="C106" s="38" t="s">
        <v>36</v>
      </c>
      <c r="D106" s="59"/>
      <c r="E106" s="50"/>
      <c r="F106" s="43"/>
      <c r="G106" s="43"/>
    </row>
    <row r="107" spans="1:7" s="44" customFormat="1" ht="27.6" x14ac:dyDescent="0.25">
      <c r="A107" s="653"/>
      <c r="B107" s="654"/>
      <c r="C107" s="62" t="s">
        <v>126</v>
      </c>
      <c r="D107" s="59"/>
      <c r="E107" s="50"/>
      <c r="F107" s="43"/>
      <c r="G107" s="43"/>
    </row>
    <row r="108" spans="1:7" s="44" customFormat="1" ht="41.4" x14ac:dyDescent="0.25">
      <c r="A108" s="653"/>
      <c r="B108" s="654"/>
      <c r="C108" s="62" t="s">
        <v>125</v>
      </c>
      <c r="D108" s="59"/>
      <c r="E108" s="50"/>
      <c r="F108" s="43"/>
      <c r="G108" s="43"/>
    </row>
    <row r="109" spans="1:7" s="44" customFormat="1" ht="27.6" x14ac:dyDescent="0.25">
      <c r="A109" s="653"/>
      <c r="B109" s="654"/>
      <c r="C109" s="63" t="s">
        <v>123</v>
      </c>
      <c r="D109" s="59"/>
      <c r="E109" s="50"/>
      <c r="F109" s="43"/>
      <c r="G109" s="43"/>
    </row>
    <row r="110" spans="1:7" s="44" customFormat="1" ht="27.6" x14ac:dyDescent="0.25">
      <c r="A110" s="653"/>
      <c r="B110" s="654"/>
      <c r="C110" s="64" t="s">
        <v>124</v>
      </c>
      <c r="D110" s="59"/>
      <c r="E110" s="50"/>
      <c r="F110" s="43"/>
      <c r="G110" s="43"/>
    </row>
    <row r="111" spans="1:7" s="25" customFormat="1" ht="27.6" x14ac:dyDescent="0.25">
      <c r="A111" s="648">
        <v>15</v>
      </c>
      <c r="B111" s="649" t="s">
        <v>34</v>
      </c>
      <c r="C111" s="15" t="s">
        <v>116</v>
      </c>
      <c r="D111" s="19"/>
      <c r="E111" s="51" t="s">
        <v>155</v>
      </c>
      <c r="F111" s="24"/>
      <c r="G111" s="24"/>
    </row>
    <row r="112" spans="1:7" s="25" customFormat="1" ht="27.6" x14ac:dyDescent="0.25">
      <c r="A112" s="648"/>
      <c r="B112" s="649"/>
      <c r="C112" s="665" t="s">
        <v>117</v>
      </c>
      <c r="D112" s="668"/>
      <c r="E112" s="71" t="s">
        <v>166</v>
      </c>
      <c r="F112" s="24"/>
      <c r="G112" s="24"/>
    </row>
    <row r="113" spans="1:7" s="25" customFormat="1" ht="27.6" x14ac:dyDescent="0.25">
      <c r="A113" s="648"/>
      <c r="B113" s="649"/>
      <c r="C113" s="667"/>
      <c r="D113" s="669"/>
      <c r="E113" s="71" t="s">
        <v>167</v>
      </c>
      <c r="F113" s="24"/>
      <c r="G113" s="24"/>
    </row>
    <row r="114" spans="1:7" s="25" customFormat="1" x14ac:dyDescent="0.25">
      <c r="A114" s="648"/>
      <c r="B114" s="649"/>
      <c r="C114" s="15" t="s">
        <v>21</v>
      </c>
      <c r="D114" s="19"/>
      <c r="E114" s="51" t="s">
        <v>148</v>
      </c>
      <c r="F114" s="24"/>
      <c r="G114" s="24"/>
    </row>
    <row r="115" spans="1:7" s="25" customFormat="1" ht="27.6" x14ac:dyDescent="0.25">
      <c r="A115" s="648"/>
      <c r="B115" s="649"/>
      <c r="C115" s="15" t="s">
        <v>118</v>
      </c>
      <c r="D115" s="19"/>
      <c r="E115" s="51" t="s">
        <v>129</v>
      </c>
      <c r="F115" s="24"/>
      <c r="G115" s="24"/>
    </row>
    <row r="116" spans="1:7" s="25" customFormat="1" x14ac:dyDescent="0.25">
      <c r="A116" s="648"/>
      <c r="B116" s="649"/>
      <c r="C116" s="15" t="s">
        <v>119</v>
      </c>
      <c r="D116" s="19"/>
      <c r="E116" s="51" t="s">
        <v>137</v>
      </c>
      <c r="F116" s="24"/>
      <c r="G116" s="24"/>
    </row>
    <row r="117" spans="1:7" s="25" customFormat="1" x14ac:dyDescent="0.25">
      <c r="A117" s="648"/>
      <c r="B117" s="649"/>
      <c r="C117" s="17" t="s">
        <v>36</v>
      </c>
      <c r="D117" s="19"/>
      <c r="E117" s="51" t="s">
        <v>140</v>
      </c>
      <c r="F117" s="24"/>
      <c r="G117" s="24"/>
    </row>
    <row r="118" spans="1:7" s="44" customFormat="1" ht="55.2" x14ac:dyDescent="0.25">
      <c r="A118" s="658">
        <v>16</v>
      </c>
      <c r="B118" s="660">
        <v>335</v>
      </c>
      <c r="C118" s="38" t="s">
        <v>89</v>
      </c>
      <c r="D118" s="59"/>
      <c r="E118" s="50"/>
      <c r="F118" s="43"/>
      <c r="G118" s="43"/>
    </row>
    <row r="119" spans="1:7" s="44" customFormat="1" x14ac:dyDescent="0.25">
      <c r="A119" s="659"/>
      <c r="B119" s="661"/>
      <c r="C119" s="45" t="s">
        <v>36</v>
      </c>
      <c r="D119" s="59"/>
      <c r="E119" s="50"/>
      <c r="F119" s="43"/>
      <c r="G119" s="43"/>
    </row>
    <row r="120" spans="1:7" s="44" customFormat="1" x14ac:dyDescent="0.25">
      <c r="A120" s="663"/>
      <c r="B120" s="664"/>
      <c r="C120" s="38" t="s">
        <v>90</v>
      </c>
      <c r="D120" s="59"/>
      <c r="E120" s="50"/>
      <c r="F120" s="43"/>
      <c r="G120" s="43"/>
    </row>
    <row r="121" spans="1:7" s="44" customFormat="1" ht="27.6" x14ac:dyDescent="0.25">
      <c r="A121" s="58">
        <v>17</v>
      </c>
      <c r="B121" s="37">
        <v>3387</v>
      </c>
      <c r="C121" s="45" t="s">
        <v>91</v>
      </c>
      <c r="D121" s="59"/>
      <c r="E121" s="50"/>
      <c r="F121" s="43"/>
      <c r="G121" s="43"/>
    </row>
    <row r="122" spans="1:7" s="44" customFormat="1" x14ac:dyDescent="0.25">
      <c r="A122" s="653">
        <v>18</v>
      </c>
      <c r="B122" s="654">
        <v>411</v>
      </c>
      <c r="C122" s="45" t="s">
        <v>22</v>
      </c>
      <c r="D122" s="59"/>
      <c r="E122" s="50"/>
      <c r="F122" s="43"/>
      <c r="G122" s="43"/>
    </row>
    <row r="123" spans="1:7" s="44" customFormat="1" x14ac:dyDescent="0.25">
      <c r="A123" s="653"/>
      <c r="B123" s="654"/>
      <c r="C123" s="45" t="s">
        <v>23</v>
      </c>
      <c r="D123" s="59"/>
      <c r="E123" s="50"/>
      <c r="F123" s="43"/>
      <c r="G123" s="43"/>
    </row>
    <row r="124" spans="1:7" s="44" customFormat="1" ht="27.6" x14ac:dyDescent="0.25">
      <c r="A124" s="653"/>
      <c r="B124" s="654"/>
      <c r="C124" s="66" t="s">
        <v>115</v>
      </c>
      <c r="D124" s="59"/>
      <c r="E124" s="50"/>
      <c r="F124" s="43"/>
      <c r="G124" s="43"/>
    </row>
    <row r="125" spans="1:7" s="44" customFormat="1" x14ac:dyDescent="0.25">
      <c r="A125" s="658">
        <v>19</v>
      </c>
      <c r="B125" s="660">
        <v>413</v>
      </c>
      <c r="C125" s="45" t="s">
        <v>113</v>
      </c>
      <c r="D125" s="59"/>
      <c r="E125" s="50"/>
      <c r="F125" s="43"/>
      <c r="G125" s="43"/>
    </row>
    <row r="126" spans="1:7" s="44" customFormat="1" x14ac:dyDescent="0.25">
      <c r="A126" s="663"/>
      <c r="B126" s="664"/>
      <c r="C126" s="45" t="s">
        <v>114</v>
      </c>
      <c r="D126" s="59"/>
      <c r="E126" s="50"/>
      <c r="F126" s="43"/>
      <c r="G126" s="43"/>
    </row>
    <row r="127" spans="1:7" s="44" customFormat="1" x14ac:dyDescent="0.25">
      <c r="A127" s="658">
        <v>20</v>
      </c>
      <c r="B127" s="660">
        <v>421</v>
      </c>
      <c r="C127" s="45" t="s">
        <v>24</v>
      </c>
      <c r="D127" s="59"/>
      <c r="E127" s="50"/>
      <c r="F127" s="43"/>
      <c r="G127" s="43"/>
    </row>
    <row r="128" spans="1:7" s="44" customFormat="1" x14ac:dyDescent="0.25">
      <c r="A128" s="659"/>
      <c r="B128" s="661"/>
      <c r="C128" s="38" t="s">
        <v>25</v>
      </c>
      <c r="D128" s="59"/>
      <c r="E128" s="50"/>
      <c r="F128" s="43"/>
      <c r="G128" s="43"/>
    </row>
    <row r="129" spans="1:7" s="44" customFormat="1" x14ac:dyDescent="0.25">
      <c r="A129" s="659"/>
      <c r="B129" s="661"/>
      <c r="C129" s="38" t="s">
        <v>112</v>
      </c>
      <c r="D129" s="59"/>
      <c r="E129" s="50"/>
      <c r="F129" s="43"/>
      <c r="G129" s="43"/>
    </row>
    <row r="130" spans="1:7" s="25" customFormat="1" x14ac:dyDescent="0.25">
      <c r="A130" s="648">
        <v>21</v>
      </c>
      <c r="B130" s="649">
        <v>511</v>
      </c>
      <c r="C130" s="17" t="s">
        <v>105</v>
      </c>
      <c r="D130" s="19"/>
      <c r="E130" s="51" t="s">
        <v>129</v>
      </c>
      <c r="F130" s="24"/>
      <c r="G130" s="24"/>
    </row>
    <row r="131" spans="1:7" s="25" customFormat="1" x14ac:dyDescent="0.25">
      <c r="A131" s="648"/>
      <c r="B131" s="649"/>
      <c r="C131" s="17" t="s">
        <v>106</v>
      </c>
      <c r="D131" s="19"/>
      <c r="E131" s="51" t="s">
        <v>129</v>
      </c>
      <c r="F131" s="24"/>
      <c r="G131" s="24"/>
    </row>
    <row r="132" spans="1:7" s="25" customFormat="1" x14ac:dyDescent="0.25">
      <c r="A132" s="648"/>
      <c r="B132" s="649"/>
      <c r="C132" s="17" t="s">
        <v>108</v>
      </c>
      <c r="D132" s="19"/>
      <c r="E132" s="51" t="s">
        <v>153</v>
      </c>
      <c r="F132" s="24"/>
      <c r="G132" s="24"/>
    </row>
    <row r="133" spans="1:7" s="25" customFormat="1" x14ac:dyDescent="0.25">
      <c r="A133" s="648"/>
      <c r="B133" s="649"/>
      <c r="C133" s="17" t="s">
        <v>36</v>
      </c>
      <c r="D133" s="19"/>
      <c r="E133" s="51" t="s">
        <v>140</v>
      </c>
      <c r="F133" s="24"/>
      <c r="G133" s="24"/>
    </row>
    <row r="134" spans="1:7" s="25" customFormat="1" x14ac:dyDescent="0.25">
      <c r="A134" s="648"/>
      <c r="B134" s="649"/>
      <c r="C134" s="17" t="s">
        <v>110</v>
      </c>
      <c r="D134" s="19"/>
      <c r="E134" s="51" t="s">
        <v>137</v>
      </c>
      <c r="F134" s="24"/>
      <c r="G134" s="24"/>
    </row>
    <row r="135" spans="1:7" s="25" customFormat="1" x14ac:dyDescent="0.25">
      <c r="A135" s="648"/>
      <c r="B135" s="649"/>
      <c r="C135" s="17" t="s">
        <v>109</v>
      </c>
      <c r="D135" s="19"/>
      <c r="E135" s="51" t="s">
        <v>129</v>
      </c>
      <c r="F135" s="24"/>
      <c r="G135" s="24"/>
    </row>
    <row r="136" spans="1:7" s="25" customFormat="1" x14ac:dyDescent="0.25">
      <c r="A136" s="648"/>
      <c r="B136" s="649"/>
      <c r="C136" s="17" t="s">
        <v>111</v>
      </c>
      <c r="D136" s="19"/>
      <c r="E136" s="51"/>
      <c r="F136" s="24"/>
      <c r="G136" s="24"/>
    </row>
    <row r="137" spans="1:7" s="25" customFormat="1" ht="27.6" x14ac:dyDescent="0.25">
      <c r="A137" s="648"/>
      <c r="B137" s="649"/>
      <c r="C137" s="17" t="s">
        <v>107</v>
      </c>
      <c r="D137" s="17"/>
      <c r="E137" s="51"/>
      <c r="F137" s="24"/>
      <c r="G137" s="24"/>
    </row>
    <row r="138" spans="1:7" s="25" customFormat="1" x14ac:dyDescent="0.25">
      <c r="A138" s="655">
        <v>22</v>
      </c>
      <c r="B138" s="650">
        <v>515</v>
      </c>
      <c r="C138" s="17" t="s">
        <v>101</v>
      </c>
      <c r="D138" s="17"/>
      <c r="E138" s="51" t="s">
        <v>148</v>
      </c>
      <c r="F138" s="24"/>
      <c r="G138" s="24"/>
    </row>
    <row r="139" spans="1:7" s="25" customFormat="1" x14ac:dyDescent="0.25">
      <c r="A139" s="656"/>
      <c r="B139" s="651"/>
      <c r="C139" s="17" t="s">
        <v>100</v>
      </c>
      <c r="D139" s="17"/>
      <c r="E139" s="51" t="s">
        <v>131</v>
      </c>
      <c r="F139" s="24"/>
      <c r="G139" s="24"/>
    </row>
    <row r="140" spans="1:7" s="25" customFormat="1" x14ac:dyDescent="0.25">
      <c r="A140" s="662"/>
      <c r="B140" s="652"/>
      <c r="C140" s="17" t="s">
        <v>36</v>
      </c>
      <c r="D140" s="17"/>
      <c r="E140" s="51" t="s">
        <v>140</v>
      </c>
      <c r="F140" s="24"/>
      <c r="G140" s="24"/>
    </row>
    <row r="141" spans="1:7" s="44" customFormat="1" x14ac:dyDescent="0.25">
      <c r="A141" s="653">
        <v>23</v>
      </c>
      <c r="B141" s="654">
        <v>632</v>
      </c>
      <c r="C141" s="45" t="s">
        <v>103</v>
      </c>
      <c r="D141" s="59"/>
      <c r="E141" s="50"/>
      <c r="F141" s="43"/>
      <c r="G141" s="43"/>
    </row>
    <row r="142" spans="1:7" s="44" customFormat="1" x14ac:dyDescent="0.25">
      <c r="A142" s="653"/>
      <c r="B142" s="654"/>
      <c r="C142" s="45" t="s">
        <v>104</v>
      </c>
      <c r="D142" s="59"/>
      <c r="E142" s="50"/>
      <c r="F142" s="43"/>
      <c r="G142" s="43"/>
    </row>
    <row r="143" spans="1:7" s="44" customFormat="1" ht="27.6" x14ac:dyDescent="0.25">
      <c r="A143" s="653"/>
      <c r="B143" s="654"/>
      <c r="C143" s="45" t="s">
        <v>26</v>
      </c>
      <c r="D143" s="59"/>
      <c r="E143" s="50"/>
      <c r="F143" s="43"/>
      <c r="G143" s="43"/>
    </row>
    <row r="144" spans="1:7" s="44" customFormat="1" x14ac:dyDescent="0.25">
      <c r="A144" s="653"/>
      <c r="B144" s="654"/>
      <c r="C144" s="45" t="s">
        <v>36</v>
      </c>
      <c r="D144" s="59"/>
      <c r="E144" s="50"/>
      <c r="F144" s="43"/>
      <c r="G144" s="43"/>
    </row>
    <row r="145" spans="1:7" s="44" customFormat="1" x14ac:dyDescent="0.25">
      <c r="A145" s="653"/>
      <c r="B145" s="654"/>
      <c r="C145" s="45" t="s">
        <v>27</v>
      </c>
      <c r="D145" s="59"/>
      <c r="E145" s="50"/>
      <c r="F145" s="43"/>
      <c r="G145" s="43"/>
    </row>
    <row r="146" spans="1:7" s="25" customFormat="1" x14ac:dyDescent="0.25">
      <c r="A146" s="655">
        <v>24</v>
      </c>
      <c r="B146" s="650">
        <v>635</v>
      </c>
      <c r="C146" s="17" t="s">
        <v>99</v>
      </c>
      <c r="D146" s="19"/>
      <c r="E146" s="51" t="s">
        <v>137</v>
      </c>
      <c r="F146" s="24"/>
      <c r="G146" s="24"/>
    </row>
    <row r="147" spans="1:7" s="25" customFormat="1" x14ac:dyDescent="0.25">
      <c r="A147" s="656"/>
      <c r="B147" s="651"/>
      <c r="C147" s="17" t="s">
        <v>100</v>
      </c>
      <c r="D147" s="19"/>
      <c r="E147" s="51" t="s">
        <v>148</v>
      </c>
      <c r="F147" s="24"/>
      <c r="G147" s="24"/>
    </row>
    <row r="148" spans="1:7" s="25" customFormat="1" x14ac:dyDescent="0.25">
      <c r="A148" s="656"/>
      <c r="B148" s="651"/>
      <c r="C148" s="17" t="s">
        <v>36</v>
      </c>
      <c r="D148" s="19"/>
      <c r="E148" s="51" t="s">
        <v>154</v>
      </c>
      <c r="F148" s="24"/>
      <c r="G148" s="24"/>
    </row>
    <row r="149" spans="1:7" s="25" customFormat="1" ht="27.6" x14ac:dyDescent="0.25">
      <c r="A149" s="648">
        <v>25</v>
      </c>
      <c r="B149" s="657">
        <v>641642</v>
      </c>
      <c r="C149" s="17" t="s">
        <v>96</v>
      </c>
      <c r="D149" s="19"/>
      <c r="E149" s="51" t="s">
        <v>129</v>
      </c>
      <c r="F149" s="24"/>
      <c r="G149" s="24"/>
    </row>
    <row r="150" spans="1:7" s="25" customFormat="1" x14ac:dyDescent="0.25">
      <c r="A150" s="648"/>
      <c r="B150" s="657"/>
      <c r="C150" s="17" t="s">
        <v>36</v>
      </c>
      <c r="D150" s="19"/>
      <c r="E150" s="51" t="s">
        <v>129</v>
      </c>
      <c r="F150" s="24"/>
      <c r="G150" s="24"/>
    </row>
    <row r="151" spans="1:7" s="25" customFormat="1" x14ac:dyDescent="0.25">
      <c r="A151" s="648"/>
      <c r="B151" s="657"/>
      <c r="C151" s="17" t="s">
        <v>98</v>
      </c>
      <c r="D151" s="19"/>
      <c r="E151" s="51" t="s">
        <v>129</v>
      </c>
      <c r="F151" s="24"/>
      <c r="G151" s="24"/>
    </row>
    <row r="152" spans="1:7" s="25" customFormat="1" ht="55.2" x14ac:dyDescent="0.25">
      <c r="A152" s="648"/>
      <c r="B152" s="657"/>
      <c r="C152" s="17" t="s">
        <v>97</v>
      </c>
      <c r="D152" s="19"/>
      <c r="E152" s="51" t="s">
        <v>129</v>
      </c>
      <c r="F152" s="24"/>
      <c r="G152" s="24"/>
    </row>
    <row r="153" spans="1:7" s="56" customFormat="1" ht="96.6" x14ac:dyDescent="0.25">
      <c r="A153" s="58">
        <v>26</v>
      </c>
      <c r="B153" s="37">
        <v>711</v>
      </c>
      <c r="C153" s="45" t="s">
        <v>94</v>
      </c>
      <c r="D153" s="57"/>
      <c r="E153" s="54"/>
      <c r="F153" s="55"/>
      <c r="G153" s="55"/>
    </row>
    <row r="154" spans="1:7" s="56" customFormat="1" ht="69" x14ac:dyDescent="0.25">
      <c r="A154" s="58">
        <v>27</v>
      </c>
      <c r="B154" s="37">
        <v>811</v>
      </c>
      <c r="C154" s="45" t="s">
        <v>95</v>
      </c>
      <c r="D154" s="57"/>
      <c r="E154" s="54"/>
      <c r="F154" s="55"/>
      <c r="G154" s="55"/>
    </row>
    <row r="155" spans="1:7" s="44" customFormat="1" x14ac:dyDescent="0.25">
      <c r="A155" s="46">
        <v>28</v>
      </c>
      <c r="B155" s="47">
        <v>821</v>
      </c>
      <c r="C155" s="38" t="s">
        <v>93</v>
      </c>
      <c r="D155" s="59"/>
      <c r="E155" s="50"/>
      <c r="F155" s="43"/>
      <c r="G155" s="43"/>
    </row>
    <row r="156" spans="1:7" x14ac:dyDescent="0.25">
      <c r="A156" s="648">
        <v>29</v>
      </c>
      <c r="B156" s="649" t="s">
        <v>28</v>
      </c>
      <c r="C156" s="15" t="s">
        <v>29</v>
      </c>
      <c r="D156" s="19"/>
      <c r="E156" s="53"/>
      <c r="F156" s="29"/>
      <c r="G156" s="29"/>
    </row>
    <row r="157" spans="1:7" x14ac:dyDescent="0.25">
      <c r="A157" s="648"/>
      <c r="B157" s="649"/>
      <c r="C157" s="20" t="s">
        <v>30</v>
      </c>
      <c r="D157" s="29"/>
      <c r="E157" s="53"/>
      <c r="F157" s="29"/>
      <c r="G157" s="29"/>
    </row>
  </sheetData>
  <mergeCells count="63">
    <mergeCell ref="A2:G2"/>
    <mergeCell ref="A3:G3"/>
    <mergeCell ref="A12:A13"/>
    <mergeCell ref="B12:B13"/>
    <mergeCell ref="C12:C13"/>
    <mergeCell ref="D12:G12"/>
    <mergeCell ref="A15:A19"/>
    <mergeCell ref="B15:B19"/>
    <mergeCell ref="A20:A25"/>
    <mergeCell ref="B20:B25"/>
    <mergeCell ref="A26:A27"/>
    <mergeCell ref="B26:B27"/>
    <mergeCell ref="A28:A39"/>
    <mergeCell ref="B28:B39"/>
    <mergeCell ref="A40:A41"/>
    <mergeCell ref="B40:B41"/>
    <mergeCell ref="A42:A46"/>
    <mergeCell ref="B42:B46"/>
    <mergeCell ref="A80:A94"/>
    <mergeCell ref="B80:B94"/>
    <mergeCell ref="A47:A50"/>
    <mergeCell ref="B47:B50"/>
    <mergeCell ref="A51:A62"/>
    <mergeCell ref="B51:B62"/>
    <mergeCell ref="A63:A66"/>
    <mergeCell ref="B63:B66"/>
    <mergeCell ref="A67:A73"/>
    <mergeCell ref="B67:B73"/>
    <mergeCell ref="A74:A77"/>
    <mergeCell ref="B74:B77"/>
    <mergeCell ref="B78:B79"/>
    <mergeCell ref="A95:A102"/>
    <mergeCell ref="B95:B102"/>
    <mergeCell ref="A103:A110"/>
    <mergeCell ref="B103:B110"/>
    <mergeCell ref="A111:A117"/>
    <mergeCell ref="B111:B117"/>
    <mergeCell ref="A130:A137"/>
    <mergeCell ref="B130:B137"/>
    <mergeCell ref="A138:A140"/>
    <mergeCell ref="B138:B140"/>
    <mergeCell ref="A118:A120"/>
    <mergeCell ref="B118:B120"/>
    <mergeCell ref="A122:A124"/>
    <mergeCell ref="B122:B124"/>
    <mergeCell ref="A125:A126"/>
    <mergeCell ref="B125:B126"/>
    <mergeCell ref="A156:A157"/>
    <mergeCell ref="B156:B157"/>
    <mergeCell ref="D83:D86"/>
    <mergeCell ref="C83:C86"/>
    <mergeCell ref="C96:C97"/>
    <mergeCell ref="D96:D97"/>
    <mergeCell ref="C112:C113"/>
    <mergeCell ref="D112:D113"/>
    <mergeCell ref="A141:A145"/>
    <mergeCell ref="B141:B145"/>
    <mergeCell ref="A146:A148"/>
    <mergeCell ref="B146:B148"/>
    <mergeCell ref="A149:A152"/>
    <mergeCell ref="B149:B152"/>
    <mergeCell ref="A127:A129"/>
    <mergeCell ref="B127:B129"/>
  </mergeCells>
  <pageMargins left="0.7" right="0.7" top="0.75" bottom="0.75" header="0.3" footer="0.3"/>
  <pageSetup scale="4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4"/>
  <sheetViews>
    <sheetView view="pageBreakPreview" zoomScaleNormal="100" zoomScaleSheetLayoutView="100" workbookViewId="0">
      <selection activeCell="B43" sqref="B43"/>
    </sheetView>
  </sheetViews>
  <sheetFormatPr defaultColWidth="9.09765625" defaultRowHeight="13.8" x14ac:dyDescent="0.25"/>
  <cols>
    <col min="1" max="1" width="10.69921875" style="23" customWidth="1"/>
    <col min="2" max="2" width="52.69921875" style="23" customWidth="1"/>
    <col min="3" max="3" width="16.8984375" style="23" bestFit="1" customWidth="1"/>
    <col min="4" max="4" width="48" style="23" customWidth="1"/>
    <col min="5" max="5" width="12.3984375" style="25" bestFit="1" customWidth="1"/>
    <col min="6" max="16384" width="9.09765625" style="25"/>
  </cols>
  <sheetData>
    <row r="1" spans="1:5" x14ac:dyDescent="0.25">
      <c r="A1" s="393" t="s">
        <v>190</v>
      </c>
      <c r="B1" s="394"/>
      <c r="C1" s="395"/>
      <c r="D1" s="395"/>
    </row>
    <row r="2" spans="1:5" x14ac:dyDescent="0.25">
      <c r="A2" s="393"/>
      <c r="B2" s="394"/>
      <c r="C2" s="396" t="s">
        <v>191</v>
      </c>
      <c r="D2" s="94" t="s">
        <v>128</v>
      </c>
    </row>
    <row r="3" spans="1:5" x14ac:dyDescent="0.25">
      <c r="A3" s="393" t="s">
        <v>210</v>
      </c>
      <c r="B3" s="394"/>
      <c r="C3" s="396" t="s">
        <v>192</v>
      </c>
      <c r="D3" s="94" t="s">
        <v>127</v>
      </c>
    </row>
    <row r="4" spans="1:5" x14ac:dyDescent="0.25">
      <c r="A4" s="394"/>
      <c r="B4" s="394"/>
      <c r="C4" s="396" t="s">
        <v>193</v>
      </c>
      <c r="D4" s="94" t="s">
        <v>127</v>
      </c>
    </row>
    <row r="5" spans="1:5" x14ac:dyDescent="0.25">
      <c r="A5" s="598" t="s">
        <v>194</v>
      </c>
      <c r="B5" s="598"/>
      <c r="C5" s="396" t="s">
        <v>195</v>
      </c>
      <c r="D5" s="397">
        <v>44942</v>
      </c>
    </row>
    <row r="6" spans="1:5" x14ac:dyDescent="0.25">
      <c r="A6" s="598"/>
      <c r="B6" s="598"/>
      <c r="C6" s="94" t="s">
        <v>196</v>
      </c>
      <c r="D6" s="398">
        <v>44896</v>
      </c>
    </row>
    <row r="7" spans="1:5" x14ac:dyDescent="0.25">
      <c r="A7" s="598"/>
      <c r="B7" s="598"/>
      <c r="C7" s="395"/>
      <c r="D7" s="399"/>
    </row>
    <row r="8" spans="1:5" ht="14.4" thickBot="1" x14ac:dyDescent="0.3">
      <c r="A8" s="400"/>
      <c r="B8" s="400"/>
      <c r="C8" s="401"/>
      <c r="D8" s="401"/>
    </row>
    <row r="9" spans="1:5" ht="14.4" thickTop="1" x14ac:dyDescent="0.25">
      <c r="A9" s="402" t="s">
        <v>197</v>
      </c>
      <c r="B9" s="403" t="s">
        <v>198</v>
      </c>
      <c r="C9" s="599" t="s">
        <v>199</v>
      </c>
      <c r="D9" s="600"/>
    </row>
    <row r="10" spans="1:5" x14ac:dyDescent="0.25">
      <c r="A10" s="404">
        <v>111</v>
      </c>
      <c r="B10" s="405" t="s">
        <v>211</v>
      </c>
      <c r="C10" s="601"/>
      <c r="D10" s="602"/>
    </row>
    <row r="11" spans="1:5" s="21" customFormat="1" x14ac:dyDescent="0.25">
      <c r="A11" s="189">
        <v>112</v>
      </c>
      <c r="B11" s="406"/>
      <c r="C11" s="448">
        <f>SUM(C12:C13)</f>
        <v>44789015</v>
      </c>
      <c r="D11" s="407"/>
      <c r="E11" s="482">
        <f>C11-'TB12.22'!G2</f>
        <v>0</v>
      </c>
    </row>
    <row r="12" spans="1:5" x14ac:dyDescent="0.25">
      <c r="A12" s="408" t="s">
        <v>200</v>
      </c>
      <c r="B12" s="409" t="s">
        <v>212</v>
      </c>
      <c r="C12" s="410">
        <v>24885714</v>
      </c>
      <c r="D12" s="411" t="s">
        <v>214</v>
      </c>
    </row>
    <row r="13" spans="1:5" x14ac:dyDescent="0.25">
      <c r="A13" s="408">
        <v>11212</v>
      </c>
      <c r="B13" s="409" t="s">
        <v>213</v>
      </c>
      <c r="C13" s="410">
        <v>19903301</v>
      </c>
      <c r="D13" s="411" t="s">
        <v>214</v>
      </c>
    </row>
    <row r="14" spans="1:5" x14ac:dyDescent="0.25">
      <c r="A14" s="408"/>
      <c r="B14" s="409"/>
      <c r="C14" s="410"/>
      <c r="D14" s="411"/>
    </row>
    <row r="15" spans="1:5" x14ac:dyDescent="0.25">
      <c r="A15" s="189">
        <v>128</v>
      </c>
      <c r="B15" s="273" t="s">
        <v>724</v>
      </c>
      <c r="C15" s="412">
        <v>1003780822</v>
      </c>
      <c r="D15" s="413" t="s">
        <v>182</v>
      </c>
      <c r="E15" s="483">
        <f>C15-'TB12.22'!G8</f>
        <v>0</v>
      </c>
    </row>
    <row r="16" spans="1:5" x14ac:dyDescent="0.25">
      <c r="A16" s="414"/>
      <c r="B16" s="275"/>
      <c r="C16" s="415"/>
      <c r="D16" s="416"/>
    </row>
    <row r="17" spans="1:5" x14ac:dyDescent="0.25">
      <c r="A17" s="189">
        <v>131</v>
      </c>
      <c r="B17" s="273" t="s">
        <v>488</v>
      </c>
      <c r="C17" s="417">
        <v>504581315</v>
      </c>
      <c r="D17" s="418" t="s">
        <v>725</v>
      </c>
      <c r="E17" s="483">
        <f>C17-'TB12.22'!G10</f>
        <v>0</v>
      </c>
    </row>
    <row r="18" spans="1:5" x14ac:dyDescent="0.25">
      <c r="A18" s="414"/>
      <c r="B18" s="275"/>
      <c r="C18" s="415"/>
      <c r="D18" s="416"/>
    </row>
    <row r="19" spans="1:5" x14ac:dyDescent="0.25">
      <c r="A19" s="189">
        <v>133</v>
      </c>
      <c r="B19" s="273" t="s">
        <v>488</v>
      </c>
      <c r="C19" s="417">
        <v>1025792583</v>
      </c>
      <c r="D19" s="418" t="s">
        <v>208</v>
      </c>
    </row>
    <row r="20" spans="1:5" s="28" customFormat="1" x14ac:dyDescent="0.25">
      <c r="A20" s="414"/>
      <c r="B20" s="275" t="s">
        <v>489</v>
      </c>
      <c r="C20" s="419"/>
      <c r="D20" s="277"/>
    </row>
    <row r="21" spans="1:5" ht="39.6" x14ac:dyDescent="0.25">
      <c r="A21" s="189"/>
      <c r="B21" s="271" t="s">
        <v>400</v>
      </c>
      <c r="C21" s="420"/>
      <c r="D21" s="421"/>
    </row>
    <row r="22" spans="1:5" x14ac:dyDescent="0.25">
      <c r="A22" s="189"/>
      <c r="B22" s="420"/>
      <c r="C22" s="603"/>
      <c r="D22" s="604"/>
    </row>
    <row r="23" spans="1:5" x14ac:dyDescent="0.25">
      <c r="A23" s="189">
        <v>1388</v>
      </c>
      <c r="B23" s="273" t="s">
        <v>693</v>
      </c>
      <c r="C23" s="417">
        <v>0</v>
      </c>
      <c r="D23" s="422" t="s">
        <v>726</v>
      </c>
      <c r="E23" s="483">
        <f>C23-'TB12.22'!G17</f>
        <v>0</v>
      </c>
    </row>
    <row r="24" spans="1:5" x14ac:dyDescent="0.25">
      <c r="A24" s="189"/>
      <c r="B24" s="273"/>
      <c r="C24" s="417"/>
      <c r="D24" s="418"/>
    </row>
    <row r="25" spans="1:5" s="23" customFormat="1" x14ac:dyDescent="0.25">
      <c r="A25" s="189">
        <v>242</v>
      </c>
      <c r="B25" s="273" t="s">
        <v>585</v>
      </c>
      <c r="C25" s="417">
        <v>204018804</v>
      </c>
      <c r="D25" s="411" t="s">
        <v>182</v>
      </c>
      <c r="E25" s="484">
        <f>C25-'TB12.22'!G28</f>
        <v>0</v>
      </c>
    </row>
    <row r="26" spans="1:5" s="23" customFormat="1" x14ac:dyDescent="0.25">
      <c r="A26" s="189"/>
      <c r="B26" s="273"/>
      <c r="C26" s="417"/>
      <c r="D26" s="418"/>
    </row>
    <row r="27" spans="1:5" x14ac:dyDescent="0.25">
      <c r="A27" s="189" t="s">
        <v>219</v>
      </c>
      <c r="B27" s="273" t="s">
        <v>182</v>
      </c>
      <c r="C27" s="412"/>
      <c r="D27" s="418"/>
    </row>
    <row r="28" spans="1:5" x14ac:dyDescent="0.25">
      <c r="A28" s="189"/>
      <c r="B28" s="273"/>
      <c r="C28" s="412"/>
      <c r="D28" s="418"/>
    </row>
    <row r="29" spans="1:5" ht="26.4" x14ac:dyDescent="0.25">
      <c r="A29" s="189">
        <v>244</v>
      </c>
      <c r="B29" s="273" t="s">
        <v>202</v>
      </c>
      <c r="C29" s="423">
        <v>27312000</v>
      </c>
      <c r="D29" s="418" t="s">
        <v>150</v>
      </c>
      <c r="E29" s="483">
        <f>C29-'TB7.22'!G31</f>
        <v>0</v>
      </c>
    </row>
    <row r="30" spans="1:5" x14ac:dyDescent="0.25">
      <c r="A30" s="189"/>
      <c r="B30" s="273"/>
      <c r="C30" s="423"/>
      <c r="D30" s="418"/>
    </row>
    <row r="31" spans="1:5" x14ac:dyDescent="0.25">
      <c r="A31" s="189">
        <v>331</v>
      </c>
      <c r="B31" s="273" t="s">
        <v>203</v>
      </c>
      <c r="C31" s="423">
        <f>SUM(C32:C34)</f>
        <v>17230963</v>
      </c>
      <c r="D31" s="424" t="s">
        <v>182</v>
      </c>
      <c r="E31" s="483">
        <f>C31-'TB12.22'!H32</f>
        <v>0</v>
      </c>
    </row>
    <row r="32" spans="1:5" x14ac:dyDescent="0.25">
      <c r="A32" s="414"/>
      <c r="B32" s="275" t="s">
        <v>420</v>
      </c>
      <c r="C32" s="419"/>
      <c r="D32" s="277"/>
    </row>
    <row r="33" spans="1:6" x14ac:dyDescent="0.25">
      <c r="A33" s="414"/>
      <c r="B33" s="275" t="s">
        <v>421</v>
      </c>
      <c r="C33" s="419">
        <v>13679280</v>
      </c>
      <c r="D33" s="277" t="s">
        <v>729</v>
      </c>
    </row>
    <row r="34" spans="1:6" x14ac:dyDescent="0.25">
      <c r="A34" s="414"/>
      <c r="B34" s="275" t="s">
        <v>227</v>
      </c>
      <c r="C34" s="419">
        <v>3551683</v>
      </c>
      <c r="D34" s="277" t="s">
        <v>730</v>
      </c>
    </row>
    <row r="35" spans="1:6" x14ac:dyDescent="0.25">
      <c r="A35" s="414"/>
      <c r="B35" s="273" t="s">
        <v>492</v>
      </c>
      <c r="C35" s="425">
        <f>SUM(C36:C37)</f>
        <v>45144138</v>
      </c>
      <c r="D35" s="426" t="s">
        <v>182</v>
      </c>
      <c r="E35" s="462">
        <f>C35-'TB12.22'!G32</f>
        <v>0</v>
      </c>
    </row>
    <row r="36" spans="1:6" x14ac:dyDescent="0.25">
      <c r="A36" s="414"/>
      <c r="B36" s="275" t="s">
        <v>707</v>
      </c>
      <c r="C36" s="427">
        <v>45000000</v>
      </c>
      <c r="D36" s="277"/>
      <c r="F36" s="462"/>
    </row>
    <row r="37" spans="1:6" ht="26.4" x14ac:dyDescent="0.25">
      <c r="A37" s="414"/>
      <c r="B37" s="275" t="s">
        <v>422</v>
      </c>
      <c r="C37" s="427">
        <v>144138</v>
      </c>
      <c r="D37" s="277"/>
      <c r="F37" s="462"/>
    </row>
    <row r="38" spans="1:6" x14ac:dyDescent="0.25">
      <c r="A38" s="414"/>
      <c r="B38" s="275"/>
      <c r="C38" s="428"/>
      <c r="D38" s="277"/>
    </row>
    <row r="39" spans="1:6" x14ac:dyDescent="0.25">
      <c r="A39" s="189">
        <v>3334</v>
      </c>
      <c r="B39" s="273" t="s">
        <v>208</v>
      </c>
      <c r="C39" s="425"/>
      <c r="D39" s="418" t="s">
        <v>728</v>
      </c>
    </row>
    <row r="40" spans="1:6" x14ac:dyDescent="0.25">
      <c r="A40" s="408"/>
      <c r="B40" s="271"/>
      <c r="C40" s="390"/>
      <c r="D40" s="429"/>
    </row>
    <row r="41" spans="1:6" x14ac:dyDescent="0.25">
      <c r="A41" s="189">
        <v>3335</v>
      </c>
      <c r="B41" s="273"/>
      <c r="C41" s="430">
        <f>SUM(C42:C48)</f>
        <v>11278295</v>
      </c>
      <c r="D41" s="426" t="s">
        <v>182</v>
      </c>
      <c r="E41" s="462">
        <f>C41-'TB12.22'!H38</f>
        <v>0</v>
      </c>
    </row>
    <row r="42" spans="1:6" x14ac:dyDescent="0.25">
      <c r="A42" s="408"/>
      <c r="B42" s="409" t="s">
        <v>527</v>
      </c>
      <c r="C42" s="410">
        <v>1607918</v>
      </c>
      <c r="D42" s="411" t="s">
        <v>695</v>
      </c>
    </row>
    <row r="43" spans="1:6" x14ac:dyDescent="0.25">
      <c r="A43" s="408"/>
      <c r="B43" s="409" t="s">
        <v>526</v>
      </c>
      <c r="C43" s="410">
        <v>1869106</v>
      </c>
      <c r="D43" s="411" t="s">
        <v>695</v>
      </c>
    </row>
    <row r="44" spans="1:6" x14ac:dyDescent="0.25">
      <c r="A44" s="408"/>
      <c r="B44" s="409" t="s">
        <v>525</v>
      </c>
      <c r="C44" s="410">
        <v>2605430</v>
      </c>
      <c r="D44" s="411" t="s">
        <v>695</v>
      </c>
    </row>
    <row r="45" spans="1:6" x14ac:dyDescent="0.25">
      <c r="A45" s="408"/>
      <c r="B45" s="409" t="s">
        <v>541</v>
      </c>
      <c r="C45" s="410">
        <v>5195841</v>
      </c>
      <c r="D45" s="411" t="s">
        <v>727</v>
      </c>
    </row>
    <row r="46" spans="1:6" x14ac:dyDescent="0.25">
      <c r="A46" s="408"/>
      <c r="B46" s="409"/>
      <c r="C46" s="410"/>
      <c r="D46" s="411"/>
    </row>
    <row r="47" spans="1:6" x14ac:dyDescent="0.25">
      <c r="A47" s="408"/>
      <c r="B47" s="409"/>
      <c r="C47" s="410"/>
      <c r="D47" s="411"/>
    </row>
    <row r="48" spans="1:6" x14ac:dyDescent="0.25">
      <c r="A48" s="408"/>
      <c r="B48" s="409"/>
      <c r="C48" s="410"/>
      <c r="D48" s="411"/>
    </row>
    <row r="49" spans="1:5" x14ac:dyDescent="0.25">
      <c r="A49" s="189">
        <v>334</v>
      </c>
      <c r="B49" s="273" t="s">
        <v>655</v>
      </c>
      <c r="C49" s="431">
        <v>205303008</v>
      </c>
      <c r="D49" s="426" t="s">
        <v>713</v>
      </c>
      <c r="E49" s="462">
        <f>C49-'TB12.22'!H39</f>
        <v>20000000</v>
      </c>
    </row>
    <row r="50" spans="1:5" x14ac:dyDescent="0.25">
      <c r="A50" s="408"/>
      <c r="B50" s="409"/>
      <c r="C50" s="410"/>
      <c r="D50" s="411"/>
    </row>
    <row r="51" spans="1:5" x14ac:dyDescent="0.25">
      <c r="A51" s="189">
        <v>335</v>
      </c>
      <c r="B51" s="273" t="s">
        <v>586</v>
      </c>
      <c r="C51" s="431">
        <f>SUM(C52:C59)</f>
        <v>72768154</v>
      </c>
      <c r="D51" s="411"/>
      <c r="E51" s="462">
        <f>C51-'TB12.22'!H41</f>
        <v>0</v>
      </c>
    </row>
    <row r="52" spans="1:5" ht="26.4" x14ac:dyDescent="0.25">
      <c r="A52" s="189"/>
      <c r="B52" s="275" t="s">
        <v>422</v>
      </c>
      <c r="C52" s="427">
        <v>31412</v>
      </c>
      <c r="D52" s="411" t="s">
        <v>737</v>
      </c>
    </row>
    <row r="53" spans="1:5" x14ac:dyDescent="0.25">
      <c r="A53" s="189"/>
      <c r="B53" s="275" t="s">
        <v>736</v>
      </c>
      <c r="C53" s="427">
        <v>36000000</v>
      </c>
      <c r="D53" s="411" t="s">
        <v>738</v>
      </c>
    </row>
    <row r="54" spans="1:5" x14ac:dyDescent="0.25">
      <c r="A54" s="189"/>
      <c r="B54" s="275" t="s">
        <v>423</v>
      </c>
      <c r="C54" s="427">
        <v>9293742</v>
      </c>
      <c r="D54" s="411" t="s">
        <v>739</v>
      </c>
    </row>
    <row r="55" spans="1:5" x14ac:dyDescent="0.25">
      <c r="A55" s="189"/>
      <c r="B55" s="275" t="s">
        <v>421</v>
      </c>
      <c r="C55" s="427">
        <v>12666000</v>
      </c>
      <c r="D55" s="411" t="s">
        <v>740</v>
      </c>
    </row>
    <row r="56" spans="1:5" x14ac:dyDescent="0.25">
      <c r="A56" s="189"/>
      <c r="B56" s="275" t="s">
        <v>421</v>
      </c>
      <c r="C56" s="427">
        <v>2111000</v>
      </c>
      <c r="D56" s="411" t="s">
        <v>741</v>
      </c>
    </row>
    <row r="57" spans="1:5" x14ac:dyDescent="0.25">
      <c r="A57" s="189"/>
      <c r="B57" s="275" t="s">
        <v>421</v>
      </c>
      <c r="C57" s="427">
        <v>12666000</v>
      </c>
      <c r="D57" s="411" t="s">
        <v>742</v>
      </c>
    </row>
    <row r="58" spans="1:5" x14ac:dyDescent="0.25">
      <c r="A58" s="414"/>
      <c r="B58" s="275"/>
      <c r="C58" s="433"/>
      <c r="D58" s="434"/>
    </row>
    <row r="59" spans="1:5" x14ac:dyDescent="0.25">
      <c r="A59" s="414"/>
      <c r="B59" s="275"/>
      <c r="C59" s="433"/>
      <c r="D59" s="434"/>
    </row>
    <row r="60" spans="1:5" x14ac:dyDescent="0.25">
      <c r="A60" s="189">
        <v>3382</v>
      </c>
      <c r="B60" s="273" t="s">
        <v>235</v>
      </c>
      <c r="C60" s="435">
        <f>SUM(C61:C61)</f>
        <v>2910200</v>
      </c>
      <c r="D60" s="436" t="s">
        <v>182</v>
      </c>
    </row>
    <row r="61" spans="1:5" x14ac:dyDescent="0.25">
      <c r="A61" s="414"/>
      <c r="B61" s="275" t="s">
        <v>543</v>
      </c>
      <c r="C61" s="433">
        <v>2910200</v>
      </c>
      <c r="D61" s="434"/>
    </row>
    <row r="62" spans="1:5" ht="15" customHeight="1" x14ac:dyDescent="0.25">
      <c r="A62" s="189" t="s">
        <v>171</v>
      </c>
      <c r="B62" s="273" t="s">
        <v>208</v>
      </c>
      <c r="C62" s="437"/>
      <c r="D62" s="411"/>
    </row>
    <row r="63" spans="1:5" x14ac:dyDescent="0.25">
      <c r="A63" s="408"/>
      <c r="B63" s="271"/>
      <c r="C63" s="438"/>
      <c r="D63" s="411"/>
    </row>
    <row r="64" spans="1:5" x14ac:dyDescent="0.25">
      <c r="A64" s="189">
        <v>3388</v>
      </c>
      <c r="B64" s="273" t="s">
        <v>431</v>
      </c>
      <c r="C64" s="425">
        <f>SUM(C65:C66)</f>
        <v>5530000</v>
      </c>
      <c r="D64" s="418" t="s">
        <v>182</v>
      </c>
    </row>
    <row r="65" spans="1:5" s="28" customFormat="1" x14ac:dyDescent="0.25">
      <c r="A65" s="414"/>
      <c r="B65" s="275" t="s">
        <v>544</v>
      </c>
      <c r="C65" s="439">
        <v>5530000</v>
      </c>
      <c r="D65" s="277"/>
    </row>
    <row r="66" spans="1:5" s="28" customFormat="1" x14ac:dyDescent="0.25">
      <c r="A66" s="414"/>
      <c r="B66" s="275"/>
      <c r="C66" s="440"/>
      <c r="D66" s="277"/>
    </row>
    <row r="67" spans="1:5" x14ac:dyDescent="0.25">
      <c r="A67" s="189"/>
      <c r="B67" s="273"/>
      <c r="C67" s="423"/>
      <c r="D67" s="418"/>
    </row>
    <row r="68" spans="1:5" x14ac:dyDescent="0.25">
      <c r="A68" s="189">
        <v>511</v>
      </c>
      <c r="B68" s="273" t="s">
        <v>545</v>
      </c>
      <c r="C68" s="441">
        <v>2889100</v>
      </c>
      <c r="D68" s="442">
        <v>506517012</v>
      </c>
      <c r="E68" s="485">
        <f>D68/C68</f>
        <v>175.32</v>
      </c>
    </row>
    <row r="69" spans="1:5" x14ac:dyDescent="0.25">
      <c r="A69" s="408"/>
      <c r="B69" s="271"/>
      <c r="C69" s="423"/>
      <c r="D69" s="418"/>
    </row>
    <row r="70" spans="1:5" x14ac:dyDescent="0.25">
      <c r="A70" s="189">
        <v>642</v>
      </c>
      <c r="B70" s="273" t="s">
        <v>182</v>
      </c>
      <c r="C70" s="423"/>
      <c r="D70" s="422" t="s">
        <v>731</v>
      </c>
    </row>
    <row r="71" spans="1:5" x14ac:dyDescent="0.25">
      <c r="A71" s="408"/>
      <c r="B71" s="271"/>
      <c r="C71" s="443"/>
      <c r="D71" s="444"/>
    </row>
    <row r="72" spans="1:5" x14ac:dyDescent="0.25">
      <c r="A72" s="189">
        <v>515</v>
      </c>
      <c r="B72" s="273" t="s">
        <v>615</v>
      </c>
      <c r="C72" s="425">
        <f>SUM(C73:C75)</f>
        <v>4692489</v>
      </c>
      <c r="D72" s="418"/>
    </row>
    <row r="73" spans="1:5" x14ac:dyDescent="0.25">
      <c r="A73" s="408"/>
      <c r="B73" s="271" t="s">
        <v>502</v>
      </c>
      <c r="C73" s="505">
        <v>24253</v>
      </c>
      <c r="D73" s="421" t="s">
        <v>129</v>
      </c>
    </row>
    <row r="74" spans="1:5" x14ac:dyDescent="0.25">
      <c r="A74" s="408"/>
      <c r="B74" s="271" t="s">
        <v>547</v>
      </c>
      <c r="C74" s="505">
        <v>2147688</v>
      </c>
      <c r="D74" s="421" t="s">
        <v>129</v>
      </c>
    </row>
    <row r="75" spans="1:5" x14ac:dyDescent="0.25">
      <c r="A75" s="408"/>
      <c r="B75" s="271" t="s">
        <v>503</v>
      </c>
      <c r="C75" s="505">
        <v>2520548</v>
      </c>
      <c r="D75" s="221" t="s">
        <v>726</v>
      </c>
    </row>
    <row r="76" spans="1:5" x14ac:dyDescent="0.25">
      <c r="A76" s="408"/>
      <c r="B76" s="271"/>
      <c r="C76" s="420"/>
      <c r="D76" s="421"/>
    </row>
    <row r="77" spans="1:5" x14ac:dyDescent="0.25">
      <c r="A77" s="189">
        <v>635</v>
      </c>
      <c r="B77" s="273" t="s">
        <v>615</v>
      </c>
      <c r="C77" s="423">
        <v>1935697</v>
      </c>
      <c r="D77" s="418" t="s">
        <v>743</v>
      </c>
    </row>
    <row r="78" spans="1:5" x14ac:dyDescent="0.25">
      <c r="A78" s="408"/>
      <c r="B78" s="271"/>
      <c r="C78" s="445"/>
      <c r="D78" s="504" t="s">
        <v>744</v>
      </c>
    </row>
    <row r="79" spans="1:5" ht="37.5" customHeight="1" x14ac:dyDescent="0.25">
      <c r="A79" s="189" t="s">
        <v>442</v>
      </c>
      <c r="B79" s="271"/>
      <c r="C79" s="605"/>
      <c r="D79" s="595"/>
    </row>
    <row r="80" spans="1:5" x14ac:dyDescent="0.25">
      <c r="A80" s="408"/>
      <c r="B80" s="271"/>
      <c r="C80" s="606"/>
      <c r="D80" s="607"/>
    </row>
    <row r="81" spans="1:4" ht="45.75" customHeight="1" x14ac:dyDescent="0.25">
      <c r="A81" s="408"/>
      <c r="B81" s="271"/>
      <c r="C81" s="594" t="s">
        <v>413</v>
      </c>
      <c r="D81" s="595"/>
    </row>
    <row r="82" spans="1:4" x14ac:dyDescent="0.25">
      <c r="A82" s="408"/>
      <c r="B82" s="271"/>
      <c r="C82" s="594" t="s">
        <v>412</v>
      </c>
      <c r="D82" s="595"/>
    </row>
    <row r="83" spans="1:4" ht="72" customHeight="1" thickBot="1" x14ac:dyDescent="0.3">
      <c r="A83" s="446"/>
      <c r="B83" s="447"/>
      <c r="C83" s="596" t="s">
        <v>415</v>
      </c>
      <c r="D83" s="597"/>
    </row>
    <row r="84" spans="1:4" ht="14.4" thickTop="1" x14ac:dyDescent="0.25"/>
  </sheetData>
  <mergeCells count="9">
    <mergeCell ref="C81:D81"/>
    <mergeCell ref="C82:D82"/>
    <mergeCell ref="C83:D83"/>
    <mergeCell ref="A5:B7"/>
    <mergeCell ref="C9:D9"/>
    <mergeCell ref="C10:D10"/>
    <mergeCell ref="C22:D22"/>
    <mergeCell ref="C79:D79"/>
    <mergeCell ref="C80:D80"/>
  </mergeCells>
  <pageMargins left="0.7" right="0.7" top="0.75" bottom="0.75" header="0.3" footer="0.3"/>
  <pageSetup paperSize="9" scale="67" orientation="portrait"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12"/>
  <dimension ref="A1:H152"/>
  <sheetViews>
    <sheetView topLeftCell="A121" workbookViewId="0"/>
  </sheetViews>
  <sheetFormatPr defaultColWidth="9.09765625" defaultRowHeight="13.8" x14ac:dyDescent="0.25"/>
  <cols>
    <col min="1" max="1" width="4.3984375" style="21" customWidth="1"/>
    <col min="2" max="2" width="10.09765625" style="22" customWidth="1"/>
    <col min="3" max="3" width="72.296875" style="23" customWidth="1"/>
    <col min="4" max="4" width="19.8984375" style="22" customWidth="1"/>
    <col min="5" max="5" width="26.296875" style="48" customWidth="1"/>
    <col min="6" max="6" width="18.69921875" style="22" customWidth="1"/>
    <col min="7" max="7" width="19.59765625" style="22" customWidth="1"/>
    <col min="8" max="16384" width="9.09765625" style="22"/>
  </cols>
  <sheetData>
    <row r="1" spans="1:8" x14ac:dyDescent="0.25">
      <c r="A1" s="21" t="s">
        <v>0</v>
      </c>
      <c r="B1" s="1"/>
      <c r="C1" s="2"/>
      <c r="D1" s="3"/>
    </row>
    <row r="2" spans="1:8" ht="17.399999999999999" x14ac:dyDescent="0.25">
      <c r="A2" s="672" t="s">
        <v>1</v>
      </c>
      <c r="B2" s="672"/>
      <c r="C2" s="672"/>
      <c r="D2" s="672"/>
      <c r="E2" s="672"/>
      <c r="F2" s="672"/>
      <c r="G2" s="672"/>
      <c r="H2" s="21"/>
    </row>
    <row r="3" spans="1:8" ht="14.4" x14ac:dyDescent="0.25">
      <c r="A3" s="673" t="s">
        <v>135</v>
      </c>
      <c r="B3" s="673"/>
      <c r="C3" s="673"/>
      <c r="D3" s="673"/>
      <c r="E3" s="673"/>
      <c r="F3" s="673"/>
      <c r="G3" s="673"/>
    </row>
    <row r="4" spans="1:8" ht="14.25" customHeight="1" x14ac:dyDescent="0.25">
      <c r="A4" s="1"/>
      <c r="B4" s="4"/>
      <c r="D4" s="5"/>
    </row>
    <row r="5" spans="1:8" ht="14.4" x14ac:dyDescent="0.25">
      <c r="A5" s="1"/>
      <c r="B5" s="4"/>
      <c r="F5" s="30" t="s">
        <v>2</v>
      </c>
      <c r="G5" s="31" t="s">
        <v>132</v>
      </c>
    </row>
    <row r="6" spans="1:8" ht="14.4" x14ac:dyDescent="0.25">
      <c r="A6" s="1"/>
      <c r="B6" s="1"/>
      <c r="C6" s="4"/>
      <c r="F6" s="32" t="s">
        <v>3</v>
      </c>
      <c r="G6" s="33" t="s">
        <v>127</v>
      </c>
    </row>
    <row r="7" spans="1:8" ht="14.4" x14ac:dyDescent="0.25">
      <c r="A7" s="1"/>
      <c r="B7" s="1"/>
      <c r="C7" s="4"/>
      <c r="F7" s="32" t="s">
        <v>4</v>
      </c>
      <c r="G7" s="33"/>
    </row>
    <row r="8" spans="1:8" ht="14.4" x14ac:dyDescent="0.25">
      <c r="A8" s="6"/>
      <c r="B8" s="7"/>
      <c r="C8" s="4"/>
      <c r="F8" s="32" t="s">
        <v>5</v>
      </c>
      <c r="G8" s="33" t="s">
        <v>128</v>
      </c>
    </row>
    <row r="9" spans="1:8" x14ac:dyDescent="0.25">
      <c r="A9" s="8"/>
      <c r="B9" s="8"/>
      <c r="C9" s="2"/>
      <c r="D9" s="3"/>
      <c r="F9" s="34" t="s">
        <v>31</v>
      </c>
      <c r="G9" s="69">
        <v>44317</v>
      </c>
    </row>
    <row r="10" spans="1:8" x14ac:dyDescent="0.25">
      <c r="A10" s="8"/>
      <c r="B10" s="8"/>
      <c r="C10" s="2"/>
      <c r="D10" s="3"/>
      <c r="F10" s="34" t="s">
        <v>32</v>
      </c>
      <c r="G10" s="70">
        <v>44368</v>
      </c>
    </row>
    <row r="11" spans="1:8" x14ac:dyDescent="0.25">
      <c r="A11" s="8"/>
      <c r="B11" s="8"/>
      <c r="C11" s="2"/>
      <c r="D11" s="3"/>
      <c r="E11" s="49"/>
      <c r="F11" s="3"/>
    </row>
    <row r="12" spans="1:8" x14ac:dyDescent="0.25">
      <c r="A12" s="674" t="s">
        <v>6</v>
      </c>
      <c r="B12" s="675" t="s">
        <v>7</v>
      </c>
      <c r="C12" s="675" t="s">
        <v>8</v>
      </c>
      <c r="D12" s="676" t="s">
        <v>33</v>
      </c>
      <c r="E12" s="676"/>
      <c r="F12" s="676"/>
      <c r="G12" s="676"/>
    </row>
    <row r="13" spans="1:8" x14ac:dyDescent="0.25">
      <c r="A13" s="674"/>
      <c r="B13" s="675"/>
      <c r="C13" s="675"/>
      <c r="D13" s="9" t="str">
        <f>F5</f>
        <v>Maker (PIC)</v>
      </c>
      <c r="E13" s="10" t="str">
        <f>F6</f>
        <v>Sen 1</v>
      </c>
      <c r="F13" s="10" t="str">
        <f>F7</f>
        <v>Sen 2</v>
      </c>
      <c r="G13" s="10" t="str">
        <f>F8</f>
        <v>Manager</v>
      </c>
    </row>
    <row r="14" spans="1:8" s="68" customFormat="1" ht="13.5" customHeight="1" x14ac:dyDescent="0.25">
      <c r="A14" s="11">
        <v>1</v>
      </c>
      <c r="B14" s="12">
        <v>2</v>
      </c>
      <c r="C14" s="12">
        <v>3</v>
      </c>
      <c r="D14" s="13">
        <v>4</v>
      </c>
      <c r="E14" s="67">
        <v>5</v>
      </c>
      <c r="F14" s="14">
        <v>6</v>
      </c>
      <c r="G14" s="14">
        <v>7</v>
      </c>
    </row>
    <row r="15" spans="1:8" s="41" customFormat="1" ht="27.6" x14ac:dyDescent="0.25">
      <c r="A15" s="671">
        <v>1</v>
      </c>
      <c r="B15" s="654">
        <v>111</v>
      </c>
      <c r="C15" s="38" t="s">
        <v>35</v>
      </c>
      <c r="D15" s="39"/>
      <c r="E15" s="40"/>
      <c r="F15" s="39"/>
      <c r="G15" s="39"/>
    </row>
    <row r="16" spans="1:8" s="44" customFormat="1" x14ac:dyDescent="0.25">
      <c r="A16" s="671"/>
      <c r="B16" s="654"/>
      <c r="C16" s="38" t="s">
        <v>37</v>
      </c>
      <c r="D16" s="42"/>
      <c r="E16" s="50"/>
      <c r="F16" s="43"/>
      <c r="G16" s="43"/>
    </row>
    <row r="17" spans="1:7" s="44" customFormat="1" x14ac:dyDescent="0.25">
      <c r="A17" s="671"/>
      <c r="B17" s="654"/>
      <c r="C17" s="38" t="s">
        <v>36</v>
      </c>
      <c r="D17" s="42"/>
      <c r="E17" s="50"/>
      <c r="F17" s="43"/>
      <c r="G17" s="43"/>
    </row>
    <row r="18" spans="1:7" s="44" customFormat="1" x14ac:dyDescent="0.25">
      <c r="A18" s="671"/>
      <c r="B18" s="654"/>
      <c r="C18" s="38" t="s">
        <v>38</v>
      </c>
      <c r="D18" s="42"/>
      <c r="E18" s="50"/>
      <c r="F18" s="43"/>
      <c r="G18" s="43"/>
    </row>
    <row r="19" spans="1:7" s="44" customFormat="1" ht="27.6" x14ac:dyDescent="0.25">
      <c r="A19" s="671"/>
      <c r="B19" s="654"/>
      <c r="C19" s="45" t="s">
        <v>58</v>
      </c>
      <c r="D19" s="42"/>
      <c r="E19" s="50"/>
      <c r="F19" s="43"/>
      <c r="G19" s="43"/>
    </row>
    <row r="20" spans="1:7" s="25" customFormat="1" ht="27.6" x14ac:dyDescent="0.25">
      <c r="A20" s="648">
        <v>2</v>
      </c>
      <c r="B20" s="649">
        <v>112</v>
      </c>
      <c r="C20" s="15" t="s">
        <v>42</v>
      </c>
      <c r="D20" s="16"/>
      <c r="E20" s="51"/>
      <c r="F20" s="24"/>
      <c r="G20" s="24"/>
    </row>
    <row r="21" spans="1:7" s="25" customFormat="1" x14ac:dyDescent="0.25">
      <c r="A21" s="648"/>
      <c r="B21" s="649"/>
      <c r="C21" s="15" t="s">
        <v>39</v>
      </c>
      <c r="D21" s="16"/>
      <c r="E21" s="51" t="s">
        <v>136</v>
      </c>
      <c r="F21" s="24"/>
      <c r="G21" s="24"/>
    </row>
    <row r="22" spans="1:7" s="25" customFormat="1" ht="27.6" x14ac:dyDescent="0.25">
      <c r="A22" s="648"/>
      <c r="B22" s="649"/>
      <c r="C22" s="15" t="s">
        <v>40</v>
      </c>
      <c r="D22" s="16"/>
      <c r="E22" s="51" t="s">
        <v>137</v>
      </c>
      <c r="F22" s="24"/>
      <c r="G22" s="24"/>
    </row>
    <row r="23" spans="1:7" s="25" customFormat="1" ht="27.6" x14ac:dyDescent="0.25">
      <c r="A23" s="648"/>
      <c r="B23" s="649"/>
      <c r="C23" s="15" t="s">
        <v>41</v>
      </c>
      <c r="D23" s="16"/>
      <c r="E23" s="51" t="s">
        <v>137</v>
      </c>
      <c r="F23" s="24"/>
      <c r="G23" s="24"/>
    </row>
    <row r="24" spans="1:7" s="25" customFormat="1" ht="41.4" x14ac:dyDescent="0.25">
      <c r="A24" s="648"/>
      <c r="B24" s="649"/>
      <c r="C24" s="15" t="s">
        <v>59</v>
      </c>
      <c r="D24" s="16"/>
      <c r="E24" s="51" t="s">
        <v>138</v>
      </c>
      <c r="F24" s="24"/>
      <c r="G24" s="24"/>
    </row>
    <row r="25" spans="1:7" s="25" customFormat="1" ht="41.4" x14ac:dyDescent="0.25">
      <c r="A25" s="648"/>
      <c r="B25" s="649"/>
      <c r="C25" s="15" t="s">
        <v>43</v>
      </c>
      <c r="D25" s="16"/>
      <c r="E25" s="51" t="s">
        <v>137</v>
      </c>
      <c r="F25" s="24"/>
      <c r="G25" s="24"/>
    </row>
    <row r="26" spans="1:7" s="25" customFormat="1" ht="27.6" x14ac:dyDescent="0.25">
      <c r="A26" s="655">
        <v>3</v>
      </c>
      <c r="B26" s="650">
        <v>128</v>
      </c>
      <c r="C26" s="15" t="s">
        <v>44</v>
      </c>
      <c r="D26" s="16"/>
      <c r="E26" s="51"/>
      <c r="F26" s="24"/>
      <c r="G26" s="24"/>
    </row>
    <row r="27" spans="1:7" s="25" customFormat="1" x14ac:dyDescent="0.25">
      <c r="A27" s="662"/>
      <c r="B27" s="652"/>
      <c r="C27" s="15" t="s">
        <v>45</v>
      </c>
      <c r="D27" s="16"/>
      <c r="E27" s="51" t="s">
        <v>139</v>
      </c>
      <c r="F27" s="24"/>
      <c r="G27" s="24"/>
    </row>
    <row r="28" spans="1:7" s="25" customFormat="1" ht="27.6" x14ac:dyDescent="0.25">
      <c r="A28" s="670">
        <v>4</v>
      </c>
      <c r="B28" s="649">
        <v>131</v>
      </c>
      <c r="C28" s="15" t="s">
        <v>46</v>
      </c>
      <c r="D28" s="16"/>
      <c r="E28" s="51" t="s">
        <v>139</v>
      </c>
      <c r="F28" s="24"/>
      <c r="G28" s="24"/>
    </row>
    <row r="29" spans="1:7" s="25" customFormat="1" x14ac:dyDescent="0.25">
      <c r="A29" s="670"/>
      <c r="B29" s="649"/>
      <c r="C29" s="15" t="s">
        <v>47</v>
      </c>
      <c r="D29" s="16"/>
      <c r="E29" s="51" t="s">
        <v>129</v>
      </c>
      <c r="F29" s="24"/>
      <c r="G29" s="24"/>
    </row>
    <row r="30" spans="1:7" s="25" customFormat="1" x14ac:dyDescent="0.25">
      <c r="A30" s="670"/>
      <c r="B30" s="649"/>
      <c r="C30" s="15" t="s">
        <v>36</v>
      </c>
      <c r="D30" s="16"/>
      <c r="E30" s="51" t="s">
        <v>140</v>
      </c>
      <c r="F30" s="24"/>
      <c r="G30" s="24"/>
    </row>
    <row r="31" spans="1:7" s="25" customFormat="1" x14ac:dyDescent="0.25">
      <c r="A31" s="670"/>
      <c r="B31" s="649"/>
      <c r="C31" s="15" t="s">
        <v>48</v>
      </c>
      <c r="D31" s="16"/>
      <c r="E31" s="51" t="s">
        <v>129</v>
      </c>
      <c r="F31" s="24"/>
      <c r="G31" s="24"/>
    </row>
    <row r="32" spans="1:7" s="25" customFormat="1" x14ac:dyDescent="0.25">
      <c r="A32" s="670"/>
      <c r="B32" s="649"/>
      <c r="C32" s="15" t="s">
        <v>9</v>
      </c>
      <c r="D32" s="16"/>
      <c r="E32" s="51" t="s">
        <v>141</v>
      </c>
      <c r="F32" s="24"/>
      <c r="G32" s="24"/>
    </row>
    <row r="33" spans="1:7" s="25" customFormat="1" ht="41.4" x14ac:dyDescent="0.25">
      <c r="A33" s="670"/>
      <c r="B33" s="649"/>
      <c r="C33" s="26" t="s">
        <v>49</v>
      </c>
      <c r="D33" s="16"/>
      <c r="E33" s="51" t="s">
        <v>142</v>
      </c>
      <c r="F33" s="24"/>
      <c r="G33" s="24"/>
    </row>
    <row r="34" spans="1:7" s="25" customFormat="1" x14ac:dyDescent="0.25">
      <c r="A34" s="670"/>
      <c r="B34" s="649"/>
      <c r="C34" s="20" t="s">
        <v>52</v>
      </c>
      <c r="D34" s="16"/>
      <c r="E34" s="51" t="s">
        <v>129</v>
      </c>
      <c r="F34" s="24"/>
      <c r="G34" s="24"/>
    </row>
    <row r="35" spans="1:7" s="25" customFormat="1" ht="27.6" x14ac:dyDescent="0.25">
      <c r="A35" s="670"/>
      <c r="B35" s="649"/>
      <c r="C35" s="20" t="s">
        <v>50</v>
      </c>
      <c r="D35" s="16"/>
      <c r="E35" s="51" t="s">
        <v>137</v>
      </c>
      <c r="F35" s="24"/>
      <c r="G35" s="24"/>
    </row>
    <row r="36" spans="1:7" s="25" customFormat="1" x14ac:dyDescent="0.25">
      <c r="A36" s="670"/>
      <c r="B36" s="649"/>
      <c r="C36" s="20" t="s">
        <v>51</v>
      </c>
      <c r="D36" s="16"/>
      <c r="E36" s="51" t="s">
        <v>129</v>
      </c>
      <c r="F36" s="24"/>
      <c r="G36" s="24"/>
    </row>
    <row r="37" spans="1:7" s="25" customFormat="1" ht="27.6" x14ac:dyDescent="0.25">
      <c r="A37" s="670"/>
      <c r="B37" s="649"/>
      <c r="C37" s="26" t="s">
        <v>53</v>
      </c>
      <c r="D37" s="16"/>
      <c r="E37" s="51" t="s">
        <v>143</v>
      </c>
      <c r="F37" s="24"/>
      <c r="G37" s="24"/>
    </row>
    <row r="38" spans="1:7" s="25" customFormat="1" ht="27.6" x14ac:dyDescent="0.25">
      <c r="A38" s="670"/>
      <c r="B38" s="649"/>
      <c r="C38" s="15" t="s">
        <v>40</v>
      </c>
      <c r="D38" s="16"/>
      <c r="E38" s="51" t="s">
        <v>144</v>
      </c>
      <c r="F38" s="24"/>
      <c r="G38" s="24"/>
    </row>
    <row r="39" spans="1:7" s="25" customFormat="1" ht="27.6" x14ac:dyDescent="0.25">
      <c r="A39" s="670"/>
      <c r="B39" s="649"/>
      <c r="C39" s="15" t="s">
        <v>41</v>
      </c>
      <c r="D39" s="16"/>
      <c r="E39" s="51" t="s">
        <v>137</v>
      </c>
      <c r="F39" s="24"/>
      <c r="G39" s="24"/>
    </row>
    <row r="40" spans="1:7" s="25" customFormat="1" x14ac:dyDescent="0.25">
      <c r="A40" s="648">
        <v>5</v>
      </c>
      <c r="B40" s="649">
        <v>133</v>
      </c>
      <c r="C40" s="15" t="s">
        <v>54</v>
      </c>
      <c r="D40" s="16"/>
      <c r="E40" s="51" t="s">
        <v>129</v>
      </c>
      <c r="F40" s="24"/>
      <c r="G40" s="24"/>
    </row>
    <row r="41" spans="1:7" s="25" customFormat="1" ht="236.4" x14ac:dyDescent="0.25">
      <c r="A41" s="648"/>
      <c r="B41" s="649"/>
      <c r="C41" s="15" t="s">
        <v>64</v>
      </c>
      <c r="D41" s="16"/>
      <c r="E41" s="51" t="s">
        <v>145</v>
      </c>
      <c r="F41" s="24"/>
      <c r="G41" s="24"/>
    </row>
    <row r="42" spans="1:7" s="28" customFormat="1" x14ac:dyDescent="0.25">
      <c r="A42" s="655">
        <v>6</v>
      </c>
      <c r="B42" s="650">
        <v>138</v>
      </c>
      <c r="C42" s="15" t="s">
        <v>57</v>
      </c>
      <c r="D42" s="15"/>
      <c r="E42" s="52" t="s">
        <v>129</v>
      </c>
      <c r="F42" s="27"/>
      <c r="G42" s="27"/>
    </row>
    <row r="43" spans="1:7" s="28" customFormat="1" x14ac:dyDescent="0.25">
      <c r="A43" s="656"/>
      <c r="B43" s="651"/>
      <c r="C43" s="15" t="s">
        <v>36</v>
      </c>
      <c r="D43" s="15"/>
      <c r="E43" s="52" t="s">
        <v>140</v>
      </c>
      <c r="F43" s="27"/>
      <c r="G43" s="27"/>
    </row>
    <row r="44" spans="1:7" s="28" customFormat="1" x14ac:dyDescent="0.25">
      <c r="A44" s="656"/>
      <c r="B44" s="651"/>
      <c r="C44" s="15" t="s">
        <v>56</v>
      </c>
      <c r="D44" s="15"/>
      <c r="E44" s="52" t="s">
        <v>129</v>
      </c>
      <c r="F44" s="27"/>
      <c r="G44" s="27"/>
    </row>
    <row r="45" spans="1:7" s="28" customFormat="1" ht="41.4" x14ac:dyDescent="0.25">
      <c r="A45" s="656"/>
      <c r="B45" s="651"/>
      <c r="C45" s="17" t="s">
        <v>60</v>
      </c>
      <c r="D45" s="18"/>
      <c r="E45" s="52" t="s">
        <v>146</v>
      </c>
      <c r="F45" s="27"/>
      <c r="G45" s="27"/>
    </row>
    <row r="46" spans="1:7" s="28" customFormat="1" x14ac:dyDescent="0.25">
      <c r="A46" s="656"/>
      <c r="B46" s="651"/>
      <c r="C46" s="17" t="s">
        <v>55</v>
      </c>
      <c r="D46" s="18"/>
      <c r="E46" s="52"/>
      <c r="F46" s="27"/>
      <c r="G46" s="27"/>
    </row>
    <row r="47" spans="1:7" s="44" customFormat="1" x14ac:dyDescent="0.25">
      <c r="A47" s="653">
        <f>A42+1</f>
        <v>7</v>
      </c>
      <c r="B47" s="654">
        <v>141</v>
      </c>
      <c r="C47" s="38" t="s">
        <v>61</v>
      </c>
      <c r="D47" s="59"/>
      <c r="E47" s="50"/>
      <c r="F47" s="43"/>
      <c r="G47" s="43"/>
    </row>
    <row r="48" spans="1:7" s="44" customFormat="1" x14ac:dyDescent="0.25">
      <c r="A48" s="653"/>
      <c r="B48" s="654"/>
      <c r="C48" s="38" t="s">
        <v>36</v>
      </c>
      <c r="D48" s="59"/>
      <c r="E48" s="50"/>
      <c r="F48" s="43"/>
      <c r="G48" s="43"/>
    </row>
    <row r="49" spans="1:7" s="44" customFormat="1" x14ac:dyDescent="0.25">
      <c r="A49" s="653"/>
      <c r="B49" s="654"/>
      <c r="C49" s="38" t="s">
        <v>62</v>
      </c>
      <c r="D49" s="59"/>
      <c r="E49" s="50"/>
      <c r="F49" s="43"/>
      <c r="G49" s="43"/>
    </row>
    <row r="50" spans="1:7" s="44" customFormat="1" x14ac:dyDescent="0.25">
      <c r="A50" s="653"/>
      <c r="B50" s="654"/>
      <c r="C50" s="38" t="s">
        <v>63</v>
      </c>
      <c r="D50" s="59"/>
      <c r="E50" s="50"/>
      <c r="F50" s="43"/>
      <c r="G50" s="43"/>
    </row>
    <row r="51" spans="1:7" s="44" customFormat="1" ht="27.6" x14ac:dyDescent="0.25">
      <c r="A51" s="653">
        <v>8</v>
      </c>
      <c r="B51" s="654" t="s">
        <v>10</v>
      </c>
      <c r="C51" s="45" t="s">
        <v>67</v>
      </c>
      <c r="D51" s="59"/>
      <c r="E51" s="50"/>
      <c r="F51" s="43"/>
      <c r="G51" s="43"/>
    </row>
    <row r="52" spans="1:7" s="44" customFormat="1" x14ac:dyDescent="0.25">
      <c r="A52" s="653"/>
      <c r="B52" s="654"/>
      <c r="C52" s="45" t="s">
        <v>65</v>
      </c>
      <c r="D52" s="59"/>
      <c r="E52" s="50"/>
      <c r="F52" s="43"/>
      <c r="G52" s="43"/>
    </row>
    <row r="53" spans="1:7" s="44" customFormat="1" x14ac:dyDescent="0.25">
      <c r="A53" s="653"/>
      <c r="B53" s="654"/>
      <c r="C53" s="45" t="s">
        <v>102</v>
      </c>
      <c r="D53" s="59"/>
      <c r="E53" s="50"/>
      <c r="F53" s="43"/>
      <c r="G53" s="43"/>
    </row>
    <row r="54" spans="1:7" s="44" customFormat="1" ht="27.6" x14ac:dyDescent="0.25">
      <c r="A54" s="653"/>
      <c r="B54" s="654"/>
      <c r="C54" s="45" t="s">
        <v>66</v>
      </c>
      <c r="D54" s="59"/>
      <c r="E54" s="50"/>
      <c r="F54" s="43"/>
      <c r="G54" s="43"/>
    </row>
    <row r="55" spans="1:7" s="44" customFormat="1" x14ac:dyDescent="0.25">
      <c r="A55" s="653"/>
      <c r="B55" s="654"/>
      <c r="C55" s="38" t="s">
        <v>36</v>
      </c>
      <c r="D55" s="59"/>
      <c r="E55" s="50"/>
      <c r="F55" s="43"/>
      <c r="G55" s="43"/>
    </row>
    <row r="56" spans="1:7" s="44" customFormat="1" x14ac:dyDescent="0.25">
      <c r="A56" s="653"/>
      <c r="B56" s="654"/>
      <c r="C56" s="38" t="s">
        <v>12</v>
      </c>
      <c r="D56" s="59"/>
      <c r="E56" s="50"/>
      <c r="F56" s="43"/>
      <c r="G56" s="43"/>
    </row>
    <row r="57" spans="1:7" s="44" customFormat="1" x14ac:dyDescent="0.25">
      <c r="A57" s="653"/>
      <c r="B57" s="654"/>
      <c r="C57" s="38" t="s">
        <v>68</v>
      </c>
      <c r="D57" s="59"/>
      <c r="E57" s="50"/>
      <c r="F57" s="43"/>
      <c r="G57" s="43"/>
    </row>
    <row r="58" spans="1:7" s="44" customFormat="1" ht="27.6" x14ac:dyDescent="0.25">
      <c r="A58" s="653"/>
      <c r="B58" s="654"/>
      <c r="C58" s="38" t="s">
        <v>11</v>
      </c>
      <c r="D58" s="59"/>
      <c r="E58" s="50"/>
      <c r="F58" s="43"/>
      <c r="G58" s="43"/>
    </row>
    <row r="59" spans="1:7" s="44" customFormat="1" x14ac:dyDescent="0.25">
      <c r="A59" s="653"/>
      <c r="B59" s="654"/>
      <c r="C59" s="38" t="s">
        <v>70</v>
      </c>
      <c r="D59" s="59"/>
      <c r="E59" s="50"/>
      <c r="F59" s="43"/>
      <c r="G59" s="43"/>
    </row>
    <row r="60" spans="1:7" s="44" customFormat="1" ht="41.4" x14ac:dyDescent="0.25">
      <c r="A60" s="653"/>
      <c r="B60" s="654"/>
      <c r="C60" s="45" t="s">
        <v>69</v>
      </c>
      <c r="D60" s="59"/>
      <c r="E60" s="50"/>
      <c r="F60" s="43"/>
      <c r="G60" s="43"/>
    </row>
    <row r="61" spans="1:7" s="44" customFormat="1" ht="27.6" x14ac:dyDescent="0.25">
      <c r="A61" s="653"/>
      <c r="B61" s="654"/>
      <c r="C61" s="38" t="s">
        <v>13</v>
      </c>
      <c r="D61" s="59"/>
      <c r="E61" s="50"/>
      <c r="F61" s="43"/>
      <c r="G61" s="43"/>
    </row>
    <row r="62" spans="1:7" s="44" customFormat="1" x14ac:dyDescent="0.25">
      <c r="A62" s="653"/>
      <c r="B62" s="654"/>
      <c r="C62" s="38" t="s">
        <v>71</v>
      </c>
      <c r="D62" s="59"/>
      <c r="E62" s="50"/>
      <c r="F62" s="43"/>
      <c r="G62" s="43"/>
    </row>
    <row r="63" spans="1:7" s="25" customFormat="1" ht="27.6" x14ac:dyDescent="0.25">
      <c r="A63" s="648">
        <v>9</v>
      </c>
      <c r="B63" s="649">
        <v>242</v>
      </c>
      <c r="C63" s="20" t="s">
        <v>74</v>
      </c>
      <c r="D63" s="19"/>
      <c r="E63" s="51" t="s">
        <v>137</v>
      </c>
      <c r="F63" s="24"/>
      <c r="G63" s="24"/>
    </row>
    <row r="64" spans="1:7" s="25" customFormat="1" ht="96.6" x14ac:dyDescent="0.25">
      <c r="A64" s="648"/>
      <c r="B64" s="649"/>
      <c r="C64" s="15" t="s">
        <v>73</v>
      </c>
      <c r="D64" s="19"/>
      <c r="E64" s="51" t="s">
        <v>147</v>
      </c>
      <c r="F64" s="24"/>
      <c r="G64" s="24"/>
    </row>
    <row r="65" spans="1:7" s="25" customFormat="1" x14ac:dyDescent="0.25">
      <c r="A65" s="648"/>
      <c r="B65" s="649"/>
      <c r="C65" s="15" t="s">
        <v>72</v>
      </c>
      <c r="D65" s="19"/>
      <c r="E65" s="51" t="s">
        <v>148</v>
      </c>
      <c r="F65" s="24"/>
      <c r="G65" s="24"/>
    </row>
    <row r="66" spans="1:7" s="25" customFormat="1" x14ac:dyDescent="0.25">
      <c r="A66" s="648"/>
      <c r="B66" s="649"/>
      <c r="C66" s="15" t="s">
        <v>36</v>
      </c>
      <c r="D66" s="19"/>
      <c r="E66" s="51" t="s">
        <v>140</v>
      </c>
      <c r="F66" s="24"/>
      <c r="G66" s="24"/>
    </row>
    <row r="67" spans="1:7" s="25" customFormat="1" ht="41.4" x14ac:dyDescent="0.25">
      <c r="A67" s="648">
        <v>10</v>
      </c>
      <c r="B67" s="649" t="s">
        <v>14</v>
      </c>
      <c r="C67" s="20" t="s">
        <v>76</v>
      </c>
      <c r="D67" s="19"/>
      <c r="E67" s="51" t="s">
        <v>137</v>
      </c>
      <c r="F67" s="24"/>
      <c r="G67" s="24"/>
    </row>
    <row r="68" spans="1:7" s="25" customFormat="1" ht="41.4" x14ac:dyDescent="0.25">
      <c r="A68" s="648"/>
      <c r="B68" s="649"/>
      <c r="C68" s="15" t="s">
        <v>15</v>
      </c>
      <c r="D68" s="19"/>
      <c r="E68" s="51" t="s">
        <v>149</v>
      </c>
      <c r="F68" s="24"/>
      <c r="G68" s="24"/>
    </row>
    <row r="69" spans="1:7" s="25" customFormat="1" ht="82.8" x14ac:dyDescent="0.25">
      <c r="A69" s="648"/>
      <c r="B69" s="649"/>
      <c r="C69" s="15" t="s">
        <v>78</v>
      </c>
      <c r="D69" s="19"/>
      <c r="E69" s="51" t="s">
        <v>129</v>
      </c>
      <c r="F69" s="24"/>
      <c r="G69" s="24"/>
    </row>
    <row r="70" spans="1:7" s="25" customFormat="1" x14ac:dyDescent="0.25">
      <c r="A70" s="648"/>
      <c r="B70" s="649"/>
      <c r="C70" s="15" t="s">
        <v>75</v>
      </c>
      <c r="D70" s="19"/>
      <c r="E70" s="51" t="s">
        <v>148</v>
      </c>
      <c r="F70" s="24"/>
      <c r="G70" s="24"/>
    </row>
    <row r="71" spans="1:7" s="28" customFormat="1" ht="41.4" x14ac:dyDescent="0.25">
      <c r="A71" s="648"/>
      <c r="B71" s="649"/>
      <c r="C71" s="15" t="s">
        <v>77</v>
      </c>
      <c r="D71" s="18"/>
      <c r="E71" s="52" t="s">
        <v>137</v>
      </c>
      <c r="F71" s="27"/>
      <c r="G71" s="27"/>
    </row>
    <row r="72" spans="1:7" s="28" customFormat="1" ht="27.6" x14ac:dyDescent="0.25">
      <c r="A72" s="648"/>
      <c r="B72" s="649"/>
      <c r="C72" s="15" t="s">
        <v>79</v>
      </c>
      <c r="D72" s="18"/>
      <c r="E72" s="52" t="s">
        <v>137</v>
      </c>
      <c r="F72" s="27"/>
      <c r="G72" s="27"/>
    </row>
    <row r="73" spans="1:7" s="28" customFormat="1" x14ac:dyDescent="0.25">
      <c r="A73" s="648"/>
      <c r="B73" s="649"/>
      <c r="C73" s="15" t="s">
        <v>36</v>
      </c>
      <c r="D73" s="18"/>
      <c r="E73" s="52" t="s">
        <v>140</v>
      </c>
      <c r="F73" s="27"/>
      <c r="G73" s="27"/>
    </row>
    <row r="74" spans="1:7" s="44" customFormat="1" x14ac:dyDescent="0.25">
      <c r="A74" s="653">
        <v>11</v>
      </c>
      <c r="B74" s="654">
        <v>241</v>
      </c>
      <c r="C74" s="60" t="s">
        <v>16</v>
      </c>
      <c r="D74" s="59"/>
      <c r="E74" s="50"/>
      <c r="F74" s="43"/>
      <c r="G74" s="43"/>
    </row>
    <row r="75" spans="1:7" s="44" customFormat="1" ht="27.6" x14ac:dyDescent="0.25">
      <c r="A75" s="653"/>
      <c r="B75" s="654"/>
      <c r="C75" s="61" t="s">
        <v>17</v>
      </c>
      <c r="D75" s="59"/>
      <c r="E75" s="50"/>
      <c r="F75" s="43"/>
      <c r="G75" s="43"/>
    </row>
    <row r="76" spans="1:7" s="44" customFormat="1" x14ac:dyDescent="0.25">
      <c r="A76" s="653"/>
      <c r="B76" s="654"/>
      <c r="C76" s="60" t="s">
        <v>18</v>
      </c>
      <c r="D76" s="59"/>
      <c r="E76" s="50"/>
      <c r="F76" s="43"/>
      <c r="G76" s="43"/>
    </row>
    <row r="77" spans="1:7" s="44" customFormat="1" x14ac:dyDescent="0.25">
      <c r="A77" s="653"/>
      <c r="B77" s="654"/>
      <c r="C77" s="38" t="s">
        <v>36</v>
      </c>
      <c r="D77" s="59"/>
      <c r="E77" s="50"/>
      <c r="F77" s="43"/>
      <c r="G77" s="43"/>
    </row>
    <row r="78" spans="1:7" s="25" customFormat="1" ht="27.6" x14ac:dyDescent="0.25">
      <c r="A78" s="35"/>
      <c r="B78" s="650">
        <v>244</v>
      </c>
      <c r="C78" s="15" t="s">
        <v>133</v>
      </c>
      <c r="D78" s="19"/>
      <c r="E78" s="51" t="s">
        <v>129</v>
      </c>
      <c r="F78" s="24"/>
      <c r="G78" s="24"/>
    </row>
    <row r="79" spans="1:7" s="25" customFormat="1" ht="27.6" x14ac:dyDescent="0.25">
      <c r="A79" s="35"/>
      <c r="B79" s="652"/>
      <c r="C79" s="15" t="s">
        <v>134</v>
      </c>
      <c r="D79" s="19"/>
      <c r="E79" s="51" t="s">
        <v>150</v>
      </c>
      <c r="F79" s="24"/>
      <c r="G79" s="24"/>
    </row>
    <row r="80" spans="1:7" s="25" customFormat="1" ht="27.6" x14ac:dyDescent="0.25">
      <c r="A80" s="648">
        <v>12</v>
      </c>
      <c r="B80" s="649">
        <v>331</v>
      </c>
      <c r="C80" s="15" t="s">
        <v>80</v>
      </c>
      <c r="D80" s="19"/>
      <c r="E80" s="51" t="s">
        <v>129</v>
      </c>
      <c r="F80" s="24"/>
      <c r="G80" s="24"/>
    </row>
    <row r="81" spans="1:7" s="25" customFormat="1" x14ac:dyDescent="0.25">
      <c r="A81" s="648"/>
      <c r="B81" s="649"/>
      <c r="C81" s="15" t="s">
        <v>47</v>
      </c>
      <c r="D81" s="19"/>
      <c r="E81" s="51"/>
      <c r="F81" s="24"/>
      <c r="G81" s="24"/>
    </row>
    <row r="82" spans="1:7" s="25" customFormat="1" x14ac:dyDescent="0.25">
      <c r="A82" s="648"/>
      <c r="B82" s="649"/>
      <c r="C82" s="15" t="s">
        <v>36</v>
      </c>
      <c r="D82" s="19"/>
      <c r="E82" s="51" t="s">
        <v>140</v>
      </c>
      <c r="F82" s="24"/>
      <c r="G82" s="24"/>
    </row>
    <row r="83" spans="1:7" s="25" customFormat="1" x14ac:dyDescent="0.25">
      <c r="A83" s="648"/>
      <c r="B83" s="649"/>
      <c r="C83" s="15" t="s">
        <v>81</v>
      </c>
      <c r="D83" s="19"/>
      <c r="E83" s="51" t="s">
        <v>129</v>
      </c>
      <c r="F83" s="24"/>
      <c r="G83" s="24"/>
    </row>
    <row r="84" spans="1:7" s="25" customFormat="1" x14ac:dyDescent="0.25">
      <c r="A84" s="648"/>
      <c r="B84" s="649"/>
      <c r="C84" s="15" t="s">
        <v>19</v>
      </c>
      <c r="D84" s="19"/>
      <c r="E84" s="51" t="s">
        <v>130</v>
      </c>
      <c r="F84" s="24"/>
      <c r="G84" s="24"/>
    </row>
    <row r="85" spans="1:7" s="25" customFormat="1" ht="27.6" x14ac:dyDescent="0.25">
      <c r="A85" s="648"/>
      <c r="B85" s="649"/>
      <c r="C85" s="20" t="s">
        <v>84</v>
      </c>
      <c r="D85" s="19"/>
      <c r="E85" s="51" t="s">
        <v>137</v>
      </c>
      <c r="F85" s="24"/>
      <c r="G85" s="24"/>
    </row>
    <row r="86" spans="1:7" s="25" customFormat="1" ht="27.6" x14ac:dyDescent="0.25">
      <c r="A86" s="648"/>
      <c r="B86" s="649"/>
      <c r="C86" s="20" t="s">
        <v>50</v>
      </c>
      <c r="D86" s="19"/>
      <c r="E86" s="51" t="s">
        <v>137</v>
      </c>
      <c r="F86" s="24"/>
      <c r="G86" s="24"/>
    </row>
    <row r="87" spans="1:7" s="25" customFormat="1" x14ac:dyDescent="0.25">
      <c r="A87" s="648"/>
      <c r="B87" s="649"/>
      <c r="C87" s="20" t="s">
        <v>51</v>
      </c>
      <c r="D87" s="19"/>
      <c r="E87" s="51" t="s">
        <v>137</v>
      </c>
      <c r="F87" s="24"/>
      <c r="G87" s="24"/>
    </row>
    <row r="88" spans="1:7" s="25" customFormat="1" x14ac:dyDescent="0.25">
      <c r="A88" s="648"/>
      <c r="B88" s="649"/>
      <c r="C88" s="15" t="s">
        <v>83</v>
      </c>
      <c r="D88" s="19"/>
      <c r="E88" s="51" t="s">
        <v>137</v>
      </c>
      <c r="F88" s="24"/>
      <c r="G88" s="24"/>
    </row>
    <row r="89" spans="1:7" s="25" customFormat="1" ht="96.6" x14ac:dyDescent="0.25">
      <c r="A89" s="648"/>
      <c r="B89" s="649"/>
      <c r="C89" s="20" t="s">
        <v>82</v>
      </c>
      <c r="D89" s="19"/>
      <c r="E89" s="51" t="s">
        <v>151</v>
      </c>
      <c r="F89" s="24"/>
      <c r="G89" s="24"/>
    </row>
    <row r="90" spans="1:7" s="25" customFormat="1" ht="27.6" x14ac:dyDescent="0.25">
      <c r="A90" s="648"/>
      <c r="B90" s="649"/>
      <c r="C90" s="15" t="s">
        <v>40</v>
      </c>
      <c r="D90" s="19"/>
      <c r="E90" s="51" t="s">
        <v>137</v>
      </c>
      <c r="F90" s="24"/>
      <c r="G90" s="24"/>
    </row>
    <row r="91" spans="1:7" s="25" customFormat="1" ht="27.6" x14ac:dyDescent="0.25">
      <c r="A91" s="648"/>
      <c r="B91" s="649"/>
      <c r="C91" s="15" t="s">
        <v>41</v>
      </c>
      <c r="D91" s="19"/>
      <c r="E91" s="51" t="s">
        <v>137</v>
      </c>
      <c r="F91" s="24"/>
      <c r="G91" s="24"/>
    </row>
    <row r="92" spans="1:7" s="44" customFormat="1" x14ac:dyDescent="0.25">
      <c r="A92" s="653">
        <v>13</v>
      </c>
      <c r="B92" s="654">
        <v>333</v>
      </c>
      <c r="C92" s="38" t="s">
        <v>36</v>
      </c>
      <c r="D92" s="59"/>
      <c r="E92" s="50"/>
      <c r="F92" s="43"/>
      <c r="G92" s="43"/>
    </row>
    <row r="93" spans="1:7" s="44" customFormat="1" x14ac:dyDescent="0.25">
      <c r="A93" s="653"/>
      <c r="B93" s="654"/>
      <c r="C93" s="38" t="s">
        <v>85</v>
      </c>
      <c r="D93" s="59"/>
      <c r="E93" s="50"/>
      <c r="F93" s="43"/>
      <c r="G93" s="43"/>
    </row>
    <row r="94" spans="1:7" s="44" customFormat="1" ht="41.4" x14ac:dyDescent="0.25">
      <c r="A94" s="653"/>
      <c r="B94" s="654"/>
      <c r="C94" s="45" t="s">
        <v>86</v>
      </c>
      <c r="D94" s="59"/>
      <c r="E94" s="50"/>
      <c r="F94" s="43"/>
      <c r="G94" s="43"/>
    </row>
    <row r="95" spans="1:7" s="44" customFormat="1" ht="82.8" x14ac:dyDescent="0.25">
      <c r="A95" s="653"/>
      <c r="B95" s="654"/>
      <c r="C95" s="45" t="s">
        <v>92</v>
      </c>
      <c r="D95" s="59"/>
      <c r="E95" s="50"/>
      <c r="F95" s="43"/>
      <c r="G95" s="43"/>
    </row>
    <row r="96" spans="1:7" s="44" customFormat="1" ht="41.4" x14ac:dyDescent="0.25">
      <c r="A96" s="653"/>
      <c r="B96" s="654"/>
      <c r="C96" s="38" t="s">
        <v>87</v>
      </c>
      <c r="D96" s="59"/>
      <c r="E96" s="50"/>
      <c r="F96" s="43"/>
      <c r="G96" s="43"/>
    </row>
    <row r="97" spans="1:7" s="44" customFormat="1" x14ac:dyDescent="0.25">
      <c r="A97" s="653"/>
      <c r="B97" s="654"/>
      <c r="C97" s="38" t="s">
        <v>88</v>
      </c>
      <c r="D97" s="59"/>
      <c r="E97" s="50"/>
      <c r="F97" s="43"/>
      <c r="G97" s="43"/>
    </row>
    <row r="98" spans="1:7" s="44" customFormat="1" ht="27.6" x14ac:dyDescent="0.25">
      <c r="A98" s="653"/>
      <c r="B98" s="654"/>
      <c r="C98" s="65" t="s">
        <v>20</v>
      </c>
      <c r="D98" s="59"/>
      <c r="E98" s="50"/>
      <c r="F98" s="43"/>
      <c r="G98" s="43"/>
    </row>
    <row r="99" spans="1:7" s="44" customFormat="1" x14ac:dyDescent="0.25">
      <c r="A99" s="653">
        <v>14</v>
      </c>
      <c r="B99" s="654">
        <v>341</v>
      </c>
      <c r="C99" s="38" t="s">
        <v>122</v>
      </c>
      <c r="D99" s="59"/>
      <c r="E99" s="50"/>
      <c r="F99" s="43"/>
      <c r="G99" s="43"/>
    </row>
    <row r="100" spans="1:7" s="44" customFormat="1" x14ac:dyDescent="0.25">
      <c r="A100" s="653"/>
      <c r="B100" s="654"/>
      <c r="C100" s="38" t="s">
        <v>121</v>
      </c>
      <c r="D100" s="59"/>
      <c r="E100" s="50"/>
      <c r="F100" s="43"/>
      <c r="G100" s="43"/>
    </row>
    <row r="101" spans="1:7" s="44" customFormat="1" x14ac:dyDescent="0.25">
      <c r="A101" s="653"/>
      <c r="B101" s="654"/>
      <c r="C101" s="38" t="s">
        <v>120</v>
      </c>
      <c r="D101" s="59"/>
      <c r="E101" s="50"/>
      <c r="F101" s="43"/>
      <c r="G101" s="43"/>
    </row>
    <row r="102" spans="1:7" s="44" customFormat="1" x14ac:dyDescent="0.25">
      <c r="A102" s="653"/>
      <c r="B102" s="654"/>
      <c r="C102" s="38" t="s">
        <v>36</v>
      </c>
      <c r="D102" s="59"/>
      <c r="E102" s="50"/>
      <c r="F102" s="43"/>
      <c r="G102" s="43"/>
    </row>
    <row r="103" spans="1:7" s="44" customFormat="1" ht="27.6" x14ac:dyDescent="0.25">
      <c r="A103" s="653"/>
      <c r="B103" s="654"/>
      <c r="C103" s="62" t="s">
        <v>126</v>
      </c>
      <c r="D103" s="59"/>
      <c r="E103" s="50"/>
      <c r="F103" s="43"/>
      <c r="G103" s="43"/>
    </row>
    <row r="104" spans="1:7" s="44" customFormat="1" ht="41.4" x14ac:dyDescent="0.25">
      <c r="A104" s="653"/>
      <c r="B104" s="654"/>
      <c r="C104" s="62" t="s">
        <v>125</v>
      </c>
      <c r="D104" s="59"/>
      <c r="E104" s="50"/>
      <c r="F104" s="43"/>
      <c r="G104" s="43"/>
    </row>
    <row r="105" spans="1:7" s="44" customFormat="1" ht="27.6" x14ac:dyDescent="0.25">
      <c r="A105" s="653"/>
      <c r="B105" s="654"/>
      <c r="C105" s="63" t="s">
        <v>123</v>
      </c>
      <c r="D105" s="59"/>
      <c r="E105" s="50"/>
      <c r="F105" s="43"/>
      <c r="G105" s="43"/>
    </row>
    <row r="106" spans="1:7" s="44" customFormat="1" ht="27.6" x14ac:dyDescent="0.25">
      <c r="A106" s="653"/>
      <c r="B106" s="654"/>
      <c r="C106" s="64" t="s">
        <v>124</v>
      </c>
      <c r="D106" s="59"/>
      <c r="E106" s="50"/>
      <c r="F106" s="43"/>
      <c r="G106" s="43"/>
    </row>
    <row r="107" spans="1:7" s="25" customFormat="1" ht="27.6" x14ac:dyDescent="0.25">
      <c r="A107" s="648">
        <v>15</v>
      </c>
      <c r="B107" s="649" t="s">
        <v>34</v>
      </c>
      <c r="C107" s="15" t="s">
        <v>116</v>
      </c>
      <c r="D107" s="19"/>
      <c r="E107" s="51" t="s">
        <v>155</v>
      </c>
      <c r="F107" s="24"/>
      <c r="G107" s="24"/>
    </row>
    <row r="108" spans="1:7" s="25" customFormat="1" ht="27.6" x14ac:dyDescent="0.25">
      <c r="A108" s="648"/>
      <c r="B108" s="649"/>
      <c r="C108" s="15" t="s">
        <v>117</v>
      </c>
      <c r="D108" s="19"/>
      <c r="E108" s="51" t="s">
        <v>148</v>
      </c>
      <c r="F108" s="24"/>
      <c r="G108" s="24"/>
    </row>
    <row r="109" spans="1:7" s="25" customFormat="1" x14ac:dyDescent="0.25">
      <c r="A109" s="648"/>
      <c r="B109" s="649"/>
      <c r="C109" s="15" t="s">
        <v>21</v>
      </c>
      <c r="D109" s="19"/>
      <c r="E109" s="51" t="s">
        <v>148</v>
      </c>
      <c r="F109" s="24"/>
      <c r="G109" s="24"/>
    </row>
    <row r="110" spans="1:7" s="25" customFormat="1" ht="27.6" x14ac:dyDescent="0.25">
      <c r="A110" s="648"/>
      <c r="B110" s="649"/>
      <c r="C110" s="15" t="s">
        <v>118</v>
      </c>
      <c r="D110" s="19"/>
      <c r="E110" s="51" t="s">
        <v>129</v>
      </c>
      <c r="F110" s="24"/>
      <c r="G110" s="24"/>
    </row>
    <row r="111" spans="1:7" s="25" customFormat="1" x14ac:dyDescent="0.25">
      <c r="A111" s="648"/>
      <c r="B111" s="649"/>
      <c r="C111" s="15" t="s">
        <v>119</v>
      </c>
      <c r="D111" s="19"/>
      <c r="E111" s="51" t="s">
        <v>137</v>
      </c>
      <c r="F111" s="24"/>
      <c r="G111" s="24"/>
    </row>
    <row r="112" spans="1:7" s="25" customFormat="1" x14ac:dyDescent="0.25">
      <c r="A112" s="648"/>
      <c r="B112" s="649"/>
      <c r="C112" s="17" t="s">
        <v>36</v>
      </c>
      <c r="D112" s="19"/>
      <c r="E112" s="51" t="s">
        <v>140</v>
      </c>
      <c r="F112" s="24"/>
      <c r="G112" s="24"/>
    </row>
    <row r="113" spans="1:7" s="44" customFormat="1" ht="55.2" x14ac:dyDescent="0.25">
      <c r="A113" s="658">
        <v>16</v>
      </c>
      <c r="B113" s="660">
        <v>335</v>
      </c>
      <c r="C113" s="38" t="s">
        <v>89</v>
      </c>
      <c r="D113" s="59"/>
      <c r="E113" s="50"/>
      <c r="F113" s="43"/>
      <c r="G113" s="43"/>
    </row>
    <row r="114" spans="1:7" s="44" customFormat="1" x14ac:dyDescent="0.25">
      <c r="A114" s="659"/>
      <c r="B114" s="661"/>
      <c r="C114" s="45" t="s">
        <v>36</v>
      </c>
      <c r="D114" s="59"/>
      <c r="E114" s="50"/>
      <c r="F114" s="43"/>
      <c r="G114" s="43"/>
    </row>
    <row r="115" spans="1:7" s="44" customFormat="1" x14ac:dyDescent="0.25">
      <c r="A115" s="663"/>
      <c r="B115" s="664"/>
      <c r="C115" s="38" t="s">
        <v>90</v>
      </c>
      <c r="D115" s="59"/>
      <c r="E115" s="50"/>
      <c r="F115" s="43"/>
      <c r="G115" s="43"/>
    </row>
    <row r="116" spans="1:7" s="44" customFormat="1" ht="27.6" x14ac:dyDescent="0.25">
      <c r="A116" s="58">
        <v>17</v>
      </c>
      <c r="B116" s="37">
        <v>3387</v>
      </c>
      <c r="C116" s="45" t="s">
        <v>91</v>
      </c>
      <c r="D116" s="59"/>
      <c r="E116" s="50"/>
      <c r="F116" s="43"/>
      <c r="G116" s="43"/>
    </row>
    <row r="117" spans="1:7" s="44" customFormat="1" ht="27.6" x14ac:dyDescent="0.25">
      <c r="A117" s="653">
        <v>18</v>
      </c>
      <c r="B117" s="654">
        <v>411</v>
      </c>
      <c r="C117" s="45" t="s">
        <v>22</v>
      </c>
      <c r="D117" s="59"/>
      <c r="E117" s="50"/>
      <c r="F117" s="43"/>
      <c r="G117" s="43"/>
    </row>
    <row r="118" spans="1:7" s="44" customFormat="1" x14ac:dyDescent="0.25">
      <c r="A118" s="653"/>
      <c r="B118" s="654"/>
      <c r="C118" s="45" t="s">
        <v>23</v>
      </c>
      <c r="D118" s="59"/>
      <c r="E118" s="50"/>
      <c r="F118" s="43"/>
      <c r="G118" s="43"/>
    </row>
    <row r="119" spans="1:7" s="44" customFormat="1" ht="27.6" x14ac:dyDescent="0.25">
      <c r="A119" s="653"/>
      <c r="B119" s="654"/>
      <c r="C119" s="66" t="s">
        <v>115</v>
      </c>
      <c r="D119" s="59"/>
      <c r="E119" s="50"/>
      <c r="F119" s="43"/>
      <c r="G119" s="43"/>
    </row>
    <row r="120" spans="1:7" s="44" customFormat="1" ht="27.6" x14ac:dyDescent="0.25">
      <c r="A120" s="658">
        <v>19</v>
      </c>
      <c r="B120" s="660">
        <v>413</v>
      </c>
      <c r="C120" s="45" t="s">
        <v>113</v>
      </c>
      <c r="D120" s="59"/>
      <c r="E120" s="50"/>
      <c r="F120" s="43"/>
      <c r="G120" s="43"/>
    </row>
    <row r="121" spans="1:7" s="44" customFormat="1" x14ac:dyDescent="0.25">
      <c r="A121" s="663"/>
      <c r="B121" s="664"/>
      <c r="C121" s="45" t="s">
        <v>114</v>
      </c>
      <c r="D121" s="59"/>
      <c r="E121" s="50"/>
      <c r="F121" s="43"/>
      <c r="G121" s="43"/>
    </row>
    <row r="122" spans="1:7" s="44" customFormat="1" x14ac:dyDescent="0.25">
      <c r="A122" s="658">
        <v>20</v>
      </c>
      <c r="B122" s="660">
        <v>421</v>
      </c>
      <c r="C122" s="45" t="s">
        <v>24</v>
      </c>
      <c r="D122" s="59"/>
      <c r="E122" s="50"/>
      <c r="F122" s="43"/>
      <c r="G122" s="43"/>
    </row>
    <row r="123" spans="1:7" s="44" customFormat="1" x14ac:dyDescent="0.25">
      <c r="A123" s="659"/>
      <c r="B123" s="661"/>
      <c r="C123" s="38" t="s">
        <v>25</v>
      </c>
      <c r="D123" s="59"/>
      <c r="E123" s="50"/>
      <c r="F123" s="43"/>
      <c r="G123" s="43"/>
    </row>
    <row r="124" spans="1:7" s="44" customFormat="1" x14ac:dyDescent="0.25">
      <c r="A124" s="659"/>
      <c r="B124" s="661"/>
      <c r="C124" s="38" t="s">
        <v>112</v>
      </c>
      <c r="D124" s="59"/>
      <c r="E124" s="50"/>
      <c r="F124" s="43"/>
      <c r="G124" s="43"/>
    </row>
    <row r="125" spans="1:7" s="25" customFormat="1" ht="27.6" x14ac:dyDescent="0.25">
      <c r="A125" s="648">
        <v>21</v>
      </c>
      <c r="B125" s="649">
        <v>511</v>
      </c>
      <c r="C125" s="17" t="s">
        <v>105</v>
      </c>
      <c r="D125" s="19"/>
      <c r="E125" s="51" t="s">
        <v>129</v>
      </c>
      <c r="F125" s="24"/>
      <c r="G125" s="24"/>
    </row>
    <row r="126" spans="1:7" s="25" customFormat="1" ht="27.6" x14ac:dyDescent="0.25">
      <c r="A126" s="648"/>
      <c r="B126" s="649"/>
      <c r="C126" s="17" t="s">
        <v>106</v>
      </c>
      <c r="D126" s="19"/>
      <c r="E126" s="51" t="s">
        <v>129</v>
      </c>
      <c r="F126" s="24"/>
      <c r="G126" s="24"/>
    </row>
    <row r="127" spans="1:7" s="25" customFormat="1" ht="27.6" x14ac:dyDescent="0.25">
      <c r="A127" s="648"/>
      <c r="B127" s="649"/>
      <c r="C127" s="17" t="s">
        <v>108</v>
      </c>
      <c r="D127" s="19"/>
      <c r="E127" s="51" t="s">
        <v>153</v>
      </c>
      <c r="F127" s="24"/>
      <c r="G127" s="24"/>
    </row>
    <row r="128" spans="1:7" s="25" customFormat="1" x14ac:dyDescent="0.25">
      <c r="A128" s="648"/>
      <c r="B128" s="649"/>
      <c r="C128" s="17" t="s">
        <v>36</v>
      </c>
      <c r="D128" s="19"/>
      <c r="E128" s="51" t="s">
        <v>140</v>
      </c>
      <c r="F128" s="24"/>
      <c r="G128" s="24"/>
    </row>
    <row r="129" spans="1:7" s="25" customFormat="1" ht="27.6" x14ac:dyDescent="0.25">
      <c r="A129" s="648"/>
      <c r="B129" s="649"/>
      <c r="C129" s="17" t="s">
        <v>110</v>
      </c>
      <c r="D129" s="19"/>
      <c r="E129" s="51" t="s">
        <v>137</v>
      </c>
      <c r="F129" s="24"/>
      <c r="G129" s="24"/>
    </row>
    <row r="130" spans="1:7" s="25" customFormat="1" x14ac:dyDescent="0.25">
      <c r="A130" s="648"/>
      <c r="B130" s="649"/>
      <c r="C130" s="17" t="s">
        <v>109</v>
      </c>
      <c r="D130" s="19"/>
      <c r="E130" s="51" t="s">
        <v>129</v>
      </c>
      <c r="F130" s="24"/>
      <c r="G130" s="24"/>
    </row>
    <row r="131" spans="1:7" s="25" customFormat="1" x14ac:dyDescent="0.25">
      <c r="A131" s="648"/>
      <c r="B131" s="649"/>
      <c r="C131" s="17" t="s">
        <v>111</v>
      </c>
      <c r="D131" s="19"/>
      <c r="E131" s="51"/>
      <c r="F131" s="24"/>
      <c r="G131" s="24"/>
    </row>
    <row r="132" spans="1:7" s="25" customFormat="1" ht="27.6" x14ac:dyDescent="0.25">
      <c r="A132" s="648"/>
      <c r="B132" s="649"/>
      <c r="C132" s="17" t="s">
        <v>107</v>
      </c>
      <c r="D132" s="17"/>
      <c r="E132" s="51"/>
      <c r="F132" s="24"/>
      <c r="G132" s="24"/>
    </row>
    <row r="133" spans="1:7" s="25" customFormat="1" x14ac:dyDescent="0.25">
      <c r="A133" s="655">
        <v>22</v>
      </c>
      <c r="B133" s="650">
        <v>515</v>
      </c>
      <c r="C133" s="17" t="s">
        <v>101</v>
      </c>
      <c r="D133" s="17"/>
      <c r="E133" s="51" t="s">
        <v>148</v>
      </c>
      <c r="F133" s="24"/>
      <c r="G133" s="24"/>
    </row>
    <row r="134" spans="1:7" s="25" customFormat="1" x14ac:dyDescent="0.25">
      <c r="A134" s="656"/>
      <c r="B134" s="651"/>
      <c r="C134" s="17" t="s">
        <v>100</v>
      </c>
      <c r="D134" s="17"/>
      <c r="E134" s="51" t="s">
        <v>131</v>
      </c>
      <c r="F134" s="24"/>
      <c r="G134" s="24"/>
    </row>
    <row r="135" spans="1:7" s="25" customFormat="1" x14ac:dyDescent="0.25">
      <c r="A135" s="662"/>
      <c r="B135" s="652"/>
      <c r="C135" s="17" t="s">
        <v>36</v>
      </c>
      <c r="D135" s="17"/>
      <c r="E135" s="51" t="s">
        <v>140</v>
      </c>
      <c r="F135" s="24"/>
      <c r="G135" s="24"/>
    </row>
    <row r="136" spans="1:7" s="44" customFormat="1" x14ac:dyDescent="0.25">
      <c r="A136" s="653">
        <v>23</v>
      </c>
      <c r="B136" s="654">
        <v>632</v>
      </c>
      <c r="C136" s="45" t="s">
        <v>103</v>
      </c>
      <c r="D136" s="59"/>
      <c r="E136" s="50"/>
      <c r="F136" s="43"/>
      <c r="G136" s="43"/>
    </row>
    <row r="137" spans="1:7" s="44" customFormat="1" x14ac:dyDescent="0.25">
      <c r="A137" s="653"/>
      <c r="B137" s="654"/>
      <c r="C137" s="45" t="s">
        <v>104</v>
      </c>
      <c r="D137" s="59"/>
      <c r="E137" s="50"/>
      <c r="F137" s="43"/>
      <c r="G137" s="43"/>
    </row>
    <row r="138" spans="1:7" s="44" customFormat="1" ht="27.6" x14ac:dyDescent="0.25">
      <c r="A138" s="653"/>
      <c r="B138" s="654"/>
      <c r="C138" s="45" t="s">
        <v>26</v>
      </c>
      <c r="D138" s="59"/>
      <c r="E138" s="50"/>
      <c r="F138" s="43"/>
      <c r="G138" s="43"/>
    </row>
    <row r="139" spans="1:7" s="44" customFormat="1" x14ac:dyDescent="0.25">
      <c r="A139" s="653"/>
      <c r="B139" s="654"/>
      <c r="C139" s="45" t="s">
        <v>36</v>
      </c>
      <c r="D139" s="59"/>
      <c r="E139" s="50"/>
      <c r="F139" s="43"/>
      <c r="G139" s="43"/>
    </row>
    <row r="140" spans="1:7" s="44" customFormat="1" x14ac:dyDescent="0.25">
      <c r="A140" s="653"/>
      <c r="B140" s="654"/>
      <c r="C140" s="45" t="s">
        <v>27</v>
      </c>
      <c r="D140" s="59"/>
      <c r="E140" s="50"/>
      <c r="F140" s="43"/>
      <c r="G140" s="43"/>
    </row>
    <row r="141" spans="1:7" s="25" customFormat="1" x14ac:dyDescent="0.25">
      <c r="A141" s="655">
        <v>24</v>
      </c>
      <c r="B141" s="650">
        <v>635</v>
      </c>
      <c r="C141" s="17" t="s">
        <v>99</v>
      </c>
      <c r="D141" s="19"/>
      <c r="E141" s="51" t="s">
        <v>137</v>
      </c>
      <c r="F141" s="24"/>
      <c r="G141" s="24"/>
    </row>
    <row r="142" spans="1:7" s="25" customFormat="1" x14ac:dyDescent="0.25">
      <c r="A142" s="656"/>
      <c r="B142" s="651"/>
      <c r="C142" s="17" t="s">
        <v>100</v>
      </c>
      <c r="D142" s="19"/>
      <c r="E142" s="51" t="s">
        <v>148</v>
      </c>
      <c r="F142" s="24"/>
      <c r="G142" s="24"/>
    </row>
    <row r="143" spans="1:7" s="25" customFormat="1" x14ac:dyDescent="0.25">
      <c r="A143" s="656"/>
      <c r="B143" s="651"/>
      <c r="C143" s="17" t="s">
        <v>36</v>
      </c>
      <c r="D143" s="19"/>
      <c r="E143" s="51" t="s">
        <v>154</v>
      </c>
      <c r="F143" s="24"/>
      <c r="G143" s="24"/>
    </row>
    <row r="144" spans="1:7" s="25" customFormat="1" ht="27.6" x14ac:dyDescent="0.25">
      <c r="A144" s="648">
        <v>25</v>
      </c>
      <c r="B144" s="657">
        <v>641642</v>
      </c>
      <c r="C144" s="17" t="s">
        <v>96</v>
      </c>
      <c r="D144" s="19"/>
      <c r="E144" s="51" t="s">
        <v>129</v>
      </c>
      <c r="F144" s="24"/>
      <c r="G144" s="24"/>
    </row>
    <row r="145" spans="1:7" s="25" customFormat="1" x14ac:dyDescent="0.25">
      <c r="A145" s="648"/>
      <c r="B145" s="657"/>
      <c r="C145" s="17" t="s">
        <v>36</v>
      </c>
      <c r="D145" s="19"/>
      <c r="E145" s="51" t="s">
        <v>129</v>
      </c>
      <c r="F145" s="24"/>
      <c r="G145" s="24"/>
    </row>
    <row r="146" spans="1:7" s="25" customFormat="1" x14ac:dyDescent="0.25">
      <c r="A146" s="648"/>
      <c r="B146" s="657"/>
      <c r="C146" s="17" t="s">
        <v>98</v>
      </c>
      <c r="D146" s="19"/>
      <c r="E146" s="51" t="s">
        <v>129</v>
      </c>
      <c r="F146" s="24"/>
      <c r="G146" s="24"/>
    </row>
    <row r="147" spans="1:7" s="25" customFormat="1" ht="69" x14ac:dyDescent="0.25">
      <c r="A147" s="648"/>
      <c r="B147" s="657"/>
      <c r="C147" s="17" t="s">
        <v>97</v>
      </c>
      <c r="D147" s="19"/>
      <c r="E147" s="51" t="s">
        <v>129</v>
      </c>
      <c r="F147" s="24"/>
      <c r="G147" s="24"/>
    </row>
    <row r="148" spans="1:7" s="56" customFormat="1" ht="96.6" x14ac:dyDescent="0.25">
      <c r="A148" s="58">
        <v>26</v>
      </c>
      <c r="B148" s="37">
        <v>711</v>
      </c>
      <c r="C148" s="45" t="s">
        <v>94</v>
      </c>
      <c r="D148" s="57"/>
      <c r="E148" s="54"/>
      <c r="F148" s="55"/>
      <c r="G148" s="55"/>
    </row>
    <row r="149" spans="1:7" s="56" customFormat="1" ht="69" x14ac:dyDescent="0.25">
      <c r="A149" s="58">
        <v>27</v>
      </c>
      <c r="B149" s="37">
        <v>811</v>
      </c>
      <c r="C149" s="45" t="s">
        <v>95</v>
      </c>
      <c r="D149" s="57"/>
      <c r="E149" s="54"/>
      <c r="F149" s="55"/>
      <c r="G149" s="55"/>
    </row>
    <row r="150" spans="1:7" s="44" customFormat="1" ht="27.6" x14ac:dyDescent="0.25">
      <c r="A150" s="46">
        <v>28</v>
      </c>
      <c r="B150" s="47">
        <v>821</v>
      </c>
      <c r="C150" s="38" t="s">
        <v>93</v>
      </c>
      <c r="D150" s="59"/>
      <c r="E150" s="50"/>
      <c r="F150" s="43"/>
      <c r="G150" s="43"/>
    </row>
    <row r="151" spans="1:7" x14ac:dyDescent="0.25">
      <c r="A151" s="648">
        <v>29</v>
      </c>
      <c r="B151" s="649" t="s">
        <v>28</v>
      </c>
      <c r="C151" s="15" t="s">
        <v>29</v>
      </c>
      <c r="D151" s="19"/>
      <c r="E151" s="53"/>
      <c r="F151" s="29"/>
      <c r="G151" s="29"/>
    </row>
    <row r="152" spans="1:7" x14ac:dyDescent="0.25">
      <c r="A152" s="648"/>
      <c r="B152" s="649"/>
      <c r="C152" s="20" t="s">
        <v>30</v>
      </c>
      <c r="D152" s="29"/>
      <c r="E152" s="53"/>
      <c r="F152" s="29"/>
      <c r="G152" s="29"/>
    </row>
  </sheetData>
  <mergeCells count="57">
    <mergeCell ref="A151:A152"/>
    <mergeCell ref="B151:B152"/>
    <mergeCell ref="A136:A140"/>
    <mergeCell ref="B136:B140"/>
    <mergeCell ref="A141:A143"/>
    <mergeCell ref="B141:B143"/>
    <mergeCell ref="A144:A147"/>
    <mergeCell ref="B144:B147"/>
    <mergeCell ref="A122:A124"/>
    <mergeCell ref="B122:B124"/>
    <mergeCell ref="A125:A132"/>
    <mergeCell ref="B125:B132"/>
    <mergeCell ref="A133:A135"/>
    <mergeCell ref="B133:B135"/>
    <mergeCell ref="A113:A115"/>
    <mergeCell ref="B113:B115"/>
    <mergeCell ref="A117:A119"/>
    <mergeCell ref="B117:B119"/>
    <mergeCell ref="A120:A121"/>
    <mergeCell ref="B120:B121"/>
    <mergeCell ref="A92:A98"/>
    <mergeCell ref="B92:B98"/>
    <mergeCell ref="A99:A106"/>
    <mergeCell ref="B99:B106"/>
    <mergeCell ref="A107:A112"/>
    <mergeCell ref="B107:B112"/>
    <mergeCell ref="A80:A91"/>
    <mergeCell ref="B80:B91"/>
    <mergeCell ref="A47:A50"/>
    <mergeCell ref="B47:B50"/>
    <mergeCell ref="A51:A62"/>
    <mergeCell ref="B51:B62"/>
    <mergeCell ref="A63:A66"/>
    <mergeCell ref="B63:B66"/>
    <mergeCell ref="A67:A73"/>
    <mergeCell ref="B67:B73"/>
    <mergeCell ref="A74:A77"/>
    <mergeCell ref="B74:B77"/>
    <mergeCell ref="B78:B79"/>
    <mergeCell ref="A28:A39"/>
    <mergeCell ref="B28:B39"/>
    <mergeCell ref="A40:A41"/>
    <mergeCell ref="B40:B41"/>
    <mergeCell ref="A42:A46"/>
    <mergeCell ref="B42:B46"/>
    <mergeCell ref="A15:A19"/>
    <mergeCell ref="B15:B19"/>
    <mergeCell ref="A20:A25"/>
    <mergeCell ref="B20:B25"/>
    <mergeCell ref="A26:A27"/>
    <mergeCell ref="B26:B27"/>
    <mergeCell ref="A2:G2"/>
    <mergeCell ref="A3:G3"/>
    <mergeCell ref="A12:A13"/>
    <mergeCell ref="B12:B13"/>
    <mergeCell ref="C12:C13"/>
    <mergeCell ref="D12:G12"/>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13"/>
  <dimension ref="A1:H152"/>
  <sheetViews>
    <sheetView view="pageBreakPreview" topLeftCell="A118" zoomScale="85" zoomScaleNormal="100" zoomScaleSheetLayoutView="85" workbookViewId="0"/>
  </sheetViews>
  <sheetFormatPr defaultColWidth="9.09765625" defaultRowHeight="13.8" x14ac:dyDescent="0.25"/>
  <cols>
    <col min="1" max="1" width="4.3984375" style="21" customWidth="1"/>
    <col min="2" max="2" width="10.09765625" style="22" customWidth="1"/>
    <col min="3" max="3" width="72.296875" style="23" customWidth="1"/>
    <col min="4" max="4" width="19.8984375" style="22" customWidth="1"/>
    <col min="5" max="5" width="26.296875" style="48" customWidth="1"/>
    <col min="6" max="6" width="18.69921875" style="22" customWidth="1"/>
    <col min="7" max="7" width="19.59765625" style="22" customWidth="1"/>
    <col min="8" max="16384" width="9.09765625" style="22"/>
  </cols>
  <sheetData>
    <row r="1" spans="1:8" x14ac:dyDescent="0.25">
      <c r="A1" s="21" t="s">
        <v>0</v>
      </c>
      <c r="B1" s="1"/>
      <c r="C1" s="2"/>
      <c r="D1" s="3"/>
    </row>
    <row r="2" spans="1:8" ht="17.399999999999999" x14ac:dyDescent="0.25">
      <c r="A2" s="672" t="s">
        <v>1</v>
      </c>
      <c r="B2" s="672"/>
      <c r="C2" s="672"/>
      <c r="D2" s="672"/>
      <c r="E2" s="672"/>
      <c r="F2" s="672"/>
      <c r="G2" s="672"/>
      <c r="H2" s="21"/>
    </row>
    <row r="3" spans="1:8" ht="11.25" customHeight="1" x14ac:dyDescent="0.25">
      <c r="A3" s="673" t="s">
        <v>135</v>
      </c>
      <c r="B3" s="673"/>
      <c r="C3" s="673"/>
      <c r="D3" s="673"/>
      <c r="E3" s="673"/>
      <c r="F3" s="673"/>
      <c r="G3" s="673"/>
    </row>
    <row r="4" spans="1:8" ht="14.25" customHeight="1" x14ac:dyDescent="0.25">
      <c r="A4" s="1"/>
      <c r="B4" s="4"/>
      <c r="D4" s="5"/>
    </row>
    <row r="5" spans="1:8" ht="21.75" customHeight="1" x14ac:dyDescent="0.25">
      <c r="A5" s="1"/>
      <c r="B5" s="4"/>
      <c r="F5" s="30" t="s">
        <v>2</v>
      </c>
      <c r="G5" s="31" t="s">
        <v>132</v>
      </c>
    </row>
    <row r="6" spans="1:8" ht="21.75" customHeight="1" x14ac:dyDescent="0.25">
      <c r="A6" s="1"/>
      <c r="B6" s="1"/>
      <c r="C6" s="4"/>
      <c r="F6" s="32" t="s">
        <v>3</v>
      </c>
      <c r="G6" s="33" t="s">
        <v>127</v>
      </c>
    </row>
    <row r="7" spans="1:8" ht="21.75" customHeight="1" x14ac:dyDescent="0.25">
      <c r="A7" s="1"/>
      <c r="B7" s="1"/>
      <c r="C7" s="4"/>
      <c r="F7" s="32" t="s">
        <v>4</v>
      </c>
      <c r="G7" s="33"/>
    </row>
    <row r="8" spans="1:8" ht="21.75" customHeight="1" x14ac:dyDescent="0.25">
      <c r="A8" s="6"/>
      <c r="B8" s="7"/>
      <c r="C8" s="4"/>
      <c r="F8" s="32" t="s">
        <v>5</v>
      </c>
      <c r="G8" s="33" t="s">
        <v>128</v>
      </c>
    </row>
    <row r="9" spans="1:8" x14ac:dyDescent="0.25">
      <c r="A9" s="8"/>
      <c r="B9" s="8"/>
      <c r="C9" s="2"/>
      <c r="D9" s="3"/>
      <c r="F9" s="34" t="s">
        <v>31</v>
      </c>
      <c r="G9" s="27"/>
    </row>
    <row r="10" spans="1:8" x14ac:dyDescent="0.25">
      <c r="A10" s="8"/>
      <c r="B10" s="8"/>
      <c r="C10" s="2"/>
      <c r="D10" s="3"/>
      <c r="F10" s="34" t="s">
        <v>32</v>
      </c>
      <c r="G10" s="27"/>
    </row>
    <row r="11" spans="1:8" x14ac:dyDescent="0.25">
      <c r="A11" s="8"/>
      <c r="B11" s="8"/>
      <c r="C11" s="2"/>
      <c r="D11" s="3"/>
      <c r="E11" s="49"/>
      <c r="F11" s="3"/>
    </row>
    <row r="12" spans="1:8" x14ac:dyDescent="0.25">
      <c r="A12" s="674" t="s">
        <v>6</v>
      </c>
      <c r="B12" s="675" t="s">
        <v>7</v>
      </c>
      <c r="C12" s="675" t="s">
        <v>8</v>
      </c>
      <c r="D12" s="676" t="s">
        <v>33</v>
      </c>
      <c r="E12" s="676"/>
      <c r="F12" s="676"/>
      <c r="G12" s="676"/>
    </row>
    <row r="13" spans="1:8" x14ac:dyDescent="0.25">
      <c r="A13" s="674"/>
      <c r="B13" s="675"/>
      <c r="C13" s="675"/>
      <c r="D13" s="9" t="str">
        <f>F5</f>
        <v>Maker (PIC)</v>
      </c>
      <c r="E13" s="10" t="str">
        <f>F6</f>
        <v>Sen 1</v>
      </c>
      <c r="F13" s="10" t="str">
        <f>F7</f>
        <v>Sen 2</v>
      </c>
      <c r="G13" s="10" t="str">
        <f>F8</f>
        <v>Manager</v>
      </c>
    </row>
    <row r="14" spans="1:8" ht="13.5" customHeight="1" x14ac:dyDescent="0.25">
      <c r="A14" s="11">
        <v>1</v>
      </c>
      <c r="B14" s="12">
        <v>2</v>
      </c>
      <c r="C14" s="12">
        <v>3</v>
      </c>
      <c r="D14" s="13">
        <v>4</v>
      </c>
      <c r="E14" s="36">
        <v>5</v>
      </c>
      <c r="F14" s="14">
        <v>6</v>
      </c>
      <c r="G14" s="14">
        <v>7</v>
      </c>
    </row>
    <row r="15" spans="1:8" s="41" customFormat="1" ht="27.6" x14ac:dyDescent="0.25">
      <c r="A15" s="671">
        <v>1</v>
      </c>
      <c r="B15" s="654">
        <v>111</v>
      </c>
      <c r="C15" s="38" t="s">
        <v>35</v>
      </c>
      <c r="D15" s="39"/>
      <c r="E15" s="40"/>
      <c r="F15" s="39"/>
      <c r="G15" s="39"/>
    </row>
    <row r="16" spans="1:8" s="44" customFormat="1" x14ac:dyDescent="0.25">
      <c r="A16" s="671"/>
      <c r="B16" s="654"/>
      <c r="C16" s="38" t="s">
        <v>37</v>
      </c>
      <c r="D16" s="42"/>
      <c r="E16" s="50"/>
      <c r="F16" s="43"/>
      <c r="G16" s="43"/>
    </row>
    <row r="17" spans="1:7" s="44" customFormat="1" x14ac:dyDescent="0.25">
      <c r="A17" s="671"/>
      <c r="B17" s="654"/>
      <c r="C17" s="38" t="s">
        <v>36</v>
      </c>
      <c r="D17" s="42"/>
      <c r="E17" s="50"/>
      <c r="F17" s="43"/>
      <c r="G17" s="43"/>
    </row>
    <row r="18" spans="1:7" s="44" customFormat="1" x14ac:dyDescent="0.25">
      <c r="A18" s="671"/>
      <c r="B18" s="654"/>
      <c r="C18" s="38" t="s">
        <v>38</v>
      </c>
      <c r="D18" s="42"/>
      <c r="E18" s="50"/>
      <c r="F18" s="43"/>
      <c r="G18" s="43"/>
    </row>
    <row r="19" spans="1:7" s="44" customFormat="1" ht="27.6" x14ac:dyDescent="0.25">
      <c r="A19" s="671"/>
      <c r="B19" s="654"/>
      <c r="C19" s="45" t="s">
        <v>58</v>
      </c>
      <c r="D19" s="42"/>
      <c r="E19" s="50"/>
      <c r="F19" s="43"/>
      <c r="G19" s="43"/>
    </row>
    <row r="20" spans="1:7" s="25" customFormat="1" ht="27.6" x14ac:dyDescent="0.25">
      <c r="A20" s="648">
        <v>2</v>
      </c>
      <c r="B20" s="649">
        <v>112</v>
      </c>
      <c r="C20" s="15" t="s">
        <v>42</v>
      </c>
      <c r="D20" s="16"/>
      <c r="E20" s="51"/>
      <c r="F20" s="24"/>
      <c r="G20" s="24"/>
    </row>
    <row r="21" spans="1:7" s="25" customFormat="1" x14ac:dyDescent="0.25">
      <c r="A21" s="648"/>
      <c r="B21" s="649"/>
      <c r="C21" s="15" t="s">
        <v>39</v>
      </c>
      <c r="D21" s="16"/>
      <c r="E21" s="51" t="s">
        <v>136</v>
      </c>
      <c r="F21" s="24"/>
      <c r="G21" s="24"/>
    </row>
    <row r="22" spans="1:7" s="25" customFormat="1" ht="27.6" x14ac:dyDescent="0.25">
      <c r="A22" s="648"/>
      <c r="B22" s="649"/>
      <c r="C22" s="15" t="s">
        <v>40</v>
      </c>
      <c r="D22" s="16"/>
      <c r="E22" s="51" t="s">
        <v>137</v>
      </c>
      <c r="F22" s="24"/>
      <c r="G22" s="24"/>
    </row>
    <row r="23" spans="1:7" s="25" customFormat="1" ht="27.6" x14ac:dyDescent="0.25">
      <c r="A23" s="648"/>
      <c r="B23" s="649"/>
      <c r="C23" s="15" t="s">
        <v>41</v>
      </c>
      <c r="D23" s="16"/>
      <c r="E23" s="51" t="s">
        <v>137</v>
      </c>
      <c r="F23" s="24"/>
      <c r="G23" s="24"/>
    </row>
    <row r="24" spans="1:7" s="25" customFormat="1" ht="41.4" x14ac:dyDescent="0.25">
      <c r="A24" s="648"/>
      <c r="B24" s="649"/>
      <c r="C24" s="15" t="s">
        <v>59</v>
      </c>
      <c r="D24" s="16"/>
      <c r="E24" s="51" t="s">
        <v>138</v>
      </c>
      <c r="F24" s="24"/>
      <c r="G24" s="24"/>
    </row>
    <row r="25" spans="1:7" s="25" customFormat="1" ht="41.4" x14ac:dyDescent="0.25">
      <c r="A25" s="648"/>
      <c r="B25" s="649"/>
      <c r="C25" s="15" t="s">
        <v>43</v>
      </c>
      <c r="D25" s="16"/>
      <c r="E25" s="51" t="s">
        <v>137</v>
      </c>
      <c r="F25" s="24"/>
      <c r="G25" s="24"/>
    </row>
    <row r="26" spans="1:7" s="25" customFormat="1" ht="27.6" x14ac:dyDescent="0.25">
      <c r="A26" s="655">
        <v>3</v>
      </c>
      <c r="B26" s="650">
        <v>128</v>
      </c>
      <c r="C26" s="15" t="s">
        <v>44</v>
      </c>
      <c r="D26" s="16"/>
      <c r="E26" s="51"/>
      <c r="F26" s="24"/>
      <c r="G26" s="24"/>
    </row>
    <row r="27" spans="1:7" s="25" customFormat="1" x14ac:dyDescent="0.25">
      <c r="A27" s="662"/>
      <c r="B27" s="652"/>
      <c r="C27" s="15" t="s">
        <v>45</v>
      </c>
      <c r="D27" s="16"/>
      <c r="E27" s="51" t="s">
        <v>139</v>
      </c>
      <c r="F27" s="24"/>
      <c r="G27" s="24"/>
    </row>
    <row r="28" spans="1:7" s="25" customFormat="1" ht="27.6" x14ac:dyDescent="0.25">
      <c r="A28" s="670">
        <v>4</v>
      </c>
      <c r="B28" s="649">
        <v>131</v>
      </c>
      <c r="C28" s="15" t="s">
        <v>46</v>
      </c>
      <c r="D28" s="16"/>
      <c r="E28" s="51" t="s">
        <v>139</v>
      </c>
      <c r="F28" s="24"/>
      <c r="G28" s="24"/>
    </row>
    <row r="29" spans="1:7" s="25" customFormat="1" x14ac:dyDescent="0.25">
      <c r="A29" s="670"/>
      <c r="B29" s="649"/>
      <c r="C29" s="15" t="s">
        <v>47</v>
      </c>
      <c r="D29" s="16"/>
      <c r="E29" s="51" t="s">
        <v>129</v>
      </c>
      <c r="F29" s="24"/>
      <c r="G29" s="24"/>
    </row>
    <row r="30" spans="1:7" s="25" customFormat="1" x14ac:dyDescent="0.25">
      <c r="A30" s="670"/>
      <c r="B30" s="649"/>
      <c r="C30" s="15" t="s">
        <v>36</v>
      </c>
      <c r="D30" s="16"/>
      <c r="E30" s="51" t="s">
        <v>140</v>
      </c>
      <c r="F30" s="24"/>
      <c r="G30" s="24"/>
    </row>
    <row r="31" spans="1:7" s="25" customFormat="1" x14ac:dyDescent="0.25">
      <c r="A31" s="670"/>
      <c r="B31" s="649"/>
      <c r="C31" s="15" t="s">
        <v>48</v>
      </c>
      <c r="D31" s="16"/>
      <c r="E31" s="51" t="s">
        <v>129</v>
      </c>
      <c r="F31" s="24"/>
      <c r="G31" s="24"/>
    </row>
    <row r="32" spans="1:7" s="25" customFormat="1" x14ac:dyDescent="0.25">
      <c r="A32" s="670"/>
      <c r="B32" s="649"/>
      <c r="C32" s="15" t="s">
        <v>9</v>
      </c>
      <c r="D32" s="16"/>
      <c r="E32" s="51" t="s">
        <v>141</v>
      </c>
      <c r="F32" s="24"/>
      <c r="G32" s="24"/>
    </row>
    <row r="33" spans="1:7" s="25" customFormat="1" ht="41.4" x14ac:dyDescent="0.25">
      <c r="A33" s="670"/>
      <c r="B33" s="649"/>
      <c r="C33" s="26" t="s">
        <v>49</v>
      </c>
      <c r="D33" s="16"/>
      <c r="E33" s="51" t="s">
        <v>142</v>
      </c>
      <c r="F33" s="24"/>
      <c r="G33" s="24"/>
    </row>
    <row r="34" spans="1:7" s="25" customFormat="1" x14ac:dyDescent="0.25">
      <c r="A34" s="670"/>
      <c r="B34" s="649"/>
      <c r="C34" s="20" t="s">
        <v>52</v>
      </c>
      <c r="D34" s="16"/>
      <c r="E34" s="51" t="s">
        <v>129</v>
      </c>
      <c r="F34" s="24"/>
      <c r="G34" s="24"/>
    </row>
    <row r="35" spans="1:7" s="25" customFormat="1" ht="27.6" x14ac:dyDescent="0.25">
      <c r="A35" s="670"/>
      <c r="B35" s="649"/>
      <c r="C35" s="20" t="s">
        <v>50</v>
      </c>
      <c r="D35" s="16"/>
      <c r="E35" s="51" t="s">
        <v>137</v>
      </c>
      <c r="F35" s="24"/>
      <c r="G35" s="24"/>
    </row>
    <row r="36" spans="1:7" s="25" customFormat="1" x14ac:dyDescent="0.25">
      <c r="A36" s="670"/>
      <c r="B36" s="649"/>
      <c r="C36" s="20" t="s">
        <v>51</v>
      </c>
      <c r="D36" s="16"/>
      <c r="E36" s="51" t="s">
        <v>129</v>
      </c>
      <c r="F36" s="24"/>
      <c r="G36" s="24"/>
    </row>
    <row r="37" spans="1:7" s="25" customFormat="1" ht="27.6" x14ac:dyDescent="0.25">
      <c r="A37" s="670"/>
      <c r="B37" s="649"/>
      <c r="C37" s="26" t="s">
        <v>53</v>
      </c>
      <c r="D37" s="16"/>
      <c r="E37" s="51" t="s">
        <v>143</v>
      </c>
      <c r="F37" s="24"/>
      <c r="G37" s="24"/>
    </row>
    <row r="38" spans="1:7" s="25" customFormat="1" ht="27.6" x14ac:dyDescent="0.25">
      <c r="A38" s="670"/>
      <c r="B38" s="649"/>
      <c r="C38" s="15" t="s">
        <v>40</v>
      </c>
      <c r="D38" s="16"/>
      <c r="E38" s="51" t="s">
        <v>144</v>
      </c>
      <c r="F38" s="24"/>
      <c r="G38" s="24"/>
    </row>
    <row r="39" spans="1:7" s="25" customFormat="1" ht="27.6" x14ac:dyDescent="0.25">
      <c r="A39" s="670"/>
      <c r="B39" s="649"/>
      <c r="C39" s="15" t="s">
        <v>41</v>
      </c>
      <c r="D39" s="16"/>
      <c r="E39" s="51" t="s">
        <v>137</v>
      </c>
      <c r="F39" s="24"/>
      <c r="G39" s="24"/>
    </row>
    <row r="40" spans="1:7" s="25" customFormat="1" x14ac:dyDescent="0.25">
      <c r="A40" s="648">
        <v>5</v>
      </c>
      <c r="B40" s="649">
        <v>133</v>
      </c>
      <c r="C40" s="15" t="s">
        <v>54</v>
      </c>
      <c r="D40" s="16"/>
      <c r="E40" s="51" t="s">
        <v>129</v>
      </c>
      <c r="F40" s="24"/>
      <c r="G40" s="24"/>
    </row>
    <row r="41" spans="1:7" s="25" customFormat="1" ht="236.4" x14ac:dyDescent="0.25">
      <c r="A41" s="648"/>
      <c r="B41" s="649"/>
      <c r="C41" s="15" t="s">
        <v>64</v>
      </c>
      <c r="D41" s="16"/>
      <c r="E41" s="51" t="s">
        <v>145</v>
      </c>
      <c r="F41" s="24"/>
      <c r="G41" s="24"/>
    </row>
    <row r="42" spans="1:7" s="28" customFormat="1" x14ac:dyDescent="0.25">
      <c r="A42" s="655">
        <v>6</v>
      </c>
      <c r="B42" s="650">
        <v>138</v>
      </c>
      <c r="C42" s="15" t="s">
        <v>57</v>
      </c>
      <c r="D42" s="15"/>
      <c r="E42" s="52" t="s">
        <v>129</v>
      </c>
      <c r="F42" s="27"/>
      <c r="G42" s="27"/>
    </row>
    <row r="43" spans="1:7" s="28" customFormat="1" x14ac:dyDescent="0.25">
      <c r="A43" s="656"/>
      <c r="B43" s="651"/>
      <c r="C43" s="15" t="s">
        <v>36</v>
      </c>
      <c r="D43" s="15"/>
      <c r="E43" s="52" t="s">
        <v>140</v>
      </c>
      <c r="F43" s="27"/>
      <c r="G43" s="27"/>
    </row>
    <row r="44" spans="1:7" s="28" customFormat="1" x14ac:dyDescent="0.25">
      <c r="A44" s="656"/>
      <c r="B44" s="651"/>
      <c r="C44" s="15" t="s">
        <v>56</v>
      </c>
      <c r="D44" s="15"/>
      <c r="E44" s="52" t="s">
        <v>129</v>
      </c>
      <c r="F44" s="27"/>
      <c r="G44" s="27"/>
    </row>
    <row r="45" spans="1:7" s="28" customFormat="1" ht="41.4" x14ac:dyDescent="0.25">
      <c r="A45" s="656"/>
      <c r="B45" s="651"/>
      <c r="C45" s="17" t="s">
        <v>60</v>
      </c>
      <c r="D45" s="18"/>
      <c r="E45" s="52" t="s">
        <v>146</v>
      </c>
      <c r="F45" s="27"/>
      <c r="G45" s="27"/>
    </row>
    <row r="46" spans="1:7" s="28" customFormat="1" x14ac:dyDescent="0.25">
      <c r="A46" s="656"/>
      <c r="B46" s="651"/>
      <c r="C46" s="17" t="s">
        <v>55</v>
      </c>
      <c r="D46" s="18"/>
      <c r="E46" s="52"/>
      <c r="F46" s="27"/>
      <c r="G46" s="27"/>
    </row>
    <row r="47" spans="1:7" s="44" customFormat="1" x14ac:dyDescent="0.25">
      <c r="A47" s="653">
        <f>A42+1</f>
        <v>7</v>
      </c>
      <c r="B47" s="654">
        <v>141</v>
      </c>
      <c r="C47" s="38" t="s">
        <v>61</v>
      </c>
      <c r="D47" s="59"/>
      <c r="E47" s="50"/>
      <c r="F47" s="43"/>
      <c r="G47" s="43"/>
    </row>
    <row r="48" spans="1:7" s="44" customFormat="1" x14ac:dyDescent="0.25">
      <c r="A48" s="653"/>
      <c r="B48" s="654"/>
      <c r="C48" s="38" t="s">
        <v>36</v>
      </c>
      <c r="D48" s="59"/>
      <c r="E48" s="50"/>
      <c r="F48" s="43"/>
      <c r="G48" s="43"/>
    </row>
    <row r="49" spans="1:7" s="44" customFormat="1" x14ac:dyDescent="0.25">
      <c r="A49" s="653"/>
      <c r="B49" s="654"/>
      <c r="C49" s="38" t="s">
        <v>62</v>
      </c>
      <c r="D49" s="59"/>
      <c r="E49" s="50"/>
      <c r="F49" s="43"/>
      <c r="G49" s="43"/>
    </row>
    <row r="50" spans="1:7" s="44" customFormat="1" x14ac:dyDescent="0.25">
      <c r="A50" s="653"/>
      <c r="B50" s="654"/>
      <c r="C50" s="38" t="s">
        <v>63</v>
      </c>
      <c r="D50" s="59"/>
      <c r="E50" s="50"/>
      <c r="F50" s="43"/>
      <c r="G50" s="43"/>
    </row>
    <row r="51" spans="1:7" s="44" customFormat="1" ht="27.6" x14ac:dyDescent="0.25">
      <c r="A51" s="653">
        <v>8</v>
      </c>
      <c r="B51" s="654" t="s">
        <v>10</v>
      </c>
      <c r="C51" s="45" t="s">
        <v>67</v>
      </c>
      <c r="D51" s="59"/>
      <c r="E51" s="50"/>
      <c r="F51" s="43"/>
      <c r="G51" s="43"/>
    </row>
    <row r="52" spans="1:7" s="44" customFormat="1" x14ac:dyDescent="0.25">
      <c r="A52" s="653"/>
      <c r="B52" s="654"/>
      <c r="C52" s="45" t="s">
        <v>65</v>
      </c>
      <c r="D52" s="59"/>
      <c r="E52" s="50"/>
      <c r="F52" s="43"/>
      <c r="G52" s="43"/>
    </row>
    <row r="53" spans="1:7" s="44" customFormat="1" x14ac:dyDescent="0.25">
      <c r="A53" s="653"/>
      <c r="B53" s="654"/>
      <c r="C53" s="45" t="s">
        <v>102</v>
      </c>
      <c r="D53" s="59"/>
      <c r="E53" s="50"/>
      <c r="F53" s="43"/>
      <c r="G53" s="43"/>
    </row>
    <row r="54" spans="1:7" s="44" customFormat="1" ht="27.6" x14ac:dyDescent="0.25">
      <c r="A54" s="653"/>
      <c r="B54" s="654"/>
      <c r="C54" s="45" t="s">
        <v>66</v>
      </c>
      <c r="D54" s="59"/>
      <c r="E54" s="50"/>
      <c r="F54" s="43"/>
      <c r="G54" s="43"/>
    </row>
    <row r="55" spans="1:7" s="44" customFormat="1" x14ac:dyDescent="0.25">
      <c r="A55" s="653"/>
      <c r="B55" s="654"/>
      <c r="C55" s="38" t="s">
        <v>36</v>
      </c>
      <c r="D55" s="59"/>
      <c r="E55" s="50"/>
      <c r="F55" s="43"/>
      <c r="G55" s="43"/>
    </row>
    <row r="56" spans="1:7" s="44" customFormat="1" x14ac:dyDescent="0.25">
      <c r="A56" s="653"/>
      <c r="B56" s="654"/>
      <c r="C56" s="38" t="s">
        <v>12</v>
      </c>
      <c r="D56" s="59"/>
      <c r="E56" s="50"/>
      <c r="F56" s="43"/>
      <c r="G56" s="43"/>
    </row>
    <row r="57" spans="1:7" s="44" customFormat="1" x14ac:dyDescent="0.25">
      <c r="A57" s="653"/>
      <c r="B57" s="654"/>
      <c r="C57" s="38" t="s">
        <v>68</v>
      </c>
      <c r="D57" s="59"/>
      <c r="E57" s="50"/>
      <c r="F57" s="43"/>
      <c r="G57" s="43"/>
    </row>
    <row r="58" spans="1:7" s="44" customFormat="1" ht="27.6" x14ac:dyDescent="0.25">
      <c r="A58" s="653"/>
      <c r="B58" s="654"/>
      <c r="C58" s="38" t="s">
        <v>11</v>
      </c>
      <c r="D58" s="59"/>
      <c r="E58" s="50"/>
      <c r="F58" s="43"/>
      <c r="G58" s="43"/>
    </row>
    <row r="59" spans="1:7" s="44" customFormat="1" x14ac:dyDescent="0.25">
      <c r="A59" s="653"/>
      <c r="B59" s="654"/>
      <c r="C59" s="38" t="s">
        <v>70</v>
      </c>
      <c r="D59" s="59"/>
      <c r="E59" s="50"/>
      <c r="F59" s="43"/>
      <c r="G59" s="43"/>
    </row>
    <row r="60" spans="1:7" s="44" customFormat="1" ht="41.4" x14ac:dyDescent="0.25">
      <c r="A60" s="653"/>
      <c r="B60" s="654"/>
      <c r="C60" s="45" t="s">
        <v>69</v>
      </c>
      <c r="D60" s="59"/>
      <c r="E60" s="50"/>
      <c r="F60" s="43"/>
      <c r="G60" s="43"/>
    </row>
    <row r="61" spans="1:7" s="44" customFormat="1" ht="27.6" x14ac:dyDescent="0.25">
      <c r="A61" s="653"/>
      <c r="B61" s="654"/>
      <c r="C61" s="38" t="s">
        <v>13</v>
      </c>
      <c r="D61" s="59"/>
      <c r="E61" s="50"/>
      <c r="F61" s="43"/>
      <c r="G61" s="43"/>
    </row>
    <row r="62" spans="1:7" s="44" customFormat="1" x14ac:dyDescent="0.25">
      <c r="A62" s="653"/>
      <c r="B62" s="654"/>
      <c r="C62" s="38" t="s">
        <v>71</v>
      </c>
      <c r="D62" s="59"/>
      <c r="E62" s="50"/>
      <c r="F62" s="43"/>
      <c r="G62" s="43"/>
    </row>
    <row r="63" spans="1:7" s="25" customFormat="1" ht="27.6" x14ac:dyDescent="0.25">
      <c r="A63" s="648">
        <v>9</v>
      </c>
      <c r="B63" s="649">
        <v>242</v>
      </c>
      <c r="C63" s="20" t="s">
        <v>74</v>
      </c>
      <c r="D63" s="19"/>
      <c r="E63" s="51" t="s">
        <v>137</v>
      </c>
      <c r="F63" s="24"/>
      <c r="G63" s="24"/>
    </row>
    <row r="64" spans="1:7" s="25" customFormat="1" ht="96.6" x14ac:dyDescent="0.25">
      <c r="A64" s="648"/>
      <c r="B64" s="649"/>
      <c r="C64" s="15" t="s">
        <v>73</v>
      </c>
      <c r="D64" s="19"/>
      <c r="E64" s="51" t="s">
        <v>147</v>
      </c>
      <c r="F64" s="24"/>
      <c r="G64" s="24"/>
    </row>
    <row r="65" spans="1:7" s="25" customFormat="1" x14ac:dyDescent="0.25">
      <c r="A65" s="648"/>
      <c r="B65" s="649"/>
      <c r="C65" s="15" t="s">
        <v>72</v>
      </c>
      <c r="D65" s="19"/>
      <c r="E65" s="51" t="s">
        <v>148</v>
      </c>
      <c r="F65" s="24"/>
      <c r="G65" s="24"/>
    </row>
    <row r="66" spans="1:7" s="25" customFormat="1" x14ac:dyDescent="0.25">
      <c r="A66" s="648"/>
      <c r="B66" s="649"/>
      <c r="C66" s="15" t="s">
        <v>36</v>
      </c>
      <c r="D66" s="19"/>
      <c r="E66" s="51" t="s">
        <v>140</v>
      </c>
      <c r="F66" s="24"/>
      <c r="G66" s="24"/>
    </row>
    <row r="67" spans="1:7" s="25" customFormat="1" ht="41.4" x14ac:dyDescent="0.25">
      <c r="A67" s="648">
        <v>10</v>
      </c>
      <c r="B67" s="649" t="s">
        <v>14</v>
      </c>
      <c r="C67" s="20" t="s">
        <v>76</v>
      </c>
      <c r="D67" s="19"/>
      <c r="E67" s="51" t="s">
        <v>137</v>
      </c>
      <c r="F67" s="24"/>
      <c r="G67" s="24"/>
    </row>
    <row r="68" spans="1:7" s="25" customFormat="1" ht="41.4" x14ac:dyDescent="0.25">
      <c r="A68" s="648"/>
      <c r="B68" s="649"/>
      <c r="C68" s="15" t="s">
        <v>15</v>
      </c>
      <c r="D68" s="19"/>
      <c r="E68" s="51" t="s">
        <v>149</v>
      </c>
      <c r="F68" s="24"/>
      <c r="G68" s="24"/>
    </row>
    <row r="69" spans="1:7" s="25" customFormat="1" ht="82.8" x14ac:dyDescent="0.25">
      <c r="A69" s="648"/>
      <c r="B69" s="649"/>
      <c r="C69" s="15" t="s">
        <v>78</v>
      </c>
      <c r="D69" s="19"/>
      <c r="E69" s="51" t="s">
        <v>129</v>
      </c>
      <c r="F69" s="24"/>
      <c r="G69" s="24"/>
    </row>
    <row r="70" spans="1:7" s="25" customFormat="1" x14ac:dyDescent="0.25">
      <c r="A70" s="648"/>
      <c r="B70" s="649"/>
      <c r="C70" s="15" t="s">
        <v>75</v>
      </c>
      <c r="D70" s="19"/>
      <c r="E70" s="51" t="s">
        <v>148</v>
      </c>
      <c r="F70" s="24"/>
      <c r="G70" s="24"/>
    </row>
    <row r="71" spans="1:7" s="28" customFormat="1" ht="41.4" x14ac:dyDescent="0.25">
      <c r="A71" s="648"/>
      <c r="B71" s="649"/>
      <c r="C71" s="15" t="s">
        <v>77</v>
      </c>
      <c r="D71" s="18"/>
      <c r="E71" s="52" t="s">
        <v>137</v>
      </c>
      <c r="F71" s="27"/>
      <c r="G71" s="27"/>
    </row>
    <row r="72" spans="1:7" s="28" customFormat="1" ht="27.6" x14ac:dyDescent="0.25">
      <c r="A72" s="648"/>
      <c r="B72" s="649"/>
      <c r="C72" s="15" t="s">
        <v>79</v>
      </c>
      <c r="D72" s="18"/>
      <c r="E72" s="52" t="s">
        <v>137</v>
      </c>
      <c r="F72" s="27"/>
      <c r="G72" s="27"/>
    </row>
    <row r="73" spans="1:7" s="28" customFormat="1" x14ac:dyDescent="0.25">
      <c r="A73" s="648"/>
      <c r="B73" s="649"/>
      <c r="C73" s="15" t="s">
        <v>36</v>
      </c>
      <c r="D73" s="18"/>
      <c r="E73" s="52" t="s">
        <v>140</v>
      </c>
      <c r="F73" s="27"/>
      <c r="G73" s="27"/>
    </row>
    <row r="74" spans="1:7" s="44" customFormat="1" x14ac:dyDescent="0.25">
      <c r="A74" s="653">
        <v>11</v>
      </c>
      <c r="B74" s="654">
        <v>241</v>
      </c>
      <c r="C74" s="60" t="s">
        <v>16</v>
      </c>
      <c r="D74" s="59"/>
      <c r="E74" s="50"/>
      <c r="F74" s="43"/>
      <c r="G74" s="43"/>
    </row>
    <row r="75" spans="1:7" s="44" customFormat="1" ht="27.6" x14ac:dyDescent="0.25">
      <c r="A75" s="653"/>
      <c r="B75" s="654"/>
      <c r="C75" s="61" t="s">
        <v>17</v>
      </c>
      <c r="D75" s="59"/>
      <c r="E75" s="50"/>
      <c r="F75" s="43"/>
      <c r="G75" s="43"/>
    </row>
    <row r="76" spans="1:7" s="44" customFormat="1" x14ac:dyDescent="0.25">
      <c r="A76" s="653"/>
      <c r="B76" s="654"/>
      <c r="C76" s="60" t="s">
        <v>18</v>
      </c>
      <c r="D76" s="59"/>
      <c r="E76" s="50"/>
      <c r="F76" s="43"/>
      <c r="G76" s="43"/>
    </row>
    <row r="77" spans="1:7" s="44" customFormat="1" x14ac:dyDescent="0.25">
      <c r="A77" s="653"/>
      <c r="B77" s="654"/>
      <c r="C77" s="38" t="s">
        <v>36</v>
      </c>
      <c r="D77" s="59"/>
      <c r="E77" s="50"/>
      <c r="F77" s="43"/>
      <c r="G77" s="43"/>
    </row>
    <row r="78" spans="1:7" s="25" customFormat="1" ht="27.6" x14ac:dyDescent="0.25">
      <c r="A78" s="35"/>
      <c r="B78" s="650">
        <v>244</v>
      </c>
      <c r="C78" s="15" t="s">
        <v>133</v>
      </c>
      <c r="D78" s="19"/>
      <c r="E78" s="51" t="s">
        <v>129</v>
      </c>
      <c r="F78" s="24"/>
      <c r="G78" s="24"/>
    </row>
    <row r="79" spans="1:7" s="25" customFormat="1" ht="27.6" x14ac:dyDescent="0.25">
      <c r="A79" s="35"/>
      <c r="B79" s="652"/>
      <c r="C79" s="15" t="s">
        <v>134</v>
      </c>
      <c r="D79" s="19"/>
      <c r="E79" s="51" t="s">
        <v>150</v>
      </c>
      <c r="F79" s="24"/>
      <c r="G79" s="24"/>
    </row>
    <row r="80" spans="1:7" s="25" customFormat="1" ht="27.6" x14ac:dyDescent="0.25">
      <c r="A80" s="648">
        <v>12</v>
      </c>
      <c r="B80" s="649">
        <v>331</v>
      </c>
      <c r="C80" s="15" t="s">
        <v>80</v>
      </c>
      <c r="D80" s="19"/>
      <c r="E80" s="51" t="s">
        <v>129</v>
      </c>
      <c r="F80" s="24"/>
      <c r="G80" s="24"/>
    </row>
    <row r="81" spans="1:7" s="25" customFormat="1" x14ac:dyDescent="0.25">
      <c r="A81" s="648"/>
      <c r="B81" s="649"/>
      <c r="C81" s="15" t="s">
        <v>47</v>
      </c>
      <c r="D81" s="19"/>
      <c r="E81" s="51"/>
      <c r="F81" s="24"/>
      <c r="G81" s="24"/>
    </row>
    <row r="82" spans="1:7" s="25" customFormat="1" x14ac:dyDescent="0.25">
      <c r="A82" s="648"/>
      <c r="B82" s="649"/>
      <c r="C82" s="15" t="s">
        <v>36</v>
      </c>
      <c r="D82" s="19"/>
      <c r="E82" s="51" t="s">
        <v>140</v>
      </c>
      <c r="F82" s="24"/>
      <c r="G82" s="24"/>
    </row>
    <row r="83" spans="1:7" s="25" customFormat="1" x14ac:dyDescent="0.25">
      <c r="A83" s="648"/>
      <c r="B83" s="649"/>
      <c r="C83" s="15" t="s">
        <v>81</v>
      </c>
      <c r="D83" s="19"/>
      <c r="E83" s="51" t="s">
        <v>129</v>
      </c>
      <c r="F83" s="24"/>
      <c r="G83" s="24"/>
    </row>
    <row r="84" spans="1:7" s="25" customFormat="1" x14ac:dyDescent="0.25">
      <c r="A84" s="648"/>
      <c r="B84" s="649"/>
      <c r="C84" s="15" t="s">
        <v>19</v>
      </c>
      <c r="D84" s="19"/>
      <c r="E84" s="51" t="s">
        <v>130</v>
      </c>
      <c r="F84" s="24"/>
      <c r="G84" s="24"/>
    </row>
    <row r="85" spans="1:7" s="25" customFormat="1" ht="27.6" x14ac:dyDescent="0.25">
      <c r="A85" s="648"/>
      <c r="B85" s="649"/>
      <c r="C85" s="20" t="s">
        <v>84</v>
      </c>
      <c r="D85" s="19"/>
      <c r="E85" s="51" t="s">
        <v>137</v>
      </c>
      <c r="F85" s="24"/>
      <c r="G85" s="24"/>
    </row>
    <row r="86" spans="1:7" s="25" customFormat="1" ht="27.6" x14ac:dyDescent="0.25">
      <c r="A86" s="648"/>
      <c r="B86" s="649"/>
      <c r="C86" s="20" t="s">
        <v>50</v>
      </c>
      <c r="D86" s="19"/>
      <c r="E86" s="51" t="s">
        <v>137</v>
      </c>
      <c r="F86" s="24"/>
      <c r="G86" s="24"/>
    </row>
    <row r="87" spans="1:7" s="25" customFormat="1" x14ac:dyDescent="0.25">
      <c r="A87" s="648"/>
      <c r="B87" s="649"/>
      <c r="C87" s="20" t="s">
        <v>51</v>
      </c>
      <c r="D87" s="19"/>
      <c r="E87" s="51" t="s">
        <v>137</v>
      </c>
      <c r="F87" s="24"/>
      <c r="G87" s="24"/>
    </row>
    <row r="88" spans="1:7" s="25" customFormat="1" x14ac:dyDescent="0.25">
      <c r="A88" s="648"/>
      <c r="B88" s="649"/>
      <c r="C88" s="15" t="s">
        <v>83</v>
      </c>
      <c r="D88" s="19"/>
      <c r="E88" s="51" t="s">
        <v>137</v>
      </c>
      <c r="F88" s="24"/>
      <c r="G88" s="24"/>
    </row>
    <row r="89" spans="1:7" s="25" customFormat="1" ht="96.6" x14ac:dyDescent="0.25">
      <c r="A89" s="648"/>
      <c r="B89" s="649"/>
      <c r="C89" s="20" t="s">
        <v>82</v>
      </c>
      <c r="D89" s="19"/>
      <c r="E89" s="51" t="s">
        <v>151</v>
      </c>
      <c r="F89" s="24"/>
      <c r="G89" s="24"/>
    </row>
    <row r="90" spans="1:7" s="25" customFormat="1" ht="27.6" x14ac:dyDescent="0.25">
      <c r="A90" s="648"/>
      <c r="B90" s="649"/>
      <c r="C90" s="15" t="s">
        <v>40</v>
      </c>
      <c r="D90" s="19"/>
      <c r="E90" s="51" t="s">
        <v>137</v>
      </c>
      <c r="F90" s="24"/>
      <c r="G90" s="24"/>
    </row>
    <row r="91" spans="1:7" s="25" customFormat="1" ht="27.6" x14ac:dyDescent="0.25">
      <c r="A91" s="648"/>
      <c r="B91" s="649"/>
      <c r="C91" s="15" t="s">
        <v>41</v>
      </c>
      <c r="D91" s="19"/>
      <c r="E91" s="51" t="s">
        <v>137</v>
      </c>
      <c r="F91" s="24"/>
      <c r="G91" s="24"/>
    </row>
    <row r="92" spans="1:7" s="44" customFormat="1" x14ac:dyDescent="0.25">
      <c r="A92" s="653">
        <v>13</v>
      </c>
      <c r="B92" s="654">
        <v>333</v>
      </c>
      <c r="C92" s="38" t="s">
        <v>36</v>
      </c>
      <c r="D92" s="59"/>
      <c r="E92" s="50"/>
      <c r="F92" s="43"/>
      <c r="G92" s="43"/>
    </row>
    <row r="93" spans="1:7" s="44" customFormat="1" x14ac:dyDescent="0.25">
      <c r="A93" s="653"/>
      <c r="B93" s="654"/>
      <c r="C93" s="38" t="s">
        <v>85</v>
      </c>
      <c r="D93" s="59"/>
      <c r="E93" s="50"/>
      <c r="F93" s="43"/>
      <c r="G93" s="43"/>
    </row>
    <row r="94" spans="1:7" s="44" customFormat="1" ht="41.4" x14ac:dyDescent="0.25">
      <c r="A94" s="653"/>
      <c r="B94" s="654"/>
      <c r="C94" s="45" t="s">
        <v>86</v>
      </c>
      <c r="D94" s="59"/>
      <c r="E94" s="50"/>
      <c r="F94" s="43"/>
      <c r="G94" s="43"/>
    </row>
    <row r="95" spans="1:7" s="44" customFormat="1" ht="82.8" x14ac:dyDescent="0.25">
      <c r="A95" s="653"/>
      <c r="B95" s="654"/>
      <c r="C95" s="45" t="s">
        <v>92</v>
      </c>
      <c r="D95" s="59"/>
      <c r="E95" s="50"/>
      <c r="F95" s="43"/>
      <c r="G95" s="43"/>
    </row>
    <row r="96" spans="1:7" s="44" customFormat="1" ht="41.4" x14ac:dyDescent="0.25">
      <c r="A96" s="653"/>
      <c r="B96" s="654"/>
      <c r="C96" s="38" t="s">
        <v>87</v>
      </c>
      <c r="D96" s="59"/>
      <c r="E96" s="50"/>
      <c r="F96" s="43"/>
      <c r="G96" s="43"/>
    </row>
    <row r="97" spans="1:7" s="44" customFormat="1" x14ac:dyDescent="0.25">
      <c r="A97" s="653"/>
      <c r="B97" s="654"/>
      <c r="C97" s="38" t="s">
        <v>88</v>
      </c>
      <c r="D97" s="59"/>
      <c r="E97" s="50"/>
      <c r="F97" s="43"/>
      <c r="G97" s="43"/>
    </row>
    <row r="98" spans="1:7" s="44" customFormat="1" ht="27.6" x14ac:dyDescent="0.25">
      <c r="A98" s="653"/>
      <c r="B98" s="654"/>
      <c r="C98" s="65" t="s">
        <v>20</v>
      </c>
      <c r="D98" s="59"/>
      <c r="E98" s="50"/>
      <c r="F98" s="43"/>
      <c r="G98" s="43"/>
    </row>
    <row r="99" spans="1:7" s="44" customFormat="1" x14ac:dyDescent="0.25">
      <c r="A99" s="653">
        <v>14</v>
      </c>
      <c r="B99" s="654">
        <v>341</v>
      </c>
      <c r="C99" s="38" t="s">
        <v>122</v>
      </c>
      <c r="D99" s="59"/>
      <c r="E99" s="50"/>
      <c r="F99" s="43"/>
      <c r="G99" s="43"/>
    </row>
    <row r="100" spans="1:7" s="44" customFormat="1" x14ac:dyDescent="0.25">
      <c r="A100" s="653"/>
      <c r="B100" s="654"/>
      <c r="C100" s="38" t="s">
        <v>121</v>
      </c>
      <c r="D100" s="59"/>
      <c r="E100" s="50"/>
      <c r="F100" s="43"/>
      <c r="G100" s="43"/>
    </row>
    <row r="101" spans="1:7" s="44" customFormat="1" x14ac:dyDescent="0.25">
      <c r="A101" s="653"/>
      <c r="B101" s="654"/>
      <c r="C101" s="38" t="s">
        <v>120</v>
      </c>
      <c r="D101" s="59"/>
      <c r="E101" s="50"/>
      <c r="F101" s="43"/>
      <c r="G101" s="43"/>
    </row>
    <row r="102" spans="1:7" s="44" customFormat="1" x14ac:dyDescent="0.25">
      <c r="A102" s="653"/>
      <c r="B102" s="654"/>
      <c r="C102" s="38" t="s">
        <v>36</v>
      </c>
      <c r="D102" s="59"/>
      <c r="E102" s="50"/>
      <c r="F102" s="43"/>
      <c r="G102" s="43"/>
    </row>
    <row r="103" spans="1:7" s="44" customFormat="1" ht="27.6" x14ac:dyDescent="0.25">
      <c r="A103" s="653"/>
      <c r="B103" s="654"/>
      <c r="C103" s="62" t="s">
        <v>126</v>
      </c>
      <c r="D103" s="59"/>
      <c r="E103" s="50"/>
      <c r="F103" s="43"/>
      <c r="G103" s="43"/>
    </row>
    <row r="104" spans="1:7" s="44" customFormat="1" ht="41.4" x14ac:dyDescent="0.25">
      <c r="A104" s="653"/>
      <c r="B104" s="654"/>
      <c r="C104" s="62" t="s">
        <v>125</v>
      </c>
      <c r="D104" s="59"/>
      <c r="E104" s="50"/>
      <c r="F104" s="43"/>
      <c r="G104" s="43"/>
    </row>
    <row r="105" spans="1:7" s="44" customFormat="1" ht="27.6" x14ac:dyDescent="0.25">
      <c r="A105" s="653"/>
      <c r="B105" s="654"/>
      <c r="C105" s="63" t="s">
        <v>123</v>
      </c>
      <c r="D105" s="59"/>
      <c r="E105" s="50"/>
      <c r="F105" s="43"/>
      <c r="G105" s="43"/>
    </row>
    <row r="106" spans="1:7" s="44" customFormat="1" ht="27.6" x14ac:dyDescent="0.25">
      <c r="A106" s="653"/>
      <c r="B106" s="654"/>
      <c r="C106" s="64" t="s">
        <v>124</v>
      </c>
      <c r="D106" s="59"/>
      <c r="E106" s="50"/>
      <c r="F106" s="43"/>
      <c r="G106" s="43"/>
    </row>
    <row r="107" spans="1:7" s="25" customFormat="1" ht="96.6" x14ac:dyDescent="0.25">
      <c r="A107" s="648">
        <v>15</v>
      </c>
      <c r="B107" s="649" t="s">
        <v>34</v>
      </c>
      <c r="C107" s="15" t="s">
        <v>116</v>
      </c>
      <c r="D107" s="19"/>
      <c r="E107" s="51" t="s">
        <v>152</v>
      </c>
      <c r="F107" s="24"/>
      <c r="G107" s="24"/>
    </row>
    <row r="108" spans="1:7" s="25" customFormat="1" ht="27.6" x14ac:dyDescent="0.25">
      <c r="A108" s="648"/>
      <c r="B108" s="649"/>
      <c r="C108" s="15" t="s">
        <v>117</v>
      </c>
      <c r="D108" s="19"/>
      <c r="E108" s="51" t="s">
        <v>148</v>
      </c>
      <c r="F108" s="24"/>
      <c r="G108" s="24"/>
    </row>
    <row r="109" spans="1:7" s="25" customFormat="1" x14ac:dyDescent="0.25">
      <c r="A109" s="648"/>
      <c r="B109" s="649"/>
      <c r="C109" s="15" t="s">
        <v>21</v>
      </c>
      <c r="D109" s="19"/>
      <c r="E109" s="51" t="s">
        <v>148</v>
      </c>
      <c r="F109" s="24"/>
      <c r="G109" s="24"/>
    </row>
    <row r="110" spans="1:7" s="25" customFormat="1" ht="27.6" x14ac:dyDescent="0.25">
      <c r="A110" s="648"/>
      <c r="B110" s="649"/>
      <c r="C110" s="15" t="s">
        <v>118</v>
      </c>
      <c r="D110" s="19"/>
      <c r="E110" s="51" t="s">
        <v>129</v>
      </c>
      <c r="F110" s="24"/>
      <c r="G110" s="24"/>
    </row>
    <row r="111" spans="1:7" s="25" customFormat="1" x14ac:dyDescent="0.25">
      <c r="A111" s="648"/>
      <c r="B111" s="649"/>
      <c r="C111" s="15" t="s">
        <v>119</v>
      </c>
      <c r="D111" s="19"/>
      <c r="E111" s="51" t="s">
        <v>137</v>
      </c>
      <c r="F111" s="24"/>
      <c r="G111" s="24"/>
    </row>
    <row r="112" spans="1:7" s="25" customFormat="1" x14ac:dyDescent="0.25">
      <c r="A112" s="648"/>
      <c r="B112" s="649"/>
      <c r="C112" s="17" t="s">
        <v>36</v>
      </c>
      <c r="D112" s="19"/>
      <c r="E112" s="51" t="s">
        <v>140</v>
      </c>
      <c r="F112" s="24"/>
      <c r="G112" s="24"/>
    </row>
    <row r="113" spans="1:7" s="44" customFormat="1" ht="55.2" x14ac:dyDescent="0.25">
      <c r="A113" s="658">
        <v>16</v>
      </c>
      <c r="B113" s="660">
        <v>335</v>
      </c>
      <c r="C113" s="38" t="s">
        <v>89</v>
      </c>
      <c r="D113" s="59"/>
      <c r="E113" s="50"/>
      <c r="F113" s="43"/>
      <c r="G113" s="43"/>
    </row>
    <row r="114" spans="1:7" s="44" customFormat="1" x14ac:dyDescent="0.25">
      <c r="A114" s="659"/>
      <c r="B114" s="661"/>
      <c r="C114" s="45" t="s">
        <v>36</v>
      </c>
      <c r="D114" s="59"/>
      <c r="E114" s="50"/>
      <c r="F114" s="43"/>
      <c r="G114" s="43"/>
    </row>
    <row r="115" spans="1:7" s="44" customFormat="1" x14ac:dyDescent="0.25">
      <c r="A115" s="663"/>
      <c r="B115" s="664"/>
      <c r="C115" s="38" t="s">
        <v>90</v>
      </c>
      <c r="D115" s="59"/>
      <c r="E115" s="50"/>
      <c r="F115" s="43"/>
      <c r="G115" s="43"/>
    </row>
    <row r="116" spans="1:7" s="44" customFormat="1" ht="27.6" x14ac:dyDescent="0.25">
      <c r="A116" s="58">
        <v>17</v>
      </c>
      <c r="B116" s="37">
        <v>3387</v>
      </c>
      <c r="C116" s="45" t="s">
        <v>91</v>
      </c>
      <c r="D116" s="59"/>
      <c r="E116" s="50"/>
      <c r="F116" s="43"/>
      <c r="G116" s="43"/>
    </row>
    <row r="117" spans="1:7" s="44" customFormat="1" ht="27.6" x14ac:dyDescent="0.25">
      <c r="A117" s="653">
        <v>18</v>
      </c>
      <c r="B117" s="654">
        <v>411</v>
      </c>
      <c r="C117" s="45" t="s">
        <v>22</v>
      </c>
      <c r="D117" s="59"/>
      <c r="E117" s="50"/>
      <c r="F117" s="43"/>
      <c r="G117" s="43"/>
    </row>
    <row r="118" spans="1:7" s="44" customFormat="1" x14ac:dyDescent="0.25">
      <c r="A118" s="653"/>
      <c r="B118" s="654"/>
      <c r="C118" s="45" t="s">
        <v>23</v>
      </c>
      <c r="D118" s="59"/>
      <c r="E118" s="50"/>
      <c r="F118" s="43"/>
      <c r="G118" s="43"/>
    </row>
    <row r="119" spans="1:7" s="44" customFormat="1" ht="27.6" x14ac:dyDescent="0.25">
      <c r="A119" s="653"/>
      <c r="B119" s="654"/>
      <c r="C119" s="66" t="s">
        <v>115</v>
      </c>
      <c r="D119" s="59"/>
      <c r="E119" s="50"/>
      <c r="F119" s="43"/>
      <c r="G119" s="43"/>
    </row>
    <row r="120" spans="1:7" s="44" customFormat="1" ht="27.6" x14ac:dyDescent="0.25">
      <c r="A120" s="658">
        <v>19</v>
      </c>
      <c r="B120" s="660">
        <v>413</v>
      </c>
      <c r="C120" s="45" t="s">
        <v>113</v>
      </c>
      <c r="D120" s="59"/>
      <c r="E120" s="50"/>
      <c r="F120" s="43"/>
      <c r="G120" s="43"/>
    </row>
    <row r="121" spans="1:7" s="44" customFormat="1" x14ac:dyDescent="0.25">
      <c r="A121" s="663"/>
      <c r="B121" s="664"/>
      <c r="C121" s="45" t="s">
        <v>114</v>
      </c>
      <c r="D121" s="59"/>
      <c r="E121" s="50"/>
      <c r="F121" s="43"/>
      <c r="G121" s="43"/>
    </row>
    <row r="122" spans="1:7" s="44" customFormat="1" x14ac:dyDescent="0.25">
      <c r="A122" s="658">
        <v>20</v>
      </c>
      <c r="B122" s="660">
        <v>421</v>
      </c>
      <c r="C122" s="45" t="s">
        <v>24</v>
      </c>
      <c r="D122" s="59"/>
      <c r="E122" s="50"/>
      <c r="F122" s="43"/>
      <c r="G122" s="43"/>
    </row>
    <row r="123" spans="1:7" s="44" customFormat="1" x14ac:dyDescent="0.25">
      <c r="A123" s="659"/>
      <c r="B123" s="661"/>
      <c r="C123" s="38" t="s">
        <v>25</v>
      </c>
      <c r="D123" s="59"/>
      <c r="E123" s="50"/>
      <c r="F123" s="43"/>
      <c r="G123" s="43"/>
    </row>
    <row r="124" spans="1:7" s="44" customFormat="1" x14ac:dyDescent="0.25">
      <c r="A124" s="659"/>
      <c r="B124" s="661"/>
      <c r="C124" s="38" t="s">
        <v>112</v>
      </c>
      <c r="D124" s="59"/>
      <c r="E124" s="50"/>
      <c r="F124" s="43"/>
      <c r="G124" s="43"/>
    </row>
    <row r="125" spans="1:7" s="25" customFormat="1" ht="27.6" x14ac:dyDescent="0.25">
      <c r="A125" s="648">
        <v>21</v>
      </c>
      <c r="B125" s="649">
        <v>511</v>
      </c>
      <c r="C125" s="17" t="s">
        <v>105</v>
      </c>
      <c r="D125" s="19"/>
      <c r="E125" s="51" t="s">
        <v>129</v>
      </c>
      <c r="F125" s="24"/>
      <c r="G125" s="24"/>
    </row>
    <row r="126" spans="1:7" s="25" customFormat="1" ht="27.6" x14ac:dyDescent="0.25">
      <c r="A126" s="648"/>
      <c r="B126" s="649"/>
      <c r="C126" s="17" t="s">
        <v>106</v>
      </c>
      <c r="D126" s="19"/>
      <c r="E126" s="51" t="s">
        <v>129</v>
      </c>
      <c r="F126" s="24"/>
      <c r="G126" s="24"/>
    </row>
    <row r="127" spans="1:7" s="25" customFormat="1" ht="27.6" x14ac:dyDescent="0.25">
      <c r="A127" s="648"/>
      <c r="B127" s="649"/>
      <c r="C127" s="17" t="s">
        <v>108</v>
      </c>
      <c r="D127" s="19"/>
      <c r="E127" s="51" t="s">
        <v>153</v>
      </c>
      <c r="F127" s="24"/>
      <c r="G127" s="24"/>
    </row>
    <row r="128" spans="1:7" s="25" customFormat="1" x14ac:dyDescent="0.25">
      <c r="A128" s="648"/>
      <c r="B128" s="649"/>
      <c r="C128" s="17" t="s">
        <v>36</v>
      </c>
      <c r="D128" s="19"/>
      <c r="E128" s="51" t="s">
        <v>140</v>
      </c>
      <c r="F128" s="24"/>
      <c r="G128" s="24"/>
    </row>
    <row r="129" spans="1:7" s="25" customFormat="1" ht="27.6" x14ac:dyDescent="0.25">
      <c r="A129" s="648"/>
      <c r="B129" s="649"/>
      <c r="C129" s="17" t="s">
        <v>110</v>
      </c>
      <c r="D129" s="19"/>
      <c r="E129" s="51" t="s">
        <v>137</v>
      </c>
      <c r="F129" s="24"/>
      <c r="G129" s="24"/>
    </row>
    <row r="130" spans="1:7" s="25" customFormat="1" x14ac:dyDescent="0.25">
      <c r="A130" s="648"/>
      <c r="B130" s="649"/>
      <c r="C130" s="17" t="s">
        <v>109</v>
      </c>
      <c r="D130" s="19"/>
      <c r="E130" s="51" t="s">
        <v>129</v>
      </c>
      <c r="F130" s="24"/>
      <c r="G130" s="24"/>
    </row>
    <row r="131" spans="1:7" s="25" customFormat="1" x14ac:dyDescent="0.25">
      <c r="A131" s="648"/>
      <c r="B131" s="649"/>
      <c r="C131" s="17" t="s">
        <v>111</v>
      </c>
      <c r="D131" s="19"/>
      <c r="E131" s="51"/>
      <c r="F131" s="24"/>
      <c r="G131" s="24"/>
    </row>
    <row r="132" spans="1:7" s="25" customFormat="1" ht="27.6" x14ac:dyDescent="0.25">
      <c r="A132" s="648"/>
      <c r="B132" s="649"/>
      <c r="C132" s="17" t="s">
        <v>107</v>
      </c>
      <c r="D132" s="17"/>
      <c r="E132" s="51"/>
      <c r="F132" s="24"/>
      <c r="G132" s="24"/>
    </row>
    <row r="133" spans="1:7" s="25" customFormat="1" x14ac:dyDescent="0.25">
      <c r="A133" s="655">
        <v>22</v>
      </c>
      <c r="B133" s="650">
        <v>515</v>
      </c>
      <c r="C133" s="17" t="s">
        <v>101</v>
      </c>
      <c r="D133" s="17"/>
      <c r="E133" s="51" t="s">
        <v>148</v>
      </c>
      <c r="F133" s="24"/>
      <c r="G133" s="24"/>
    </row>
    <row r="134" spans="1:7" s="25" customFormat="1" x14ac:dyDescent="0.25">
      <c r="A134" s="656"/>
      <c r="B134" s="651"/>
      <c r="C134" s="17" t="s">
        <v>100</v>
      </c>
      <c r="D134" s="17"/>
      <c r="E134" s="51" t="s">
        <v>131</v>
      </c>
      <c r="F134" s="24"/>
      <c r="G134" s="24"/>
    </row>
    <row r="135" spans="1:7" s="25" customFormat="1" x14ac:dyDescent="0.25">
      <c r="A135" s="662"/>
      <c r="B135" s="652"/>
      <c r="C135" s="17" t="s">
        <v>36</v>
      </c>
      <c r="D135" s="17"/>
      <c r="E135" s="51" t="s">
        <v>140</v>
      </c>
      <c r="F135" s="24"/>
      <c r="G135" s="24"/>
    </row>
    <row r="136" spans="1:7" s="44" customFormat="1" x14ac:dyDescent="0.25">
      <c r="A136" s="653">
        <v>23</v>
      </c>
      <c r="B136" s="654">
        <v>632</v>
      </c>
      <c r="C136" s="45" t="s">
        <v>103</v>
      </c>
      <c r="D136" s="59"/>
      <c r="E136" s="50"/>
      <c r="F136" s="43"/>
      <c r="G136" s="43"/>
    </row>
    <row r="137" spans="1:7" s="44" customFormat="1" x14ac:dyDescent="0.25">
      <c r="A137" s="653"/>
      <c r="B137" s="654"/>
      <c r="C137" s="45" t="s">
        <v>104</v>
      </c>
      <c r="D137" s="59"/>
      <c r="E137" s="50"/>
      <c r="F137" s="43"/>
      <c r="G137" s="43"/>
    </row>
    <row r="138" spans="1:7" s="44" customFormat="1" ht="27.6" x14ac:dyDescent="0.25">
      <c r="A138" s="653"/>
      <c r="B138" s="654"/>
      <c r="C138" s="45" t="s">
        <v>26</v>
      </c>
      <c r="D138" s="59"/>
      <c r="E138" s="50"/>
      <c r="F138" s="43"/>
      <c r="G138" s="43"/>
    </row>
    <row r="139" spans="1:7" s="44" customFormat="1" x14ac:dyDescent="0.25">
      <c r="A139" s="653"/>
      <c r="B139" s="654"/>
      <c r="C139" s="45" t="s">
        <v>36</v>
      </c>
      <c r="D139" s="59"/>
      <c r="E139" s="50"/>
      <c r="F139" s="43"/>
      <c r="G139" s="43"/>
    </row>
    <row r="140" spans="1:7" s="44" customFormat="1" x14ac:dyDescent="0.25">
      <c r="A140" s="653"/>
      <c r="B140" s="654"/>
      <c r="C140" s="45" t="s">
        <v>27</v>
      </c>
      <c r="D140" s="59"/>
      <c r="E140" s="50"/>
      <c r="F140" s="43"/>
      <c r="G140" s="43"/>
    </row>
    <row r="141" spans="1:7" s="25" customFormat="1" x14ac:dyDescent="0.25">
      <c r="A141" s="655">
        <v>24</v>
      </c>
      <c r="B141" s="650">
        <v>635</v>
      </c>
      <c r="C141" s="17" t="s">
        <v>99</v>
      </c>
      <c r="D141" s="19"/>
      <c r="E141" s="51" t="s">
        <v>137</v>
      </c>
      <c r="F141" s="24"/>
      <c r="G141" s="24"/>
    </row>
    <row r="142" spans="1:7" s="25" customFormat="1" x14ac:dyDescent="0.25">
      <c r="A142" s="656"/>
      <c r="B142" s="651"/>
      <c r="C142" s="17" t="s">
        <v>100</v>
      </c>
      <c r="D142" s="19"/>
      <c r="E142" s="51" t="s">
        <v>148</v>
      </c>
      <c r="F142" s="24"/>
      <c r="G142" s="24"/>
    </row>
    <row r="143" spans="1:7" s="25" customFormat="1" x14ac:dyDescent="0.25">
      <c r="A143" s="656"/>
      <c r="B143" s="651"/>
      <c r="C143" s="17" t="s">
        <v>36</v>
      </c>
      <c r="D143" s="19"/>
      <c r="E143" s="51" t="s">
        <v>154</v>
      </c>
      <c r="F143" s="24"/>
      <c r="G143" s="24"/>
    </row>
    <row r="144" spans="1:7" s="25" customFormat="1" ht="27.6" x14ac:dyDescent="0.25">
      <c r="A144" s="648">
        <v>25</v>
      </c>
      <c r="B144" s="657">
        <v>641642</v>
      </c>
      <c r="C144" s="17" t="s">
        <v>96</v>
      </c>
      <c r="D144" s="19"/>
      <c r="E144" s="51" t="s">
        <v>129</v>
      </c>
      <c r="F144" s="24"/>
      <c r="G144" s="24"/>
    </row>
    <row r="145" spans="1:7" s="25" customFormat="1" x14ac:dyDescent="0.25">
      <c r="A145" s="648"/>
      <c r="B145" s="657"/>
      <c r="C145" s="17" t="s">
        <v>36</v>
      </c>
      <c r="D145" s="19"/>
      <c r="E145" s="51" t="s">
        <v>129</v>
      </c>
      <c r="F145" s="24"/>
      <c r="G145" s="24"/>
    </row>
    <row r="146" spans="1:7" s="25" customFormat="1" x14ac:dyDescent="0.25">
      <c r="A146" s="648"/>
      <c r="B146" s="657"/>
      <c r="C146" s="17" t="s">
        <v>98</v>
      </c>
      <c r="D146" s="19"/>
      <c r="E146" s="51" t="s">
        <v>129</v>
      </c>
      <c r="F146" s="24"/>
      <c r="G146" s="24"/>
    </row>
    <row r="147" spans="1:7" s="25" customFormat="1" ht="69" x14ac:dyDescent="0.25">
      <c r="A147" s="648"/>
      <c r="B147" s="657"/>
      <c r="C147" s="17" t="s">
        <v>97</v>
      </c>
      <c r="D147" s="19"/>
      <c r="E147" s="51" t="s">
        <v>129</v>
      </c>
      <c r="F147" s="24"/>
      <c r="G147" s="24"/>
    </row>
    <row r="148" spans="1:7" s="56" customFormat="1" ht="96.6" x14ac:dyDescent="0.25">
      <c r="A148" s="58">
        <v>26</v>
      </c>
      <c r="B148" s="37">
        <v>711</v>
      </c>
      <c r="C148" s="45" t="s">
        <v>94</v>
      </c>
      <c r="D148" s="57"/>
      <c r="E148" s="54"/>
      <c r="F148" s="55"/>
      <c r="G148" s="55"/>
    </row>
    <row r="149" spans="1:7" s="56" customFormat="1" ht="69" x14ac:dyDescent="0.25">
      <c r="A149" s="58">
        <v>27</v>
      </c>
      <c r="B149" s="37">
        <v>811</v>
      </c>
      <c r="C149" s="45" t="s">
        <v>95</v>
      </c>
      <c r="D149" s="57"/>
      <c r="E149" s="54"/>
      <c r="F149" s="55"/>
      <c r="G149" s="55"/>
    </row>
    <row r="150" spans="1:7" s="44" customFormat="1" ht="27.6" x14ac:dyDescent="0.25">
      <c r="A150" s="46">
        <v>28</v>
      </c>
      <c r="B150" s="47">
        <v>821</v>
      </c>
      <c r="C150" s="38" t="s">
        <v>93</v>
      </c>
      <c r="D150" s="59"/>
      <c r="E150" s="50"/>
      <c r="F150" s="43"/>
      <c r="G150" s="43"/>
    </row>
    <row r="151" spans="1:7" x14ac:dyDescent="0.25">
      <c r="A151" s="648">
        <v>29</v>
      </c>
      <c r="B151" s="649" t="s">
        <v>28</v>
      </c>
      <c r="C151" s="15" t="s">
        <v>29</v>
      </c>
      <c r="D151" s="19"/>
      <c r="E151" s="53"/>
      <c r="F151" s="29"/>
      <c r="G151" s="29"/>
    </row>
    <row r="152" spans="1:7" x14ac:dyDescent="0.25">
      <c r="A152" s="648"/>
      <c r="B152" s="649"/>
      <c r="C152" s="20" t="s">
        <v>30</v>
      </c>
      <c r="D152" s="29"/>
      <c r="E152" s="53"/>
      <c r="F152" s="29"/>
      <c r="G152" s="29"/>
    </row>
  </sheetData>
  <autoFilter ref="A14:H152" xr:uid="{00000000-0009-0000-0000-000028000000}"/>
  <mergeCells count="57">
    <mergeCell ref="A120:A121"/>
    <mergeCell ref="B120:B121"/>
    <mergeCell ref="B78:B79"/>
    <mergeCell ref="A42:A46"/>
    <mergeCell ref="B42:B46"/>
    <mergeCell ref="A74:A77"/>
    <mergeCell ref="B74:B77"/>
    <mergeCell ref="A47:A50"/>
    <mergeCell ref="B47:B50"/>
    <mergeCell ref="A51:A62"/>
    <mergeCell ref="B51:B62"/>
    <mergeCell ref="A2:G2"/>
    <mergeCell ref="A12:A13"/>
    <mergeCell ref="B12:B13"/>
    <mergeCell ref="C12:C13"/>
    <mergeCell ref="D12:G12"/>
    <mergeCell ref="A3:G3"/>
    <mergeCell ref="A20:A25"/>
    <mergeCell ref="B20:B25"/>
    <mergeCell ref="A28:A39"/>
    <mergeCell ref="B28:B39"/>
    <mergeCell ref="A40:A41"/>
    <mergeCell ref="B40:B41"/>
    <mergeCell ref="A26:A27"/>
    <mergeCell ref="B26:B27"/>
    <mergeCell ref="A151:A152"/>
    <mergeCell ref="B151:B152"/>
    <mergeCell ref="A141:A143"/>
    <mergeCell ref="B141:B143"/>
    <mergeCell ref="A107:A112"/>
    <mergeCell ref="B107:B112"/>
    <mergeCell ref="A117:A119"/>
    <mergeCell ref="B117:B119"/>
    <mergeCell ref="A125:A132"/>
    <mergeCell ref="B125:B132"/>
    <mergeCell ref="A113:A115"/>
    <mergeCell ref="B113:B115"/>
    <mergeCell ref="A133:A135"/>
    <mergeCell ref="B133:B135"/>
    <mergeCell ref="A122:A124"/>
    <mergeCell ref="B122:B124"/>
    <mergeCell ref="A15:A19"/>
    <mergeCell ref="B15:B19"/>
    <mergeCell ref="A136:A140"/>
    <mergeCell ref="B136:B140"/>
    <mergeCell ref="A144:A147"/>
    <mergeCell ref="B144:B147"/>
    <mergeCell ref="A80:A91"/>
    <mergeCell ref="B80:B91"/>
    <mergeCell ref="A92:A98"/>
    <mergeCell ref="B92:B98"/>
    <mergeCell ref="A99:A106"/>
    <mergeCell ref="B99:B106"/>
    <mergeCell ref="A63:A66"/>
    <mergeCell ref="B63:B66"/>
    <mergeCell ref="A67:A73"/>
    <mergeCell ref="B67:B73"/>
  </mergeCells>
  <pageMargins left="0.7" right="0.7" top="0.75" bottom="0.75" header="0.3" footer="0.3"/>
  <pageSetup scale="71"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82"/>
  <sheetViews>
    <sheetView workbookViewId="0">
      <pane ySplit="1" topLeftCell="A2" activePane="bottomLeft" state="frozen"/>
      <selection activeCell="B43" sqref="B43"/>
      <selection pane="bottomLeft" activeCell="B43" sqref="B43"/>
    </sheetView>
  </sheetViews>
  <sheetFormatPr defaultRowHeight="13.8" x14ac:dyDescent="0.25"/>
  <cols>
    <col min="1" max="1" width="11.19921875" customWidth="1"/>
    <col min="2" max="2" width="34.19921875" customWidth="1"/>
    <col min="3" max="3" width="15.19921875" customWidth="1"/>
    <col min="4" max="6" width="15.69921875" customWidth="1"/>
    <col min="7" max="7" width="15.59765625" customWidth="1"/>
    <col min="8" max="12" width="16.09765625" customWidth="1"/>
  </cols>
  <sheetData>
    <row r="1" spans="1:12" x14ac:dyDescent="0.25">
      <c r="A1" s="516" t="s">
        <v>7</v>
      </c>
      <c r="B1" s="516" t="s">
        <v>238</v>
      </c>
      <c r="C1" s="516" t="s">
        <v>239</v>
      </c>
      <c r="D1" s="516" t="s">
        <v>240</v>
      </c>
      <c r="E1" s="516" t="s">
        <v>450</v>
      </c>
      <c r="F1" s="516" t="s">
        <v>451</v>
      </c>
      <c r="G1" s="516" t="s">
        <v>243</v>
      </c>
      <c r="H1" s="516" t="s">
        <v>244</v>
      </c>
      <c r="I1" s="335"/>
      <c r="J1" s="335"/>
      <c r="K1" s="335"/>
      <c r="L1" s="335"/>
    </row>
    <row r="2" spans="1:12" x14ac:dyDescent="0.25">
      <c r="A2" s="508" t="s">
        <v>245</v>
      </c>
      <c r="B2" s="508" t="s">
        <v>246</v>
      </c>
      <c r="C2" s="509">
        <v>94958305</v>
      </c>
      <c r="D2" s="509"/>
      <c r="E2" s="509">
        <v>232172197</v>
      </c>
      <c r="F2" s="509">
        <v>282341487</v>
      </c>
      <c r="G2" s="509">
        <v>44789015</v>
      </c>
      <c r="H2" s="509"/>
      <c r="I2" s="228">
        <v>44789015</v>
      </c>
      <c r="J2" s="228"/>
      <c r="K2" s="228">
        <f>G2-I2</f>
        <v>0</v>
      </c>
      <c r="L2" s="228">
        <f>H2-J2</f>
        <v>0</v>
      </c>
    </row>
    <row r="3" spans="1:12" x14ac:dyDescent="0.25">
      <c r="A3" s="510" t="s">
        <v>247</v>
      </c>
      <c r="B3" s="510" t="s">
        <v>248</v>
      </c>
      <c r="C3" s="511">
        <v>94958305</v>
      </c>
      <c r="D3" s="511"/>
      <c r="E3" s="511">
        <v>232172197</v>
      </c>
      <c r="F3" s="511">
        <v>282341487</v>
      </c>
      <c r="G3" s="511">
        <v>44789015</v>
      </c>
      <c r="H3" s="511"/>
      <c r="I3" s="224">
        <v>44789015</v>
      </c>
      <c r="J3" s="224"/>
      <c r="K3" s="224">
        <f t="shared" ref="K3:K59" si="0">G3-I3</f>
        <v>0</v>
      </c>
      <c r="L3" s="224">
        <f t="shared" ref="L3:L59" si="1">H3-J3</f>
        <v>0</v>
      </c>
    </row>
    <row r="4" spans="1:12" x14ac:dyDescent="0.25">
      <c r="A4" s="510" t="s">
        <v>200</v>
      </c>
      <c r="B4" s="510" t="s">
        <v>645</v>
      </c>
      <c r="C4" s="511">
        <v>24880806</v>
      </c>
      <c r="D4" s="511"/>
      <c r="E4" s="511">
        <v>4908</v>
      </c>
      <c r="F4" s="511"/>
      <c r="G4" s="512">
        <v>24885714</v>
      </c>
      <c r="H4" s="511"/>
      <c r="I4" s="224">
        <v>24885714</v>
      </c>
      <c r="J4" s="224"/>
      <c r="K4" s="224">
        <f t="shared" si="0"/>
        <v>0</v>
      </c>
      <c r="L4" s="224">
        <f t="shared" si="1"/>
        <v>0</v>
      </c>
    </row>
    <row r="5" spans="1:12" x14ac:dyDescent="0.25">
      <c r="A5" s="510" t="s">
        <v>249</v>
      </c>
      <c r="B5" s="510" t="s">
        <v>646</v>
      </c>
      <c r="C5" s="511">
        <v>70077499</v>
      </c>
      <c r="D5" s="511"/>
      <c r="E5" s="511">
        <v>232167289</v>
      </c>
      <c r="F5" s="511">
        <v>282341487</v>
      </c>
      <c r="G5" s="512">
        <v>19903301</v>
      </c>
      <c r="H5" s="511"/>
      <c r="I5" s="224">
        <v>19903301</v>
      </c>
      <c r="J5" s="224"/>
      <c r="K5" s="224">
        <f t="shared" si="0"/>
        <v>0</v>
      </c>
      <c r="L5" s="224">
        <f t="shared" si="1"/>
        <v>0</v>
      </c>
    </row>
    <row r="6" spans="1:12" x14ac:dyDescent="0.25">
      <c r="A6" s="508" t="s">
        <v>250</v>
      </c>
      <c r="B6" s="508" t="s">
        <v>251</v>
      </c>
      <c r="C6" s="509"/>
      <c r="D6" s="509"/>
      <c r="E6" s="509"/>
      <c r="F6" s="509"/>
      <c r="G6" s="509"/>
      <c r="H6" s="509"/>
      <c r="I6" s="228"/>
      <c r="J6" s="228"/>
      <c r="K6" s="228">
        <f t="shared" si="0"/>
        <v>0</v>
      </c>
      <c r="L6" s="228">
        <f t="shared" si="1"/>
        <v>0</v>
      </c>
    </row>
    <row r="7" spans="1:12" x14ac:dyDescent="0.25">
      <c r="A7" s="510" t="s">
        <v>252</v>
      </c>
      <c r="B7" s="510" t="s">
        <v>253</v>
      </c>
      <c r="C7" s="511"/>
      <c r="D7" s="511"/>
      <c r="E7" s="511"/>
      <c r="F7" s="511"/>
      <c r="G7" s="511"/>
      <c r="H7" s="511"/>
      <c r="I7" s="224"/>
      <c r="J7" s="224"/>
      <c r="K7" s="224">
        <f t="shared" si="0"/>
        <v>0</v>
      </c>
      <c r="L7" s="224">
        <f t="shared" si="1"/>
        <v>0</v>
      </c>
    </row>
    <row r="8" spans="1:12" x14ac:dyDescent="0.25">
      <c r="A8" s="508" t="s">
        <v>254</v>
      </c>
      <c r="B8" s="508" t="s">
        <v>255</v>
      </c>
      <c r="C8" s="509">
        <v>1000000000</v>
      </c>
      <c r="D8" s="509"/>
      <c r="E8" s="509">
        <v>3780822</v>
      </c>
      <c r="F8" s="509"/>
      <c r="G8" s="509">
        <v>1003780822</v>
      </c>
      <c r="H8" s="509"/>
      <c r="I8" s="228">
        <v>1003780822</v>
      </c>
      <c r="J8" s="228"/>
      <c r="K8" s="228">
        <f t="shared" si="0"/>
        <v>0</v>
      </c>
      <c r="L8" s="228">
        <f t="shared" si="1"/>
        <v>0</v>
      </c>
    </row>
    <row r="9" spans="1:12" x14ac:dyDescent="0.25">
      <c r="A9" s="510" t="s">
        <v>256</v>
      </c>
      <c r="B9" s="510" t="s">
        <v>257</v>
      </c>
      <c r="C9" s="511">
        <v>1000000000</v>
      </c>
      <c r="D9" s="511"/>
      <c r="E9" s="511">
        <v>3780822</v>
      </c>
      <c r="F9" s="511"/>
      <c r="G9" s="511">
        <v>1003780822</v>
      </c>
      <c r="H9" s="511"/>
      <c r="I9" s="224">
        <v>1003780822</v>
      </c>
      <c r="J9" s="224"/>
      <c r="K9" s="224">
        <f t="shared" si="0"/>
        <v>0</v>
      </c>
      <c r="L9" s="224">
        <f t="shared" si="1"/>
        <v>0</v>
      </c>
    </row>
    <row r="10" spans="1:12" x14ac:dyDescent="0.25">
      <c r="A10" s="508" t="s">
        <v>258</v>
      </c>
      <c r="B10" s="508" t="s">
        <v>259</v>
      </c>
      <c r="C10" s="509">
        <v>230000256</v>
      </c>
      <c r="D10" s="509"/>
      <c r="E10" s="509">
        <v>506517012</v>
      </c>
      <c r="F10" s="509">
        <v>231935953</v>
      </c>
      <c r="G10" s="509">
        <v>504581315</v>
      </c>
      <c r="H10" s="509"/>
      <c r="I10" s="228">
        <v>504581315</v>
      </c>
      <c r="J10" s="228"/>
      <c r="K10" s="228">
        <f t="shared" si="0"/>
        <v>0</v>
      </c>
      <c r="L10" s="228">
        <f t="shared" si="1"/>
        <v>0</v>
      </c>
    </row>
    <row r="11" spans="1:12" x14ac:dyDescent="0.25">
      <c r="A11" s="510" t="s">
        <v>260</v>
      </c>
      <c r="B11" s="510" t="s">
        <v>261</v>
      </c>
      <c r="C11" s="511">
        <v>230000256</v>
      </c>
      <c r="D11" s="511"/>
      <c r="E11" s="511">
        <v>506517012</v>
      </c>
      <c r="F11" s="511">
        <v>231935953</v>
      </c>
      <c r="G11" s="511">
        <v>504581315</v>
      </c>
      <c r="H11" s="511"/>
      <c r="I11" s="224">
        <v>504581315</v>
      </c>
      <c r="J11" s="224"/>
      <c r="K11" s="224">
        <f t="shared" si="0"/>
        <v>0</v>
      </c>
      <c r="L11" s="224">
        <f t="shared" si="1"/>
        <v>0</v>
      </c>
    </row>
    <row r="12" spans="1:12" x14ac:dyDescent="0.25">
      <c r="A12" s="510" t="s">
        <v>262</v>
      </c>
      <c r="B12" s="510" t="s">
        <v>263</v>
      </c>
      <c r="C12" s="511">
        <v>230000256</v>
      </c>
      <c r="D12" s="511"/>
      <c r="E12" s="511">
        <v>506517012</v>
      </c>
      <c r="F12" s="511">
        <v>231935953</v>
      </c>
      <c r="G12" s="511">
        <v>504581315</v>
      </c>
      <c r="H12" s="511"/>
      <c r="I12" s="224">
        <v>504581315</v>
      </c>
      <c r="J12" s="224"/>
      <c r="K12" s="224">
        <f t="shared" si="0"/>
        <v>0</v>
      </c>
      <c r="L12" s="224">
        <f t="shared" si="1"/>
        <v>0</v>
      </c>
    </row>
    <row r="13" spans="1:12" x14ac:dyDescent="0.25">
      <c r="A13" s="510" t="s">
        <v>264</v>
      </c>
      <c r="B13" s="510" t="s">
        <v>265</v>
      </c>
      <c r="C13" s="511">
        <v>230000256</v>
      </c>
      <c r="D13" s="511"/>
      <c r="E13" s="511">
        <v>506517012</v>
      </c>
      <c r="F13" s="511">
        <v>231935953</v>
      </c>
      <c r="G13" s="511">
        <v>504581315</v>
      </c>
      <c r="H13" s="511"/>
      <c r="I13" s="224">
        <v>504581315</v>
      </c>
      <c r="J13" s="224"/>
      <c r="K13" s="224">
        <f t="shared" si="0"/>
        <v>0</v>
      </c>
      <c r="L13" s="224">
        <f t="shared" si="1"/>
        <v>0</v>
      </c>
    </row>
    <row r="14" spans="1:12" x14ac:dyDescent="0.25">
      <c r="A14" s="508" t="s">
        <v>266</v>
      </c>
      <c r="B14" s="508" t="s">
        <v>267</v>
      </c>
      <c r="C14" s="509">
        <v>1022076509</v>
      </c>
      <c r="D14" s="509"/>
      <c r="E14" s="509">
        <v>3716074</v>
      </c>
      <c r="F14" s="509"/>
      <c r="G14" s="509">
        <v>1025792583</v>
      </c>
      <c r="H14" s="509"/>
      <c r="I14" s="228">
        <v>1025792583</v>
      </c>
      <c r="J14" s="228"/>
      <c r="K14" s="228">
        <f t="shared" si="0"/>
        <v>0</v>
      </c>
      <c r="L14" s="228">
        <f t="shared" si="1"/>
        <v>0</v>
      </c>
    </row>
    <row r="15" spans="1:12" x14ac:dyDescent="0.25">
      <c r="A15" s="510" t="s">
        <v>268</v>
      </c>
      <c r="B15" s="510" t="s">
        <v>269</v>
      </c>
      <c r="C15" s="511">
        <v>1022076509</v>
      </c>
      <c r="D15" s="511"/>
      <c r="E15" s="511">
        <v>3716074</v>
      </c>
      <c r="F15" s="511"/>
      <c r="G15" s="511">
        <v>1025792583</v>
      </c>
      <c r="H15" s="511"/>
      <c r="I15" s="224">
        <v>1025792583</v>
      </c>
      <c r="J15" s="224"/>
      <c r="K15" s="224">
        <f t="shared" si="0"/>
        <v>0</v>
      </c>
      <c r="L15" s="224">
        <f t="shared" si="1"/>
        <v>0</v>
      </c>
    </row>
    <row r="16" spans="1:12" x14ac:dyDescent="0.25">
      <c r="A16" s="510" t="s">
        <v>270</v>
      </c>
      <c r="B16" s="510" t="s">
        <v>269</v>
      </c>
      <c r="C16" s="511">
        <v>1022076509</v>
      </c>
      <c r="D16" s="511"/>
      <c r="E16" s="511">
        <v>3716074</v>
      </c>
      <c r="F16" s="511"/>
      <c r="G16" s="511">
        <v>1025792583</v>
      </c>
      <c r="H16" s="511"/>
      <c r="I16" s="224">
        <v>1025792583</v>
      </c>
      <c r="J16" s="224"/>
      <c r="K16" s="224">
        <f t="shared" si="0"/>
        <v>0</v>
      </c>
      <c r="L16" s="224">
        <f t="shared" si="1"/>
        <v>0</v>
      </c>
    </row>
    <row r="17" spans="1:12" x14ac:dyDescent="0.25">
      <c r="A17" s="508" t="s">
        <v>271</v>
      </c>
      <c r="B17" s="508" t="s">
        <v>272</v>
      </c>
      <c r="C17" s="509">
        <v>1260274</v>
      </c>
      <c r="D17" s="509"/>
      <c r="E17" s="509">
        <v>2520548</v>
      </c>
      <c r="F17" s="509">
        <v>3780822</v>
      </c>
      <c r="G17" s="509"/>
      <c r="H17" s="509"/>
      <c r="I17" s="228">
        <v>1482296</v>
      </c>
      <c r="J17" s="228"/>
      <c r="K17" s="228">
        <f t="shared" si="0"/>
        <v>-1482296</v>
      </c>
      <c r="L17" s="228">
        <f t="shared" si="1"/>
        <v>0</v>
      </c>
    </row>
    <row r="18" spans="1:12" x14ac:dyDescent="0.25">
      <c r="A18" s="510" t="s">
        <v>273</v>
      </c>
      <c r="B18" s="510" t="s">
        <v>272</v>
      </c>
      <c r="C18" s="511">
        <v>1260274</v>
      </c>
      <c r="D18" s="511"/>
      <c r="E18" s="511">
        <v>2520548</v>
      </c>
      <c r="F18" s="511">
        <v>3780822</v>
      </c>
      <c r="G18" s="511"/>
      <c r="H18" s="511"/>
      <c r="I18" s="224">
        <v>1482296</v>
      </c>
      <c r="J18" s="224"/>
      <c r="K18" s="224">
        <f t="shared" si="0"/>
        <v>-1482296</v>
      </c>
      <c r="L18" s="224">
        <f t="shared" si="1"/>
        <v>0</v>
      </c>
    </row>
    <row r="19" spans="1:12" x14ac:dyDescent="0.25">
      <c r="A19" s="510" t="s">
        <v>274</v>
      </c>
      <c r="B19" s="510" t="s">
        <v>275</v>
      </c>
      <c r="C19" s="511">
        <v>1260274</v>
      </c>
      <c r="D19" s="511"/>
      <c r="E19" s="511">
        <v>2520548</v>
      </c>
      <c r="F19" s="511">
        <v>3780822</v>
      </c>
      <c r="G19" s="511"/>
      <c r="H19" s="511"/>
      <c r="I19" s="224">
        <v>1482296</v>
      </c>
      <c r="J19" s="224"/>
      <c r="K19" s="224">
        <f t="shared" si="0"/>
        <v>-1482296</v>
      </c>
      <c r="L19" s="224">
        <f t="shared" si="1"/>
        <v>0</v>
      </c>
    </row>
    <row r="20" spans="1:12" x14ac:dyDescent="0.25">
      <c r="A20" s="510" t="s">
        <v>276</v>
      </c>
      <c r="B20" s="510" t="s">
        <v>277</v>
      </c>
      <c r="C20" s="511">
        <v>1260274</v>
      </c>
      <c r="D20" s="511"/>
      <c r="E20" s="511">
        <v>2520548</v>
      </c>
      <c r="F20" s="511">
        <v>3780822</v>
      </c>
      <c r="G20" s="511"/>
      <c r="H20" s="511"/>
      <c r="I20" s="224">
        <v>1482296</v>
      </c>
      <c r="J20" s="224"/>
      <c r="K20" s="224">
        <f t="shared" si="0"/>
        <v>-1482296</v>
      </c>
      <c r="L20" s="224">
        <f t="shared" si="1"/>
        <v>0</v>
      </c>
    </row>
    <row r="21" spans="1:12" x14ac:dyDescent="0.25">
      <c r="A21" s="510" t="s">
        <v>278</v>
      </c>
      <c r="B21" s="510" t="s">
        <v>279</v>
      </c>
      <c r="C21" s="511">
        <v>1260274</v>
      </c>
      <c r="D21" s="511"/>
      <c r="E21" s="511">
        <v>2520548</v>
      </c>
      <c r="F21" s="511">
        <v>3780822</v>
      </c>
      <c r="G21" s="511"/>
      <c r="H21" s="511"/>
      <c r="I21" s="224">
        <v>1482296</v>
      </c>
      <c r="J21" s="224"/>
      <c r="K21" s="224">
        <f t="shared" si="0"/>
        <v>-1482296</v>
      </c>
      <c r="L21" s="224">
        <f t="shared" si="1"/>
        <v>0</v>
      </c>
    </row>
    <row r="22" spans="1:12" x14ac:dyDescent="0.25">
      <c r="A22" s="508" t="s">
        <v>280</v>
      </c>
      <c r="B22" s="508" t="s">
        <v>281</v>
      </c>
      <c r="C22" s="509"/>
      <c r="D22" s="509"/>
      <c r="E22" s="509">
        <v>277760579</v>
      </c>
      <c r="F22" s="509">
        <v>277760579</v>
      </c>
      <c r="G22" s="509"/>
      <c r="H22" s="509"/>
      <c r="I22" s="228"/>
      <c r="J22" s="228"/>
      <c r="K22" s="228">
        <f t="shared" si="0"/>
        <v>0</v>
      </c>
      <c r="L22" s="228">
        <f t="shared" si="1"/>
        <v>0</v>
      </c>
    </row>
    <row r="23" spans="1:12" x14ac:dyDescent="0.25">
      <c r="A23" s="508" t="s">
        <v>282</v>
      </c>
      <c r="B23" s="508" t="s">
        <v>283</v>
      </c>
      <c r="C23" s="509">
        <v>281836800</v>
      </c>
      <c r="D23" s="509"/>
      <c r="E23" s="509"/>
      <c r="F23" s="509"/>
      <c r="G23" s="509">
        <v>281836800</v>
      </c>
      <c r="H23" s="509"/>
      <c r="I23" s="228">
        <v>281836800</v>
      </c>
      <c r="J23" s="228"/>
      <c r="K23" s="228">
        <f t="shared" si="0"/>
        <v>0</v>
      </c>
      <c r="L23" s="228">
        <f t="shared" si="1"/>
        <v>0</v>
      </c>
    </row>
    <row r="24" spans="1:12" x14ac:dyDescent="0.25">
      <c r="A24" s="510" t="s">
        <v>284</v>
      </c>
      <c r="B24" s="510" t="s">
        <v>285</v>
      </c>
      <c r="C24" s="511">
        <v>281836800</v>
      </c>
      <c r="D24" s="511"/>
      <c r="E24" s="511"/>
      <c r="F24" s="511"/>
      <c r="G24" s="511">
        <v>281836800</v>
      </c>
      <c r="H24" s="511"/>
      <c r="I24" s="224">
        <v>281836800</v>
      </c>
      <c r="J24" s="224"/>
      <c r="K24" s="224">
        <f t="shared" si="0"/>
        <v>0</v>
      </c>
      <c r="L24" s="224">
        <f t="shared" si="1"/>
        <v>0</v>
      </c>
    </row>
    <row r="25" spans="1:12" x14ac:dyDescent="0.25">
      <c r="A25" s="508" t="s">
        <v>286</v>
      </c>
      <c r="B25" s="508" t="s">
        <v>287</v>
      </c>
      <c r="C25" s="509"/>
      <c r="D25" s="509">
        <v>221271381</v>
      </c>
      <c r="E25" s="509"/>
      <c r="F25" s="509">
        <v>7109419</v>
      </c>
      <c r="G25" s="509"/>
      <c r="H25" s="509">
        <v>228380800</v>
      </c>
      <c r="I25" s="228"/>
      <c r="J25" s="228">
        <v>228380800</v>
      </c>
      <c r="K25" s="228">
        <f t="shared" si="0"/>
        <v>0</v>
      </c>
      <c r="L25" s="228">
        <f t="shared" si="1"/>
        <v>0</v>
      </c>
    </row>
    <row r="26" spans="1:12" x14ac:dyDescent="0.25">
      <c r="A26" s="510" t="s">
        <v>288</v>
      </c>
      <c r="B26" s="510" t="s">
        <v>289</v>
      </c>
      <c r="C26" s="511"/>
      <c r="D26" s="511">
        <v>221271381</v>
      </c>
      <c r="E26" s="511"/>
      <c r="F26" s="511">
        <v>7109419</v>
      </c>
      <c r="G26" s="511"/>
      <c r="H26" s="511">
        <v>228380800</v>
      </c>
      <c r="I26" s="224"/>
      <c r="J26" s="224">
        <v>228380800</v>
      </c>
      <c r="K26" s="224">
        <f t="shared" si="0"/>
        <v>0</v>
      </c>
      <c r="L26" s="224">
        <f t="shared" si="1"/>
        <v>0</v>
      </c>
    </row>
    <row r="27" spans="1:12" x14ac:dyDescent="0.25">
      <c r="A27" s="510" t="s">
        <v>290</v>
      </c>
      <c r="B27" s="510" t="s">
        <v>291</v>
      </c>
      <c r="C27" s="511"/>
      <c r="D27" s="511">
        <v>221271381</v>
      </c>
      <c r="E27" s="511"/>
      <c r="F27" s="511">
        <v>7109419</v>
      </c>
      <c r="G27" s="511"/>
      <c r="H27" s="511">
        <v>228380800</v>
      </c>
      <c r="I27" s="224"/>
      <c r="J27" s="224">
        <v>228380800</v>
      </c>
      <c r="K27" s="224">
        <f t="shared" si="0"/>
        <v>0</v>
      </c>
      <c r="L27" s="224">
        <f t="shared" si="1"/>
        <v>0</v>
      </c>
    </row>
    <row r="28" spans="1:12" x14ac:dyDescent="0.25">
      <c r="A28" s="508" t="s">
        <v>292</v>
      </c>
      <c r="B28" s="508" t="s">
        <v>293</v>
      </c>
      <c r="C28" s="509">
        <v>241537264</v>
      </c>
      <c r="D28" s="509"/>
      <c r="E28" s="509"/>
      <c r="F28" s="509">
        <v>37518460</v>
      </c>
      <c r="G28" s="513">
        <v>204018804</v>
      </c>
      <c r="H28" s="509"/>
      <c r="I28" s="228">
        <v>204018804</v>
      </c>
      <c r="J28" s="228"/>
      <c r="K28" s="228">
        <f t="shared" si="0"/>
        <v>0</v>
      </c>
      <c r="L28" s="228">
        <f t="shared" si="1"/>
        <v>0</v>
      </c>
    </row>
    <row r="29" spans="1:12" x14ac:dyDescent="0.25">
      <c r="A29" s="510" t="s">
        <v>294</v>
      </c>
      <c r="B29" s="510" t="s">
        <v>295</v>
      </c>
      <c r="C29" s="511">
        <v>196276859</v>
      </c>
      <c r="D29" s="511"/>
      <c r="E29" s="511"/>
      <c r="F29" s="511">
        <v>34815144</v>
      </c>
      <c r="G29" s="512">
        <v>161461715</v>
      </c>
      <c r="H29" s="511"/>
      <c r="I29" s="224">
        <v>161461715</v>
      </c>
      <c r="J29" s="224"/>
      <c r="K29" s="224">
        <f t="shared" si="0"/>
        <v>0</v>
      </c>
      <c r="L29" s="224">
        <f t="shared" si="1"/>
        <v>0</v>
      </c>
    </row>
    <row r="30" spans="1:12" x14ac:dyDescent="0.25">
      <c r="A30" s="510" t="s">
        <v>296</v>
      </c>
      <c r="B30" s="510" t="s">
        <v>297</v>
      </c>
      <c r="C30" s="511">
        <v>45260405</v>
      </c>
      <c r="D30" s="511"/>
      <c r="E30" s="511"/>
      <c r="F30" s="511">
        <v>2703316</v>
      </c>
      <c r="G30" s="512">
        <v>42557089</v>
      </c>
      <c r="H30" s="511"/>
      <c r="I30" s="224">
        <v>42557089</v>
      </c>
      <c r="J30" s="224"/>
      <c r="K30" s="224">
        <f t="shared" si="0"/>
        <v>0</v>
      </c>
      <c r="L30" s="224">
        <f t="shared" si="1"/>
        <v>0</v>
      </c>
    </row>
    <row r="31" spans="1:12" x14ac:dyDescent="0.25">
      <c r="A31" s="508" t="s">
        <v>298</v>
      </c>
      <c r="B31" s="508" t="s">
        <v>299</v>
      </c>
      <c r="C31" s="509">
        <v>27312000</v>
      </c>
      <c r="D31" s="509"/>
      <c r="E31" s="509"/>
      <c r="F31" s="509"/>
      <c r="G31" s="509">
        <v>27312000</v>
      </c>
      <c r="H31" s="509"/>
      <c r="I31" s="228">
        <v>27312000</v>
      </c>
      <c r="J31" s="228"/>
      <c r="K31" s="228">
        <f t="shared" si="0"/>
        <v>0</v>
      </c>
      <c r="L31" s="228">
        <f t="shared" si="1"/>
        <v>0</v>
      </c>
    </row>
    <row r="32" spans="1:12" x14ac:dyDescent="0.25">
      <c r="A32" s="508" t="s">
        <v>300</v>
      </c>
      <c r="B32" s="508" t="s">
        <v>301</v>
      </c>
      <c r="C32" s="509">
        <v>45223245</v>
      </c>
      <c r="D32" s="509">
        <v>18919197</v>
      </c>
      <c r="E32" s="509">
        <v>50606069</v>
      </c>
      <c r="F32" s="509">
        <v>48996942</v>
      </c>
      <c r="G32" s="509">
        <v>45144138</v>
      </c>
      <c r="H32" s="509">
        <v>17230963</v>
      </c>
      <c r="I32" s="228">
        <v>45144138</v>
      </c>
      <c r="J32" s="228">
        <v>17230963</v>
      </c>
      <c r="K32" s="228">
        <f t="shared" si="0"/>
        <v>0</v>
      </c>
      <c r="L32" s="228">
        <f t="shared" si="1"/>
        <v>0</v>
      </c>
    </row>
    <row r="33" spans="1:12" x14ac:dyDescent="0.25">
      <c r="A33" s="510" t="s">
        <v>302</v>
      </c>
      <c r="B33" s="510" t="s">
        <v>303</v>
      </c>
      <c r="C33" s="511">
        <v>45223245</v>
      </c>
      <c r="D33" s="511">
        <v>18919197</v>
      </c>
      <c r="E33" s="511">
        <v>50606069</v>
      </c>
      <c r="F33" s="511">
        <v>48996942</v>
      </c>
      <c r="G33" s="511">
        <v>45144138</v>
      </c>
      <c r="H33" s="511">
        <v>17230963</v>
      </c>
      <c r="I33" s="224">
        <v>45144138</v>
      </c>
      <c r="J33" s="224">
        <v>17230963</v>
      </c>
      <c r="K33" s="224">
        <f t="shared" si="0"/>
        <v>0</v>
      </c>
      <c r="L33" s="224">
        <f t="shared" si="1"/>
        <v>0</v>
      </c>
    </row>
    <row r="34" spans="1:12" x14ac:dyDescent="0.25">
      <c r="A34" s="510" t="s">
        <v>304</v>
      </c>
      <c r="B34" s="510" t="s">
        <v>305</v>
      </c>
      <c r="C34" s="511">
        <v>45223245</v>
      </c>
      <c r="D34" s="511">
        <v>18919197</v>
      </c>
      <c r="E34" s="511">
        <v>50606069</v>
      </c>
      <c r="F34" s="511">
        <v>48996942</v>
      </c>
      <c r="G34" s="511">
        <v>45144138</v>
      </c>
      <c r="H34" s="511">
        <v>17230963</v>
      </c>
      <c r="I34" s="224">
        <v>45144138</v>
      </c>
      <c r="J34" s="224">
        <v>17230963</v>
      </c>
      <c r="K34" s="224">
        <f t="shared" si="0"/>
        <v>0</v>
      </c>
      <c r="L34" s="224">
        <f t="shared" si="1"/>
        <v>0</v>
      </c>
    </row>
    <row r="35" spans="1:12" x14ac:dyDescent="0.25">
      <c r="A35" s="510" t="s">
        <v>306</v>
      </c>
      <c r="B35" s="510" t="s">
        <v>307</v>
      </c>
      <c r="C35" s="511">
        <v>45223245</v>
      </c>
      <c r="D35" s="511">
        <v>18919197</v>
      </c>
      <c r="E35" s="511">
        <v>50606069</v>
      </c>
      <c r="F35" s="511">
        <v>48996942</v>
      </c>
      <c r="G35" s="511">
        <v>45144138</v>
      </c>
      <c r="H35" s="511">
        <v>17230963</v>
      </c>
      <c r="I35" s="224">
        <v>45144138</v>
      </c>
      <c r="J35" s="224">
        <v>17230963</v>
      </c>
      <c r="K35" s="224">
        <f t="shared" si="0"/>
        <v>0</v>
      </c>
      <c r="L35" s="224">
        <f t="shared" si="1"/>
        <v>0</v>
      </c>
    </row>
    <row r="36" spans="1:12" x14ac:dyDescent="0.25">
      <c r="A36" s="508" t="s">
        <v>308</v>
      </c>
      <c r="B36" s="508" t="s">
        <v>309</v>
      </c>
      <c r="C36" s="509"/>
      <c r="D36" s="509">
        <v>6082454</v>
      </c>
      <c r="E36" s="509"/>
      <c r="F36" s="509">
        <v>5195841</v>
      </c>
      <c r="G36" s="509"/>
      <c r="H36" s="509">
        <v>11278295</v>
      </c>
      <c r="I36" s="228"/>
      <c r="J36" s="228">
        <v>11278295</v>
      </c>
      <c r="K36" s="228">
        <f t="shared" si="0"/>
        <v>0</v>
      </c>
      <c r="L36" s="228">
        <f t="shared" si="1"/>
        <v>0</v>
      </c>
    </row>
    <row r="37" spans="1:12" x14ac:dyDescent="0.25">
      <c r="A37" s="510" t="s">
        <v>310</v>
      </c>
      <c r="B37" s="510" t="s">
        <v>311</v>
      </c>
      <c r="C37" s="511"/>
      <c r="D37" s="511"/>
      <c r="E37" s="511"/>
      <c r="F37" s="511"/>
      <c r="G37" s="511"/>
      <c r="H37" s="511"/>
      <c r="I37" s="224"/>
      <c r="J37" s="224"/>
      <c r="K37" s="224">
        <f t="shared" si="0"/>
        <v>0</v>
      </c>
      <c r="L37" s="224">
        <f t="shared" si="1"/>
        <v>0</v>
      </c>
    </row>
    <row r="38" spans="1:12" x14ac:dyDescent="0.25">
      <c r="A38" s="510" t="s">
        <v>312</v>
      </c>
      <c r="B38" s="510" t="s">
        <v>313</v>
      </c>
      <c r="C38" s="511"/>
      <c r="D38" s="511">
        <v>6082454</v>
      </c>
      <c r="E38" s="511"/>
      <c r="F38" s="511">
        <v>5195841</v>
      </c>
      <c r="G38" s="511"/>
      <c r="H38" s="511">
        <v>11278295</v>
      </c>
      <c r="I38" s="224"/>
      <c r="J38" s="224">
        <v>11278295</v>
      </c>
      <c r="K38" s="224">
        <f t="shared" si="0"/>
        <v>0</v>
      </c>
      <c r="L38" s="224">
        <f t="shared" si="1"/>
        <v>0</v>
      </c>
    </row>
    <row r="39" spans="1:12" x14ac:dyDescent="0.25">
      <c r="A39" s="508" t="s">
        <v>314</v>
      </c>
      <c r="B39" s="508" t="s">
        <v>315</v>
      </c>
      <c r="C39" s="509"/>
      <c r="D39" s="509">
        <v>163378418</v>
      </c>
      <c r="E39" s="509">
        <v>203852809</v>
      </c>
      <c r="F39" s="509">
        <v>225777399</v>
      </c>
      <c r="G39" s="509"/>
      <c r="H39" s="509">
        <v>185303008</v>
      </c>
      <c r="I39" s="228"/>
      <c r="J39" s="228">
        <v>185303008</v>
      </c>
      <c r="K39" s="228">
        <f t="shared" si="0"/>
        <v>0</v>
      </c>
      <c r="L39" s="228">
        <f t="shared" si="1"/>
        <v>0</v>
      </c>
    </row>
    <row r="40" spans="1:12" x14ac:dyDescent="0.25">
      <c r="A40" s="510" t="s">
        <v>316</v>
      </c>
      <c r="B40" s="510" t="s">
        <v>317</v>
      </c>
      <c r="C40" s="511"/>
      <c r="D40" s="511">
        <v>163378418</v>
      </c>
      <c r="E40" s="511">
        <v>203852809</v>
      </c>
      <c r="F40" s="511">
        <v>225777399</v>
      </c>
      <c r="G40" s="511"/>
      <c r="H40" s="511">
        <v>185303008</v>
      </c>
      <c r="I40" s="224"/>
      <c r="J40" s="224">
        <v>185303008</v>
      </c>
      <c r="K40" s="224">
        <f t="shared" si="0"/>
        <v>0</v>
      </c>
      <c r="L40" s="224">
        <f t="shared" si="1"/>
        <v>0</v>
      </c>
    </row>
    <row r="41" spans="1:12" x14ac:dyDescent="0.25">
      <c r="A41" s="508" t="s">
        <v>318</v>
      </c>
      <c r="B41" s="508" t="s">
        <v>319</v>
      </c>
      <c r="C41" s="509"/>
      <c r="D41" s="509"/>
      <c r="E41" s="509"/>
      <c r="F41" s="509">
        <v>72768154</v>
      </c>
      <c r="G41" s="509"/>
      <c r="H41" s="509">
        <v>72768154</v>
      </c>
      <c r="I41" s="228"/>
      <c r="J41" s="228">
        <v>72768154</v>
      </c>
      <c r="K41" s="228">
        <f t="shared" si="0"/>
        <v>0</v>
      </c>
      <c r="L41" s="228">
        <f t="shared" si="1"/>
        <v>0</v>
      </c>
    </row>
    <row r="42" spans="1:12" x14ac:dyDescent="0.25">
      <c r="A42" s="510" t="s">
        <v>320</v>
      </c>
      <c r="B42" s="510" t="s">
        <v>321</v>
      </c>
      <c r="C42" s="511"/>
      <c r="D42" s="511"/>
      <c r="E42" s="511"/>
      <c r="F42" s="511">
        <v>72768154</v>
      </c>
      <c r="G42" s="511"/>
      <c r="H42" s="511">
        <v>72768154</v>
      </c>
      <c r="I42" s="224"/>
      <c r="J42" s="224">
        <v>72768154</v>
      </c>
      <c r="K42" s="224">
        <f t="shared" si="0"/>
        <v>0</v>
      </c>
      <c r="L42" s="224">
        <f t="shared" si="1"/>
        <v>0</v>
      </c>
    </row>
    <row r="43" spans="1:12" x14ac:dyDescent="0.25">
      <c r="A43" s="508" t="s">
        <v>322</v>
      </c>
      <c r="B43" s="508" t="s">
        <v>323</v>
      </c>
      <c r="C43" s="509"/>
      <c r="D43" s="509">
        <v>5066200</v>
      </c>
      <c r="E43" s="509">
        <v>51629400</v>
      </c>
      <c r="F43" s="509">
        <v>55003400</v>
      </c>
      <c r="G43" s="509"/>
      <c r="H43" s="509">
        <v>8440200</v>
      </c>
      <c r="I43" s="228"/>
      <c r="J43" s="228">
        <v>8440200</v>
      </c>
      <c r="K43" s="228">
        <f t="shared" si="0"/>
        <v>0</v>
      </c>
      <c r="L43" s="228">
        <f t="shared" si="1"/>
        <v>0</v>
      </c>
    </row>
    <row r="44" spans="1:12" x14ac:dyDescent="0.25">
      <c r="A44" s="510" t="s">
        <v>324</v>
      </c>
      <c r="B44" s="510" t="s">
        <v>325</v>
      </c>
      <c r="C44" s="511"/>
      <c r="D44" s="511">
        <v>2910200</v>
      </c>
      <c r="E44" s="511">
        <v>2910200</v>
      </c>
      <c r="F44" s="511">
        <v>2910200</v>
      </c>
      <c r="G44" s="511"/>
      <c r="H44" s="511">
        <v>2910200</v>
      </c>
      <c r="I44" s="224"/>
      <c r="J44" s="224">
        <v>2910200</v>
      </c>
      <c r="K44" s="224">
        <f t="shared" si="0"/>
        <v>0</v>
      </c>
      <c r="L44" s="224">
        <f t="shared" si="1"/>
        <v>0</v>
      </c>
    </row>
    <row r="45" spans="1:12" x14ac:dyDescent="0.25">
      <c r="A45" s="510" t="s">
        <v>326</v>
      </c>
      <c r="B45" s="510" t="s">
        <v>327</v>
      </c>
      <c r="C45" s="511"/>
      <c r="D45" s="511"/>
      <c r="E45" s="511">
        <v>37105050</v>
      </c>
      <c r="F45" s="511">
        <v>37105050</v>
      </c>
      <c r="G45" s="511"/>
      <c r="H45" s="511"/>
      <c r="I45" s="224"/>
      <c r="J45" s="224"/>
      <c r="K45" s="224">
        <f t="shared" si="0"/>
        <v>0</v>
      </c>
      <c r="L45" s="224">
        <f t="shared" si="1"/>
        <v>0</v>
      </c>
    </row>
    <row r="46" spans="1:12" x14ac:dyDescent="0.25">
      <c r="A46" s="510" t="s">
        <v>328</v>
      </c>
      <c r="B46" s="510" t="s">
        <v>329</v>
      </c>
      <c r="C46" s="511"/>
      <c r="D46" s="511"/>
      <c r="E46" s="511">
        <v>6547950</v>
      </c>
      <c r="F46" s="511">
        <v>6547950</v>
      </c>
      <c r="G46" s="511"/>
      <c r="H46" s="511"/>
      <c r="I46" s="224"/>
      <c r="J46" s="224"/>
      <c r="K46" s="224">
        <f t="shared" si="0"/>
        <v>0</v>
      </c>
      <c r="L46" s="224">
        <f t="shared" si="1"/>
        <v>0</v>
      </c>
    </row>
    <row r="47" spans="1:12" x14ac:dyDescent="0.25">
      <c r="A47" s="510" t="s">
        <v>330</v>
      </c>
      <c r="B47" s="510" t="s">
        <v>323</v>
      </c>
      <c r="C47" s="511"/>
      <c r="D47" s="511">
        <v>2156000</v>
      </c>
      <c r="E47" s="511">
        <v>2156000</v>
      </c>
      <c r="F47" s="511">
        <v>5530000</v>
      </c>
      <c r="G47" s="511"/>
      <c r="H47" s="511">
        <v>5530000</v>
      </c>
      <c r="I47" s="224"/>
      <c r="J47" s="224">
        <v>5530000</v>
      </c>
      <c r="K47" s="224">
        <f t="shared" si="0"/>
        <v>0</v>
      </c>
      <c r="L47" s="224">
        <f t="shared" si="1"/>
        <v>0</v>
      </c>
    </row>
    <row r="48" spans="1:12" x14ac:dyDescent="0.25">
      <c r="A48" s="510" t="s">
        <v>331</v>
      </c>
      <c r="B48" s="510" t="s">
        <v>332</v>
      </c>
      <c r="C48" s="511"/>
      <c r="D48" s="511">
        <v>2156000</v>
      </c>
      <c r="E48" s="511">
        <v>2156000</v>
      </c>
      <c r="F48" s="511">
        <v>5530000</v>
      </c>
      <c r="G48" s="511"/>
      <c r="H48" s="511">
        <v>5530000</v>
      </c>
      <c r="I48" s="224"/>
      <c r="J48" s="224">
        <v>5530000</v>
      </c>
      <c r="K48" s="224">
        <f t="shared" si="0"/>
        <v>0</v>
      </c>
      <c r="L48" s="224">
        <f t="shared" si="1"/>
        <v>0</v>
      </c>
    </row>
    <row r="49" spans="1:12" x14ac:dyDescent="0.25">
      <c r="A49" s="510" t="s">
        <v>333</v>
      </c>
      <c r="B49" s="510" t="s">
        <v>334</v>
      </c>
      <c r="C49" s="511"/>
      <c r="D49" s="511">
        <v>2156000</v>
      </c>
      <c r="E49" s="511">
        <v>2156000</v>
      </c>
      <c r="F49" s="511">
        <v>5530000</v>
      </c>
      <c r="G49" s="511"/>
      <c r="H49" s="511">
        <v>5530000</v>
      </c>
      <c r="I49" s="224"/>
      <c r="J49" s="224">
        <v>5530000</v>
      </c>
      <c r="K49" s="224">
        <f t="shared" si="0"/>
        <v>0</v>
      </c>
      <c r="L49" s="224">
        <f t="shared" si="1"/>
        <v>0</v>
      </c>
    </row>
    <row r="50" spans="1:12" x14ac:dyDescent="0.25">
      <c r="A50" s="510" t="s">
        <v>335</v>
      </c>
      <c r="B50" s="510" t="s">
        <v>336</v>
      </c>
      <c r="C50" s="511"/>
      <c r="D50" s="511">
        <v>2156000</v>
      </c>
      <c r="E50" s="511">
        <v>2156000</v>
      </c>
      <c r="F50" s="511">
        <v>5530000</v>
      </c>
      <c r="G50" s="511"/>
      <c r="H50" s="511">
        <v>5530000</v>
      </c>
      <c r="I50" s="224"/>
      <c r="J50" s="224">
        <v>5530000</v>
      </c>
      <c r="K50" s="224">
        <f t="shared" si="0"/>
        <v>0</v>
      </c>
      <c r="L50" s="224">
        <f t="shared" si="1"/>
        <v>0</v>
      </c>
    </row>
    <row r="51" spans="1:12" x14ac:dyDescent="0.25">
      <c r="A51" s="510" t="s">
        <v>337</v>
      </c>
      <c r="B51" s="510" t="s">
        <v>338</v>
      </c>
      <c r="C51" s="511"/>
      <c r="D51" s="511"/>
      <c r="E51" s="511">
        <v>2910200</v>
      </c>
      <c r="F51" s="511">
        <v>2910200</v>
      </c>
      <c r="G51" s="511"/>
      <c r="H51" s="511"/>
      <c r="I51" s="224"/>
      <c r="J51" s="224"/>
      <c r="K51" s="224">
        <f t="shared" si="0"/>
        <v>0</v>
      </c>
      <c r="L51" s="224">
        <f t="shared" si="1"/>
        <v>0</v>
      </c>
    </row>
    <row r="52" spans="1:12" x14ac:dyDescent="0.25">
      <c r="A52" s="508" t="s">
        <v>339</v>
      </c>
      <c r="B52" s="508" t="s">
        <v>340</v>
      </c>
      <c r="C52" s="509"/>
      <c r="D52" s="509">
        <v>1959410000</v>
      </c>
      <c r="E52" s="509"/>
      <c r="F52" s="509"/>
      <c r="G52" s="509"/>
      <c r="H52" s="509">
        <v>1959410000</v>
      </c>
      <c r="I52" s="228"/>
      <c r="J52" s="228">
        <v>1959410000</v>
      </c>
      <c r="K52" s="228">
        <f t="shared" si="0"/>
        <v>0</v>
      </c>
      <c r="L52" s="228">
        <f t="shared" si="1"/>
        <v>0</v>
      </c>
    </row>
    <row r="53" spans="1:12" x14ac:dyDescent="0.25">
      <c r="A53" s="510" t="s">
        <v>341</v>
      </c>
      <c r="B53" s="510" t="s">
        <v>342</v>
      </c>
      <c r="C53" s="511"/>
      <c r="D53" s="511">
        <v>1959410000</v>
      </c>
      <c r="E53" s="511"/>
      <c r="F53" s="511"/>
      <c r="G53" s="511"/>
      <c r="H53" s="511">
        <v>1959410000</v>
      </c>
      <c r="I53" s="224"/>
      <c r="J53" s="224">
        <v>1959410000</v>
      </c>
      <c r="K53" s="224">
        <f t="shared" si="0"/>
        <v>0</v>
      </c>
      <c r="L53" s="224">
        <f t="shared" si="1"/>
        <v>0</v>
      </c>
    </row>
    <row r="54" spans="1:12" x14ac:dyDescent="0.25">
      <c r="A54" s="510" t="s">
        <v>343</v>
      </c>
      <c r="B54" s="510" t="s">
        <v>344</v>
      </c>
      <c r="C54" s="511"/>
      <c r="D54" s="511">
        <v>1959410000</v>
      </c>
      <c r="E54" s="511"/>
      <c r="F54" s="511"/>
      <c r="G54" s="511"/>
      <c r="H54" s="511">
        <v>1959410000</v>
      </c>
      <c r="I54" s="224"/>
      <c r="J54" s="224">
        <v>1959410000</v>
      </c>
      <c r="K54" s="224">
        <f t="shared" si="0"/>
        <v>0</v>
      </c>
      <c r="L54" s="224">
        <f t="shared" si="1"/>
        <v>0</v>
      </c>
    </row>
    <row r="55" spans="1:12" x14ac:dyDescent="0.25">
      <c r="A55" s="508" t="s">
        <v>558</v>
      </c>
      <c r="B55" s="508" t="s">
        <v>547</v>
      </c>
      <c r="C55" s="509"/>
      <c r="D55" s="509"/>
      <c r="E55" s="509">
        <v>1935697</v>
      </c>
      <c r="F55" s="509">
        <v>1935697</v>
      </c>
      <c r="G55" s="509"/>
      <c r="H55" s="509"/>
      <c r="I55" s="228"/>
      <c r="J55" s="228"/>
      <c r="K55" s="228">
        <f t="shared" si="0"/>
        <v>0</v>
      </c>
      <c r="L55" s="228">
        <f t="shared" si="1"/>
        <v>0</v>
      </c>
    </row>
    <row r="56" spans="1:12" x14ac:dyDescent="0.25">
      <c r="A56" s="510" t="s">
        <v>560</v>
      </c>
      <c r="B56" s="510" t="s">
        <v>561</v>
      </c>
      <c r="C56" s="511"/>
      <c r="D56" s="511"/>
      <c r="E56" s="511">
        <v>1935697</v>
      </c>
      <c r="F56" s="511">
        <v>1935697</v>
      </c>
      <c r="G56" s="511"/>
      <c r="H56" s="511"/>
      <c r="I56" s="224"/>
      <c r="J56" s="224"/>
      <c r="K56" s="224">
        <f t="shared" si="0"/>
        <v>0</v>
      </c>
      <c r="L56" s="224">
        <f t="shared" si="1"/>
        <v>0</v>
      </c>
    </row>
    <row r="57" spans="1:12" x14ac:dyDescent="0.25">
      <c r="A57" s="508" t="s">
        <v>345</v>
      </c>
      <c r="B57" s="508" t="s">
        <v>346</v>
      </c>
      <c r="C57" s="509">
        <v>678470379</v>
      </c>
      <c r="D57" s="509">
        <v>1248547382</v>
      </c>
      <c r="E57" s="509"/>
      <c r="F57" s="509">
        <v>84367054</v>
      </c>
      <c r="G57" s="509">
        <v>594103325</v>
      </c>
      <c r="H57" s="509">
        <v>1248547382</v>
      </c>
      <c r="I57" s="228">
        <v>592621029</v>
      </c>
      <c r="J57" s="228">
        <v>1248547382</v>
      </c>
      <c r="K57" s="228">
        <f t="shared" si="0"/>
        <v>1482296</v>
      </c>
      <c r="L57" s="228">
        <f t="shared" si="1"/>
        <v>0</v>
      </c>
    </row>
    <row r="58" spans="1:12" x14ac:dyDescent="0.25">
      <c r="A58" s="510" t="s">
        <v>347</v>
      </c>
      <c r="B58" s="510" t="s">
        <v>348</v>
      </c>
      <c r="C58" s="511"/>
      <c r="D58" s="511">
        <v>1248547382</v>
      </c>
      <c r="E58" s="511"/>
      <c r="F58" s="511"/>
      <c r="G58" s="511"/>
      <c r="H58" s="511">
        <v>1248547382</v>
      </c>
      <c r="I58" s="224"/>
      <c r="J58" s="224">
        <v>1248547382</v>
      </c>
      <c r="K58" s="224">
        <f t="shared" si="0"/>
        <v>0</v>
      </c>
      <c r="L58" s="224">
        <f t="shared" si="1"/>
        <v>0</v>
      </c>
    </row>
    <row r="59" spans="1:12" x14ac:dyDescent="0.25">
      <c r="A59" s="510" t="s">
        <v>349</v>
      </c>
      <c r="B59" s="510" t="s">
        <v>350</v>
      </c>
      <c r="C59" s="511">
        <v>678470379</v>
      </c>
      <c r="D59" s="511"/>
      <c r="E59" s="511"/>
      <c r="F59" s="511">
        <v>84367054</v>
      </c>
      <c r="G59" s="511">
        <v>594103325</v>
      </c>
      <c r="H59" s="511"/>
      <c r="I59" s="224">
        <v>592621029</v>
      </c>
      <c r="J59" s="224"/>
      <c r="K59" s="224">
        <f t="shared" si="0"/>
        <v>1482296</v>
      </c>
      <c r="L59" s="224">
        <f t="shared" si="1"/>
        <v>0</v>
      </c>
    </row>
    <row r="60" spans="1:12" x14ac:dyDescent="0.25">
      <c r="A60" s="508" t="s">
        <v>351</v>
      </c>
      <c r="B60" s="508" t="s">
        <v>352</v>
      </c>
      <c r="C60" s="509"/>
      <c r="D60" s="509"/>
      <c r="E60" s="509">
        <v>506517012</v>
      </c>
      <c r="F60" s="509">
        <v>506517012</v>
      </c>
      <c r="G60" s="509"/>
      <c r="H60" s="509"/>
      <c r="I60" s="228">
        <v>506517012</v>
      </c>
      <c r="J60" s="228">
        <v>506517012</v>
      </c>
      <c r="K60" s="228">
        <f>E60-I60</f>
        <v>0</v>
      </c>
      <c r="L60" s="228">
        <f>F60-J60</f>
        <v>0</v>
      </c>
    </row>
    <row r="61" spans="1:12" x14ac:dyDescent="0.25">
      <c r="A61" s="510" t="s">
        <v>353</v>
      </c>
      <c r="B61" s="510" t="s">
        <v>354</v>
      </c>
      <c r="C61" s="511"/>
      <c r="D61" s="511"/>
      <c r="E61" s="511">
        <v>506517012</v>
      </c>
      <c r="F61" s="511">
        <v>506517012</v>
      </c>
      <c r="G61" s="511"/>
      <c r="H61" s="511"/>
      <c r="I61" s="224">
        <v>506517012</v>
      </c>
      <c r="J61" s="224">
        <v>506517012</v>
      </c>
      <c r="K61" s="224">
        <f t="shared" ref="K61:K80" si="2">E61-I61</f>
        <v>0</v>
      </c>
      <c r="L61" s="224">
        <f t="shared" ref="L61:L80" si="3">F61-J61</f>
        <v>0</v>
      </c>
    </row>
    <row r="62" spans="1:12" x14ac:dyDescent="0.25">
      <c r="A62" s="510" t="s">
        <v>355</v>
      </c>
      <c r="B62" s="510" t="s">
        <v>356</v>
      </c>
      <c r="C62" s="511"/>
      <c r="D62" s="511"/>
      <c r="E62" s="511">
        <v>506517012</v>
      </c>
      <c r="F62" s="511">
        <v>506517012</v>
      </c>
      <c r="G62" s="511"/>
      <c r="H62" s="511"/>
      <c r="I62" s="224">
        <v>506517012</v>
      </c>
      <c r="J62" s="224">
        <v>506517012</v>
      </c>
      <c r="K62" s="224">
        <f t="shared" si="2"/>
        <v>0</v>
      </c>
      <c r="L62" s="224">
        <f t="shared" si="3"/>
        <v>0</v>
      </c>
    </row>
    <row r="63" spans="1:12" x14ac:dyDescent="0.25">
      <c r="A63" s="508" t="s">
        <v>357</v>
      </c>
      <c r="B63" s="508" t="s">
        <v>358</v>
      </c>
      <c r="C63" s="509"/>
      <c r="D63" s="509"/>
      <c r="E63" s="509">
        <v>4692489</v>
      </c>
      <c r="F63" s="509">
        <v>4692489</v>
      </c>
      <c r="G63" s="509"/>
      <c r="H63" s="509"/>
      <c r="I63" s="228">
        <v>6174785</v>
      </c>
      <c r="J63" s="228">
        <v>6174785</v>
      </c>
      <c r="K63" s="228">
        <f t="shared" si="2"/>
        <v>-1482296</v>
      </c>
      <c r="L63" s="228">
        <f t="shared" si="3"/>
        <v>-1482296</v>
      </c>
    </row>
    <row r="64" spans="1:12" x14ac:dyDescent="0.25">
      <c r="A64" s="510" t="s">
        <v>359</v>
      </c>
      <c r="B64" s="510" t="s">
        <v>360</v>
      </c>
      <c r="C64" s="511"/>
      <c r="D64" s="511"/>
      <c r="E64" s="511">
        <v>2544801</v>
      </c>
      <c r="F64" s="511">
        <v>2544801</v>
      </c>
      <c r="G64" s="511"/>
      <c r="H64" s="511"/>
      <c r="I64" s="224">
        <v>4027097</v>
      </c>
      <c r="J64" s="224">
        <v>4027097</v>
      </c>
      <c r="K64" s="224">
        <f t="shared" si="2"/>
        <v>-1482296</v>
      </c>
      <c r="L64" s="224">
        <f t="shared" si="3"/>
        <v>-1482296</v>
      </c>
    </row>
    <row r="65" spans="1:12" x14ac:dyDescent="0.25">
      <c r="A65" s="510" t="s">
        <v>479</v>
      </c>
      <c r="B65" s="510" t="s">
        <v>480</v>
      </c>
      <c r="C65" s="511"/>
      <c r="D65" s="511"/>
      <c r="E65" s="511">
        <v>2147688</v>
      </c>
      <c r="F65" s="511">
        <v>2147688</v>
      </c>
      <c r="G65" s="511"/>
      <c r="H65" s="511"/>
      <c r="I65" s="224">
        <v>2147688</v>
      </c>
      <c r="J65" s="224">
        <v>2147688</v>
      </c>
      <c r="K65" s="224">
        <f t="shared" si="2"/>
        <v>0</v>
      </c>
      <c r="L65" s="224">
        <f t="shared" si="3"/>
        <v>0</v>
      </c>
    </row>
    <row r="66" spans="1:12" x14ac:dyDescent="0.25">
      <c r="A66" s="508" t="s">
        <v>361</v>
      </c>
      <c r="B66" s="508" t="s">
        <v>362</v>
      </c>
      <c r="C66" s="509"/>
      <c r="D66" s="509"/>
      <c r="E66" s="509">
        <v>209898037</v>
      </c>
      <c r="F66" s="509">
        <v>209898037</v>
      </c>
      <c r="G66" s="509"/>
      <c r="H66" s="509"/>
      <c r="I66" s="228">
        <v>209898037</v>
      </c>
      <c r="J66" s="228">
        <v>209898037</v>
      </c>
      <c r="K66" s="228">
        <f t="shared" si="2"/>
        <v>0</v>
      </c>
      <c r="L66" s="228">
        <f t="shared" si="3"/>
        <v>0</v>
      </c>
    </row>
    <row r="67" spans="1:12" x14ac:dyDescent="0.25">
      <c r="A67" s="508" t="s">
        <v>363</v>
      </c>
      <c r="B67" s="508" t="s">
        <v>364</v>
      </c>
      <c r="C67" s="509"/>
      <c r="D67" s="509"/>
      <c r="E67" s="509">
        <v>67862542</v>
      </c>
      <c r="F67" s="509">
        <v>67862542</v>
      </c>
      <c r="G67" s="509"/>
      <c r="H67" s="509"/>
      <c r="I67" s="228">
        <v>67862542</v>
      </c>
      <c r="J67" s="228">
        <v>67862542</v>
      </c>
      <c r="K67" s="228">
        <f t="shared" si="2"/>
        <v>0</v>
      </c>
      <c r="L67" s="228">
        <f t="shared" si="3"/>
        <v>0</v>
      </c>
    </row>
    <row r="68" spans="1:12" x14ac:dyDescent="0.25">
      <c r="A68" s="510" t="s">
        <v>365</v>
      </c>
      <c r="B68" s="510" t="s">
        <v>366</v>
      </c>
      <c r="C68" s="511"/>
      <c r="D68" s="511"/>
      <c r="E68" s="511">
        <v>34167491</v>
      </c>
      <c r="F68" s="511">
        <v>34167491</v>
      </c>
      <c r="G68" s="511"/>
      <c r="H68" s="511"/>
      <c r="I68" s="224">
        <v>34167491</v>
      </c>
      <c r="J68" s="224">
        <v>34167491</v>
      </c>
      <c r="K68" s="224">
        <f t="shared" si="2"/>
        <v>0</v>
      </c>
      <c r="L68" s="224">
        <f t="shared" si="3"/>
        <v>0</v>
      </c>
    </row>
    <row r="69" spans="1:12" x14ac:dyDescent="0.25">
      <c r="A69" s="510" t="s">
        <v>367</v>
      </c>
      <c r="B69" s="510" t="s">
        <v>368</v>
      </c>
      <c r="C69" s="511"/>
      <c r="D69" s="511"/>
      <c r="E69" s="511">
        <v>7109419</v>
      </c>
      <c r="F69" s="511">
        <v>7109419</v>
      </c>
      <c r="G69" s="511"/>
      <c r="H69" s="511"/>
      <c r="I69" s="224">
        <v>7109419</v>
      </c>
      <c r="J69" s="224">
        <v>7109419</v>
      </c>
      <c r="K69" s="224">
        <f t="shared" si="2"/>
        <v>0</v>
      </c>
      <c r="L69" s="224">
        <f t="shared" si="3"/>
        <v>0</v>
      </c>
    </row>
    <row r="70" spans="1:12" x14ac:dyDescent="0.25">
      <c r="A70" s="510" t="s">
        <v>369</v>
      </c>
      <c r="B70" s="510" t="s">
        <v>370</v>
      </c>
      <c r="C70" s="511"/>
      <c r="D70" s="511"/>
      <c r="E70" s="511">
        <v>26585632</v>
      </c>
      <c r="F70" s="511">
        <v>26585632</v>
      </c>
      <c r="G70" s="511"/>
      <c r="H70" s="511"/>
      <c r="I70" s="224">
        <v>26585632</v>
      </c>
      <c r="J70" s="224">
        <v>26585632</v>
      </c>
      <c r="K70" s="224">
        <f t="shared" si="2"/>
        <v>0</v>
      </c>
      <c r="L70" s="224">
        <f t="shared" si="3"/>
        <v>0</v>
      </c>
    </row>
    <row r="71" spans="1:12" x14ac:dyDescent="0.25">
      <c r="A71" s="508" t="s">
        <v>371</v>
      </c>
      <c r="B71" s="508" t="s">
        <v>372</v>
      </c>
      <c r="C71" s="509"/>
      <c r="D71" s="509"/>
      <c r="E71" s="509">
        <v>277760579</v>
      </c>
      <c r="F71" s="509">
        <v>277760579</v>
      </c>
      <c r="G71" s="509"/>
      <c r="H71" s="509"/>
      <c r="I71" s="228">
        <v>277760579</v>
      </c>
      <c r="J71" s="228">
        <v>277760579</v>
      </c>
      <c r="K71" s="228">
        <f t="shared" si="2"/>
        <v>0</v>
      </c>
      <c r="L71" s="228">
        <f t="shared" si="3"/>
        <v>0</v>
      </c>
    </row>
    <row r="72" spans="1:12" x14ac:dyDescent="0.25">
      <c r="A72" s="510" t="s">
        <v>373</v>
      </c>
      <c r="B72" s="510" t="s">
        <v>374</v>
      </c>
      <c r="C72" s="511"/>
      <c r="D72" s="511"/>
      <c r="E72" s="511">
        <v>277760579</v>
      </c>
      <c r="F72" s="511">
        <v>277760579</v>
      </c>
      <c r="G72" s="511"/>
      <c r="H72" s="511"/>
      <c r="I72" s="224">
        <v>277760579</v>
      </c>
      <c r="J72" s="224">
        <v>277760579</v>
      </c>
      <c r="K72" s="224">
        <f t="shared" si="2"/>
        <v>0</v>
      </c>
      <c r="L72" s="224">
        <f t="shared" si="3"/>
        <v>0</v>
      </c>
    </row>
    <row r="73" spans="1:12" x14ac:dyDescent="0.25">
      <c r="A73" s="508" t="s">
        <v>375</v>
      </c>
      <c r="B73" s="508" t="s">
        <v>376</v>
      </c>
      <c r="C73" s="509"/>
      <c r="D73" s="509"/>
      <c r="E73" s="509">
        <v>1935697</v>
      </c>
      <c r="F73" s="509">
        <v>1935697</v>
      </c>
      <c r="G73" s="509"/>
      <c r="H73" s="509"/>
      <c r="I73" s="228">
        <v>1935697</v>
      </c>
      <c r="J73" s="228">
        <v>1935697</v>
      </c>
      <c r="K73" s="228">
        <f t="shared" si="2"/>
        <v>0</v>
      </c>
      <c r="L73" s="228">
        <f t="shared" si="3"/>
        <v>0</v>
      </c>
    </row>
    <row r="74" spans="1:12" x14ac:dyDescent="0.25">
      <c r="A74" s="510" t="s">
        <v>732</v>
      </c>
      <c r="B74" s="510" t="s">
        <v>733</v>
      </c>
      <c r="C74" s="511"/>
      <c r="D74" s="511"/>
      <c r="E74" s="511">
        <v>1935697</v>
      </c>
      <c r="F74" s="511">
        <v>1935697</v>
      </c>
      <c r="G74" s="511"/>
      <c r="H74" s="511"/>
      <c r="I74" s="224">
        <v>1935697</v>
      </c>
      <c r="J74" s="224">
        <v>1935697</v>
      </c>
      <c r="K74" s="224">
        <f t="shared" si="2"/>
        <v>0</v>
      </c>
      <c r="L74" s="224">
        <f t="shared" si="3"/>
        <v>0</v>
      </c>
    </row>
    <row r="75" spans="1:12" x14ac:dyDescent="0.25">
      <c r="A75" s="508" t="s">
        <v>379</v>
      </c>
      <c r="B75" s="508" t="s">
        <v>380</v>
      </c>
      <c r="C75" s="509"/>
      <c r="D75" s="509"/>
      <c r="E75" s="509">
        <v>147146171</v>
      </c>
      <c r="F75" s="509">
        <v>147146171</v>
      </c>
      <c r="G75" s="509"/>
      <c r="H75" s="509"/>
      <c r="I75" s="228">
        <v>147146171</v>
      </c>
      <c r="J75" s="228">
        <v>147146171</v>
      </c>
      <c r="K75" s="228">
        <f t="shared" si="2"/>
        <v>0</v>
      </c>
      <c r="L75" s="228">
        <f t="shared" si="3"/>
        <v>0</v>
      </c>
    </row>
    <row r="76" spans="1:12" x14ac:dyDescent="0.25">
      <c r="A76" s="510" t="s">
        <v>381</v>
      </c>
      <c r="B76" s="510" t="s">
        <v>382</v>
      </c>
      <c r="C76" s="511"/>
      <c r="D76" s="511"/>
      <c r="E76" s="511">
        <v>50074212</v>
      </c>
      <c r="F76" s="511">
        <v>50074212</v>
      </c>
      <c r="G76" s="511"/>
      <c r="H76" s="511"/>
      <c r="I76" s="224">
        <v>50074212</v>
      </c>
      <c r="J76" s="224">
        <v>50074212</v>
      </c>
      <c r="K76" s="224">
        <f t="shared" si="2"/>
        <v>0</v>
      </c>
      <c r="L76" s="224">
        <f t="shared" si="3"/>
        <v>0</v>
      </c>
    </row>
    <row r="77" spans="1:12" x14ac:dyDescent="0.25">
      <c r="A77" s="510" t="s">
        <v>562</v>
      </c>
      <c r="B77" s="510" t="s">
        <v>563</v>
      </c>
      <c r="C77" s="511"/>
      <c r="D77" s="511"/>
      <c r="E77" s="511">
        <v>8639000</v>
      </c>
      <c r="F77" s="511">
        <v>8639000</v>
      </c>
      <c r="G77" s="511"/>
      <c r="H77" s="511"/>
      <c r="I77" s="224">
        <v>8639000</v>
      </c>
      <c r="J77" s="224">
        <v>8639000</v>
      </c>
      <c r="K77" s="224">
        <f t="shared" si="2"/>
        <v>0</v>
      </c>
      <c r="L77" s="224">
        <f t="shared" si="3"/>
        <v>0</v>
      </c>
    </row>
    <row r="78" spans="1:12" x14ac:dyDescent="0.25">
      <c r="A78" s="510" t="s">
        <v>385</v>
      </c>
      <c r="B78" s="510" t="s">
        <v>370</v>
      </c>
      <c r="C78" s="511"/>
      <c r="D78" s="511"/>
      <c r="E78" s="511">
        <v>6342624</v>
      </c>
      <c r="F78" s="511">
        <v>6342624</v>
      </c>
      <c r="G78" s="511"/>
      <c r="H78" s="511"/>
      <c r="I78" s="224">
        <v>6342624</v>
      </c>
      <c r="J78" s="224">
        <v>6342624</v>
      </c>
      <c r="K78" s="224">
        <f t="shared" si="2"/>
        <v>0</v>
      </c>
      <c r="L78" s="224">
        <f t="shared" si="3"/>
        <v>0</v>
      </c>
    </row>
    <row r="79" spans="1:12" x14ac:dyDescent="0.25">
      <c r="A79" s="510" t="s">
        <v>386</v>
      </c>
      <c r="B79" s="510" t="s">
        <v>387</v>
      </c>
      <c r="C79" s="511"/>
      <c r="D79" s="511"/>
      <c r="E79" s="511">
        <v>82090335</v>
      </c>
      <c r="F79" s="511">
        <v>82090335</v>
      </c>
      <c r="G79" s="511"/>
      <c r="H79" s="511"/>
      <c r="I79" s="224">
        <v>82090335</v>
      </c>
      <c r="J79" s="224">
        <v>82090335</v>
      </c>
      <c r="K79" s="224">
        <f t="shared" si="2"/>
        <v>0</v>
      </c>
      <c r="L79" s="224">
        <f t="shared" si="3"/>
        <v>0</v>
      </c>
    </row>
    <row r="80" spans="1:12" x14ac:dyDescent="0.25">
      <c r="A80" s="514" t="s">
        <v>388</v>
      </c>
      <c r="B80" s="514" t="s">
        <v>389</v>
      </c>
      <c r="C80" s="515"/>
      <c r="D80" s="515"/>
      <c r="E80" s="515">
        <v>511209501</v>
      </c>
      <c r="F80" s="515">
        <v>511209501</v>
      </c>
      <c r="G80" s="515"/>
      <c r="H80" s="515"/>
      <c r="I80" s="228">
        <v>512691797</v>
      </c>
      <c r="J80" s="228">
        <v>512691797</v>
      </c>
      <c r="K80" s="228">
        <f t="shared" si="2"/>
        <v>-1482296</v>
      </c>
      <c r="L80" s="228">
        <f t="shared" si="3"/>
        <v>-1482296</v>
      </c>
    </row>
    <row r="81" spans="2:12" x14ac:dyDescent="0.25">
      <c r="C81" s="224"/>
      <c r="D81" s="224"/>
      <c r="E81" s="224"/>
      <c r="F81" s="224"/>
      <c r="G81" s="224"/>
      <c r="H81" s="224"/>
      <c r="I81" s="224"/>
      <c r="J81" s="224"/>
      <c r="K81" s="224"/>
      <c r="L81" s="224"/>
    </row>
    <row r="82" spans="2:12" x14ac:dyDescent="0.25">
      <c r="B82" s="227" t="s">
        <v>390</v>
      </c>
      <c r="C82" s="228" t="s">
        <v>721</v>
      </c>
      <c r="D82" s="228" t="s">
        <v>721</v>
      </c>
      <c r="E82" s="228" t="s">
        <v>734</v>
      </c>
      <c r="F82" s="228" t="s">
        <v>734</v>
      </c>
      <c r="G82" s="228" t="s">
        <v>735</v>
      </c>
      <c r="H82" s="228" t="s">
        <v>735</v>
      </c>
      <c r="I82" s="228"/>
      <c r="J82" s="228"/>
      <c r="K82" s="228"/>
      <c r="L82" s="22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7"/>
  <sheetViews>
    <sheetView view="pageBreakPreview" topLeftCell="A10" zoomScaleNormal="100" zoomScaleSheetLayoutView="100" workbookViewId="0">
      <selection activeCell="B12" sqref="B12"/>
    </sheetView>
  </sheetViews>
  <sheetFormatPr defaultColWidth="9.09765625" defaultRowHeight="13.8" x14ac:dyDescent="0.25"/>
  <cols>
    <col min="1" max="1" width="10.69921875" style="23" customWidth="1"/>
    <col min="2" max="2" width="52.69921875" style="23" customWidth="1"/>
    <col min="3" max="3" width="16.8984375" style="23" bestFit="1" customWidth="1"/>
    <col min="4" max="4" width="48" style="23" customWidth="1"/>
    <col min="5" max="5" width="11.3984375" style="25" bestFit="1" customWidth="1"/>
    <col min="6" max="16384" width="9.09765625" style="25"/>
  </cols>
  <sheetData>
    <row r="1" spans="1:5" x14ac:dyDescent="0.25">
      <c r="A1" s="393" t="s">
        <v>190</v>
      </c>
      <c r="B1" s="394"/>
      <c r="C1" s="395"/>
      <c r="D1" s="395"/>
    </row>
    <row r="2" spans="1:5" x14ac:dyDescent="0.25">
      <c r="A2" s="393"/>
      <c r="B2" s="394"/>
      <c r="C2" s="396" t="s">
        <v>191</v>
      </c>
      <c r="D2" s="94" t="s">
        <v>128</v>
      </c>
    </row>
    <row r="3" spans="1:5" x14ac:dyDescent="0.25">
      <c r="A3" s="393" t="s">
        <v>210</v>
      </c>
      <c r="B3" s="394"/>
      <c r="C3" s="396" t="s">
        <v>192</v>
      </c>
      <c r="D3" s="94" t="s">
        <v>127</v>
      </c>
    </row>
    <row r="4" spans="1:5" x14ac:dyDescent="0.25">
      <c r="A4" s="394"/>
      <c r="B4" s="394"/>
      <c r="C4" s="396" t="s">
        <v>193</v>
      </c>
      <c r="D4" s="94" t="s">
        <v>127</v>
      </c>
    </row>
    <row r="5" spans="1:5" x14ac:dyDescent="0.25">
      <c r="A5" s="598" t="s">
        <v>194</v>
      </c>
      <c r="B5" s="598"/>
      <c r="C5" s="396" t="s">
        <v>195</v>
      </c>
      <c r="D5" s="397">
        <v>44921</v>
      </c>
    </row>
    <row r="6" spans="1:5" x14ac:dyDescent="0.25">
      <c r="A6" s="598"/>
      <c r="B6" s="598"/>
      <c r="C6" s="94" t="s">
        <v>196</v>
      </c>
      <c r="D6" s="398">
        <v>44896</v>
      </c>
    </row>
    <row r="7" spans="1:5" x14ac:dyDescent="0.25">
      <c r="A7" s="598"/>
      <c r="B7" s="598"/>
      <c r="C7" s="395"/>
      <c r="D7" s="399"/>
    </row>
    <row r="8" spans="1:5" ht="14.4" thickBot="1" x14ac:dyDescent="0.3">
      <c r="A8" s="400"/>
      <c r="B8" s="400"/>
      <c r="C8" s="401"/>
      <c r="D8" s="401"/>
    </row>
    <row r="9" spans="1:5" ht="14.4" thickTop="1" x14ac:dyDescent="0.25">
      <c r="A9" s="402" t="s">
        <v>197</v>
      </c>
      <c r="B9" s="403" t="s">
        <v>198</v>
      </c>
      <c r="C9" s="599" t="s">
        <v>199</v>
      </c>
      <c r="D9" s="600"/>
    </row>
    <row r="10" spans="1:5" x14ac:dyDescent="0.25">
      <c r="A10" s="404">
        <v>111</v>
      </c>
      <c r="B10" s="405" t="s">
        <v>211</v>
      </c>
      <c r="C10" s="601"/>
      <c r="D10" s="602"/>
    </row>
    <row r="11" spans="1:5" s="21" customFormat="1" x14ac:dyDescent="0.25">
      <c r="A11" s="189">
        <v>112</v>
      </c>
      <c r="B11" s="406"/>
      <c r="C11" s="448">
        <f>SUM(C12:C13)</f>
        <v>94958305</v>
      </c>
      <c r="D11" s="407"/>
      <c r="E11" s="482">
        <f>C11-'TB11.22'!G2</f>
        <v>0</v>
      </c>
    </row>
    <row r="12" spans="1:5" x14ac:dyDescent="0.25">
      <c r="A12" s="408" t="s">
        <v>200</v>
      </c>
      <c r="B12" s="409" t="s">
        <v>212</v>
      </c>
      <c r="C12" s="410">
        <v>24880806</v>
      </c>
      <c r="D12" s="411" t="s">
        <v>214</v>
      </c>
    </row>
    <row r="13" spans="1:5" x14ac:dyDescent="0.25">
      <c r="A13" s="408">
        <v>11212</v>
      </c>
      <c r="B13" s="409" t="s">
        <v>213</v>
      </c>
      <c r="C13" s="410">
        <v>70077499</v>
      </c>
      <c r="D13" s="411" t="s">
        <v>214</v>
      </c>
    </row>
    <row r="14" spans="1:5" x14ac:dyDescent="0.25">
      <c r="A14" s="408"/>
      <c r="B14" s="409"/>
      <c r="C14" s="410"/>
      <c r="D14" s="411"/>
    </row>
    <row r="15" spans="1:5" x14ac:dyDescent="0.25">
      <c r="A15" s="189">
        <v>128</v>
      </c>
      <c r="B15" s="273" t="s">
        <v>714</v>
      </c>
      <c r="C15" s="412">
        <v>1000000000</v>
      </c>
      <c r="D15" s="413" t="s">
        <v>182</v>
      </c>
      <c r="E15" s="483">
        <f>C15-'TB11.22'!G8</f>
        <v>0</v>
      </c>
    </row>
    <row r="16" spans="1:5" x14ac:dyDescent="0.25">
      <c r="A16" s="414"/>
      <c r="B16" s="275"/>
      <c r="C16" s="415"/>
      <c r="D16" s="416"/>
    </row>
    <row r="17" spans="1:5" x14ac:dyDescent="0.25">
      <c r="A17" s="189">
        <v>131</v>
      </c>
      <c r="B17" s="273" t="s">
        <v>488</v>
      </c>
      <c r="C17" s="417">
        <v>230000256</v>
      </c>
      <c r="D17" s="418" t="s">
        <v>715</v>
      </c>
      <c r="E17" s="483">
        <f>C17-'TB11.22'!G10</f>
        <v>0</v>
      </c>
    </row>
    <row r="18" spans="1:5" x14ac:dyDescent="0.25">
      <c r="A18" s="414"/>
      <c r="B18" s="275"/>
      <c r="C18" s="415"/>
      <c r="D18" s="416"/>
    </row>
    <row r="19" spans="1:5" x14ac:dyDescent="0.25">
      <c r="A19" s="189">
        <v>133</v>
      </c>
      <c r="B19" s="273" t="s">
        <v>488</v>
      </c>
      <c r="C19" s="417">
        <v>1022076509</v>
      </c>
      <c r="D19" s="418" t="s">
        <v>208</v>
      </c>
    </row>
    <row r="20" spans="1:5" s="28" customFormat="1" x14ac:dyDescent="0.25">
      <c r="A20" s="414"/>
      <c r="B20" s="275" t="s">
        <v>489</v>
      </c>
      <c r="C20" s="419"/>
      <c r="D20" s="277"/>
    </row>
    <row r="21" spans="1:5" ht="39.6" x14ac:dyDescent="0.25">
      <c r="A21" s="189"/>
      <c r="B21" s="271" t="s">
        <v>400</v>
      </c>
      <c r="C21" s="420"/>
      <c r="D21" s="421"/>
    </row>
    <row r="22" spans="1:5" x14ac:dyDescent="0.25">
      <c r="A22" s="189"/>
      <c r="B22" s="420"/>
      <c r="C22" s="603"/>
      <c r="D22" s="604"/>
    </row>
    <row r="23" spans="1:5" x14ac:dyDescent="0.25">
      <c r="A23" s="189">
        <v>1388</v>
      </c>
      <c r="B23" s="273" t="s">
        <v>693</v>
      </c>
      <c r="C23" s="417">
        <v>1260274</v>
      </c>
      <c r="D23" s="418" t="s">
        <v>716</v>
      </c>
      <c r="E23" s="483">
        <f>C23-'TB11.22'!G17</f>
        <v>0</v>
      </c>
    </row>
    <row r="24" spans="1:5" x14ac:dyDescent="0.25">
      <c r="A24" s="189"/>
      <c r="B24" s="273"/>
      <c r="C24" s="417"/>
      <c r="D24" s="418"/>
    </row>
    <row r="25" spans="1:5" s="23" customFormat="1" x14ac:dyDescent="0.25">
      <c r="A25" s="189">
        <v>242</v>
      </c>
      <c r="B25" s="273" t="s">
        <v>585</v>
      </c>
      <c r="C25" s="417">
        <v>241786430</v>
      </c>
      <c r="D25" s="504" t="s">
        <v>717</v>
      </c>
      <c r="E25" s="484">
        <f>C25-'TB11.22'!G28</f>
        <v>0</v>
      </c>
    </row>
    <row r="26" spans="1:5" s="23" customFormat="1" x14ac:dyDescent="0.25">
      <c r="A26" s="189"/>
      <c r="B26" s="273"/>
      <c r="C26" s="417"/>
      <c r="D26" s="418"/>
    </row>
    <row r="27" spans="1:5" x14ac:dyDescent="0.25">
      <c r="A27" s="189" t="s">
        <v>219</v>
      </c>
      <c r="B27" s="273" t="s">
        <v>182</v>
      </c>
      <c r="C27" s="412"/>
      <c r="D27" s="418"/>
    </row>
    <row r="28" spans="1:5" x14ac:dyDescent="0.25">
      <c r="A28" s="189"/>
      <c r="B28" s="273"/>
      <c r="C28" s="412"/>
      <c r="D28" s="418"/>
    </row>
    <row r="29" spans="1:5" ht="26.4" x14ac:dyDescent="0.25">
      <c r="A29" s="189">
        <v>244</v>
      </c>
      <c r="B29" s="273" t="s">
        <v>202</v>
      </c>
      <c r="C29" s="423">
        <v>27312000</v>
      </c>
      <c r="D29" s="418" t="s">
        <v>150</v>
      </c>
      <c r="E29" s="483">
        <f>C29-'TB7.22'!G31</f>
        <v>0</v>
      </c>
    </row>
    <row r="30" spans="1:5" x14ac:dyDescent="0.25">
      <c r="A30" s="189"/>
      <c r="B30" s="273"/>
      <c r="C30" s="423"/>
      <c r="D30" s="418"/>
    </row>
    <row r="31" spans="1:5" x14ac:dyDescent="0.25">
      <c r="A31" s="189">
        <v>331</v>
      </c>
      <c r="B31" s="273" t="s">
        <v>203</v>
      </c>
      <c r="C31" s="423">
        <f>SUM(C32:C34)</f>
        <v>18919197</v>
      </c>
      <c r="D31" s="424" t="s">
        <v>182</v>
      </c>
      <c r="E31" s="483">
        <f>C31-'TB11.22'!H32</f>
        <v>0</v>
      </c>
    </row>
    <row r="32" spans="1:5" x14ac:dyDescent="0.25">
      <c r="A32" s="414"/>
      <c r="B32" s="275" t="s">
        <v>420</v>
      </c>
      <c r="C32" s="419"/>
      <c r="D32" s="277"/>
    </row>
    <row r="33" spans="1:6" x14ac:dyDescent="0.25">
      <c r="A33" s="414"/>
      <c r="B33" s="275" t="s">
        <v>421</v>
      </c>
      <c r="C33" s="419">
        <v>13679280</v>
      </c>
      <c r="D33" s="277" t="s">
        <v>723</v>
      </c>
    </row>
    <row r="34" spans="1:6" x14ac:dyDescent="0.25">
      <c r="A34" s="414"/>
      <c r="B34" s="275" t="s">
        <v>227</v>
      </c>
      <c r="C34" s="419">
        <v>5239917</v>
      </c>
      <c r="D34" s="277" t="s">
        <v>722</v>
      </c>
    </row>
    <row r="35" spans="1:6" x14ac:dyDescent="0.25">
      <c r="A35" s="414"/>
      <c r="B35" s="273" t="s">
        <v>492</v>
      </c>
      <c r="C35" s="425">
        <f>SUM(C36:C37)</f>
        <v>45223245</v>
      </c>
      <c r="D35" s="426" t="s">
        <v>182</v>
      </c>
      <c r="E35" s="462">
        <f>C35-'TB11.22'!G32</f>
        <v>0</v>
      </c>
    </row>
    <row r="36" spans="1:6" x14ac:dyDescent="0.25">
      <c r="A36" s="414"/>
      <c r="B36" s="275" t="s">
        <v>707</v>
      </c>
      <c r="C36" s="427">
        <v>45000000</v>
      </c>
      <c r="D36" s="277"/>
      <c r="F36" s="462"/>
    </row>
    <row r="37" spans="1:6" ht="26.4" x14ac:dyDescent="0.25">
      <c r="A37" s="414"/>
      <c r="B37" s="275" t="s">
        <v>422</v>
      </c>
      <c r="C37" s="427">
        <v>223245</v>
      </c>
      <c r="D37" s="277"/>
      <c r="F37" s="462"/>
    </row>
    <row r="38" spans="1:6" x14ac:dyDescent="0.25">
      <c r="A38" s="414"/>
      <c r="B38" s="275"/>
      <c r="C38" s="428"/>
      <c r="D38" s="277"/>
    </row>
    <row r="39" spans="1:6" x14ac:dyDescent="0.25">
      <c r="A39" s="189">
        <v>3334</v>
      </c>
      <c r="B39" s="273" t="s">
        <v>208</v>
      </c>
      <c r="C39" s="425"/>
      <c r="D39" s="418"/>
    </row>
    <row r="40" spans="1:6" x14ac:dyDescent="0.25">
      <c r="A40" s="408"/>
      <c r="B40" s="271"/>
      <c r="C40" s="390"/>
      <c r="D40" s="429"/>
    </row>
    <row r="41" spans="1:6" x14ac:dyDescent="0.25">
      <c r="A41" s="189">
        <v>3335</v>
      </c>
      <c r="B41" s="273"/>
      <c r="C41" s="430">
        <f>SUM(C42:C47)</f>
        <v>6082454</v>
      </c>
      <c r="D41" s="426" t="s">
        <v>182</v>
      </c>
      <c r="E41" s="462">
        <f>C41-'TB11.22'!H38</f>
        <v>0</v>
      </c>
    </row>
    <row r="42" spans="1:6" x14ac:dyDescent="0.25">
      <c r="A42" s="408"/>
      <c r="B42" s="409" t="s">
        <v>527</v>
      </c>
      <c r="C42" s="410">
        <v>1607918</v>
      </c>
      <c r="D42" s="411" t="s">
        <v>695</v>
      </c>
    </row>
    <row r="43" spans="1:6" x14ac:dyDescent="0.25">
      <c r="A43" s="408"/>
      <c r="B43" s="409" t="s">
        <v>526</v>
      </c>
      <c r="C43" s="410">
        <v>1869106</v>
      </c>
      <c r="D43" s="411" t="s">
        <v>695</v>
      </c>
    </row>
    <row r="44" spans="1:6" x14ac:dyDescent="0.25">
      <c r="A44" s="408"/>
      <c r="B44" s="409" t="s">
        <v>525</v>
      </c>
      <c r="C44" s="410">
        <v>2605430</v>
      </c>
      <c r="D44" s="411" t="s">
        <v>695</v>
      </c>
    </row>
    <row r="45" spans="1:6" x14ac:dyDescent="0.25">
      <c r="A45" s="408"/>
      <c r="B45" s="409"/>
      <c r="C45" s="410"/>
      <c r="D45" s="411"/>
    </row>
    <row r="46" spans="1:6" x14ac:dyDescent="0.25">
      <c r="A46" s="408"/>
      <c r="B46" s="409"/>
      <c r="C46" s="410"/>
      <c r="D46" s="411"/>
    </row>
    <row r="47" spans="1:6" x14ac:dyDescent="0.25">
      <c r="A47" s="408"/>
      <c r="B47" s="409"/>
      <c r="C47" s="410"/>
      <c r="D47" s="411"/>
    </row>
    <row r="48" spans="1:6" x14ac:dyDescent="0.25">
      <c r="A48" s="189">
        <v>334</v>
      </c>
      <c r="B48" s="273" t="s">
        <v>655</v>
      </c>
      <c r="C48" s="431">
        <v>183378418</v>
      </c>
      <c r="D48" s="426" t="s">
        <v>713</v>
      </c>
      <c r="E48" s="462">
        <f>C48-'TB11.22'!H39</f>
        <v>20000000</v>
      </c>
    </row>
    <row r="49" spans="1:5" x14ac:dyDescent="0.25">
      <c r="A49" s="408"/>
      <c r="B49" s="409"/>
      <c r="C49" s="410"/>
      <c r="D49" s="411"/>
    </row>
    <row r="50" spans="1:5" x14ac:dyDescent="0.25">
      <c r="A50" s="189">
        <v>335</v>
      </c>
      <c r="B50" s="273" t="s">
        <v>586</v>
      </c>
      <c r="C50" s="431">
        <f>SUM(C51:C52)</f>
        <v>0</v>
      </c>
      <c r="D50" s="478" t="s">
        <v>718</v>
      </c>
    </row>
    <row r="51" spans="1:5" x14ac:dyDescent="0.25">
      <c r="A51" s="414"/>
      <c r="B51" s="275"/>
      <c r="C51" s="433"/>
      <c r="D51" s="434"/>
    </row>
    <row r="52" spans="1:5" x14ac:dyDescent="0.25">
      <c r="A52" s="414"/>
      <c r="B52" s="275"/>
      <c r="C52" s="433"/>
      <c r="D52" s="434"/>
    </row>
    <row r="53" spans="1:5" x14ac:dyDescent="0.25">
      <c r="A53" s="189">
        <v>3382</v>
      </c>
      <c r="B53" s="273" t="s">
        <v>235</v>
      </c>
      <c r="C53" s="435">
        <f>SUM(C54:C54)</f>
        <v>2910200</v>
      </c>
      <c r="D53" s="436" t="s">
        <v>182</v>
      </c>
    </row>
    <row r="54" spans="1:5" x14ac:dyDescent="0.25">
      <c r="A54" s="414"/>
      <c r="B54" s="275" t="s">
        <v>528</v>
      </c>
      <c r="C54" s="433">
        <v>2910200</v>
      </c>
      <c r="D54" s="434"/>
    </row>
    <row r="55" spans="1:5" ht="15" customHeight="1" x14ac:dyDescent="0.25">
      <c r="A55" s="189" t="s">
        <v>171</v>
      </c>
      <c r="B55" s="273" t="s">
        <v>208</v>
      </c>
      <c r="C55" s="437"/>
      <c r="D55" s="411"/>
    </row>
    <row r="56" spans="1:5" x14ac:dyDescent="0.25">
      <c r="A56" s="408"/>
      <c r="B56" s="271"/>
      <c r="C56" s="438"/>
      <c r="D56" s="411"/>
    </row>
    <row r="57" spans="1:5" x14ac:dyDescent="0.25">
      <c r="A57" s="189">
        <v>3388</v>
      </c>
      <c r="B57" s="273" t="s">
        <v>431</v>
      </c>
      <c r="C57" s="425">
        <f>SUM(C58:C59)</f>
        <v>2156000</v>
      </c>
      <c r="D57" s="418"/>
    </row>
    <row r="58" spans="1:5" s="28" customFormat="1" x14ac:dyDescent="0.25">
      <c r="A58" s="414"/>
      <c r="B58" s="275" t="s">
        <v>499</v>
      </c>
      <c r="C58" s="439">
        <v>2156000</v>
      </c>
      <c r="D58" s="277"/>
    </row>
    <row r="59" spans="1:5" s="28" customFormat="1" x14ac:dyDescent="0.25">
      <c r="A59" s="414"/>
      <c r="B59" s="275"/>
      <c r="C59" s="440"/>
      <c r="D59" s="277"/>
    </row>
    <row r="60" spans="1:5" x14ac:dyDescent="0.25">
      <c r="A60" s="189"/>
      <c r="B60" s="273"/>
      <c r="C60" s="423"/>
      <c r="D60" s="418"/>
    </row>
    <row r="61" spans="1:5" x14ac:dyDescent="0.25">
      <c r="A61" s="189">
        <v>511</v>
      </c>
      <c r="B61" s="273" t="s">
        <v>540</v>
      </c>
      <c r="C61" s="441">
        <v>1317600</v>
      </c>
      <c r="D61" s="442">
        <v>230000256</v>
      </c>
      <c r="E61" s="485">
        <f>D61/C61</f>
        <v>174.56</v>
      </c>
    </row>
    <row r="62" spans="1:5" x14ac:dyDescent="0.25">
      <c r="A62" s="408"/>
      <c r="B62" s="271"/>
      <c r="C62" s="423"/>
      <c r="D62" s="418"/>
    </row>
    <row r="63" spans="1:5" x14ac:dyDescent="0.25">
      <c r="A63" s="189">
        <v>642</v>
      </c>
      <c r="B63" s="273" t="s">
        <v>182</v>
      </c>
      <c r="C63" s="423"/>
      <c r="D63" s="418"/>
    </row>
    <row r="64" spans="1:5" x14ac:dyDescent="0.25">
      <c r="A64" s="408"/>
      <c r="B64" s="271"/>
      <c r="C64" s="443"/>
      <c r="D64" s="444"/>
    </row>
    <row r="65" spans="1:4" x14ac:dyDescent="0.25">
      <c r="A65" s="189">
        <v>515</v>
      </c>
      <c r="B65" s="273" t="s">
        <v>615</v>
      </c>
      <c r="C65" s="425">
        <f>SUM(C66:C68)</f>
        <v>-4185309</v>
      </c>
      <c r="D65" s="418"/>
    </row>
    <row r="66" spans="1:4" x14ac:dyDescent="0.25">
      <c r="A66" s="408"/>
      <c r="B66" s="271" t="s">
        <v>502</v>
      </c>
      <c r="C66" s="505">
        <v>49576</v>
      </c>
      <c r="D66" s="421" t="s">
        <v>129</v>
      </c>
    </row>
    <row r="67" spans="1:4" x14ac:dyDescent="0.25">
      <c r="A67" s="408"/>
      <c r="B67" s="271" t="s">
        <v>547</v>
      </c>
      <c r="C67" s="505">
        <v>1090986</v>
      </c>
      <c r="D67" s="421" t="s">
        <v>129</v>
      </c>
    </row>
    <row r="68" spans="1:4" x14ac:dyDescent="0.25">
      <c r="A68" s="408"/>
      <c r="B68" s="271" t="s">
        <v>503</v>
      </c>
      <c r="C68" s="505">
        <v>-5325871</v>
      </c>
      <c r="D68" s="421" t="s">
        <v>719</v>
      </c>
    </row>
    <row r="69" spans="1:4" x14ac:dyDescent="0.25">
      <c r="A69" s="408"/>
      <c r="B69" s="271"/>
      <c r="C69" s="420"/>
      <c r="D69" s="421"/>
    </row>
    <row r="70" spans="1:4" x14ac:dyDescent="0.25">
      <c r="A70" s="189">
        <v>635</v>
      </c>
      <c r="B70" s="273" t="s">
        <v>615</v>
      </c>
      <c r="C70" s="423">
        <f>SUM(C71)</f>
        <v>0</v>
      </c>
      <c r="D70" s="418" t="s">
        <v>712</v>
      </c>
    </row>
    <row r="71" spans="1:4" x14ac:dyDescent="0.25">
      <c r="A71" s="408"/>
      <c r="B71" s="271"/>
      <c r="C71" s="445"/>
      <c r="D71" s="411"/>
    </row>
    <row r="72" spans="1:4" ht="37.5" customHeight="1" x14ac:dyDescent="0.25">
      <c r="A72" s="189" t="s">
        <v>442</v>
      </c>
      <c r="B72" s="271"/>
      <c r="C72" s="605"/>
      <c r="D72" s="595"/>
    </row>
    <row r="73" spans="1:4" x14ac:dyDescent="0.25">
      <c r="A73" s="408"/>
      <c r="B73" s="271"/>
      <c r="C73" s="606"/>
      <c r="D73" s="607"/>
    </row>
    <row r="74" spans="1:4" ht="45.75" customHeight="1" x14ac:dyDescent="0.25">
      <c r="A74" s="408"/>
      <c r="B74" s="271"/>
      <c r="C74" s="594" t="s">
        <v>413</v>
      </c>
      <c r="D74" s="595"/>
    </row>
    <row r="75" spans="1:4" x14ac:dyDescent="0.25">
      <c r="A75" s="408"/>
      <c r="B75" s="271"/>
      <c r="C75" s="594" t="s">
        <v>412</v>
      </c>
      <c r="D75" s="595"/>
    </row>
    <row r="76" spans="1:4" ht="72" customHeight="1" thickBot="1" x14ac:dyDescent="0.3">
      <c r="A76" s="446"/>
      <c r="B76" s="447"/>
      <c r="C76" s="596" t="s">
        <v>415</v>
      </c>
      <c r="D76" s="597"/>
    </row>
    <row r="77" spans="1:4" ht="14.4" thickTop="1" x14ac:dyDescent="0.25"/>
  </sheetData>
  <mergeCells count="9">
    <mergeCell ref="C74:D74"/>
    <mergeCell ref="C75:D75"/>
    <mergeCell ref="C76:D76"/>
    <mergeCell ref="A5:B7"/>
    <mergeCell ref="C9:D9"/>
    <mergeCell ref="C10:D10"/>
    <mergeCell ref="C22:D22"/>
    <mergeCell ref="C72:D72"/>
    <mergeCell ref="C73:D73"/>
  </mergeCells>
  <pageMargins left="0.7" right="0.7" top="0.75" bottom="0.75" header="0.3" footer="0.3"/>
  <pageSetup paperSize="9" scale="67" orientation="portrait"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84"/>
  <sheetViews>
    <sheetView zoomScale="85" zoomScaleNormal="85" workbookViewId="0">
      <pane ySplit="1" topLeftCell="A17" activePane="bottomLeft" state="frozen"/>
      <selection activeCell="B12" sqref="B12"/>
      <selection pane="bottomLeft" activeCell="B12" sqref="B12"/>
    </sheetView>
  </sheetViews>
  <sheetFormatPr defaultRowHeight="13.8" x14ac:dyDescent="0.25"/>
  <cols>
    <col min="1" max="1" width="11.19921875" customWidth="1"/>
    <col min="2" max="2" width="34.19921875" customWidth="1"/>
    <col min="3" max="3" width="15.19921875" customWidth="1"/>
    <col min="4" max="6" width="15.69921875" customWidth="1"/>
    <col min="7" max="7" width="15.59765625" customWidth="1"/>
    <col min="8" max="13" width="16.09765625" customWidth="1"/>
  </cols>
  <sheetData>
    <row r="1" spans="1:13" x14ac:dyDescent="0.25">
      <c r="A1" s="506" t="s">
        <v>7</v>
      </c>
      <c r="B1" s="506" t="s">
        <v>238</v>
      </c>
      <c r="C1" s="506" t="s">
        <v>239</v>
      </c>
      <c r="D1" s="506" t="s">
        <v>240</v>
      </c>
      <c r="E1" s="506" t="s">
        <v>450</v>
      </c>
      <c r="F1" s="506" t="s">
        <v>451</v>
      </c>
      <c r="G1" s="506" t="s">
        <v>243</v>
      </c>
      <c r="H1" s="506" t="s">
        <v>244</v>
      </c>
      <c r="I1" s="507"/>
      <c r="J1" s="507"/>
      <c r="K1" s="507"/>
      <c r="L1" s="507"/>
      <c r="M1" s="507" t="s">
        <v>504</v>
      </c>
    </row>
    <row r="2" spans="1:13" x14ac:dyDescent="0.25">
      <c r="A2" s="234" t="s">
        <v>245</v>
      </c>
      <c r="B2" s="234" t="s">
        <v>246</v>
      </c>
      <c r="C2" s="235">
        <v>263837256</v>
      </c>
      <c r="D2" s="235"/>
      <c r="E2" s="235">
        <v>1405086084</v>
      </c>
      <c r="F2" s="235">
        <v>1573965035</v>
      </c>
      <c r="G2" s="235">
        <v>94958305</v>
      </c>
      <c r="H2" s="235"/>
      <c r="I2" s="228">
        <v>94958305</v>
      </c>
      <c r="J2" s="228"/>
      <c r="K2" s="228">
        <f>G2-I2</f>
        <v>0</v>
      </c>
      <c r="L2" s="228">
        <f>H2-J2</f>
        <v>0</v>
      </c>
      <c r="M2" s="228">
        <v>681167374</v>
      </c>
    </row>
    <row r="3" spans="1:13" x14ac:dyDescent="0.25">
      <c r="A3" s="239" t="s">
        <v>247</v>
      </c>
      <c r="B3" s="239" t="s">
        <v>248</v>
      </c>
      <c r="C3" s="240">
        <v>263837256</v>
      </c>
      <c r="D3" s="240"/>
      <c r="E3" s="240">
        <v>1405086084</v>
      </c>
      <c r="F3" s="240">
        <v>1573965035</v>
      </c>
      <c r="G3" s="240">
        <v>94958305</v>
      </c>
      <c r="H3" s="240"/>
      <c r="I3" s="224">
        <v>94958305</v>
      </c>
      <c r="J3" s="224"/>
      <c r="K3" s="224">
        <f t="shared" ref="K3:K66" si="0">G3-I3</f>
        <v>0</v>
      </c>
      <c r="L3" s="224">
        <f t="shared" ref="L3:L66" si="1">H3-J3</f>
        <v>0</v>
      </c>
      <c r="M3" s="224">
        <v>681167374</v>
      </c>
    </row>
    <row r="4" spans="1:13" x14ac:dyDescent="0.25">
      <c r="A4" s="244" t="s">
        <v>200</v>
      </c>
      <c r="B4" s="244" t="s">
        <v>645</v>
      </c>
      <c r="C4" s="245">
        <v>24876580</v>
      </c>
      <c r="D4" s="245"/>
      <c r="E4" s="245">
        <v>4226</v>
      </c>
      <c r="F4" s="245"/>
      <c r="G4" s="245">
        <v>24880806</v>
      </c>
      <c r="H4" s="245"/>
      <c r="I4" s="248">
        <v>24880806</v>
      </c>
      <c r="J4" s="248"/>
      <c r="K4" s="248">
        <f t="shared" si="0"/>
        <v>0</v>
      </c>
      <c r="L4" s="248">
        <f t="shared" si="1"/>
        <v>0</v>
      </c>
      <c r="M4" s="248">
        <v>24835996</v>
      </c>
    </row>
    <row r="5" spans="1:13" x14ac:dyDescent="0.25">
      <c r="A5" s="244" t="s">
        <v>249</v>
      </c>
      <c r="B5" s="244" t="s">
        <v>646</v>
      </c>
      <c r="C5" s="245">
        <v>238960676</v>
      </c>
      <c r="D5" s="245"/>
      <c r="E5" s="245">
        <v>1405081858</v>
      </c>
      <c r="F5" s="245">
        <v>1573965035</v>
      </c>
      <c r="G5" s="245">
        <v>70077499</v>
      </c>
      <c r="H5" s="245"/>
      <c r="I5" s="248">
        <v>70077499</v>
      </c>
      <c r="J5" s="248"/>
      <c r="K5" s="248">
        <f t="shared" si="0"/>
        <v>0</v>
      </c>
      <c r="L5" s="248">
        <f t="shared" si="1"/>
        <v>0</v>
      </c>
      <c r="M5" s="248">
        <v>656331378</v>
      </c>
    </row>
    <row r="6" spans="1:13" x14ac:dyDescent="0.25">
      <c r="A6" s="234" t="s">
        <v>250</v>
      </c>
      <c r="B6" s="234" t="s">
        <v>251</v>
      </c>
      <c r="C6" s="235"/>
      <c r="D6" s="235"/>
      <c r="E6" s="235"/>
      <c r="F6" s="235"/>
      <c r="G6" s="235"/>
      <c r="H6" s="235"/>
      <c r="I6" s="228"/>
      <c r="J6" s="228"/>
      <c r="K6" s="228">
        <f t="shared" si="0"/>
        <v>0</v>
      </c>
      <c r="L6" s="228">
        <f t="shared" si="1"/>
        <v>0</v>
      </c>
      <c r="M6" s="228"/>
    </row>
    <row r="7" spans="1:13" x14ac:dyDescent="0.25">
      <c r="A7" s="239" t="s">
        <v>252</v>
      </c>
      <c r="B7" s="239" t="s">
        <v>253</v>
      </c>
      <c r="C7" s="240"/>
      <c r="D7" s="240"/>
      <c r="E7" s="240"/>
      <c r="F7" s="240"/>
      <c r="G7" s="240"/>
      <c r="H7" s="240"/>
      <c r="I7" s="224"/>
      <c r="J7" s="224"/>
      <c r="K7" s="224">
        <f t="shared" si="0"/>
        <v>0</v>
      </c>
      <c r="L7" s="224">
        <f t="shared" si="1"/>
        <v>0</v>
      </c>
      <c r="M7" s="224"/>
    </row>
    <row r="8" spans="1:13" x14ac:dyDescent="0.25">
      <c r="A8" s="234" t="s">
        <v>254</v>
      </c>
      <c r="B8" s="234" t="s">
        <v>255</v>
      </c>
      <c r="C8" s="235">
        <v>1173227616</v>
      </c>
      <c r="D8" s="235"/>
      <c r="E8" s="235">
        <v>1000212146</v>
      </c>
      <c r="F8" s="235">
        <v>1173439762</v>
      </c>
      <c r="G8" s="235">
        <v>1000000000</v>
      </c>
      <c r="H8" s="235"/>
      <c r="I8" s="228">
        <v>1000000000</v>
      </c>
      <c r="J8" s="228"/>
      <c r="K8" s="228">
        <f t="shared" si="0"/>
        <v>0</v>
      </c>
      <c r="L8" s="228">
        <f t="shared" si="1"/>
        <v>0</v>
      </c>
      <c r="M8" s="228">
        <v>1121632520</v>
      </c>
    </row>
    <row r="9" spans="1:13" x14ac:dyDescent="0.25">
      <c r="A9" s="239" t="s">
        <v>256</v>
      </c>
      <c r="B9" s="239" t="s">
        <v>257</v>
      </c>
      <c r="C9" s="240">
        <v>1173227616</v>
      </c>
      <c r="D9" s="240"/>
      <c r="E9" s="240">
        <v>1000212146</v>
      </c>
      <c r="F9" s="240">
        <v>1173439762</v>
      </c>
      <c r="G9" s="240">
        <v>1000000000</v>
      </c>
      <c r="H9" s="240"/>
      <c r="I9" s="224">
        <v>1000000000</v>
      </c>
      <c r="J9" s="224"/>
      <c r="K9" s="224">
        <f t="shared" si="0"/>
        <v>0</v>
      </c>
      <c r="L9" s="224">
        <f t="shared" si="1"/>
        <v>0</v>
      </c>
      <c r="M9" s="224">
        <v>1121632520</v>
      </c>
    </row>
    <row r="10" spans="1:13" x14ac:dyDescent="0.25">
      <c r="A10" s="234" t="s">
        <v>258</v>
      </c>
      <c r="B10" s="234" t="s">
        <v>259</v>
      </c>
      <c r="C10" s="235">
        <v>230505760</v>
      </c>
      <c r="D10" s="235"/>
      <c r="E10" s="235">
        <v>230000256</v>
      </c>
      <c r="F10" s="235">
        <v>230505760</v>
      </c>
      <c r="G10" s="235">
        <v>230000256</v>
      </c>
      <c r="H10" s="235"/>
      <c r="I10" s="228">
        <v>230000256</v>
      </c>
      <c r="J10" s="228"/>
      <c r="K10" s="228">
        <f t="shared" si="0"/>
        <v>0</v>
      </c>
      <c r="L10" s="228">
        <f t="shared" si="1"/>
        <v>0</v>
      </c>
      <c r="M10" s="228">
        <v>413482005</v>
      </c>
    </row>
    <row r="11" spans="1:13" x14ac:dyDescent="0.25">
      <c r="A11" s="239" t="s">
        <v>260</v>
      </c>
      <c r="B11" s="239" t="s">
        <v>261</v>
      </c>
      <c r="C11" s="240">
        <v>230505760</v>
      </c>
      <c r="D11" s="240"/>
      <c r="E11" s="240">
        <v>230000256</v>
      </c>
      <c r="F11" s="240">
        <v>230505760</v>
      </c>
      <c r="G11" s="240">
        <v>230000256</v>
      </c>
      <c r="H11" s="240"/>
      <c r="I11" s="224">
        <v>230000256</v>
      </c>
      <c r="J11" s="224"/>
      <c r="K11" s="224">
        <f t="shared" si="0"/>
        <v>0</v>
      </c>
      <c r="L11" s="224">
        <f t="shared" si="1"/>
        <v>0</v>
      </c>
      <c r="M11" s="224">
        <v>413482005</v>
      </c>
    </row>
    <row r="12" spans="1:13" x14ac:dyDescent="0.25">
      <c r="A12" s="239" t="s">
        <v>262</v>
      </c>
      <c r="B12" s="239" t="s">
        <v>263</v>
      </c>
      <c r="C12" s="240">
        <v>230505760</v>
      </c>
      <c r="D12" s="240"/>
      <c r="E12" s="240">
        <v>230000256</v>
      </c>
      <c r="F12" s="240">
        <v>230505760</v>
      </c>
      <c r="G12" s="240">
        <v>230000256</v>
      </c>
      <c r="H12" s="240"/>
      <c r="I12" s="224">
        <v>230000256</v>
      </c>
      <c r="J12" s="224"/>
      <c r="K12" s="224">
        <f t="shared" si="0"/>
        <v>0</v>
      </c>
      <c r="L12" s="224">
        <f t="shared" si="1"/>
        <v>0</v>
      </c>
      <c r="M12" s="224">
        <v>413482005</v>
      </c>
    </row>
    <row r="13" spans="1:13" x14ac:dyDescent="0.25">
      <c r="A13" s="239" t="s">
        <v>264</v>
      </c>
      <c r="B13" s="239" t="s">
        <v>265</v>
      </c>
      <c r="C13" s="240">
        <v>230505760</v>
      </c>
      <c r="D13" s="240"/>
      <c r="E13" s="240">
        <v>230000256</v>
      </c>
      <c r="F13" s="240">
        <v>230505760</v>
      </c>
      <c r="G13" s="240">
        <v>230000256</v>
      </c>
      <c r="H13" s="240"/>
      <c r="I13" s="224">
        <v>230000256</v>
      </c>
      <c r="J13" s="224"/>
      <c r="K13" s="224">
        <f t="shared" si="0"/>
        <v>0</v>
      </c>
      <c r="L13" s="224">
        <f t="shared" si="1"/>
        <v>0</v>
      </c>
      <c r="M13" s="224">
        <v>413482005</v>
      </c>
    </row>
    <row r="14" spans="1:13" x14ac:dyDescent="0.25">
      <c r="A14" s="234" t="s">
        <v>266</v>
      </c>
      <c r="B14" s="234" t="s">
        <v>267</v>
      </c>
      <c r="C14" s="235">
        <v>997951056</v>
      </c>
      <c r="D14" s="235"/>
      <c r="E14" s="235">
        <v>24125453</v>
      </c>
      <c r="F14" s="235"/>
      <c r="G14" s="235">
        <v>1022076509</v>
      </c>
      <c r="H14" s="235"/>
      <c r="I14" s="228">
        <v>1022076509</v>
      </c>
      <c r="J14" s="228"/>
      <c r="K14" s="228">
        <f t="shared" si="0"/>
        <v>0</v>
      </c>
      <c r="L14" s="228">
        <f t="shared" si="1"/>
        <v>0</v>
      </c>
      <c r="M14" s="228">
        <v>940231433</v>
      </c>
    </row>
    <row r="15" spans="1:13" x14ac:dyDescent="0.25">
      <c r="A15" s="239" t="s">
        <v>268</v>
      </c>
      <c r="B15" s="239" t="s">
        <v>269</v>
      </c>
      <c r="C15" s="240">
        <v>997951056</v>
      </c>
      <c r="D15" s="240"/>
      <c r="E15" s="240">
        <v>24125453</v>
      </c>
      <c r="F15" s="240"/>
      <c r="G15" s="240">
        <v>1022076509</v>
      </c>
      <c r="H15" s="240"/>
      <c r="I15" s="224">
        <v>1022076509</v>
      </c>
      <c r="J15" s="224"/>
      <c r="K15" s="224">
        <f t="shared" si="0"/>
        <v>0</v>
      </c>
      <c r="L15" s="224">
        <f t="shared" si="1"/>
        <v>0</v>
      </c>
      <c r="M15" s="224">
        <v>940231433</v>
      </c>
    </row>
    <row r="16" spans="1:13" x14ac:dyDescent="0.25">
      <c r="A16" s="239" t="s">
        <v>270</v>
      </c>
      <c r="B16" s="239" t="s">
        <v>269</v>
      </c>
      <c r="C16" s="240">
        <v>997951056</v>
      </c>
      <c r="D16" s="240"/>
      <c r="E16" s="240">
        <v>24125453</v>
      </c>
      <c r="F16" s="240"/>
      <c r="G16" s="240">
        <v>1022076509</v>
      </c>
      <c r="H16" s="240"/>
      <c r="I16" s="224">
        <v>1022076509</v>
      </c>
      <c r="J16" s="224"/>
      <c r="K16" s="224">
        <f t="shared" si="0"/>
        <v>0</v>
      </c>
      <c r="L16" s="224">
        <f t="shared" si="1"/>
        <v>0</v>
      </c>
      <c r="M16" s="224">
        <v>940231433</v>
      </c>
    </row>
    <row r="17" spans="1:13" x14ac:dyDescent="0.25">
      <c r="A17" s="234" t="s">
        <v>271</v>
      </c>
      <c r="B17" s="234" t="s">
        <v>272</v>
      </c>
      <c r="C17" s="235">
        <v>6798291</v>
      </c>
      <c r="D17" s="235"/>
      <c r="E17" s="235">
        <v>1260274</v>
      </c>
      <c r="F17" s="235">
        <v>6798291</v>
      </c>
      <c r="G17" s="235">
        <v>1260274</v>
      </c>
      <c r="H17" s="235"/>
      <c r="I17" s="228">
        <v>1260274</v>
      </c>
      <c r="J17" s="228"/>
      <c r="K17" s="228">
        <f t="shared" si="0"/>
        <v>0</v>
      </c>
      <c r="L17" s="228">
        <f t="shared" si="1"/>
        <v>0</v>
      </c>
      <c r="M17" s="228">
        <v>14983782</v>
      </c>
    </row>
    <row r="18" spans="1:13" x14ac:dyDescent="0.25">
      <c r="A18" s="239" t="s">
        <v>273</v>
      </c>
      <c r="B18" s="239" t="s">
        <v>272</v>
      </c>
      <c r="C18" s="240">
        <v>6798291</v>
      </c>
      <c r="D18" s="240"/>
      <c r="E18" s="240">
        <v>1260274</v>
      </c>
      <c r="F18" s="240">
        <v>6798291</v>
      </c>
      <c r="G18" s="240">
        <v>1260274</v>
      </c>
      <c r="H18" s="240"/>
      <c r="I18" s="224">
        <v>1260274</v>
      </c>
      <c r="J18" s="224"/>
      <c r="K18" s="224">
        <f t="shared" si="0"/>
        <v>0</v>
      </c>
      <c r="L18" s="224">
        <f t="shared" si="1"/>
        <v>0</v>
      </c>
      <c r="M18" s="224">
        <v>14983782</v>
      </c>
    </row>
    <row r="19" spans="1:13" x14ac:dyDescent="0.25">
      <c r="A19" s="239" t="s">
        <v>274</v>
      </c>
      <c r="B19" s="239" t="s">
        <v>275</v>
      </c>
      <c r="C19" s="240">
        <v>6798291</v>
      </c>
      <c r="D19" s="240"/>
      <c r="E19" s="240">
        <v>1260274</v>
      </c>
      <c r="F19" s="240">
        <v>6798291</v>
      </c>
      <c r="G19" s="240">
        <v>1260274</v>
      </c>
      <c r="H19" s="240"/>
      <c r="I19" s="224">
        <v>1260274</v>
      </c>
      <c r="J19" s="224"/>
      <c r="K19" s="224">
        <f t="shared" si="0"/>
        <v>0</v>
      </c>
      <c r="L19" s="224">
        <f t="shared" si="1"/>
        <v>0</v>
      </c>
      <c r="M19" s="224">
        <v>14983782</v>
      </c>
    </row>
    <row r="20" spans="1:13" x14ac:dyDescent="0.25">
      <c r="A20" s="239" t="s">
        <v>276</v>
      </c>
      <c r="B20" s="239" t="s">
        <v>277</v>
      </c>
      <c r="C20" s="240">
        <v>6798291</v>
      </c>
      <c r="D20" s="240"/>
      <c r="E20" s="240">
        <v>1260274</v>
      </c>
      <c r="F20" s="240">
        <v>6798291</v>
      </c>
      <c r="G20" s="240">
        <v>1260274</v>
      </c>
      <c r="H20" s="240"/>
      <c r="I20" s="224">
        <v>1260274</v>
      </c>
      <c r="J20" s="224"/>
      <c r="K20" s="224">
        <f t="shared" si="0"/>
        <v>0</v>
      </c>
      <c r="L20" s="224">
        <f t="shared" si="1"/>
        <v>0</v>
      </c>
      <c r="M20" s="224">
        <v>14983782</v>
      </c>
    </row>
    <row r="21" spans="1:13" x14ac:dyDescent="0.25">
      <c r="A21" s="239" t="s">
        <v>278</v>
      </c>
      <c r="B21" s="239" t="s">
        <v>279</v>
      </c>
      <c r="C21" s="240">
        <v>6798291</v>
      </c>
      <c r="D21" s="240"/>
      <c r="E21" s="240">
        <v>1260274</v>
      </c>
      <c r="F21" s="240">
        <v>6798291</v>
      </c>
      <c r="G21" s="240">
        <v>1260274</v>
      </c>
      <c r="H21" s="240"/>
      <c r="I21" s="224">
        <v>1260274</v>
      </c>
      <c r="J21" s="224"/>
      <c r="K21" s="224">
        <f t="shared" si="0"/>
        <v>0</v>
      </c>
      <c r="L21" s="224">
        <f t="shared" si="1"/>
        <v>0</v>
      </c>
      <c r="M21" s="224">
        <v>14983782</v>
      </c>
    </row>
    <row r="22" spans="1:13" x14ac:dyDescent="0.25">
      <c r="A22" s="234" t="s">
        <v>280</v>
      </c>
      <c r="B22" s="234" t="s">
        <v>281</v>
      </c>
      <c r="C22" s="235"/>
      <c r="D22" s="235"/>
      <c r="E22" s="235">
        <v>241800242</v>
      </c>
      <c r="F22" s="235">
        <v>241800242</v>
      </c>
      <c r="G22" s="235"/>
      <c r="H22" s="235"/>
      <c r="I22" s="228">
        <v>0</v>
      </c>
      <c r="J22" s="228"/>
      <c r="K22" s="228">
        <f t="shared" si="0"/>
        <v>0</v>
      </c>
      <c r="L22" s="228">
        <f t="shared" si="1"/>
        <v>0</v>
      </c>
      <c r="M22" s="228"/>
    </row>
    <row r="23" spans="1:13" x14ac:dyDescent="0.25">
      <c r="A23" s="234" t="s">
        <v>282</v>
      </c>
      <c r="B23" s="234" t="s">
        <v>283</v>
      </c>
      <c r="C23" s="235">
        <v>281836800</v>
      </c>
      <c r="D23" s="235"/>
      <c r="E23" s="235"/>
      <c r="F23" s="235"/>
      <c r="G23" s="235">
        <v>281836800</v>
      </c>
      <c r="H23" s="235"/>
      <c r="I23" s="228">
        <v>281836800</v>
      </c>
      <c r="J23" s="228"/>
      <c r="K23" s="228">
        <f t="shared" si="0"/>
        <v>0</v>
      </c>
      <c r="L23" s="228">
        <f t="shared" si="1"/>
        <v>0</v>
      </c>
      <c r="M23" s="228">
        <v>281836800</v>
      </c>
    </row>
    <row r="24" spans="1:13" x14ac:dyDescent="0.25">
      <c r="A24" s="239" t="s">
        <v>284</v>
      </c>
      <c r="B24" s="239" t="s">
        <v>285</v>
      </c>
      <c r="C24" s="240">
        <v>281836800</v>
      </c>
      <c r="D24" s="240"/>
      <c r="E24" s="240"/>
      <c r="F24" s="240"/>
      <c r="G24" s="240">
        <v>281836800</v>
      </c>
      <c r="H24" s="240"/>
      <c r="I24" s="224">
        <v>281836800</v>
      </c>
      <c r="J24" s="224"/>
      <c r="K24" s="224">
        <f t="shared" si="0"/>
        <v>0</v>
      </c>
      <c r="L24" s="224">
        <f t="shared" si="1"/>
        <v>0</v>
      </c>
      <c r="M24" s="224">
        <v>281836800</v>
      </c>
    </row>
    <row r="25" spans="1:13" x14ac:dyDescent="0.25">
      <c r="A25" s="234" t="s">
        <v>286</v>
      </c>
      <c r="B25" s="234" t="s">
        <v>287</v>
      </c>
      <c r="C25" s="235"/>
      <c r="D25" s="235">
        <v>213442581</v>
      </c>
      <c r="E25" s="235"/>
      <c r="F25" s="235">
        <v>7828800</v>
      </c>
      <c r="G25" s="235"/>
      <c r="H25" s="235">
        <v>221271381</v>
      </c>
      <c r="I25" s="228"/>
      <c r="J25" s="228">
        <v>221271381</v>
      </c>
      <c r="K25" s="228">
        <f t="shared" si="0"/>
        <v>0</v>
      </c>
      <c r="L25" s="228">
        <f t="shared" si="1"/>
        <v>0</v>
      </c>
      <c r="M25" s="228"/>
    </row>
    <row r="26" spans="1:13" x14ac:dyDescent="0.25">
      <c r="A26" s="239" t="s">
        <v>288</v>
      </c>
      <c r="B26" s="239" t="s">
        <v>289</v>
      </c>
      <c r="C26" s="240"/>
      <c r="D26" s="240">
        <v>213442581</v>
      </c>
      <c r="E26" s="240"/>
      <c r="F26" s="240">
        <v>7828800</v>
      </c>
      <c r="G26" s="240"/>
      <c r="H26" s="240">
        <v>221271381</v>
      </c>
      <c r="I26" s="224"/>
      <c r="J26" s="224">
        <v>221271381</v>
      </c>
      <c r="K26" s="224">
        <f t="shared" si="0"/>
        <v>0</v>
      </c>
      <c r="L26" s="224">
        <f t="shared" si="1"/>
        <v>0</v>
      </c>
      <c r="M26" s="224"/>
    </row>
    <row r="27" spans="1:13" x14ac:dyDescent="0.25">
      <c r="A27" s="239" t="s">
        <v>290</v>
      </c>
      <c r="B27" s="239" t="s">
        <v>291</v>
      </c>
      <c r="C27" s="240"/>
      <c r="D27" s="240">
        <v>213442581</v>
      </c>
      <c r="E27" s="240"/>
      <c r="F27" s="240">
        <v>7828800</v>
      </c>
      <c r="G27" s="240"/>
      <c r="H27" s="240">
        <v>221271381</v>
      </c>
      <c r="I27" s="224"/>
      <c r="J27" s="224">
        <v>221271381</v>
      </c>
      <c r="K27" s="224">
        <f t="shared" si="0"/>
        <v>0</v>
      </c>
      <c r="L27" s="224">
        <f t="shared" si="1"/>
        <v>0</v>
      </c>
      <c r="M27" s="224"/>
    </row>
    <row r="28" spans="1:13" x14ac:dyDescent="0.25">
      <c r="A28" s="234" t="s">
        <v>292</v>
      </c>
      <c r="B28" s="234" t="s">
        <v>293</v>
      </c>
      <c r="C28" s="235">
        <v>13223721</v>
      </c>
      <c r="D28" s="235"/>
      <c r="E28" s="235">
        <v>280972636</v>
      </c>
      <c r="F28" s="235">
        <v>52409927</v>
      </c>
      <c r="G28" s="235">
        <v>241786430</v>
      </c>
      <c r="H28" s="235"/>
      <c r="I28" s="228">
        <v>241537264</v>
      </c>
      <c r="J28" s="228"/>
      <c r="K28" s="228">
        <f t="shared" si="0"/>
        <v>249166</v>
      </c>
      <c r="L28" s="228">
        <f t="shared" si="1"/>
        <v>0</v>
      </c>
      <c r="M28" s="228">
        <v>196845895</v>
      </c>
    </row>
    <row r="29" spans="1:13" x14ac:dyDescent="0.25">
      <c r="A29" s="239" t="s">
        <v>294</v>
      </c>
      <c r="B29" s="239" t="s">
        <v>295</v>
      </c>
      <c r="C29" s="240">
        <v>3630000</v>
      </c>
      <c r="D29" s="240"/>
      <c r="E29" s="240">
        <v>242602636</v>
      </c>
      <c r="F29" s="240">
        <v>49706611</v>
      </c>
      <c r="G29" s="240">
        <v>196526025</v>
      </c>
      <c r="H29" s="240"/>
      <c r="I29" s="224">
        <v>196276859</v>
      </c>
      <c r="J29" s="224"/>
      <c r="K29" s="224">
        <f t="shared" si="0"/>
        <v>249166</v>
      </c>
      <c r="L29" s="224">
        <f t="shared" si="1"/>
        <v>0</v>
      </c>
      <c r="M29" s="224">
        <v>173487878</v>
      </c>
    </row>
    <row r="30" spans="1:13" x14ac:dyDescent="0.25">
      <c r="A30" s="239" t="s">
        <v>296</v>
      </c>
      <c r="B30" s="239" t="s">
        <v>297</v>
      </c>
      <c r="C30" s="240">
        <v>9593721</v>
      </c>
      <c r="D30" s="240"/>
      <c r="E30" s="240">
        <v>38370000</v>
      </c>
      <c r="F30" s="240">
        <v>2703316</v>
      </c>
      <c r="G30" s="240">
        <v>45260405</v>
      </c>
      <c r="H30" s="240"/>
      <c r="I30" s="224">
        <v>45260405</v>
      </c>
      <c r="J30" s="224"/>
      <c r="K30" s="224">
        <f t="shared" si="0"/>
        <v>0</v>
      </c>
      <c r="L30" s="224">
        <f t="shared" si="1"/>
        <v>0</v>
      </c>
      <c r="M30" s="224">
        <v>23358017</v>
      </c>
    </row>
    <row r="31" spans="1:13" x14ac:dyDescent="0.25">
      <c r="A31" s="234" t="s">
        <v>298</v>
      </c>
      <c r="B31" s="234" t="s">
        <v>299</v>
      </c>
      <c r="C31" s="235">
        <v>27312000</v>
      </c>
      <c r="D31" s="235"/>
      <c r="E31" s="235"/>
      <c r="F31" s="235"/>
      <c r="G31" s="235">
        <v>27312000</v>
      </c>
      <c r="H31" s="235"/>
      <c r="I31" s="228">
        <v>27312000</v>
      </c>
      <c r="J31" s="228"/>
      <c r="K31" s="228">
        <f t="shared" si="0"/>
        <v>0</v>
      </c>
      <c r="L31" s="228">
        <f t="shared" si="1"/>
        <v>0</v>
      </c>
      <c r="M31" s="228">
        <v>27312000</v>
      </c>
    </row>
    <row r="32" spans="1:13" x14ac:dyDescent="0.25">
      <c r="A32" s="234" t="s">
        <v>300</v>
      </c>
      <c r="B32" s="234" t="s">
        <v>301</v>
      </c>
      <c r="C32" s="235">
        <v>45277081</v>
      </c>
      <c r="D32" s="235">
        <v>20693923</v>
      </c>
      <c r="E32" s="235">
        <v>343724859</v>
      </c>
      <c r="F32" s="235">
        <v>342003969</v>
      </c>
      <c r="G32" s="235">
        <v>45223245</v>
      </c>
      <c r="H32" s="235">
        <v>18919197</v>
      </c>
      <c r="I32" s="228">
        <v>45223245</v>
      </c>
      <c r="J32" s="228">
        <v>18919197</v>
      </c>
      <c r="K32" s="228">
        <f t="shared" si="0"/>
        <v>0</v>
      </c>
      <c r="L32" s="228">
        <f t="shared" si="1"/>
        <v>0</v>
      </c>
      <c r="M32" s="228">
        <v>540517</v>
      </c>
    </row>
    <row r="33" spans="1:13" x14ac:dyDescent="0.25">
      <c r="A33" s="239" t="s">
        <v>302</v>
      </c>
      <c r="B33" s="239" t="s">
        <v>303</v>
      </c>
      <c r="C33" s="240">
        <v>45277081</v>
      </c>
      <c r="D33" s="240">
        <v>20693923</v>
      </c>
      <c r="E33" s="240">
        <v>343724859</v>
      </c>
      <c r="F33" s="240">
        <v>342003969</v>
      </c>
      <c r="G33" s="240">
        <v>45223245</v>
      </c>
      <c r="H33" s="240">
        <v>18919197</v>
      </c>
      <c r="I33" s="224">
        <v>45223245</v>
      </c>
      <c r="J33" s="224">
        <v>18919197</v>
      </c>
      <c r="K33" s="224">
        <f t="shared" si="0"/>
        <v>0</v>
      </c>
      <c r="L33" s="224">
        <f t="shared" si="1"/>
        <v>0</v>
      </c>
      <c r="M33" s="224">
        <v>540517</v>
      </c>
    </row>
    <row r="34" spans="1:13" x14ac:dyDescent="0.25">
      <c r="A34" s="239" t="s">
        <v>304</v>
      </c>
      <c r="B34" s="239" t="s">
        <v>305</v>
      </c>
      <c r="C34" s="240">
        <v>45277081</v>
      </c>
      <c r="D34" s="240">
        <v>20693923</v>
      </c>
      <c r="E34" s="240">
        <v>343724859</v>
      </c>
      <c r="F34" s="240">
        <v>342003969</v>
      </c>
      <c r="G34" s="240">
        <v>45223245</v>
      </c>
      <c r="H34" s="240">
        <v>18919197</v>
      </c>
      <c r="I34" s="224">
        <v>45223245</v>
      </c>
      <c r="J34" s="224">
        <v>18919197</v>
      </c>
      <c r="K34" s="224">
        <f t="shared" si="0"/>
        <v>0</v>
      </c>
      <c r="L34" s="224">
        <f t="shared" si="1"/>
        <v>0</v>
      </c>
      <c r="M34" s="224">
        <v>540517</v>
      </c>
    </row>
    <row r="35" spans="1:13" x14ac:dyDescent="0.25">
      <c r="A35" s="239" t="s">
        <v>306</v>
      </c>
      <c r="B35" s="239" t="s">
        <v>307</v>
      </c>
      <c r="C35" s="240">
        <v>45277081</v>
      </c>
      <c r="D35" s="240">
        <v>20693923</v>
      </c>
      <c r="E35" s="240">
        <v>343724859</v>
      </c>
      <c r="F35" s="240">
        <v>342003969</v>
      </c>
      <c r="G35" s="240">
        <v>45223245</v>
      </c>
      <c r="H35" s="240">
        <v>18919197</v>
      </c>
      <c r="I35" s="224">
        <v>45223245</v>
      </c>
      <c r="J35" s="224">
        <v>18919197</v>
      </c>
      <c r="K35" s="224">
        <f t="shared" si="0"/>
        <v>0</v>
      </c>
      <c r="L35" s="224">
        <f t="shared" si="1"/>
        <v>0</v>
      </c>
      <c r="M35" s="224">
        <v>540517</v>
      </c>
    </row>
    <row r="36" spans="1:13" x14ac:dyDescent="0.25">
      <c r="A36" s="234" t="s">
        <v>308</v>
      </c>
      <c r="B36" s="234" t="s">
        <v>309</v>
      </c>
      <c r="C36" s="235"/>
      <c r="D36" s="235">
        <v>3477024</v>
      </c>
      <c r="E36" s="235"/>
      <c r="F36" s="235">
        <v>2605430</v>
      </c>
      <c r="G36" s="235"/>
      <c r="H36" s="235">
        <v>6082454</v>
      </c>
      <c r="I36" s="228"/>
      <c r="J36" s="228">
        <v>6082454</v>
      </c>
      <c r="K36" s="228">
        <f t="shared" si="0"/>
        <v>0</v>
      </c>
      <c r="L36" s="228">
        <f t="shared" si="1"/>
        <v>0</v>
      </c>
      <c r="M36" s="228"/>
    </row>
    <row r="37" spans="1:13" x14ac:dyDescent="0.25">
      <c r="A37" s="239" t="s">
        <v>310</v>
      </c>
      <c r="B37" s="239" t="s">
        <v>311</v>
      </c>
      <c r="C37" s="240"/>
      <c r="D37" s="240"/>
      <c r="E37" s="240"/>
      <c r="F37" s="240"/>
      <c r="G37" s="240"/>
      <c r="H37" s="240"/>
      <c r="I37" s="224"/>
      <c r="J37" s="224"/>
      <c r="K37" s="224">
        <f t="shared" si="0"/>
        <v>0</v>
      </c>
      <c r="L37" s="224">
        <f t="shared" si="1"/>
        <v>0</v>
      </c>
      <c r="M37" s="224"/>
    </row>
    <row r="38" spans="1:13" x14ac:dyDescent="0.25">
      <c r="A38" s="239" t="s">
        <v>312</v>
      </c>
      <c r="B38" s="239" t="s">
        <v>313</v>
      </c>
      <c r="C38" s="240"/>
      <c r="D38" s="240">
        <v>3477024</v>
      </c>
      <c r="E38" s="240"/>
      <c r="F38" s="240">
        <v>2605430</v>
      </c>
      <c r="G38" s="240"/>
      <c r="H38" s="240">
        <v>6082454</v>
      </c>
      <c r="I38" s="224"/>
      <c r="J38" s="224">
        <v>6082454</v>
      </c>
      <c r="K38" s="224">
        <f t="shared" si="0"/>
        <v>0</v>
      </c>
      <c r="L38" s="224">
        <f t="shared" si="1"/>
        <v>0</v>
      </c>
      <c r="M38" s="224"/>
    </row>
    <row r="39" spans="1:13" x14ac:dyDescent="0.25">
      <c r="A39" s="234" t="s">
        <v>314</v>
      </c>
      <c r="B39" s="234" t="s">
        <v>315</v>
      </c>
      <c r="C39" s="235"/>
      <c r="D39" s="235">
        <v>157236950</v>
      </c>
      <c r="E39" s="235">
        <v>195120930</v>
      </c>
      <c r="F39" s="235">
        <v>201262398</v>
      </c>
      <c r="G39" s="235"/>
      <c r="H39" s="235">
        <v>163378418</v>
      </c>
      <c r="I39" s="228"/>
      <c r="J39" s="228">
        <v>163378418</v>
      </c>
      <c r="K39" s="228">
        <f t="shared" si="0"/>
        <v>0</v>
      </c>
      <c r="L39" s="228">
        <f t="shared" si="1"/>
        <v>0</v>
      </c>
      <c r="M39" s="228"/>
    </row>
    <row r="40" spans="1:13" x14ac:dyDescent="0.25">
      <c r="A40" s="239" t="s">
        <v>316</v>
      </c>
      <c r="B40" s="239" t="s">
        <v>317</v>
      </c>
      <c r="C40" s="240"/>
      <c r="D40" s="240">
        <v>157236950</v>
      </c>
      <c r="E40" s="240">
        <v>195120930</v>
      </c>
      <c r="F40" s="240">
        <v>201262398</v>
      </c>
      <c r="G40" s="240"/>
      <c r="H40" s="240">
        <v>163378418</v>
      </c>
      <c r="I40" s="224"/>
      <c r="J40" s="224">
        <v>163378418</v>
      </c>
      <c r="K40" s="224">
        <f t="shared" si="0"/>
        <v>0</v>
      </c>
      <c r="L40" s="224">
        <f t="shared" si="1"/>
        <v>0</v>
      </c>
      <c r="M40" s="224"/>
    </row>
    <row r="41" spans="1:13" x14ac:dyDescent="0.25">
      <c r="A41" s="234" t="s">
        <v>318</v>
      </c>
      <c r="B41" s="234" t="s">
        <v>319</v>
      </c>
      <c r="C41" s="235"/>
      <c r="D41" s="235">
        <v>14868815</v>
      </c>
      <c r="E41" s="235">
        <v>14868815</v>
      </c>
      <c r="F41" s="235"/>
      <c r="G41" s="235"/>
      <c r="H41" s="235"/>
      <c r="I41" s="228"/>
      <c r="J41" s="228">
        <v>0</v>
      </c>
      <c r="K41" s="228">
        <f t="shared" si="0"/>
        <v>0</v>
      </c>
      <c r="L41" s="228">
        <f t="shared" si="1"/>
        <v>0</v>
      </c>
      <c r="M41" s="228"/>
    </row>
    <row r="42" spans="1:13" x14ac:dyDescent="0.25">
      <c r="A42" s="239" t="s">
        <v>320</v>
      </c>
      <c r="B42" s="239" t="s">
        <v>321</v>
      </c>
      <c r="C42" s="240"/>
      <c r="D42" s="240">
        <v>14868815</v>
      </c>
      <c r="E42" s="240">
        <v>14868815</v>
      </c>
      <c r="F42" s="240"/>
      <c r="G42" s="240"/>
      <c r="H42" s="240"/>
      <c r="I42" s="224"/>
      <c r="J42" s="224">
        <v>0</v>
      </c>
      <c r="K42" s="224">
        <f t="shared" si="0"/>
        <v>0</v>
      </c>
      <c r="L42" s="224">
        <f t="shared" si="1"/>
        <v>0</v>
      </c>
      <c r="M42" s="224"/>
    </row>
    <row r="43" spans="1:13" x14ac:dyDescent="0.25">
      <c r="A43" s="464" t="s">
        <v>322</v>
      </c>
      <c r="B43" s="464" t="s">
        <v>323</v>
      </c>
      <c r="C43" s="465"/>
      <c r="D43" s="465">
        <v>6480825</v>
      </c>
      <c r="E43" s="465">
        <v>53044025</v>
      </c>
      <c r="F43" s="465">
        <v>51629400</v>
      </c>
      <c r="G43" s="465"/>
      <c r="H43" s="465">
        <v>5066200</v>
      </c>
      <c r="I43" s="318"/>
      <c r="J43" s="318">
        <v>5066200</v>
      </c>
      <c r="K43" s="318">
        <f t="shared" si="0"/>
        <v>0</v>
      </c>
      <c r="L43" s="318">
        <f t="shared" si="1"/>
        <v>0</v>
      </c>
      <c r="M43" s="318"/>
    </row>
    <row r="44" spans="1:13" x14ac:dyDescent="0.25">
      <c r="A44" s="244" t="s">
        <v>324</v>
      </c>
      <c r="B44" s="244" t="s">
        <v>325</v>
      </c>
      <c r="C44" s="245"/>
      <c r="D44" s="245">
        <v>2751000</v>
      </c>
      <c r="E44" s="245">
        <v>2751000</v>
      </c>
      <c r="F44" s="245">
        <v>2910200</v>
      </c>
      <c r="G44" s="245"/>
      <c r="H44" s="245">
        <v>2910200</v>
      </c>
      <c r="I44" s="248"/>
      <c r="J44" s="248">
        <v>2910200</v>
      </c>
      <c r="K44" s="248">
        <f t="shared" si="0"/>
        <v>0</v>
      </c>
      <c r="L44" s="248">
        <f t="shared" si="1"/>
        <v>0</v>
      </c>
      <c r="M44" s="248"/>
    </row>
    <row r="45" spans="1:13" x14ac:dyDescent="0.25">
      <c r="A45" s="239" t="s">
        <v>326</v>
      </c>
      <c r="B45" s="239" t="s">
        <v>327</v>
      </c>
      <c r="C45" s="240"/>
      <c r="D45" s="240"/>
      <c r="E45" s="240">
        <v>37105050</v>
      </c>
      <c r="F45" s="240">
        <v>37105050</v>
      </c>
      <c r="G45" s="240"/>
      <c r="H45" s="240"/>
      <c r="I45" s="224"/>
      <c r="J45" s="224">
        <v>0</v>
      </c>
      <c r="K45" s="224">
        <f t="shared" si="0"/>
        <v>0</v>
      </c>
      <c r="L45" s="224">
        <f t="shared" si="1"/>
        <v>0</v>
      </c>
      <c r="M45" s="224"/>
    </row>
    <row r="46" spans="1:13" x14ac:dyDescent="0.25">
      <c r="A46" s="239" t="s">
        <v>328</v>
      </c>
      <c r="B46" s="239" t="s">
        <v>329</v>
      </c>
      <c r="C46" s="240"/>
      <c r="D46" s="240"/>
      <c r="E46" s="240">
        <v>6547950</v>
      </c>
      <c r="F46" s="240">
        <v>6547950</v>
      </c>
      <c r="G46" s="240"/>
      <c r="H46" s="240"/>
      <c r="I46" s="224"/>
      <c r="J46" s="224">
        <v>0</v>
      </c>
      <c r="K46" s="224">
        <f t="shared" si="0"/>
        <v>0</v>
      </c>
      <c r="L46" s="224">
        <f t="shared" si="1"/>
        <v>0</v>
      </c>
      <c r="M46" s="224"/>
    </row>
    <row r="47" spans="1:13" x14ac:dyDescent="0.25">
      <c r="A47" s="239" t="s">
        <v>330</v>
      </c>
      <c r="B47" s="239" t="s">
        <v>323</v>
      </c>
      <c r="C47" s="240"/>
      <c r="D47" s="240">
        <v>3729825</v>
      </c>
      <c r="E47" s="240">
        <v>3729825</v>
      </c>
      <c r="F47" s="240">
        <v>2156000</v>
      </c>
      <c r="G47" s="240"/>
      <c r="H47" s="240">
        <v>2156000</v>
      </c>
      <c r="I47" s="224"/>
      <c r="J47" s="224">
        <v>2156000</v>
      </c>
      <c r="K47" s="224">
        <f t="shared" si="0"/>
        <v>0</v>
      </c>
      <c r="L47" s="224">
        <f t="shared" si="1"/>
        <v>0</v>
      </c>
      <c r="M47" s="224"/>
    </row>
    <row r="48" spans="1:13" x14ac:dyDescent="0.25">
      <c r="A48" s="239" t="s">
        <v>331</v>
      </c>
      <c r="B48" s="239" t="s">
        <v>332</v>
      </c>
      <c r="C48" s="240"/>
      <c r="D48" s="240">
        <v>3729825</v>
      </c>
      <c r="E48" s="240">
        <v>3729825</v>
      </c>
      <c r="F48" s="240">
        <v>2156000</v>
      </c>
      <c r="G48" s="240"/>
      <c r="H48" s="240">
        <v>2156000</v>
      </c>
      <c r="I48" s="224"/>
      <c r="J48" s="224">
        <v>2156000</v>
      </c>
      <c r="K48" s="224">
        <f t="shared" si="0"/>
        <v>0</v>
      </c>
      <c r="L48" s="224">
        <f t="shared" si="1"/>
        <v>0</v>
      </c>
      <c r="M48" s="224"/>
    </row>
    <row r="49" spans="1:13" x14ac:dyDescent="0.25">
      <c r="A49" s="239" t="s">
        <v>333</v>
      </c>
      <c r="B49" s="239" t="s">
        <v>334</v>
      </c>
      <c r="C49" s="240"/>
      <c r="D49" s="240">
        <v>3729825</v>
      </c>
      <c r="E49" s="240">
        <v>3729825</v>
      </c>
      <c r="F49" s="240">
        <v>2156000</v>
      </c>
      <c r="G49" s="240"/>
      <c r="H49" s="240">
        <v>2156000</v>
      </c>
      <c r="I49" s="224"/>
      <c r="J49" s="224">
        <v>2156000</v>
      </c>
      <c r="K49" s="224">
        <f t="shared" si="0"/>
        <v>0</v>
      </c>
      <c r="L49" s="224">
        <f t="shared" si="1"/>
        <v>0</v>
      </c>
      <c r="M49" s="224"/>
    </row>
    <row r="50" spans="1:13" x14ac:dyDescent="0.25">
      <c r="A50" s="239" t="s">
        <v>335</v>
      </c>
      <c r="B50" s="239" t="s">
        <v>336</v>
      </c>
      <c r="C50" s="240"/>
      <c r="D50" s="240">
        <v>3729825</v>
      </c>
      <c r="E50" s="240">
        <v>3729825</v>
      </c>
      <c r="F50" s="240">
        <v>2156000</v>
      </c>
      <c r="G50" s="240"/>
      <c r="H50" s="240">
        <v>2156000</v>
      </c>
      <c r="I50" s="224"/>
      <c r="J50" s="224">
        <v>2156000</v>
      </c>
      <c r="K50" s="224">
        <f t="shared" si="0"/>
        <v>0</v>
      </c>
      <c r="L50" s="224">
        <f t="shared" si="1"/>
        <v>0</v>
      </c>
      <c r="M50" s="224"/>
    </row>
    <row r="51" spans="1:13" x14ac:dyDescent="0.25">
      <c r="A51" s="239" t="s">
        <v>337</v>
      </c>
      <c r="B51" s="239" t="s">
        <v>338</v>
      </c>
      <c r="C51" s="240"/>
      <c r="D51" s="240"/>
      <c r="E51" s="240">
        <v>2910200</v>
      </c>
      <c r="F51" s="240">
        <v>2910200</v>
      </c>
      <c r="G51" s="240"/>
      <c r="H51" s="240"/>
      <c r="I51" s="224"/>
      <c r="J51" s="224">
        <v>0</v>
      </c>
      <c r="K51" s="224">
        <f t="shared" si="0"/>
        <v>0</v>
      </c>
      <c r="L51" s="224">
        <f t="shared" si="1"/>
        <v>0</v>
      </c>
      <c r="M51" s="224"/>
    </row>
    <row r="52" spans="1:13" x14ac:dyDescent="0.25">
      <c r="A52" s="234" t="s">
        <v>339</v>
      </c>
      <c r="B52" s="234" t="s">
        <v>340</v>
      </c>
      <c r="C52" s="235"/>
      <c r="D52" s="235">
        <v>1959410000</v>
      </c>
      <c r="E52" s="235"/>
      <c r="F52" s="235"/>
      <c r="G52" s="235"/>
      <c r="H52" s="235">
        <v>1959410000</v>
      </c>
      <c r="I52" s="228"/>
      <c r="J52" s="228">
        <v>1959410000</v>
      </c>
      <c r="K52" s="228">
        <f t="shared" si="0"/>
        <v>0</v>
      </c>
      <c r="L52" s="228">
        <f t="shared" si="1"/>
        <v>0</v>
      </c>
      <c r="M52" s="228"/>
    </row>
    <row r="53" spans="1:13" x14ac:dyDescent="0.25">
      <c r="A53" s="239" t="s">
        <v>341</v>
      </c>
      <c r="B53" s="239" t="s">
        <v>342</v>
      </c>
      <c r="C53" s="240"/>
      <c r="D53" s="240">
        <v>1959410000</v>
      </c>
      <c r="E53" s="240"/>
      <c r="F53" s="240"/>
      <c r="G53" s="240"/>
      <c r="H53" s="240">
        <v>1959410000</v>
      </c>
      <c r="I53" s="224"/>
      <c r="J53" s="224">
        <v>1959410000</v>
      </c>
      <c r="K53" s="224">
        <f t="shared" si="0"/>
        <v>0</v>
      </c>
      <c r="L53" s="224">
        <f t="shared" si="1"/>
        <v>0</v>
      </c>
      <c r="M53" s="224"/>
    </row>
    <row r="54" spans="1:13" x14ac:dyDescent="0.25">
      <c r="A54" s="239" t="s">
        <v>343</v>
      </c>
      <c r="B54" s="239" t="s">
        <v>344</v>
      </c>
      <c r="C54" s="240"/>
      <c r="D54" s="240">
        <v>1959410000</v>
      </c>
      <c r="E54" s="240"/>
      <c r="F54" s="240"/>
      <c r="G54" s="240"/>
      <c r="H54" s="240">
        <v>1959410000</v>
      </c>
      <c r="I54" s="224"/>
      <c r="J54" s="224">
        <v>1959410000</v>
      </c>
      <c r="K54" s="224">
        <f t="shared" si="0"/>
        <v>0</v>
      </c>
      <c r="L54" s="224">
        <f t="shared" si="1"/>
        <v>0</v>
      </c>
      <c r="M54" s="224"/>
    </row>
    <row r="55" spans="1:13" x14ac:dyDescent="0.25">
      <c r="A55" s="234" t="s">
        <v>345</v>
      </c>
      <c r="B55" s="234" t="s">
        <v>346</v>
      </c>
      <c r="C55" s="235">
        <v>584187919</v>
      </c>
      <c r="D55" s="235">
        <v>1248547382</v>
      </c>
      <c r="E55" s="235">
        <v>94033294</v>
      </c>
      <c r="F55" s="235"/>
      <c r="G55" s="235">
        <v>678221213</v>
      </c>
      <c r="H55" s="235">
        <v>1248547382</v>
      </c>
      <c r="I55" s="228">
        <v>678470379</v>
      </c>
      <c r="J55" s="228">
        <v>1248547382</v>
      </c>
      <c r="K55" s="228">
        <f t="shared" si="0"/>
        <v>-249166</v>
      </c>
      <c r="L55" s="228">
        <f t="shared" si="1"/>
        <v>0</v>
      </c>
      <c r="M55" s="228"/>
    </row>
    <row r="56" spans="1:13" x14ac:dyDescent="0.25">
      <c r="A56" s="239" t="s">
        <v>347</v>
      </c>
      <c r="B56" s="239" t="s">
        <v>348</v>
      </c>
      <c r="C56" s="240"/>
      <c r="D56" s="240">
        <v>1248547382</v>
      </c>
      <c r="E56" s="240"/>
      <c r="F56" s="240"/>
      <c r="G56" s="240"/>
      <c r="H56" s="240">
        <v>1248547382</v>
      </c>
      <c r="I56" s="224"/>
      <c r="J56" s="224">
        <v>1248547382</v>
      </c>
      <c r="K56" s="224">
        <f t="shared" si="0"/>
        <v>0</v>
      </c>
      <c r="L56" s="224">
        <f t="shared" si="1"/>
        <v>0</v>
      </c>
      <c r="M56" s="224"/>
    </row>
    <row r="57" spans="1:13" x14ac:dyDescent="0.25">
      <c r="A57" s="239" t="s">
        <v>349</v>
      </c>
      <c r="B57" s="239" t="s">
        <v>350</v>
      </c>
      <c r="C57" s="240">
        <v>584187919</v>
      </c>
      <c r="D57" s="240"/>
      <c r="E57" s="240">
        <v>94033294</v>
      </c>
      <c r="F57" s="240"/>
      <c r="G57" s="240">
        <v>678221213</v>
      </c>
      <c r="H57" s="240"/>
      <c r="I57" s="224">
        <v>678470379</v>
      </c>
      <c r="J57" s="224"/>
      <c r="K57" s="224">
        <f t="shared" si="0"/>
        <v>-249166</v>
      </c>
      <c r="L57" s="224">
        <f t="shared" si="1"/>
        <v>0</v>
      </c>
      <c r="M57" s="224"/>
    </row>
    <row r="58" spans="1:13" x14ac:dyDescent="0.25">
      <c r="A58" s="234" t="s">
        <v>351</v>
      </c>
      <c r="B58" s="234" t="s">
        <v>352</v>
      </c>
      <c r="C58" s="235"/>
      <c r="D58" s="235"/>
      <c r="E58" s="235">
        <v>230000256</v>
      </c>
      <c r="F58" s="235">
        <v>230000256</v>
      </c>
      <c r="G58" s="235"/>
      <c r="H58" s="235"/>
      <c r="I58" s="228"/>
      <c r="J58" s="228"/>
      <c r="K58" s="228">
        <f t="shared" si="0"/>
        <v>0</v>
      </c>
      <c r="L58" s="228">
        <f t="shared" si="1"/>
        <v>0</v>
      </c>
      <c r="M58" s="228"/>
    </row>
    <row r="59" spans="1:13" x14ac:dyDescent="0.25">
      <c r="A59" s="239" t="s">
        <v>353</v>
      </c>
      <c r="B59" s="239" t="s">
        <v>354</v>
      </c>
      <c r="C59" s="240"/>
      <c r="D59" s="240"/>
      <c r="E59" s="240">
        <v>230000256</v>
      </c>
      <c r="F59" s="240">
        <v>230000256</v>
      </c>
      <c r="G59" s="240"/>
      <c r="H59" s="240"/>
      <c r="I59" s="224"/>
      <c r="J59" s="224"/>
      <c r="K59" s="224">
        <f t="shared" si="0"/>
        <v>0</v>
      </c>
      <c r="L59" s="224">
        <f t="shared" si="1"/>
        <v>0</v>
      </c>
      <c r="M59" s="224"/>
    </row>
    <row r="60" spans="1:13" x14ac:dyDescent="0.25">
      <c r="A60" s="239" t="s">
        <v>355</v>
      </c>
      <c r="B60" s="239" t="s">
        <v>356</v>
      </c>
      <c r="C60" s="240"/>
      <c r="D60" s="240"/>
      <c r="E60" s="240">
        <v>230000256</v>
      </c>
      <c r="F60" s="240">
        <v>230000256</v>
      </c>
      <c r="G60" s="240"/>
      <c r="H60" s="240"/>
      <c r="I60" s="224"/>
      <c r="J60" s="224"/>
      <c r="K60" s="224">
        <f t="shared" si="0"/>
        <v>0</v>
      </c>
      <c r="L60" s="224">
        <f t="shared" si="1"/>
        <v>0</v>
      </c>
      <c r="M60" s="224"/>
    </row>
    <row r="61" spans="1:13" x14ac:dyDescent="0.25">
      <c r="A61" s="234" t="s">
        <v>357</v>
      </c>
      <c r="B61" s="234" t="s">
        <v>358</v>
      </c>
      <c r="C61" s="235"/>
      <c r="D61" s="235"/>
      <c r="E61" s="235">
        <v>2400836</v>
      </c>
      <c r="F61" s="235">
        <v>2400836</v>
      </c>
      <c r="G61" s="235"/>
      <c r="H61" s="235"/>
      <c r="I61" s="228"/>
      <c r="J61" s="228"/>
      <c r="K61" s="228">
        <f t="shared" si="0"/>
        <v>0</v>
      </c>
      <c r="L61" s="228">
        <f t="shared" si="1"/>
        <v>0</v>
      </c>
      <c r="M61" s="228"/>
    </row>
    <row r="62" spans="1:13" x14ac:dyDescent="0.25">
      <c r="A62" s="239" t="s">
        <v>359</v>
      </c>
      <c r="B62" s="239" t="s">
        <v>360</v>
      </c>
      <c r="C62" s="240"/>
      <c r="D62" s="240"/>
      <c r="E62" s="240">
        <v>1309850</v>
      </c>
      <c r="F62" s="240">
        <v>1309850</v>
      </c>
      <c r="G62" s="240"/>
      <c r="H62" s="240"/>
      <c r="I62" s="224"/>
      <c r="J62" s="224"/>
      <c r="K62" s="224">
        <f t="shared" si="0"/>
        <v>0</v>
      </c>
      <c r="L62" s="224">
        <f t="shared" si="1"/>
        <v>0</v>
      </c>
      <c r="M62" s="224"/>
    </row>
    <row r="63" spans="1:13" x14ac:dyDescent="0.25">
      <c r="A63" s="239" t="s">
        <v>479</v>
      </c>
      <c r="B63" s="239" t="s">
        <v>480</v>
      </c>
      <c r="C63" s="240"/>
      <c r="D63" s="240"/>
      <c r="E63" s="240">
        <v>1090986</v>
      </c>
      <c r="F63" s="240">
        <v>1090986</v>
      </c>
      <c r="G63" s="240"/>
      <c r="H63" s="240"/>
      <c r="I63" s="224"/>
      <c r="J63" s="224"/>
      <c r="K63" s="224">
        <f t="shared" si="0"/>
        <v>0</v>
      </c>
      <c r="L63" s="224">
        <f t="shared" si="1"/>
        <v>0</v>
      </c>
      <c r="M63" s="224"/>
    </row>
    <row r="64" spans="1:13" x14ac:dyDescent="0.25">
      <c r="A64" s="234" t="s">
        <v>361</v>
      </c>
      <c r="B64" s="234" t="s">
        <v>362</v>
      </c>
      <c r="C64" s="235"/>
      <c r="D64" s="235"/>
      <c r="E64" s="235">
        <v>183094689</v>
      </c>
      <c r="F64" s="235">
        <v>183094689</v>
      </c>
      <c r="G64" s="235"/>
      <c r="H64" s="235"/>
      <c r="I64" s="228"/>
      <c r="J64" s="228"/>
      <c r="K64" s="228">
        <f t="shared" si="0"/>
        <v>0</v>
      </c>
      <c r="L64" s="228">
        <f t="shared" si="1"/>
        <v>0</v>
      </c>
      <c r="M64" s="228"/>
    </row>
    <row r="65" spans="1:13" x14ac:dyDescent="0.25">
      <c r="A65" s="234" t="s">
        <v>363</v>
      </c>
      <c r="B65" s="234" t="s">
        <v>364</v>
      </c>
      <c r="C65" s="235"/>
      <c r="D65" s="235"/>
      <c r="E65" s="235">
        <v>58705553</v>
      </c>
      <c r="F65" s="235">
        <v>58705553</v>
      </c>
      <c r="G65" s="235"/>
      <c r="H65" s="235"/>
      <c r="I65" s="228"/>
      <c r="J65" s="228"/>
      <c r="K65" s="228">
        <f t="shared" si="0"/>
        <v>0</v>
      </c>
      <c r="L65" s="228">
        <f t="shared" si="1"/>
        <v>0</v>
      </c>
      <c r="M65" s="228"/>
    </row>
    <row r="66" spans="1:13" x14ac:dyDescent="0.25">
      <c r="A66" s="239" t="s">
        <v>365</v>
      </c>
      <c r="B66" s="239" t="s">
        <v>366</v>
      </c>
      <c r="C66" s="240"/>
      <c r="D66" s="240"/>
      <c r="E66" s="240">
        <v>23236201</v>
      </c>
      <c r="F66" s="240">
        <v>23236201</v>
      </c>
      <c r="G66" s="240"/>
      <c r="H66" s="240"/>
      <c r="I66" s="224"/>
      <c r="J66" s="224"/>
      <c r="K66" s="224">
        <f t="shared" si="0"/>
        <v>0</v>
      </c>
      <c r="L66" s="224">
        <f t="shared" si="1"/>
        <v>0</v>
      </c>
      <c r="M66" s="224"/>
    </row>
    <row r="67" spans="1:13" x14ac:dyDescent="0.25">
      <c r="A67" s="239" t="s">
        <v>367</v>
      </c>
      <c r="B67" s="239" t="s">
        <v>368</v>
      </c>
      <c r="C67" s="240"/>
      <c r="D67" s="240"/>
      <c r="E67" s="240">
        <v>7828800</v>
      </c>
      <c r="F67" s="240">
        <v>7828800</v>
      </c>
      <c r="G67" s="240"/>
      <c r="H67" s="240"/>
      <c r="I67" s="224"/>
      <c r="J67" s="224"/>
      <c r="K67" s="224">
        <f t="shared" ref="K67:K77" si="2">G67-I67</f>
        <v>0</v>
      </c>
      <c r="L67" s="224">
        <f t="shared" ref="L67:L77" si="3">H67-J67</f>
        <v>0</v>
      </c>
      <c r="M67" s="224"/>
    </row>
    <row r="68" spans="1:13" x14ac:dyDescent="0.25">
      <c r="A68" s="239" t="s">
        <v>369</v>
      </c>
      <c r="B68" s="239" t="s">
        <v>370</v>
      </c>
      <c r="C68" s="240"/>
      <c r="D68" s="240"/>
      <c r="E68" s="240">
        <v>27640552</v>
      </c>
      <c r="F68" s="240">
        <v>27640552</v>
      </c>
      <c r="G68" s="240"/>
      <c r="H68" s="240"/>
      <c r="I68" s="224"/>
      <c r="J68" s="224"/>
      <c r="K68" s="224">
        <f t="shared" si="2"/>
        <v>0</v>
      </c>
      <c r="L68" s="224">
        <f t="shared" si="3"/>
        <v>0</v>
      </c>
      <c r="M68" s="224"/>
    </row>
    <row r="69" spans="1:13" x14ac:dyDescent="0.25">
      <c r="A69" s="234" t="s">
        <v>371</v>
      </c>
      <c r="B69" s="234" t="s">
        <v>372</v>
      </c>
      <c r="C69" s="235"/>
      <c r="D69" s="235"/>
      <c r="E69" s="235">
        <v>241800242</v>
      </c>
      <c r="F69" s="235">
        <v>241800242</v>
      </c>
      <c r="G69" s="235"/>
      <c r="H69" s="235"/>
      <c r="I69" s="228"/>
      <c r="J69" s="228"/>
      <c r="K69" s="228">
        <f t="shared" si="2"/>
        <v>0</v>
      </c>
      <c r="L69" s="228">
        <f t="shared" si="3"/>
        <v>0</v>
      </c>
      <c r="M69" s="228"/>
    </row>
    <row r="70" spans="1:13" x14ac:dyDescent="0.25">
      <c r="A70" s="239" t="s">
        <v>373</v>
      </c>
      <c r="B70" s="239" t="s">
        <v>374</v>
      </c>
      <c r="C70" s="240"/>
      <c r="D70" s="240"/>
      <c r="E70" s="240">
        <v>241800242</v>
      </c>
      <c r="F70" s="240">
        <v>241800242</v>
      </c>
      <c r="G70" s="240"/>
      <c r="H70" s="240"/>
      <c r="I70" s="224"/>
      <c r="J70" s="224"/>
      <c r="K70" s="224">
        <f t="shared" si="2"/>
        <v>0</v>
      </c>
      <c r="L70" s="224">
        <f t="shared" si="3"/>
        <v>0</v>
      </c>
      <c r="M70" s="224"/>
    </row>
    <row r="71" spans="1:13" x14ac:dyDescent="0.25">
      <c r="A71" s="234" t="s">
        <v>379</v>
      </c>
      <c r="B71" s="234" t="s">
        <v>380</v>
      </c>
      <c r="C71" s="235"/>
      <c r="D71" s="235"/>
      <c r="E71" s="235">
        <v>78047999</v>
      </c>
      <c r="F71" s="235">
        <v>78047999</v>
      </c>
      <c r="G71" s="235"/>
      <c r="H71" s="235"/>
      <c r="I71" s="228"/>
      <c r="J71" s="228"/>
      <c r="K71" s="228">
        <f t="shared" si="2"/>
        <v>0</v>
      </c>
      <c r="L71" s="228">
        <f t="shared" si="3"/>
        <v>0</v>
      </c>
      <c r="M71" s="228"/>
    </row>
    <row r="72" spans="1:13" x14ac:dyDescent="0.25">
      <c r="A72" s="239" t="s">
        <v>381</v>
      </c>
      <c r="B72" s="239" t="s">
        <v>382</v>
      </c>
      <c r="C72" s="240"/>
      <c r="D72" s="240"/>
      <c r="E72" s="240">
        <v>52362559</v>
      </c>
      <c r="F72" s="240">
        <v>52362559</v>
      </c>
      <c r="G72" s="240"/>
      <c r="H72" s="240"/>
      <c r="I72" s="224"/>
      <c r="J72" s="224"/>
      <c r="K72" s="224">
        <f t="shared" si="2"/>
        <v>0</v>
      </c>
      <c r="L72" s="224">
        <f t="shared" si="3"/>
        <v>0</v>
      </c>
      <c r="M72" s="224"/>
    </row>
    <row r="73" spans="1:13" x14ac:dyDescent="0.25">
      <c r="A73" s="239" t="s">
        <v>385</v>
      </c>
      <c r="B73" s="239" t="s">
        <v>370</v>
      </c>
      <c r="C73" s="240"/>
      <c r="D73" s="240"/>
      <c r="E73" s="240">
        <v>9716868</v>
      </c>
      <c r="F73" s="240">
        <v>9716868</v>
      </c>
      <c r="G73" s="240"/>
      <c r="H73" s="240"/>
      <c r="I73" s="224"/>
      <c r="J73" s="224"/>
      <c r="K73" s="224">
        <f t="shared" si="2"/>
        <v>0</v>
      </c>
      <c r="L73" s="224">
        <f t="shared" si="3"/>
        <v>0</v>
      </c>
      <c r="M73" s="224"/>
    </row>
    <row r="74" spans="1:13" x14ac:dyDescent="0.25">
      <c r="A74" s="239" t="s">
        <v>386</v>
      </c>
      <c r="B74" s="239" t="s">
        <v>387</v>
      </c>
      <c r="C74" s="240"/>
      <c r="D74" s="240"/>
      <c r="E74" s="240">
        <v>15968572</v>
      </c>
      <c r="F74" s="240">
        <v>15968572</v>
      </c>
      <c r="G74" s="240"/>
      <c r="H74" s="240"/>
      <c r="I74" s="224"/>
      <c r="J74" s="224"/>
      <c r="K74" s="224">
        <f t="shared" si="2"/>
        <v>0</v>
      </c>
      <c r="L74" s="224">
        <f t="shared" si="3"/>
        <v>0</v>
      </c>
      <c r="M74" s="224"/>
    </row>
    <row r="75" spans="1:13" x14ac:dyDescent="0.25">
      <c r="A75" s="234" t="s">
        <v>388</v>
      </c>
      <c r="B75" s="234" t="s">
        <v>389</v>
      </c>
      <c r="C75" s="235"/>
      <c r="D75" s="235"/>
      <c r="E75" s="235">
        <v>319848241</v>
      </c>
      <c r="F75" s="235">
        <v>319848241</v>
      </c>
      <c r="G75" s="235"/>
      <c r="H75" s="235"/>
      <c r="I75" s="228"/>
      <c r="J75" s="228"/>
      <c r="K75" s="228">
        <f t="shared" si="2"/>
        <v>0</v>
      </c>
      <c r="L75" s="228">
        <f t="shared" si="3"/>
        <v>0</v>
      </c>
      <c r="M75" s="228"/>
    </row>
    <row r="76" spans="1:13" x14ac:dyDescent="0.25">
      <c r="C76" s="224"/>
      <c r="D76" s="224"/>
      <c r="E76" s="224"/>
      <c r="F76" s="224"/>
      <c r="G76" s="224"/>
      <c r="H76" s="224"/>
      <c r="I76" s="224"/>
      <c r="J76" s="224"/>
      <c r="K76" s="224">
        <f t="shared" si="2"/>
        <v>0</v>
      </c>
      <c r="L76" s="224">
        <f t="shared" si="3"/>
        <v>0</v>
      </c>
      <c r="M76" s="224"/>
    </row>
    <row r="77" spans="1:13" x14ac:dyDescent="0.25">
      <c r="B77" s="227" t="s">
        <v>390</v>
      </c>
      <c r="C77" s="228" t="s">
        <v>711</v>
      </c>
      <c r="D77" s="228" t="s">
        <v>711</v>
      </c>
      <c r="E77" s="228" t="s">
        <v>720</v>
      </c>
      <c r="F77" s="228" t="s">
        <v>720</v>
      </c>
      <c r="G77" s="228" t="s">
        <v>721</v>
      </c>
      <c r="H77" s="228" t="s">
        <v>721</v>
      </c>
      <c r="I77" s="228">
        <v>3622675032</v>
      </c>
      <c r="J77" s="228">
        <v>3622675032</v>
      </c>
      <c r="K77" s="228" t="e">
        <f t="shared" si="2"/>
        <v>#VALUE!</v>
      </c>
      <c r="L77" s="228" t="e">
        <f t="shared" si="3"/>
        <v>#VALUE!</v>
      </c>
      <c r="M77" s="228" t="s">
        <v>596</v>
      </c>
    </row>
    <row r="79" spans="1:13" x14ac:dyDescent="0.25">
      <c r="J79" s="224">
        <f>J56-I57</f>
        <v>570077003</v>
      </c>
    </row>
    <row r="82" spans="9:10" x14ac:dyDescent="0.25">
      <c r="I82">
        <v>3622675032</v>
      </c>
      <c r="J82">
        <v>3622675032</v>
      </c>
    </row>
    <row r="84" spans="9:10" x14ac:dyDescent="0.25">
      <c r="I84">
        <v>3622675032</v>
      </c>
      <c r="J84">
        <v>3622675032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77"/>
  <sheetViews>
    <sheetView view="pageBreakPreview" zoomScaleNormal="100" zoomScaleSheetLayoutView="100" workbookViewId="0"/>
  </sheetViews>
  <sheetFormatPr defaultColWidth="9.09765625" defaultRowHeight="13.8" x14ac:dyDescent="0.25"/>
  <cols>
    <col min="1" max="1" width="10.69921875" style="23" customWidth="1"/>
    <col min="2" max="2" width="52.69921875" style="23" customWidth="1"/>
    <col min="3" max="3" width="16.8984375" style="23" bestFit="1" customWidth="1"/>
    <col min="4" max="4" width="48" style="23" customWidth="1"/>
    <col min="5" max="5" width="10.3984375" style="25" bestFit="1" customWidth="1"/>
    <col min="6" max="16384" width="9.09765625" style="25"/>
  </cols>
  <sheetData>
    <row r="1" spans="1:5" x14ac:dyDescent="0.25">
      <c r="A1" s="393" t="s">
        <v>190</v>
      </c>
      <c r="B1" s="394"/>
      <c r="C1" s="395"/>
      <c r="D1" s="395"/>
    </row>
    <row r="2" spans="1:5" x14ac:dyDescent="0.25">
      <c r="A2" s="393"/>
      <c r="B2" s="394"/>
      <c r="C2" s="396" t="s">
        <v>191</v>
      </c>
      <c r="D2" s="94" t="s">
        <v>128</v>
      </c>
    </row>
    <row r="3" spans="1:5" x14ac:dyDescent="0.25">
      <c r="A3" s="393" t="s">
        <v>210</v>
      </c>
      <c r="B3" s="394"/>
      <c r="C3" s="396" t="s">
        <v>192</v>
      </c>
      <c r="D3" s="94" t="s">
        <v>127</v>
      </c>
    </row>
    <row r="4" spans="1:5" x14ac:dyDescent="0.25">
      <c r="A4" s="394"/>
      <c r="B4" s="394"/>
      <c r="C4" s="396" t="s">
        <v>193</v>
      </c>
      <c r="D4" s="94" t="s">
        <v>127</v>
      </c>
    </row>
    <row r="5" spans="1:5" x14ac:dyDescent="0.25">
      <c r="A5" s="598" t="s">
        <v>194</v>
      </c>
      <c r="B5" s="598"/>
      <c r="C5" s="396" t="s">
        <v>195</v>
      </c>
      <c r="D5" s="397">
        <v>44893</v>
      </c>
    </row>
    <row r="6" spans="1:5" x14ac:dyDescent="0.25">
      <c r="A6" s="598"/>
      <c r="B6" s="598"/>
      <c r="C6" s="94" t="s">
        <v>196</v>
      </c>
      <c r="D6" s="398">
        <v>44835</v>
      </c>
    </row>
    <row r="7" spans="1:5" x14ac:dyDescent="0.25">
      <c r="A7" s="598"/>
      <c r="B7" s="598"/>
      <c r="C7" s="395"/>
      <c r="D7" s="399"/>
    </row>
    <row r="8" spans="1:5" ht="14.4" thickBot="1" x14ac:dyDescent="0.3">
      <c r="A8" s="400"/>
      <c r="B8" s="400"/>
      <c r="C8" s="401"/>
      <c r="D8" s="401"/>
    </row>
    <row r="9" spans="1:5" ht="14.4" thickTop="1" x14ac:dyDescent="0.25">
      <c r="A9" s="402" t="s">
        <v>197</v>
      </c>
      <c r="B9" s="403" t="s">
        <v>198</v>
      </c>
      <c r="C9" s="599" t="s">
        <v>199</v>
      </c>
      <c r="D9" s="600"/>
    </row>
    <row r="10" spans="1:5" x14ac:dyDescent="0.25">
      <c r="A10" s="404">
        <v>111</v>
      </c>
      <c r="B10" s="405" t="s">
        <v>211</v>
      </c>
      <c r="C10" s="601"/>
      <c r="D10" s="602"/>
    </row>
    <row r="11" spans="1:5" s="21" customFormat="1" x14ac:dyDescent="0.25">
      <c r="A11" s="189">
        <v>112</v>
      </c>
      <c r="B11" s="406"/>
      <c r="C11" s="448">
        <f>SUM(C12:C13)</f>
        <v>263837256</v>
      </c>
      <c r="D11" s="407"/>
      <c r="E11" s="482">
        <f>C11-'TB10.22'!G2</f>
        <v>0</v>
      </c>
    </row>
    <row r="12" spans="1:5" x14ac:dyDescent="0.25">
      <c r="A12" s="408" t="s">
        <v>200</v>
      </c>
      <c r="B12" s="409" t="s">
        <v>212</v>
      </c>
      <c r="C12" s="410">
        <v>24876580</v>
      </c>
      <c r="D12" s="411" t="s">
        <v>214</v>
      </c>
    </row>
    <row r="13" spans="1:5" x14ac:dyDescent="0.25">
      <c r="A13" s="408">
        <v>11212</v>
      </c>
      <c r="B13" s="409" t="s">
        <v>213</v>
      </c>
      <c r="C13" s="410">
        <v>238960676</v>
      </c>
      <c r="D13" s="411" t="s">
        <v>214</v>
      </c>
    </row>
    <row r="14" spans="1:5" x14ac:dyDescent="0.25">
      <c r="A14" s="408"/>
      <c r="B14" s="409"/>
      <c r="C14" s="410"/>
      <c r="D14" s="411"/>
    </row>
    <row r="15" spans="1:5" x14ac:dyDescent="0.25">
      <c r="A15" s="189">
        <v>128</v>
      </c>
      <c r="B15" s="273" t="s">
        <v>215</v>
      </c>
      <c r="C15" s="412">
        <v>1173227616</v>
      </c>
      <c r="D15" s="413" t="s">
        <v>182</v>
      </c>
      <c r="E15" s="483">
        <f>C15-'TB10.22'!G8</f>
        <v>0</v>
      </c>
    </row>
    <row r="16" spans="1:5" x14ac:dyDescent="0.25">
      <c r="A16" s="414"/>
      <c r="B16" s="275"/>
      <c r="C16" s="415"/>
      <c r="D16" s="416"/>
    </row>
    <row r="17" spans="1:5" x14ac:dyDescent="0.25">
      <c r="A17" s="189">
        <v>131</v>
      </c>
      <c r="B17" s="273" t="s">
        <v>488</v>
      </c>
      <c r="C17" s="417">
        <v>230505760</v>
      </c>
      <c r="D17" s="418" t="s">
        <v>703</v>
      </c>
      <c r="E17" s="483">
        <f>C17-'TB10.22'!G10</f>
        <v>0</v>
      </c>
    </row>
    <row r="18" spans="1:5" x14ac:dyDescent="0.25">
      <c r="A18" s="414"/>
      <c r="B18" s="275"/>
      <c r="C18" s="415"/>
      <c r="D18" s="416"/>
    </row>
    <row r="19" spans="1:5" x14ac:dyDescent="0.25">
      <c r="A19" s="189">
        <v>133</v>
      </c>
      <c r="B19" s="273" t="s">
        <v>488</v>
      </c>
      <c r="C19" s="417">
        <v>997951056</v>
      </c>
      <c r="D19" s="418" t="s">
        <v>208</v>
      </c>
    </row>
    <row r="20" spans="1:5" s="28" customFormat="1" x14ac:dyDescent="0.25">
      <c r="A20" s="414"/>
      <c r="B20" s="275" t="s">
        <v>489</v>
      </c>
      <c r="C20" s="419"/>
      <c r="D20" s="277"/>
    </row>
    <row r="21" spans="1:5" ht="39.6" x14ac:dyDescent="0.25">
      <c r="A21" s="189"/>
      <c r="B21" s="271" t="s">
        <v>400</v>
      </c>
      <c r="C21" s="420"/>
      <c r="D21" s="421"/>
    </row>
    <row r="22" spans="1:5" x14ac:dyDescent="0.25">
      <c r="A22" s="189"/>
      <c r="B22" s="420"/>
      <c r="C22" s="603"/>
      <c r="D22" s="604"/>
    </row>
    <row r="23" spans="1:5" x14ac:dyDescent="0.25">
      <c r="A23" s="189">
        <v>1388</v>
      </c>
      <c r="B23" s="273" t="s">
        <v>693</v>
      </c>
      <c r="C23" s="417">
        <v>6798291</v>
      </c>
      <c r="D23" s="418" t="s">
        <v>708</v>
      </c>
      <c r="E23" s="483">
        <f>C23-'TB10.22'!G17</f>
        <v>0</v>
      </c>
    </row>
    <row r="24" spans="1:5" x14ac:dyDescent="0.25">
      <c r="A24" s="189"/>
      <c r="B24" s="273"/>
      <c r="C24" s="417"/>
      <c r="D24" s="418"/>
    </row>
    <row r="25" spans="1:5" s="23" customFormat="1" x14ac:dyDescent="0.25">
      <c r="A25" s="189">
        <v>242</v>
      </c>
      <c r="B25" s="273" t="s">
        <v>585</v>
      </c>
      <c r="C25" s="417">
        <v>13223721</v>
      </c>
      <c r="D25" s="411" t="s">
        <v>208</v>
      </c>
      <c r="E25" s="484">
        <f>C25-'TB10.22'!G28</f>
        <v>0</v>
      </c>
    </row>
    <row r="26" spans="1:5" s="23" customFormat="1" x14ac:dyDescent="0.25">
      <c r="A26" s="189"/>
      <c r="B26" s="273"/>
      <c r="C26" s="417"/>
      <c r="D26" s="418"/>
    </row>
    <row r="27" spans="1:5" x14ac:dyDescent="0.25">
      <c r="A27" s="189" t="s">
        <v>219</v>
      </c>
      <c r="B27" s="273" t="s">
        <v>182</v>
      </c>
      <c r="C27" s="412"/>
      <c r="D27" s="418"/>
    </row>
    <row r="28" spans="1:5" x14ac:dyDescent="0.25">
      <c r="A28" s="189"/>
      <c r="B28" s="273"/>
      <c r="C28" s="412"/>
      <c r="D28" s="418"/>
    </row>
    <row r="29" spans="1:5" ht="26.4" x14ac:dyDescent="0.25">
      <c r="A29" s="189">
        <v>244</v>
      </c>
      <c r="B29" s="273" t="s">
        <v>202</v>
      </c>
      <c r="C29" s="423">
        <v>27312000</v>
      </c>
      <c r="D29" s="418" t="s">
        <v>150</v>
      </c>
      <c r="E29" s="483">
        <f>C29-'TB7.22'!G31</f>
        <v>0</v>
      </c>
    </row>
    <row r="30" spans="1:5" x14ac:dyDescent="0.25">
      <c r="A30" s="189"/>
      <c r="B30" s="273"/>
      <c r="C30" s="423"/>
      <c r="D30" s="418"/>
    </row>
    <row r="31" spans="1:5" x14ac:dyDescent="0.25">
      <c r="A31" s="189">
        <v>331</v>
      </c>
      <c r="B31" s="273" t="s">
        <v>203</v>
      </c>
      <c r="C31" s="423">
        <f>SUM(C32:C34)</f>
        <v>20693923</v>
      </c>
      <c r="D31" s="424" t="s">
        <v>182</v>
      </c>
      <c r="E31" s="483">
        <f>C31-'TB10.22'!H32</f>
        <v>0</v>
      </c>
    </row>
    <row r="32" spans="1:5" x14ac:dyDescent="0.25">
      <c r="A32" s="414"/>
      <c r="B32" s="275" t="s">
        <v>420</v>
      </c>
      <c r="C32" s="419"/>
      <c r="D32" s="277"/>
    </row>
    <row r="33" spans="1:6" x14ac:dyDescent="0.25">
      <c r="A33" s="414"/>
      <c r="B33" s="275" t="s">
        <v>421</v>
      </c>
      <c r="C33" s="419">
        <v>15959160</v>
      </c>
      <c r="D33" s="277" t="s">
        <v>705</v>
      </c>
    </row>
    <row r="34" spans="1:6" x14ac:dyDescent="0.25">
      <c r="A34" s="414"/>
      <c r="B34" s="275" t="s">
        <v>227</v>
      </c>
      <c r="C34" s="419">
        <v>4734763</v>
      </c>
      <c r="D34" s="277" t="s">
        <v>706</v>
      </c>
    </row>
    <row r="35" spans="1:6" x14ac:dyDescent="0.25">
      <c r="A35" s="414"/>
      <c r="B35" s="273" t="s">
        <v>492</v>
      </c>
      <c r="C35" s="425">
        <f>SUM(C36:C37)</f>
        <v>45277081</v>
      </c>
      <c r="D35" s="426" t="s">
        <v>182</v>
      </c>
      <c r="E35" s="462">
        <f>C35-'TB10.22'!G32</f>
        <v>0</v>
      </c>
    </row>
    <row r="36" spans="1:6" x14ac:dyDescent="0.25">
      <c r="A36" s="414"/>
      <c r="B36" s="275" t="s">
        <v>707</v>
      </c>
      <c r="C36" s="427">
        <v>45000000</v>
      </c>
      <c r="D36" s="502" t="s">
        <v>709</v>
      </c>
      <c r="F36" s="462"/>
    </row>
    <row r="37" spans="1:6" ht="26.4" x14ac:dyDescent="0.25">
      <c r="A37" s="414"/>
      <c r="B37" s="275" t="s">
        <v>422</v>
      </c>
      <c r="C37" s="427">
        <v>277081</v>
      </c>
      <c r="D37" s="277"/>
      <c r="F37" s="462"/>
    </row>
    <row r="38" spans="1:6" x14ac:dyDescent="0.25">
      <c r="A38" s="414"/>
      <c r="B38" s="275"/>
      <c r="C38" s="428"/>
      <c r="D38" s="277"/>
    </row>
    <row r="39" spans="1:6" x14ac:dyDescent="0.25">
      <c r="A39" s="189">
        <v>3334</v>
      </c>
      <c r="B39" s="273" t="s">
        <v>208</v>
      </c>
      <c r="C39" s="425"/>
      <c r="D39" s="418"/>
    </row>
    <row r="40" spans="1:6" x14ac:dyDescent="0.25">
      <c r="A40" s="408"/>
      <c r="B40" s="271"/>
      <c r="C40" s="390"/>
      <c r="D40" s="429"/>
    </row>
    <row r="41" spans="1:6" x14ac:dyDescent="0.25">
      <c r="A41" s="189">
        <v>3335</v>
      </c>
      <c r="B41" s="273"/>
      <c r="C41" s="430">
        <f>SUM(C42:C47)</f>
        <v>3477024</v>
      </c>
      <c r="D41" s="426" t="s">
        <v>182</v>
      </c>
      <c r="E41" s="462">
        <f>C41-'TB10.22'!H38</f>
        <v>0</v>
      </c>
    </row>
    <row r="42" spans="1:6" x14ac:dyDescent="0.25">
      <c r="A42" s="408"/>
      <c r="B42" s="409" t="s">
        <v>527</v>
      </c>
      <c r="C42" s="410">
        <v>1607918</v>
      </c>
      <c r="D42" s="411" t="s">
        <v>695</v>
      </c>
    </row>
    <row r="43" spans="1:6" x14ac:dyDescent="0.25">
      <c r="A43" s="408"/>
      <c r="B43" s="409" t="s">
        <v>526</v>
      </c>
      <c r="C43" s="410">
        <v>1869106</v>
      </c>
      <c r="D43" s="411" t="s">
        <v>695</v>
      </c>
    </row>
    <row r="44" spans="1:6" x14ac:dyDescent="0.25">
      <c r="A44" s="408"/>
      <c r="B44" s="409"/>
      <c r="C44" s="410"/>
      <c r="D44" s="411"/>
    </row>
    <row r="45" spans="1:6" x14ac:dyDescent="0.25">
      <c r="A45" s="408"/>
      <c r="B45" s="409"/>
      <c r="C45" s="410"/>
      <c r="D45" s="411"/>
    </row>
    <row r="46" spans="1:6" x14ac:dyDescent="0.25">
      <c r="A46" s="408"/>
      <c r="B46" s="409"/>
      <c r="C46" s="410"/>
      <c r="D46" s="411"/>
    </row>
    <row r="47" spans="1:6" x14ac:dyDescent="0.25">
      <c r="A47" s="408"/>
      <c r="B47" s="409"/>
      <c r="C47" s="410"/>
      <c r="D47" s="411"/>
    </row>
    <row r="48" spans="1:6" x14ac:dyDescent="0.25">
      <c r="A48" s="189">
        <v>334</v>
      </c>
      <c r="B48" s="273" t="s">
        <v>655</v>
      </c>
      <c r="C48" s="431">
        <v>161236950</v>
      </c>
      <c r="D48" s="426" t="s">
        <v>704</v>
      </c>
      <c r="E48" s="462">
        <f>C48-'TB10.22'!H39</f>
        <v>4000000</v>
      </c>
    </row>
    <row r="49" spans="1:5" x14ac:dyDescent="0.25">
      <c r="A49" s="408"/>
      <c r="B49" s="409"/>
      <c r="C49" s="410"/>
      <c r="D49" s="411"/>
    </row>
    <row r="50" spans="1:5" x14ac:dyDescent="0.25">
      <c r="A50" s="189">
        <v>335</v>
      </c>
      <c r="B50" s="273" t="s">
        <v>586</v>
      </c>
      <c r="C50" s="431">
        <f>SUM(C51:C52)</f>
        <v>0</v>
      </c>
      <c r="D50" s="418"/>
    </row>
    <row r="51" spans="1:5" x14ac:dyDescent="0.25">
      <c r="A51" s="414"/>
      <c r="B51" s="275"/>
      <c r="C51" s="433"/>
      <c r="D51" s="434"/>
    </row>
    <row r="52" spans="1:5" x14ac:dyDescent="0.25">
      <c r="A52" s="414"/>
      <c r="B52" s="275"/>
      <c r="C52" s="433"/>
      <c r="D52" s="434"/>
    </row>
    <row r="53" spans="1:5" x14ac:dyDescent="0.25">
      <c r="A53" s="189">
        <v>3382</v>
      </c>
      <c r="B53" s="273" t="s">
        <v>235</v>
      </c>
      <c r="C53" s="435">
        <f>SUM(C54:C54)</f>
        <v>2751000</v>
      </c>
      <c r="D53" s="436" t="s">
        <v>182</v>
      </c>
    </row>
    <row r="54" spans="1:5" x14ac:dyDescent="0.25">
      <c r="A54" s="414"/>
      <c r="B54" s="275" t="s">
        <v>497</v>
      </c>
      <c r="C54" s="433">
        <v>2751000</v>
      </c>
      <c r="D54" s="434"/>
    </row>
    <row r="55" spans="1:5" ht="15" customHeight="1" x14ac:dyDescent="0.25">
      <c r="A55" s="189" t="s">
        <v>171</v>
      </c>
      <c r="B55" s="273" t="s">
        <v>208</v>
      </c>
      <c r="C55" s="437"/>
      <c r="D55" s="411"/>
    </row>
    <row r="56" spans="1:5" x14ac:dyDescent="0.25">
      <c r="A56" s="408"/>
      <c r="B56" s="271"/>
      <c r="C56" s="438"/>
      <c r="D56" s="411"/>
    </row>
    <row r="57" spans="1:5" x14ac:dyDescent="0.25">
      <c r="A57" s="189">
        <v>3388</v>
      </c>
      <c r="B57" s="273" t="s">
        <v>431</v>
      </c>
      <c r="C57" s="425">
        <f>SUM(C58:C59)</f>
        <v>3729825</v>
      </c>
      <c r="D57" s="418"/>
    </row>
    <row r="58" spans="1:5" s="28" customFormat="1" x14ac:dyDescent="0.25">
      <c r="A58" s="414"/>
      <c r="B58" s="275" t="s">
        <v>499</v>
      </c>
      <c r="C58" s="439">
        <v>3729825</v>
      </c>
      <c r="D58" s="277"/>
    </row>
    <row r="59" spans="1:5" s="28" customFormat="1" x14ac:dyDescent="0.25">
      <c r="A59" s="414"/>
      <c r="B59" s="275"/>
      <c r="C59" s="440"/>
      <c r="D59" s="277"/>
    </row>
    <row r="60" spans="1:5" x14ac:dyDescent="0.25">
      <c r="A60" s="189"/>
      <c r="B60" s="273"/>
      <c r="C60" s="423"/>
      <c r="D60" s="418"/>
    </row>
    <row r="61" spans="1:5" x14ac:dyDescent="0.25">
      <c r="A61" s="189">
        <v>511</v>
      </c>
      <c r="B61" s="273" t="s">
        <v>500</v>
      </c>
      <c r="C61" s="441">
        <v>1398700</v>
      </c>
      <c r="D61" s="442">
        <f>C17</f>
        <v>230505760</v>
      </c>
      <c r="E61" s="485">
        <f>D61/C61</f>
        <v>164.8</v>
      </c>
    </row>
    <row r="62" spans="1:5" x14ac:dyDescent="0.25">
      <c r="A62" s="408"/>
      <c r="B62" s="271"/>
      <c r="C62" s="423"/>
      <c r="D62" s="418"/>
    </row>
    <row r="63" spans="1:5" x14ac:dyDescent="0.25">
      <c r="A63" s="189">
        <v>642</v>
      </c>
      <c r="B63" s="273" t="s">
        <v>182</v>
      </c>
      <c r="C63" s="423"/>
      <c r="D63" s="418"/>
    </row>
    <row r="64" spans="1:5" x14ac:dyDescent="0.25">
      <c r="A64" s="408"/>
      <c r="B64" s="271"/>
      <c r="C64" s="443"/>
      <c r="D64" s="444"/>
    </row>
    <row r="65" spans="1:4" x14ac:dyDescent="0.25">
      <c r="A65" s="189">
        <v>515</v>
      </c>
      <c r="B65" s="273" t="s">
        <v>615</v>
      </c>
      <c r="C65" s="423">
        <f>SUM(C66:C68)</f>
        <v>5706805</v>
      </c>
      <c r="D65" s="418"/>
    </row>
    <row r="66" spans="1:4" x14ac:dyDescent="0.25">
      <c r="A66" s="408"/>
      <c r="B66" s="271" t="s">
        <v>502</v>
      </c>
      <c r="C66" s="420">
        <v>59302</v>
      </c>
      <c r="D66" s="421" t="s">
        <v>129</v>
      </c>
    </row>
    <row r="67" spans="1:4" x14ac:dyDescent="0.25">
      <c r="A67" s="408"/>
      <c r="B67" s="271" t="s">
        <v>547</v>
      </c>
      <c r="C67" s="420">
        <v>964236</v>
      </c>
      <c r="D67" s="421" t="s">
        <v>129</v>
      </c>
    </row>
    <row r="68" spans="1:4" x14ac:dyDescent="0.25">
      <c r="A68" s="408"/>
      <c r="B68" s="271" t="s">
        <v>503</v>
      </c>
      <c r="C68" s="420">
        <v>4683267</v>
      </c>
      <c r="D68" s="421" t="s">
        <v>129</v>
      </c>
    </row>
    <row r="69" spans="1:4" x14ac:dyDescent="0.25">
      <c r="A69" s="408"/>
      <c r="B69" s="271"/>
      <c r="C69" s="420"/>
      <c r="D69" s="421"/>
    </row>
    <row r="70" spans="1:4" x14ac:dyDescent="0.25">
      <c r="A70" s="189">
        <v>635</v>
      </c>
      <c r="B70" s="273" t="s">
        <v>615</v>
      </c>
      <c r="C70" s="423">
        <f>SUM(C71)</f>
        <v>0</v>
      </c>
      <c r="D70" s="418" t="s">
        <v>712</v>
      </c>
    </row>
    <row r="71" spans="1:4" x14ac:dyDescent="0.25">
      <c r="A71" s="408"/>
      <c r="B71" s="271"/>
      <c r="C71" s="445"/>
      <c r="D71" s="411"/>
    </row>
    <row r="72" spans="1:4" ht="37.5" customHeight="1" x14ac:dyDescent="0.25">
      <c r="A72" s="189" t="s">
        <v>442</v>
      </c>
      <c r="B72" s="271"/>
      <c r="C72" s="605"/>
      <c r="D72" s="595"/>
    </row>
    <row r="73" spans="1:4" x14ac:dyDescent="0.25">
      <c r="A73" s="408"/>
      <c r="B73" s="271"/>
      <c r="C73" s="606"/>
      <c r="D73" s="607"/>
    </row>
    <row r="74" spans="1:4" ht="45.75" customHeight="1" x14ac:dyDescent="0.25">
      <c r="A74" s="408"/>
      <c r="B74" s="271"/>
      <c r="C74" s="594" t="s">
        <v>413</v>
      </c>
      <c r="D74" s="595"/>
    </row>
    <row r="75" spans="1:4" x14ac:dyDescent="0.25">
      <c r="A75" s="408"/>
      <c r="B75" s="271"/>
      <c r="C75" s="594" t="s">
        <v>412</v>
      </c>
      <c r="D75" s="595"/>
    </row>
    <row r="76" spans="1:4" ht="72" customHeight="1" thickBot="1" x14ac:dyDescent="0.3">
      <c r="A76" s="446"/>
      <c r="B76" s="447"/>
      <c r="C76" s="596" t="s">
        <v>415</v>
      </c>
      <c r="D76" s="597"/>
    </row>
    <row r="77" spans="1:4" ht="14.4" thickTop="1" x14ac:dyDescent="0.25"/>
  </sheetData>
  <mergeCells count="9">
    <mergeCell ref="C74:D74"/>
    <mergeCell ref="C75:D75"/>
    <mergeCell ref="C76:D76"/>
    <mergeCell ref="A5:B7"/>
    <mergeCell ref="C9:D9"/>
    <mergeCell ref="C10:D10"/>
    <mergeCell ref="C22:D22"/>
    <mergeCell ref="C72:D72"/>
    <mergeCell ref="C73:D73"/>
  </mergeCells>
  <pageMargins left="0.7" right="0.7" top="0.75" bottom="0.75" header="0.3" footer="0.3"/>
  <pageSetup paperSize="9" scale="67" orientation="portrait"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77"/>
  <sheetViews>
    <sheetView workbookViewId="0">
      <pane ySplit="1" topLeftCell="A2" activePane="bottomLeft" state="frozen"/>
      <selection pane="bottomLeft" activeCell="D22" sqref="D22"/>
    </sheetView>
  </sheetViews>
  <sheetFormatPr defaultRowHeight="13.8" x14ac:dyDescent="0.25"/>
  <cols>
    <col min="1" max="1" width="8.296875" customWidth="1"/>
    <col min="2" max="2" width="34.19921875" customWidth="1"/>
    <col min="3" max="3" width="15.19921875" customWidth="1"/>
    <col min="4" max="6" width="15.69921875" customWidth="1"/>
    <col min="7" max="7" width="15.59765625" customWidth="1"/>
    <col min="8" max="8" width="16.09765625" customWidth="1"/>
  </cols>
  <sheetData>
    <row r="1" spans="1:8" x14ac:dyDescent="0.25">
      <c r="A1" s="503" t="s">
        <v>7</v>
      </c>
      <c r="B1" s="503" t="s">
        <v>238</v>
      </c>
      <c r="C1" s="503" t="s">
        <v>239</v>
      </c>
      <c r="D1" s="503" t="s">
        <v>240</v>
      </c>
      <c r="E1" s="503" t="s">
        <v>450</v>
      </c>
      <c r="F1" s="503" t="s">
        <v>451</v>
      </c>
      <c r="G1" s="503" t="s">
        <v>243</v>
      </c>
      <c r="H1" s="503" t="s">
        <v>244</v>
      </c>
    </row>
    <row r="2" spans="1:8" x14ac:dyDescent="0.25">
      <c r="A2" s="324" t="s">
        <v>245</v>
      </c>
      <c r="B2" s="324" t="s">
        <v>246</v>
      </c>
      <c r="C2" s="325">
        <v>259961181</v>
      </c>
      <c r="D2" s="325"/>
      <c r="E2" s="325">
        <v>300919477</v>
      </c>
      <c r="F2" s="325">
        <v>297043402</v>
      </c>
      <c r="G2" s="325">
        <v>263837256</v>
      </c>
      <c r="H2" s="325"/>
    </row>
    <row r="3" spans="1:8" x14ac:dyDescent="0.25">
      <c r="A3" s="328" t="s">
        <v>247</v>
      </c>
      <c r="B3" s="328" t="s">
        <v>248</v>
      </c>
      <c r="C3" s="329">
        <v>259961181</v>
      </c>
      <c r="D3" s="329"/>
      <c r="E3" s="329">
        <v>300919477</v>
      </c>
      <c r="F3" s="329">
        <v>297043402</v>
      </c>
      <c r="G3" s="329">
        <v>263837256</v>
      </c>
      <c r="H3" s="329"/>
    </row>
    <row r="4" spans="1:8" x14ac:dyDescent="0.25">
      <c r="A4" s="328" t="s">
        <v>200</v>
      </c>
      <c r="B4" s="328" t="s">
        <v>645</v>
      </c>
      <c r="C4" s="329">
        <v>24872491</v>
      </c>
      <c r="D4" s="329"/>
      <c r="E4" s="329">
        <v>4089</v>
      </c>
      <c r="F4" s="329"/>
      <c r="G4" s="329">
        <v>24876580</v>
      </c>
      <c r="H4" s="329"/>
    </row>
    <row r="5" spans="1:8" x14ac:dyDescent="0.25">
      <c r="A5" s="328" t="s">
        <v>249</v>
      </c>
      <c r="B5" s="328" t="s">
        <v>646</v>
      </c>
      <c r="C5" s="329">
        <v>235088690</v>
      </c>
      <c r="D5" s="329"/>
      <c r="E5" s="329">
        <v>300915388</v>
      </c>
      <c r="F5" s="329">
        <v>297043402</v>
      </c>
      <c r="G5" s="329">
        <v>238960676</v>
      </c>
      <c r="H5" s="329"/>
    </row>
    <row r="6" spans="1:8" x14ac:dyDescent="0.25">
      <c r="A6" s="324" t="s">
        <v>250</v>
      </c>
      <c r="B6" s="324" t="s">
        <v>251</v>
      </c>
      <c r="C6" s="325"/>
      <c r="D6" s="325"/>
      <c r="E6" s="325"/>
      <c r="F6" s="325"/>
      <c r="G6" s="325"/>
      <c r="H6" s="325"/>
    </row>
    <row r="7" spans="1:8" x14ac:dyDescent="0.25">
      <c r="A7" s="328" t="s">
        <v>252</v>
      </c>
      <c r="B7" s="328" t="s">
        <v>253</v>
      </c>
      <c r="C7" s="329"/>
      <c r="D7" s="329"/>
      <c r="E7" s="329"/>
      <c r="F7" s="329"/>
      <c r="G7" s="329"/>
      <c r="H7" s="329"/>
    </row>
    <row r="8" spans="1:8" x14ac:dyDescent="0.25">
      <c r="A8" s="324" t="s">
        <v>254</v>
      </c>
      <c r="B8" s="324" t="s">
        <v>255</v>
      </c>
      <c r="C8" s="325">
        <v>1173227616</v>
      </c>
      <c r="D8" s="325"/>
      <c r="E8" s="325"/>
      <c r="F8" s="325"/>
      <c r="G8" s="325">
        <v>1173227616</v>
      </c>
      <c r="H8" s="325"/>
    </row>
    <row r="9" spans="1:8" x14ac:dyDescent="0.25">
      <c r="A9" s="328" t="s">
        <v>256</v>
      </c>
      <c r="B9" s="328" t="s">
        <v>257</v>
      </c>
      <c r="C9" s="329">
        <v>1173227616</v>
      </c>
      <c r="D9" s="329"/>
      <c r="E9" s="329"/>
      <c r="F9" s="329"/>
      <c r="G9" s="329">
        <v>1173227616</v>
      </c>
      <c r="H9" s="329"/>
    </row>
    <row r="10" spans="1:8" x14ac:dyDescent="0.25">
      <c r="A10" s="324" t="s">
        <v>258</v>
      </c>
      <c r="B10" s="324" t="s">
        <v>259</v>
      </c>
      <c r="C10" s="325">
        <v>299895939</v>
      </c>
      <c r="D10" s="325"/>
      <c r="E10" s="325">
        <v>230505760</v>
      </c>
      <c r="F10" s="325">
        <v>299895939</v>
      </c>
      <c r="G10" s="325">
        <v>230505760</v>
      </c>
      <c r="H10" s="325"/>
    </row>
    <row r="11" spans="1:8" x14ac:dyDescent="0.25">
      <c r="A11" s="328" t="s">
        <v>260</v>
      </c>
      <c r="B11" s="328" t="s">
        <v>261</v>
      </c>
      <c r="C11" s="329">
        <v>299895939</v>
      </c>
      <c r="D11" s="329"/>
      <c r="E11" s="329">
        <v>230505760</v>
      </c>
      <c r="F11" s="329">
        <v>299895939</v>
      </c>
      <c r="G11" s="329">
        <v>230505760</v>
      </c>
      <c r="H11" s="329"/>
    </row>
    <row r="12" spans="1:8" x14ac:dyDescent="0.25">
      <c r="A12" s="328" t="s">
        <v>262</v>
      </c>
      <c r="B12" s="328" t="s">
        <v>263</v>
      </c>
      <c r="C12" s="329">
        <v>299895939</v>
      </c>
      <c r="D12" s="329"/>
      <c r="E12" s="329">
        <v>230505760</v>
      </c>
      <c r="F12" s="329">
        <v>299895939</v>
      </c>
      <c r="G12" s="329">
        <v>230505760</v>
      </c>
      <c r="H12" s="329"/>
    </row>
    <row r="13" spans="1:8" x14ac:dyDescent="0.25">
      <c r="A13" s="328" t="s">
        <v>264</v>
      </c>
      <c r="B13" s="328" t="s">
        <v>265</v>
      </c>
      <c r="C13" s="329">
        <v>299895939</v>
      </c>
      <c r="D13" s="329"/>
      <c r="E13" s="329">
        <v>230505760</v>
      </c>
      <c r="F13" s="329">
        <v>299895939</v>
      </c>
      <c r="G13" s="329">
        <v>230505760</v>
      </c>
      <c r="H13" s="329"/>
    </row>
    <row r="14" spans="1:8" x14ac:dyDescent="0.25">
      <c r="A14" s="324" t="s">
        <v>266</v>
      </c>
      <c r="B14" s="324" t="s">
        <v>267</v>
      </c>
      <c r="C14" s="325">
        <v>995049625</v>
      </c>
      <c r="D14" s="325"/>
      <c r="E14" s="325">
        <v>2901431</v>
      </c>
      <c r="F14" s="325"/>
      <c r="G14" s="325">
        <v>997951056</v>
      </c>
      <c r="H14" s="325"/>
    </row>
    <row r="15" spans="1:8" x14ac:dyDescent="0.25">
      <c r="A15" s="328" t="s">
        <v>268</v>
      </c>
      <c r="B15" s="328" t="s">
        <v>269</v>
      </c>
      <c r="C15" s="329">
        <v>995049625</v>
      </c>
      <c r="D15" s="329"/>
      <c r="E15" s="329">
        <v>2901431</v>
      </c>
      <c r="F15" s="329"/>
      <c r="G15" s="329">
        <v>997951056</v>
      </c>
      <c r="H15" s="329"/>
    </row>
    <row r="16" spans="1:8" x14ac:dyDescent="0.25">
      <c r="A16" s="328" t="s">
        <v>270</v>
      </c>
      <c r="B16" s="328" t="s">
        <v>269</v>
      </c>
      <c r="C16" s="329">
        <v>995049625</v>
      </c>
      <c r="D16" s="329"/>
      <c r="E16" s="329">
        <v>2901431</v>
      </c>
      <c r="F16" s="329"/>
      <c r="G16" s="329">
        <v>997951056</v>
      </c>
      <c r="H16" s="329"/>
    </row>
    <row r="17" spans="1:8" x14ac:dyDescent="0.25">
      <c r="A17" s="324" t="s">
        <v>271</v>
      </c>
      <c r="B17" s="324" t="s">
        <v>272</v>
      </c>
      <c r="C17" s="325">
        <v>2115024</v>
      </c>
      <c r="D17" s="325"/>
      <c r="E17" s="325">
        <v>4683267</v>
      </c>
      <c r="F17" s="325"/>
      <c r="G17" s="325">
        <v>6798291</v>
      </c>
      <c r="H17" s="325"/>
    </row>
    <row r="18" spans="1:8" x14ac:dyDescent="0.25">
      <c r="A18" s="328" t="s">
        <v>273</v>
      </c>
      <c r="B18" s="328" t="s">
        <v>272</v>
      </c>
      <c r="C18" s="329">
        <v>2115024</v>
      </c>
      <c r="D18" s="329"/>
      <c r="E18" s="329">
        <v>4683267</v>
      </c>
      <c r="F18" s="329"/>
      <c r="G18" s="329">
        <v>6798291</v>
      </c>
      <c r="H18" s="329"/>
    </row>
    <row r="19" spans="1:8" x14ac:dyDescent="0.25">
      <c r="A19" s="328" t="s">
        <v>274</v>
      </c>
      <c r="B19" s="328" t="s">
        <v>275</v>
      </c>
      <c r="C19" s="329">
        <v>2115024</v>
      </c>
      <c r="D19" s="329"/>
      <c r="E19" s="329">
        <v>4683267</v>
      </c>
      <c r="F19" s="329"/>
      <c r="G19" s="329">
        <v>6798291</v>
      </c>
      <c r="H19" s="329"/>
    </row>
    <row r="20" spans="1:8" x14ac:dyDescent="0.25">
      <c r="A20" s="328" t="s">
        <v>276</v>
      </c>
      <c r="B20" s="328" t="s">
        <v>277</v>
      </c>
      <c r="C20" s="329">
        <v>2115024</v>
      </c>
      <c r="D20" s="329"/>
      <c r="E20" s="329">
        <v>4683267</v>
      </c>
      <c r="F20" s="329"/>
      <c r="G20" s="329">
        <v>6798291</v>
      </c>
      <c r="H20" s="329"/>
    </row>
    <row r="21" spans="1:8" x14ac:dyDescent="0.25">
      <c r="A21" s="328" t="s">
        <v>278</v>
      </c>
      <c r="B21" s="328" t="s">
        <v>279</v>
      </c>
      <c r="C21" s="329">
        <v>2115024</v>
      </c>
      <c r="D21" s="329"/>
      <c r="E21" s="329">
        <v>4683267</v>
      </c>
      <c r="F21" s="329"/>
      <c r="G21" s="329">
        <v>6798291</v>
      </c>
      <c r="H21" s="329"/>
    </row>
    <row r="22" spans="1:8" x14ac:dyDescent="0.25">
      <c r="A22" s="324" t="s">
        <v>280</v>
      </c>
      <c r="B22" s="324" t="s">
        <v>281</v>
      </c>
      <c r="C22" s="325"/>
      <c r="D22" s="325"/>
      <c r="E22" s="325">
        <v>211034183</v>
      </c>
      <c r="F22" s="325">
        <v>211034183</v>
      </c>
      <c r="G22" s="325"/>
      <c r="H22" s="325"/>
    </row>
    <row r="23" spans="1:8" x14ac:dyDescent="0.25">
      <c r="A23" s="324" t="s">
        <v>282</v>
      </c>
      <c r="B23" s="324" t="s">
        <v>283</v>
      </c>
      <c r="C23" s="325">
        <v>281836800</v>
      </c>
      <c r="D23" s="325"/>
      <c r="E23" s="325"/>
      <c r="F23" s="325"/>
      <c r="G23" s="325">
        <v>281836800</v>
      </c>
      <c r="H23" s="325"/>
    </row>
    <row r="24" spans="1:8" x14ac:dyDescent="0.25">
      <c r="A24" s="328" t="s">
        <v>284</v>
      </c>
      <c r="B24" s="328" t="s">
        <v>285</v>
      </c>
      <c r="C24" s="329">
        <v>281836800</v>
      </c>
      <c r="D24" s="329"/>
      <c r="E24" s="329"/>
      <c r="F24" s="329"/>
      <c r="G24" s="329">
        <v>281836800</v>
      </c>
      <c r="H24" s="329"/>
    </row>
    <row r="25" spans="1:8" x14ac:dyDescent="0.25">
      <c r="A25" s="324" t="s">
        <v>286</v>
      </c>
      <c r="B25" s="324" t="s">
        <v>287</v>
      </c>
      <c r="C25" s="325"/>
      <c r="D25" s="325">
        <v>205613781</v>
      </c>
      <c r="E25" s="325"/>
      <c r="F25" s="325">
        <v>7828800</v>
      </c>
      <c r="G25" s="325"/>
      <c r="H25" s="325">
        <v>213442581</v>
      </c>
    </row>
    <row r="26" spans="1:8" x14ac:dyDescent="0.25">
      <c r="A26" s="328" t="s">
        <v>288</v>
      </c>
      <c r="B26" s="328" t="s">
        <v>289</v>
      </c>
      <c r="C26" s="329"/>
      <c r="D26" s="329">
        <v>205613781</v>
      </c>
      <c r="E26" s="329"/>
      <c r="F26" s="329">
        <v>7828800</v>
      </c>
      <c r="G26" s="329"/>
      <c r="H26" s="329">
        <v>213442581</v>
      </c>
    </row>
    <row r="27" spans="1:8" x14ac:dyDescent="0.25">
      <c r="A27" s="328" t="s">
        <v>290</v>
      </c>
      <c r="B27" s="328" t="s">
        <v>291</v>
      </c>
      <c r="C27" s="329"/>
      <c r="D27" s="329">
        <v>205613781</v>
      </c>
      <c r="E27" s="329"/>
      <c r="F27" s="329">
        <v>7828800</v>
      </c>
      <c r="G27" s="329"/>
      <c r="H27" s="329">
        <v>213442581</v>
      </c>
    </row>
    <row r="28" spans="1:8" x14ac:dyDescent="0.25">
      <c r="A28" s="324" t="s">
        <v>292</v>
      </c>
      <c r="B28" s="324" t="s">
        <v>293</v>
      </c>
      <c r="C28" s="325">
        <v>28533968</v>
      </c>
      <c r="D28" s="325"/>
      <c r="E28" s="325">
        <v>3960000</v>
      </c>
      <c r="F28" s="325">
        <v>19270247</v>
      </c>
      <c r="G28" s="325">
        <v>13223721</v>
      </c>
      <c r="H28" s="325"/>
    </row>
    <row r="29" spans="1:8" x14ac:dyDescent="0.25">
      <c r="A29" s="328" t="s">
        <v>294</v>
      </c>
      <c r="B29" s="328" t="s">
        <v>295</v>
      </c>
      <c r="C29" s="329">
        <v>16990677</v>
      </c>
      <c r="D29" s="329"/>
      <c r="E29" s="329">
        <v>3960000</v>
      </c>
      <c r="F29" s="329">
        <v>17320677</v>
      </c>
      <c r="G29" s="329">
        <v>3630000</v>
      </c>
      <c r="H29" s="329"/>
    </row>
    <row r="30" spans="1:8" x14ac:dyDescent="0.25">
      <c r="A30" s="328" t="s">
        <v>296</v>
      </c>
      <c r="B30" s="328" t="s">
        <v>297</v>
      </c>
      <c r="C30" s="329">
        <v>11543291</v>
      </c>
      <c r="D30" s="329"/>
      <c r="E30" s="329"/>
      <c r="F30" s="329">
        <v>1949570</v>
      </c>
      <c r="G30" s="329">
        <v>9593721</v>
      </c>
      <c r="H30" s="329"/>
    </row>
    <row r="31" spans="1:8" x14ac:dyDescent="0.25">
      <c r="A31" s="324" t="s">
        <v>298</v>
      </c>
      <c r="B31" s="324" t="s">
        <v>299</v>
      </c>
      <c r="C31" s="325">
        <v>27312000</v>
      </c>
      <c r="D31" s="325"/>
      <c r="E31" s="325"/>
      <c r="F31" s="325"/>
      <c r="G31" s="325">
        <v>27312000</v>
      </c>
      <c r="H31" s="325"/>
    </row>
    <row r="32" spans="1:8" x14ac:dyDescent="0.25">
      <c r="A32" s="324" t="s">
        <v>300</v>
      </c>
      <c r="B32" s="324" t="s">
        <v>301</v>
      </c>
      <c r="C32" s="325">
        <v>299081</v>
      </c>
      <c r="D32" s="325">
        <v>17882345</v>
      </c>
      <c r="E32" s="325">
        <v>82269929</v>
      </c>
      <c r="F32" s="325">
        <v>40103507</v>
      </c>
      <c r="G32" s="325">
        <v>45277081</v>
      </c>
      <c r="H32" s="325">
        <v>20693923</v>
      </c>
    </row>
    <row r="33" spans="1:8" x14ac:dyDescent="0.25">
      <c r="A33" s="328" t="s">
        <v>302</v>
      </c>
      <c r="B33" s="328" t="s">
        <v>303</v>
      </c>
      <c r="C33" s="329">
        <v>299081</v>
      </c>
      <c r="D33" s="329">
        <v>17882345</v>
      </c>
      <c r="E33" s="329">
        <v>82269929</v>
      </c>
      <c r="F33" s="329">
        <v>40103507</v>
      </c>
      <c r="G33" s="329">
        <v>45277081</v>
      </c>
      <c r="H33" s="329">
        <v>20693923</v>
      </c>
    </row>
    <row r="34" spans="1:8" x14ac:dyDescent="0.25">
      <c r="A34" s="328" t="s">
        <v>304</v>
      </c>
      <c r="B34" s="328" t="s">
        <v>305</v>
      </c>
      <c r="C34" s="329">
        <v>299081</v>
      </c>
      <c r="D34" s="329">
        <v>17882345</v>
      </c>
      <c r="E34" s="329">
        <v>82269929</v>
      </c>
      <c r="F34" s="329">
        <v>40103507</v>
      </c>
      <c r="G34" s="329">
        <v>45277081</v>
      </c>
      <c r="H34" s="329">
        <v>20693923</v>
      </c>
    </row>
    <row r="35" spans="1:8" x14ac:dyDescent="0.25">
      <c r="A35" s="328" t="s">
        <v>306</v>
      </c>
      <c r="B35" s="328" t="s">
        <v>307</v>
      </c>
      <c r="C35" s="329">
        <v>299081</v>
      </c>
      <c r="D35" s="329">
        <v>17882345</v>
      </c>
      <c r="E35" s="329">
        <v>82269929</v>
      </c>
      <c r="F35" s="329">
        <v>40103507</v>
      </c>
      <c r="G35" s="329">
        <v>45277081</v>
      </c>
      <c r="H35" s="329">
        <v>20693923</v>
      </c>
    </row>
    <row r="36" spans="1:8" x14ac:dyDescent="0.25">
      <c r="A36" s="324" t="s">
        <v>308</v>
      </c>
      <c r="B36" s="324" t="s">
        <v>309</v>
      </c>
      <c r="C36" s="325"/>
      <c r="D36" s="325">
        <v>7914544</v>
      </c>
      <c r="E36" s="325">
        <v>6306626</v>
      </c>
      <c r="F36" s="325">
        <v>1869106</v>
      </c>
      <c r="G36" s="325"/>
      <c r="H36" s="325">
        <v>3477024</v>
      </c>
    </row>
    <row r="37" spans="1:8" x14ac:dyDescent="0.25">
      <c r="A37" s="328" t="s">
        <v>310</v>
      </c>
      <c r="B37" s="328" t="s">
        <v>311</v>
      </c>
      <c r="C37" s="329"/>
      <c r="D37" s="329"/>
      <c r="E37" s="329"/>
      <c r="F37" s="329"/>
      <c r="G37" s="329"/>
      <c r="H37" s="329"/>
    </row>
    <row r="38" spans="1:8" x14ac:dyDescent="0.25">
      <c r="A38" s="328" t="s">
        <v>312</v>
      </c>
      <c r="B38" s="328" t="s">
        <v>313</v>
      </c>
      <c r="C38" s="329"/>
      <c r="D38" s="329">
        <v>7914544</v>
      </c>
      <c r="E38" s="329">
        <v>6306626</v>
      </c>
      <c r="F38" s="329">
        <v>1869106</v>
      </c>
      <c r="G38" s="329"/>
      <c r="H38" s="329">
        <v>3477024</v>
      </c>
    </row>
    <row r="39" spans="1:8" x14ac:dyDescent="0.25">
      <c r="A39" s="324" t="s">
        <v>314</v>
      </c>
      <c r="B39" s="324" t="s">
        <v>315</v>
      </c>
      <c r="C39" s="325"/>
      <c r="D39" s="325">
        <v>152965056</v>
      </c>
      <c r="E39" s="325">
        <v>173276912</v>
      </c>
      <c r="F39" s="325">
        <v>177548806</v>
      </c>
      <c r="G39" s="325"/>
      <c r="H39" s="325">
        <v>157236950</v>
      </c>
    </row>
    <row r="40" spans="1:8" x14ac:dyDescent="0.25">
      <c r="A40" s="328" t="s">
        <v>316</v>
      </c>
      <c r="B40" s="328" t="s">
        <v>317</v>
      </c>
      <c r="C40" s="329"/>
      <c r="D40" s="329">
        <v>152965056</v>
      </c>
      <c r="E40" s="329">
        <v>173276912</v>
      </c>
      <c r="F40" s="329">
        <v>177548806</v>
      </c>
      <c r="G40" s="329"/>
      <c r="H40" s="329">
        <v>157236950</v>
      </c>
    </row>
    <row r="41" spans="1:8" x14ac:dyDescent="0.25">
      <c r="A41" s="324" t="s">
        <v>318</v>
      </c>
      <c r="B41" s="324" t="s">
        <v>319</v>
      </c>
      <c r="C41" s="325"/>
      <c r="D41" s="325"/>
      <c r="E41" s="325"/>
      <c r="F41" s="325">
        <v>14868815</v>
      </c>
      <c r="G41" s="325"/>
      <c r="H41" s="325">
        <v>14868815</v>
      </c>
    </row>
    <row r="42" spans="1:8" x14ac:dyDescent="0.25">
      <c r="A42" s="328" t="s">
        <v>320</v>
      </c>
      <c r="B42" s="328" t="s">
        <v>321</v>
      </c>
      <c r="C42" s="329"/>
      <c r="D42" s="329"/>
      <c r="E42" s="329"/>
      <c r="F42" s="329">
        <v>14868815</v>
      </c>
      <c r="G42" s="329"/>
      <c r="H42" s="329">
        <v>14868815</v>
      </c>
    </row>
    <row r="43" spans="1:8" x14ac:dyDescent="0.25">
      <c r="A43" s="315" t="s">
        <v>322</v>
      </c>
      <c r="B43" s="315" t="s">
        <v>323</v>
      </c>
      <c r="C43" s="316"/>
      <c r="D43" s="316">
        <v>7321891</v>
      </c>
      <c r="E43" s="316">
        <v>51337891</v>
      </c>
      <c r="F43" s="316">
        <v>50496825</v>
      </c>
      <c r="G43" s="316"/>
      <c r="H43" s="316">
        <v>6480825</v>
      </c>
    </row>
    <row r="44" spans="1:8" x14ac:dyDescent="0.25">
      <c r="A44" s="320" t="s">
        <v>324</v>
      </c>
      <c r="B44" s="320" t="s">
        <v>325</v>
      </c>
      <c r="C44" s="321"/>
      <c r="D44" s="321">
        <v>2751000</v>
      </c>
      <c r="E44" s="321">
        <v>2751000</v>
      </c>
      <c r="F44" s="321">
        <v>2751000</v>
      </c>
      <c r="G44" s="321"/>
      <c r="H44" s="321">
        <v>2751000</v>
      </c>
    </row>
    <row r="45" spans="1:8" x14ac:dyDescent="0.25">
      <c r="A45" s="320" t="s">
        <v>326</v>
      </c>
      <c r="B45" s="320" t="s">
        <v>327</v>
      </c>
      <c r="C45" s="321"/>
      <c r="D45" s="321"/>
      <c r="E45" s="321">
        <v>35075250</v>
      </c>
      <c r="F45" s="321">
        <v>35075250</v>
      </c>
      <c r="G45" s="321"/>
      <c r="H45" s="321"/>
    </row>
    <row r="46" spans="1:8" x14ac:dyDescent="0.25">
      <c r="A46" s="320" t="s">
        <v>328</v>
      </c>
      <c r="B46" s="320" t="s">
        <v>329</v>
      </c>
      <c r="C46" s="321"/>
      <c r="D46" s="321"/>
      <c r="E46" s="321">
        <v>6189750</v>
      </c>
      <c r="F46" s="321">
        <v>6189750</v>
      </c>
      <c r="G46" s="321"/>
      <c r="H46" s="321"/>
    </row>
    <row r="47" spans="1:8" x14ac:dyDescent="0.25">
      <c r="A47" s="328" t="s">
        <v>330</v>
      </c>
      <c r="B47" s="328" t="s">
        <v>323</v>
      </c>
      <c r="C47" s="329"/>
      <c r="D47" s="329">
        <v>4570891</v>
      </c>
      <c r="E47" s="329">
        <v>4570891</v>
      </c>
      <c r="F47" s="329">
        <v>3729825</v>
      </c>
      <c r="G47" s="329"/>
      <c r="H47" s="329">
        <v>3729825</v>
      </c>
    </row>
    <row r="48" spans="1:8" x14ac:dyDescent="0.25">
      <c r="A48" s="328" t="s">
        <v>331</v>
      </c>
      <c r="B48" s="328" t="s">
        <v>332</v>
      </c>
      <c r="C48" s="329"/>
      <c r="D48" s="329">
        <v>4570891</v>
      </c>
      <c r="E48" s="329">
        <v>4570891</v>
      </c>
      <c r="F48" s="329">
        <v>3729825</v>
      </c>
      <c r="G48" s="329"/>
      <c r="H48" s="329">
        <v>3729825</v>
      </c>
    </row>
    <row r="49" spans="1:8" x14ac:dyDescent="0.25">
      <c r="A49" s="328" t="s">
        <v>333</v>
      </c>
      <c r="B49" s="328" t="s">
        <v>334</v>
      </c>
      <c r="C49" s="329"/>
      <c r="D49" s="329">
        <v>4570891</v>
      </c>
      <c r="E49" s="329">
        <v>4570891</v>
      </c>
      <c r="F49" s="329">
        <v>3729825</v>
      </c>
      <c r="G49" s="329"/>
      <c r="H49" s="329">
        <v>3729825</v>
      </c>
    </row>
    <row r="50" spans="1:8" x14ac:dyDescent="0.25">
      <c r="A50" s="328" t="s">
        <v>335</v>
      </c>
      <c r="B50" s="328" t="s">
        <v>336</v>
      </c>
      <c r="C50" s="329"/>
      <c r="D50" s="329">
        <v>4570891</v>
      </c>
      <c r="E50" s="329">
        <v>4570891</v>
      </c>
      <c r="F50" s="329">
        <v>3729825</v>
      </c>
      <c r="G50" s="329"/>
      <c r="H50" s="329">
        <v>3729825</v>
      </c>
    </row>
    <row r="51" spans="1:8" x14ac:dyDescent="0.25">
      <c r="A51" s="320" t="s">
        <v>337</v>
      </c>
      <c r="B51" s="320" t="s">
        <v>338</v>
      </c>
      <c r="C51" s="321"/>
      <c r="D51" s="321"/>
      <c r="E51" s="321">
        <v>2751000</v>
      </c>
      <c r="F51" s="321">
        <v>2751000</v>
      </c>
      <c r="G51" s="321"/>
      <c r="H51" s="321"/>
    </row>
    <row r="52" spans="1:8" x14ac:dyDescent="0.25">
      <c r="A52" s="324" t="s">
        <v>339</v>
      </c>
      <c r="B52" s="324" t="s">
        <v>340</v>
      </c>
      <c r="C52" s="325"/>
      <c r="D52" s="325">
        <v>1959410000</v>
      </c>
      <c r="E52" s="325"/>
      <c r="F52" s="325"/>
      <c r="G52" s="325"/>
      <c r="H52" s="325">
        <v>1959410000</v>
      </c>
    </row>
    <row r="53" spans="1:8" x14ac:dyDescent="0.25">
      <c r="A53" s="328" t="s">
        <v>341</v>
      </c>
      <c r="B53" s="328" t="s">
        <v>342</v>
      </c>
      <c r="C53" s="329"/>
      <c r="D53" s="329">
        <v>1959410000</v>
      </c>
      <c r="E53" s="329"/>
      <c r="F53" s="329"/>
      <c r="G53" s="329"/>
      <c r="H53" s="329">
        <v>1959410000</v>
      </c>
    </row>
    <row r="54" spans="1:8" x14ac:dyDescent="0.25">
      <c r="A54" s="328" t="s">
        <v>343</v>
      </c>
      <c r="B54" s="328" t="s">
        <v>344</v>
      </c>
      <c r="C54" s="329"/>
      <c r="D54" s="329">
        <v>1959410000</v>
      </c>
      <c r="E54" s="329"/>
      <c r="F54" s="329"/>
      <c r="G54" s="329"/>
      <c r="H54" s="329">
        <v>1959410000</v>
      </c>
    </row>
    <row r="55" spans="1:8" x14ac:dyDescent="0.25">
      <c r="A55" s="324" t="s">
        <v>345</v>
      </c>
      <c r="B55" s="324" t="s">
        <v>346</v>
      </c>
      <c r="C55" s="325">
        <v>531423765</v>
      </c>
      <c r="D55" s="325">
        <v>1248547382</v>
      </c>
      <c r="E55" s="325">
        <v>52764154</v>
      </c>
      <c r="F55" s="325"/>
      <c r="G55" s="325">
        <v>584187919</v>
      </c>
      <c r="H55" s="325">
        <v>1248547382</v>
      </c>
    </row>
    <row r="56" spans="1:8" x14ac:dyDescent="0.25">
      <c r="A56" s="328" t="s">
        <v>347</v>
      </c>
      <c r="B56" s="328" t="s">
        <v>348</v>
      </c>
      <c r="C56" s="329"/>
      <c r="D56" s="329">
        <v>1248547382</v>
      </c>
      <c r="E56" s="329"/>
      <c r="F56" s="329"/>
      <c r="G56" s="329"/>
      <c r="H56" s="329">
        <v>1248547382</v>
      </c>
    </row>
    <row r="57" spans="1:8" x14ac:dyDescent="0.25">
      <c r="A57" s="328" t="s">
        <v>349</v>
      </c>
      <c r="B57" s="328" t="s">
        <v>350</v>
      </c>
      <c r="C57" s="329">
        <v>531423765</v>
      </c>
      <c r="D57" s="329"/>
      <c r="E57" s="329">
        <v>52764154</v>
      </c>
      <c r="F57" s="329"/>
      <c r="G57" s="329">
        <v>584187919</v>
      </c>
      <c r="H57" s="329"/>
    </row>
    <row r="58" spans="1:8" x14ac:dyDescent="0.25">
      <c r="A58" s="324" t="s">
        <v>351</v>
      </c>
      <c r="B58" s="324" t="s">
        <v>352</v>
      </c>
      <c r="C58" s="325"/>
      <c r="D58" s="325"/>
      <c r="E58" s="325">
        <v>230505760</v>
      </c>
      <c r="F58" s="325">
        <v>230505760</v>
      </c>
      <c r="G58" s="325"/>
      <c r="H58" s="325"/>
    </row>
    <row r="59" spans="1:8" x14ac:dyDescent="0.25">
      <c r="A59" s="328" t="s">
        <v>353</v>
      </c>
      <c r="B59" s="328" t="s">
        <v>354</v>
      </c>
      <c r="C59" s="329"/>
      <c r="D59" s="329"/>
      <c r="E59" s="329">
        <v>230505760</v>
      </c>
      <c r="F59" s="329">
        <v>230505760</v>
      </c>
      <c r="G59" s="329"/>
      <c r="H59" s="329"/>
    </row>
    <row r="60" spans="1:8" x14ac:dyDescent="0.25">
      <c r="A60" s="328" t="s">
        <v>355</v>
      </c>
      <c r="B60" s="328" t="s">
        <v>356</v>
      </c>
      <c r="C60" s="329"/>
      <c r="D60" s="329"/>
      <c r="E60" s="329">
        <v>230505760</v>
      </c>
      <c r="F60" s="329">
        <v>230505760</v>
      </c>
      <c r="G60" s="329"/>
      <c r="H60" s="329"/>
    </row>
    <row r="61" spans="1:8" x14ac:dyDescent="0.25">
      <c r="A61" s="324" t="s">
        <v>357</v>
      </c>
      <c r="B61" s="324" t="s">
        <v>358</v>
      </c>
      <c r="C61" s="325"/>
      <c r="D61" s="325"/>
      <c r="E61" s="325">
        <v>5706805</v>
      </c>
      <c r="F61" s="325">
        <v>5706805</v>
      </c>
      <c r="G61" s="325"/>
      <c r="H61" s="325"/>
    </row>
    <row r="62" spans="1:8" x14ac:dyDescent="0.25">
      <c r="A62" s="328" t="s">
        <v>359</v>
      </c>
      <c r="B62" s="328" t="s">
        <v>360</v>
      </c>
      <c r="C62" s="329"/>
      <c r="D62" s="329"/>
      <c r="E62" s="329">
        <v>4742569</v>
      </c>
      <c r="F62" s="329">
        <v>4742569</v>
      </c>
      <c r="G62" s="329"/>
      <c r="H62" s="329"/>
    </row>
    <row r="63" spans="1:8" x14ac:dyDescent="0.25">
      <c r="A63" s="328" t="s">
        <v>479</v>
      </c>
      <c r="B63" s="328" t="s">
        <v>480</v>
      </c>
      <c r="C63" s="329"/>
      <c r="D63" s="329"/>
      <c r="E63" s="329">
        <v>964236</v>
      </c>
      <c r="F63" s="329">
        <v>964236</v>
      </c>
      <c r="G63" s="329"/>
      <c r="H63" s="329"/>
    </row>
    <row r="64" spans="1:8" x14ac:dyDescent="0.25">
      <c r="A64" s="324" t="s">
        <v>361</v>
      </c>
      <c r="B64" s="324" t="s">
        <v>362</v>
      </c>
      <c r="C64" s="325"/>
      <c r="D64" s="325"/>
      <c r="E64" s="325">
        <v>157646726</v>
      </c>
      <c r="F64" s="325">
        <v>157646726</v>
      </c>
      <c r="G64" s="325"/>
      <c r="H64" s="325"/>
    </row>
    <row r="65" spans="1:8" x14ac:dyDescent="0.25">
      <c r="A65" s="324" t="s">
        <v>363</v>
      </c>
      <c r="B65" s="324" t="s">
        <v>364</v>
      </c>
      <c r="C65" s="325"/>
      <c r="D65" s="325"/>
      <c r="E65" s="325">
        <v>53387457</v>
      </c>
      <c r="F65" s="325">
        <v>53387457</v>
      </c>
      <c r="G65" s="325"/>
      <c r="H65" s="325"/>
    </row>
    <row r="66" spans="1:8" x14ac:dyDescent="0.25">
      <c r="A66" s="328" t="s">
        <v>365</v>
      </c>
      <c r="B66" s="328" t="s">
        <v>366</v>
      </c>
      <c r="C66" s="329"/>
      <c r="D66" s="329"/>
      <c r="E66" s="329">
        <v>14632073</v>
      </c>
      <c r="F66" s="329">
        <v>14632073</v>
      </c>
      <c r="G66" s="329"/>
      <c r="H66" s="329"/>
    </row>
    <row r="67" spans="1:8" x14ac:dyDescent="0.25">
      <c r="A67" s="328" t="s">
        <v>367</v>
      </c>
      <c r="B67" s="328" t="s">
        <v>368</v>
      </c>
      <c r="C67" s="329"/>
      <c r="D67" s="329"/>
      <c r="E67" s="329">
        <v>7828800</v>
      </c>
      <c r="F67" s="329">
        <v>7828800</v>
      </c>
      <c r="G67" s="329"/>
      <c r="H67" s="329"/>
    </row>
    <row r="68" spans="1:8" x14ac:dyDescent="0.25">
      <c r="A68" s="328" t="s">
        <v>369</v>
      </c>
      <c r="B68" s="328" t="s">
        <v>370</v>
      </c>
      <c r="C68" s="329"/>
      <c r="D68" s="329"/>
      <c r="E68" s="329">
        <v>30926584</v>
      </c>
      <c r="F68" s="329">
        <v>30926584</v>
      </c>
      <c r="G68" s="329"/>
      <c r="H68" s="329"/>
    </row>
    <row r="69" spans="1:8" x14ac:dyDescent="0.25">
      <c r="A69" s="324" t="s">
        <v>371</v>
      </c>
      <c r="B69" s="324" t="s">
        <v>372</v>
      </c>
      <c r="C69" s="325"/>
      <c r="D69" s="325"/>
      <c r="E69" s="325">
        <v>211034183</v>
      </c>
      <c r="F69" s="325">
        <v>211034183</v>
      </c>
      <c r="G69" s="325"/>
      <c r="H69" s="325"/>
    </row>
    <row r="70" spans="1:8" x14ac:dyDescent="0.25">
      <c r="A70" s="328" t="s">
        <v>373</v>
      </c>
      <c r="B70" s="328" t="s">
        <v>374</v>
      </c>
      <c r="C70" s="329"/>
      <c r="D70" s="329"/>
      <c r="E70" s="329">
        <v>211034183</v>
      </c>
      <c r="F70" s="329">
        <v>211034183</v>
      </c>
      <c r="G70" s="329"/>
      <c r="H70" s="329"/>
    </row>
    <row r="71" spans="1:8" x14ac:dyDescent="0.25">
      <c r="A71" s="324" t="s">
        <v>379</v>
      </c>
      <c r="B71" s="324" t="s">
        <v>380</v>
      </c>
      <c r="C71" s="325"/>
      <c r="D71" s="325"/>
      <c r="E71" s="325">
        <v>77942536</v>
      </c>
      <c r="F71" s="325">
        <v>77942536</v>
      </c>
      <c r="G71" s="325"/>
      <c r="H71" s="325"/>
    </row>
    <row r="72" spans="1:8" x14ac:dyDescent="0.25">
      <c r="A72" s="328" t="s">
        <v>381</v>
      </c>
      <c r="B72" s="328" t="s">
        <v>382</v>
      </c>
      <c r="C72" s="329"/>
      <c r="D72" s="329"/>
      <c r="E72" s="329">
        <v>52226330</v>
      </c>
      <c r="F72" s="329">
        <v>52226330</v>
      </c>
      <c r="G72" s="329"/>
      <c r="H72" s="329"/>
    </row>
    <row r="73" spans="1:8" x14ac:dyDescent="0.25">
      <c r="A73" s="328" t="s">
        <v>385</v>
      </c>
      <c r="B73" s="328" t="s">
        <v>370</v>
      </c>
      <c r="C73" s="329"/>
      <c r="D73" s="329"/>
      <c r="E73" s="329">
        <v>6047023</v>
      </c>
      <c r="F73" s="329">
        <v>6047023</v>
      </c>
      <c r="G73" s="329"/>
      <c r="H73" s="329"/>
    </row>
    <row r="74" spans="1:8" x14ac:dyDescent="0.25">
      <c r="A74" s="328" t="s">
        <v>386</v>
      </c>
      <c r="B74" s="328" t="s">
        <v>387</v>
      </c>
      <c r="C74" s="329"/>
      <c r="D74" s="329"/>
      <c r="E74" s="329">
        <v>19669183</v>
      </c>
      <c r="F74" s="329">
        <v>19669183</v>
      </c>
      <c r="G74" s="329"/>
      <c r="H74" s="329"/>
    </row>
    <row r="75" spans="1:8" x14ac:dyDescent="0.25">
      <c r="A75" s="361" t="s">
        <v>388</v>
      </c>
      <c r="B75" s="361" t="s">
        <v>389</v>
      </c>
      <c r="C75" s="362"/>
      <c r="D75" s="362"/>
      <c r="E75" s="362">
        <v>288976719</v>
      </c>
      <c r="F75" s="362">
        <v>288976719</v>
      </c>
      <c r="G75" s="362"/>
      <c r="H75" s="362"/>
    </row>
    <row r="76" spans="1:8" x14ac:dyDescent="0.25">
      <c r="C76" s="224"/>
      <c r="D76" s="224"/>
      <c r="E76" s="224"/>
      <c r="F76" s="224"/>
      <c r="G76" s="224"/>
      <c r="H76" s="224"/>
    </row>
    <row r="77" spans="1:8" x14ac:dyDescent="0.25">
      <c r="B77" s="227" t="s">
        <v>390</v>
      </c>
      <c r="C77" s="228" t="s">
        <v>700</v>
      </c>
      <c r="D77" s="228" t="s">
        <v>700</v>
      </c>
      <c r="E77" s="228" t="s">
        <v>710</v>
      </c>
      <c r="F77" s="228" t="s">
        <v>710</v>
      </c>
      <c r="G77" s="228" t="s">
        <v>711</v>
      </c>
      <c r="H77" s="228" t="s">
        <v>711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41</vt:i4>
      </vt:variant>
      <vt:variant>
        <vt:lpstr>Named Ranges</vt:lpstr>
      </vt:variant>
      <vt:variant>
        <vt:i4>9</vt:i4>
      </vt:variant>
    </vt:vector>
  </HeadingPairs>
  <TitlesOfParts>
    <vt:vector size="50" baseType="lpstr">
      <vt:lpstr>Summary</vt:lpstr>
      <vt:lpstr>Note3.23</vt:lpstr>
      <vt:lpstr>TB3.23</vt:lpstr>
      <vt:lpstr>Note12.22</vt:lpstr>
      <vt:lpstr>TB12.22</vt:lpstr>
      <vt:lpstr>Note11.22</vt:lpstr>
      <vt:lpstr>TB11.22</vt:lpstr>
      <vt:lpstr>Note10.22</vt:lpstr>
      <vt:lpstr>TB10.22</vt:lpstr>
      <vt:lpstr>Note9.22</vt:lpstr>
      <vt:lpstr>TB9.22</vt:lpstr>
      <vt:lpstr>Note8.22</vt:lpstr>
      <vt:lpstr>TB8.22</vt:lpstr>
      <vt:lpstr>Note7.22</vt:lpstr>
      <vt:lpstr>TB7.22</vt:lpstr>
      <vt:lpstr>Note6.22</vt:lpstr>
      <vt:lpstr>TB6.22</vt:lpstr>
      <vt:lpstr>Note5.22</vt:lpstr>
      <vt:lpstr>TB5.22</vt:lpstr>
      <vt:lpstr>Note4.22</vt:lpstr>
      <vt:lpstr>TB4.22</vt:lpstr>
      <vt:lpstr>Note3.22</vt:lpstr>
      <vt:lpstr>Note2.22</vt:lpstr>
      <vt:lpstr>TB2.22</vt:lpstr>
      <vt:lpstr>Note1.22</vt:lpstr>
      <vt:lpstr>TB1.22</vt:lpstr>
      <vt:lpstr>Note12</vt:lpstr>
      <vt:lpstr>TB12</vt:lpstr>
      <vt:lpstr>Note11</vt:lpstr>
      <vt:lpstr>TB11</vt:lpstr>
      <vt:lpstr>Note10</vt:lpstr>
      <vt:lpstr>TB10</vt:lpstr>
      <vt:lpstr>Note9</vt:lpstr>
      <vt:lpstr>TB9</vt:lpstr>
      <vt:lpstr>331-9</vt:lpstr>
      <vt:lpstr>Note8</vt:lpstr>
      <vt:lpstr>TB8</vt:lpstr>
      <vt:lpstr>July</vt:lpstr>
      <vt:lpstr>June</vt:lpstr>
      <vt:lpstr>May</vt:lpstr>
      <vt:lpstr>Apr</vt:lpstr>
      <vt:lpstr>Apr!Print_Area</vt:lpstr>
      <vt:lpstr>July!Print_Area</vt:lpstr>
      <vt:lpstr>June!Print_Area</vt:lpstr>
      <vt:lpstr>Note10.22!Print_Area</vt:lpstr>
      <vt:lpstr>Note11.22!Print_Area</vt:lpstr>
      <vt:lpstr>Note12.22!Print_Area</vt:lpstr>
      <vt:lpstr>Note3.23!Print_Area</vt:lpstr>
      <vt:lpstr>Note8.22!Print_Area</vt:lpstr>
      <vt:lpstr>Note9.22!Print_Area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Homy TCF</cp:lastModifiedBy>
  <cp:lastPrinted>2021-05-16T17:09:08Z</cp:lastPrinted>
  <dcterms:created xsi:type="dcterms:W3CDTF">2021-05-16T10:28:47Z</dcterms:created>
  <dcterms:modified xsi:type="dcterms:W3CDTF">2023-04-25T10:35:31Z</dcterms:modified>
</cp:coreProperties>
</file>