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sh Laos &amp; AAA\2023-AAA &amp; Cash Laos\"/>
    </mc:Choice>
  </mc:AlternateContent>
  <xr:revisionPtr revIDLastSave="0" documentId="13_ncr:1_{7DEA84F2-189F-4347-8D2B-D0D9052B2513}" xr6:coauthVersionLast="47" xr6:coauthVersionMax="47" xr10:uidLastSave="{00000000-0000-0000-0000-000000000000}"/>
  <bookViews>
    <workbookView xWindow="-108" yWindow="-108" windowWidth="23256" windowHeight="12456" tabRatio="744" firstSheet="4" activeTab="9" xr2:uid="{AFB4EC80-D7CE-4E76-9479-E3BF09AAFAD0}"/>
  </bookViews>
  <sheets>
    <sheet name="Main Review Points" sheetId="2" state="hidden" r:id="rId1"/>
    <sheet name="TBDec" sheetId="19" state="hidden" r:id="rId2"/>
    <sheet name="APIS ACC Mapping" sheetId="20" state="hidden" r:id="rId3"/>
    <sheet name="TBJan23" sheetId="21" state="hidden" r:id="rId4"/>
    <sheet name="TBFeb23" sheetId="22" r:id="rId5"/>
    <sheet name="TBMar23" sheetId="27" r:id="rId6"/>
    <sheet name="BS Format" sheetId="3" r:id="rId7"/>
    <sheet name="PL Format" sheetId="4" r:id="rId8"/>
    <sheet name="BS Format USD" sheetId="25" r:id="rId9"/>
    <sheet name="PL Format USD" sheetId="13" r:id="rId10"/>
    <sheet name="Sum P&amp;L" sheetId="26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bookmark_1">[1]Combined!$B$1:$G$7</definedName>
    <definedName name="__bookmark_2">[1]Combined!$B$8:$G$13</definedName>
    <definedName name="__bookmark_3">[1]Combined!$B$16:$H$16</definedName>
    <definedName name="__bookmark_4">[1]Combined!$B$17:$H$1340</definedName>
    <definedName name="__bookmark_5">[1]Combined!#REF!</definedName>
    <definedName name="Accounts_Chart">#REF!</definedName>
    <definedName name="D1858A2080">[1]Custommer!$D$1858</definedName>
    <definedName name="hahahah">#REF!</definedName>
    <definedName name="JAN_22">'[2]Draft_TB 01'!$O:$P</definedName>
    <definedName name="LOV_oracle_apps_financials_generalLedger_journals_desktopEntry_di_FinGlDesktopMultibatchEntryPageDef_CurrencyCode" hidden="1">[3]_ADFDI_LOV!$C$18:$HN$18</definedName>
    <definedName name="LOV_oracle_apps_financials_generalLedger_journals_desktopEntry_di_FinGlDesktopMultibatchEntryPageDef_LedgerId" hidden="1">[4]_ADFDI_LOV!$C$14:$D$14</definedName>
    <definedName name="LOV_oracle_apps_financials_generalLedger_journals_desktopEntry_di_FinGlDesktopMultibatchEntryPageDef_PeriodName" hidden="1">[4]_ADFDI_LOV!$C$22:$F$22</definedName>
    <definedName name="LOV_oracle_apps_financials_generalLedger_journals_desktopEntry_di_FinGlDesktopMultibatchEntryPageDef_ReversalPeriodName" hidden="1">[4]_ADFDI_LOV!$C$24:$AS$24</definedName>
    <definedName name="LOV_oracle_apps_financials_generalLedger_journals_desktopEntry_di_FinGlDesktopMultibatchEntryPageDef_UserCurrencyConversionType" hidden="1">[3]_ADFDI_LOV!$C$20:$G$20</definedName>
    <definedName name="LOV_oracle_apps_financials_generalLedger_journals_desktopEntry_di_FinGlDesktopMultibatchEntryPageDef_UserJeSourceName" hidden="1">[4]_ADFDI_LOV!$C$16:$D$16</definedName>
    <definedName name="o" hidden="1">[3]_ADFDI_LOV!$C$20:$G$20</definedName>
    <definedName name="page\x2dtotal" localSheetId="1">TBDec!#REF!</definedName>
    <definedName name="page\x2dtotal" localSheetId="4">TBFeb23!#REF!</definedName>
    <definedName name="page\x2dtotal" localSheetId="3">TBJan23!#REF!</definedName>
    <definedName name="page\x2dtotal" localSheetId="5">TBMar23!#REF!</definedName>
    <definedName name="page\x2dtotal">#REF!</definedName>
    <definedName name="page\x2dtotal\x2dmaster0" localSheetId="1">TBDec!#REF!</definedName>
    <definedName name="page\x2dtotal\x2dmaster0" localSheetId="4">TBFeb23!#REF!</definedName>
    <definedName name="page\x2dtotal\x2dmaster0" localSheetId="3">TBJan23!#REF!</definedName>
    <definedName name="page\x2dtotal\x2dmaster0" localSheetId="5">TBMar23!#REF!</definedName>
    <definedName name="page\x2dtotal\x2dmaster0">#REF!</definedName>
    <definedName name="Pivot_Combined_GL_06_Total_Balance">[5]PT!$A:$E</definedName>
    <definedName name="Rates">'[6] '!$A$2:$B$25</definedName>
    <definedName name="Remaining_Earning_AAA_Year_2022">#REF!</definedName>
    <definedName name="TB_Current_Month_Current_Year">[7]TB_Current_Month_Current_Year!$A$2:$N$102</definedName>
    <definedName name="TB_Current_Month_Previous_Year">[7]TB_Current_Month_Previous_Year!$A$2:$N$111</definedName>
    <definedName name="TB_Previous_Month_Current_Year">#REF!</definedName>
    <definedName name="XR_Current_Month_Current_Year">'[7]New report'!$H$4</definedName>
    <definedName name="XR_Current_Month_Last_Year">'[7]New report'!$O$3</definedName>
    <definedName name="XR_Previous_Month_Current_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3" l="1"/>
  <c r="J123" i="13"/>
  <c r="I123" i="13"/>
  <c r="H100" i="25"/>
  <c r="I100" i="25"/>
  <c r="J100" i="25"/>
  <c r="G100" i="25"/>
  <c r="H100" i="3"/>
  <c r="I100" i="3"/>
  <c r="J100" i="3"/>
  <c r="G100" i="3"/>
  <c r="I181" i="3"/>
  <c r="H181" i="3"/>
  <c r="O40" i="26" l="1"/>
  <c r="O41" i="26" s="1"/>
  <c r="O24" i="26"/>
  <c r="O37" i="26" s="1"/>
  <c r="O25" i="26"/>
  <c r="O26" i="26"/>
  <c r="O27" i="26"/>
  <c r="O28" i="26"/>
  <c r="O29" i="26"/>
  <c r="O30" i="26"/>
  <c r="O31" i="26"/>
  <c r="O32" i="26"/>
  <c r="O33" i="26"/>
  <c r="O34" i="26"/>
  <c r="O35" i="26"/>
  <c r="O36" i="26"/>
  <c r="O23" i="26"/>
  <c r="O16" i="26"/>
  <c r="O17" i="26"/>
  <c r="O18" i="26"/>
  <c r="O19" i="26"/>
  <c r="O15" i="26"/>
  <c r="N39" i="26"/>
  <c r="N37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23" i="26"/>
  <c r="O10" i="26"/>
  <c r="O11" i="26"/>
  <c r="O9" i="26"/>
  <c r="N16" i="26"/>
  <c r="N17" i="26"/>
  <c r="N18" i="26"/>
  <c r="N19" i="26"/>
  <c r="N15" i="26"/>
  <c r="N11" i="26"/>
  <c r="N10" i="26"/>
  <c r="N9" i="26"/>
  <c r="I39" i="26"/>
  <c r="L41" i="26"/>
  <c r="L39" i="26"/>
  <c r="L31" i="26"/>
  <c r="L32" i="26"/>
  <c r="L24" i="26"/>
  <c r="L25" i="26"/>
  <c r="L26" i="26"/>
  <c r="L27" i="26"/>
  <c r="L28" i="26"/>
  <c r="L29" i="26"/>
  <c r="L30" i="26"/>
  <c r="L33" i="26"/>
  <c r="L34" i="26"/>
  <c r="L35" i="26"/>
  <c r="L36" i="26"/>
  <c r="L16" i="26"/>
  <c r="L17" i="26"/>
  <c r="L18" i="26"/>
  <c r="L19" i="26"/>
  <c r="L15" i="26"/>
  <c r="L23" i="26"/>
  <c r="K39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0" i="26"/>
  <c r="K18" i="26"/>
  <c r="K17" i="26"/>
  <c r="L12" i="26"/>
  <c r="K12" i="26"/>
  <c r="L10" i="26"/>
  <c r="K10" i="26"/>
  <c r="L9" i="26"/>
  <c r="K9" i="26"/>
  <c r="K121" i="13"/>
  <c r="K122" i="13"/>
  <c r="L117" i="4"/>
  <c r="L102" i="4"/>
  <c r="J179" i="3"/>
  <c r="K108" i="13"/>
  <c r="K109" i="13"/>
  <c r="K110" i="13"/>
  <c r="K111" i="13"/>
  <c r="K112" i="13"/>
  <c r="K113" i="13"/>
  <c r="K114" i="13"/>
  <c r="K115" i="13"/>
  <c r="K116" i="13"/>
  <c r="K107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41" i="13"/>
  <c r="K28" i="13"/>
  <c r="K29" i="13"/>
  <c r="K30" i="13"/>
  <c r="K31" i="13"/>
  <c r="K32" i="13"/>
  <c r="K33" i="13"/>
  <c r="K34" i="13"/>
  <c r="K35" i="13"/>
  <c r="K36" i="13"/>
  <c r="K27" i="13"/>
  <c r="K10" i="13"/>
  <c r="K11" i="13"/>
  <c r="K9" i="13"/>
  <c r="J171" i="25"/>
  <c r="J172" i="25"/>
  <c r="J173" i="25"/>
  <c r="J174" i="25"/>
  <c r="J170" i="25"/>
  <c r="J167" i="25"/>
  <c r="J75" i="25" s="1"/>
  <c r="J165" i="25"/>
  <c r="J164" i="25"/>
  <c r="J163" i="25"/>
  <c r="J161" i="25"/>
  <c r="J158" i="25"/>
  <c r="J159" i="25"/>
  <c r="J157" i="25"/>
  <c r="J155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41" i="25"/>
  <c r="J139" i="25"/>
  <c r="J131" i="25"/>
  <c r="J132" i="25"/>
  <c r="J133" i="25"/>
  <c r="J134" i="25"/>
  <c r="J135" i="25"/>
  <c r="J136" i="25"/>
  <c r="J137" i="25"/>
  <c r="J138" i="25"/>
  <c r="J130" i="25"/>
  <c r="J126" i="25"/>
  <c r="J124" i="25"/>
  <c r="J123" i="25"/>
  <c r="J117" i="25"/>
  <c r="J116" i="25"/>
  <c r="J112" i="25"/>
  <c r="J113" i="25"/>
  <c r="J114" i="25"/>
  <c r="J115" i="25"/>
  <c r="J111" i="25"/>
  <c r="J109" i="25"/>
  <c r="J103" i="25"/>
  <c r="J104" i="25"/>
  <c r="J105" i="25"/>
  <c r="J106" i="25"/>
  <c r="J107" i="25"/>
  <c r="J108" i="25"/>
  <c r="J102" i="25"/>
  <c r="J99" i="25"/>
  <c r="J98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77" i="25"/>
  <c r="I75" i="25"/>
  <c r="H75" i="25"/>
  <c r="G75" i="25"/>
  <c r="J61" i="25"/>
  <c r="J74" i="25"/>
  <c r="J65" i="25"/>
  <c r="J66" i="25"/>
  <c r="J67" i="25"/>
  <c r="J68" i="25"/>
  <c r="J69" i="25"/>
  <c r="J70" i="25"/>
  <c r="J71" i="25"/>
  <c r="J72" i="25"/>
  <c r="J73" i="25"/>
  <c r="J64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22" i="25"/>
  <c r="J21" i="25"/>
  <c r="J10" i="25"/>
  <c r="J11" i="25"/>
  <c r="J12" i="25"/>
  <c r="J13" i="25"/>
  <c r="J14" i="25"/>
  <c r="J15" i="25"/>
  <c r="J16" i="25"/>
  <c r="J17" i="25"/>
  <c r="J18" i="25"/>
  <c r="J19" i="25"/>
  <c r="J20" i="25"/>
  <c r="J9" i="25"/>
  <c r="K37" i="4"/>
  <c r="K97" i="4"/>
  <c r="G179" i="3"/>
  <c r="K108" i="4"/>
  <c r="K109" i="4"/>
  <c r="K110" i="4"/>
  <c r="K111" i="4"/>
  <c r="K112" i="4"/>
  <c r="K113" i="4"/>
  <c r="K114" i="4"/>
  <c r="K115" i="4"/>
  <c r="K116" i="4"/>
  <c r="K107" i="4"/>
  <c r="K117" i="4" s="1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8" i="4"/>
  <c r="K99" i="4"/>
  <c r="K100" i="4"/>
  <c r="K41" i="4"/>
  <c r="K28" i="4"/>
  <c r="K29" i="4"/>
  <c r="K30" i="4"/>
  <c r="K31" i="4"/>
  <c r="K32" i="4"/>
  <c r="K33" i="4"/>
  <c r="K34" i="4"/>
  <c r="K35" i="4"/>
  <c r="K36" i="4"/>
  <c r="K27" i="4"/>
  <c r="K10" i="4"/>
  <c r="K11" i="4"/>
  <c r="K9" i="4"/>
  <c r="K12" i="4" s="1"/>
  <c r="G75" i="3"/>
  <c r="I75" i="3"/>
  <c r="H75" i="3"/>
  <c r="G62" i="3"/>
  <c r="L20" i="26" l="1"/>
  <c r="K37" i="13"/>
  <c r="E236" i="27"/>
  <c r="J174" i="3"/>
  <c r="J171" i="3"/>
  <c r="J172" i="3"/>
  <c r="J173" i="3"/>
  <c r="J170" i="3"/>
  <c r="J164" i="3"/>
  <c r="J165" i="3" s="1"/>
  <c r="J163" i="3"/>
  <c r="J158" i="3"/>
  <c r="J159" i="3"/>
  <c r="J157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41" i="3"/>
  <c r="J155" i="3" s="1"/>
  <c r="J131" i="3"/>
  <c r="J139" i="3" s="1"/>
  <c r="J132" i="3"/>
  <c r="J133" i="3"/>
  <c r="J134" i="3"/>
  <c r="J135" i="3"/>
  <c r="J136" i="3"/>
  <c r="J137" i="3"/>
  <c r="J138" i="3"/>
  <c r="J130" i="3"/>
  <c r="J112" i="3"/>
  <c r="J116" i="3" s="1"/>
  <c r="J113" i="3"/>
  <c r="J114" i="3"/>
  <c r="J111" i="3"/>
  <c r="J103" i="3"/>
  <c r="J104" i="3"/>
  <c r="J105" i="3"/>
  <c r="J106" i="3"/>
  <c r="J107" i="3"/>
  <c r="J108" i="3"/>
  <c r="J102" i="3"/>
  <c r="J109" i="3" s="1"/>
  <c r="J78" i="3"/>
  <c r="J79" i="3"/>
  <c r="J80" i="3"/>
  <c r="J81" i="3"/>
  <c r="J82" i="3"/>
  <c r="J83" i="3"/>
  <c r="J84" i="3"/>
  <c r="J85" i="3"/>
  <c r="J86" i="3"/>
  <c r="J87" i="3"/>
  <c r="J88" i="3"/>
  <c r="J89" i="3"/>
  <c r="J98" i="3" s="1"/>
  <c r="J99" i="3" s="1"/>
  <c r="J90" i="3"/>
  <c r="J91" i="3"/>
  <c r="J92" i="3"/>
  <c r="J93" i="3"/>
  <c r="J94" i="3"/>
  <c r="J95" i="3"/>
  <c r="J96" i="3"/>
  <c r="J97" i="3"/>
  <c r="J77" i="3"/>
  <c r="J65" i="3"/>
  <c r="J74" i="3" s="1"/>
  <c r="J66" i="3"/>
  <c r="J67" i="3"/>
  <c r="J68" i="3"/>
  <c r="J69" i="3"/>
  <c r="J70" i="3"/>
  <c r="J71" i="3"/>
  <c r="J72" i="3"/>
  <c r="J73" i="3"/>
  <c r="J64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22" i="3"/>
  <c r="J10" i="3"/>
  <c r="J11" i="3"/>
  <c r="J12" i="3"/>
  <c r="J13" i="3"/>
  <c r="J14" i="3"/>
  <c r="J15" i="3"/>
  <c r="J16" i="3"/>
  <c r="J17" i="3"/>
  <c r="J18" i="3"/>
  <c r="J19" i="3"/>
  <c r="J20" i="3"/>
  <c r="J9" i="3"/>
  <c r="J21" i="3" s="1"/>
  <c r="J61" i="3" s="1"/>
  <c r="K37" i="26"/>
  <c r="L11" i="26"/>
  <c r="J161" i="3" l="1"/>
  <c r="J167" i="3" s="1"/>
  <c r="J117" i="3"/>
  <c r="J126" i="3" s="1"/>
  <c r="K41" i="26"/>
  <c r="L37" i="26"/>
  <c r="D450" i="27"/>
  <c r="E449" i="27"/>
  <c r="E448" i="27"/>
  <c r="E447" i="27"/>
  <c r="E446" i="27"/>
  <c r="E445" i="27"/>
  <c r="E444" i="27"/>
  <c r="E443" i="27"/>
  <c r="E442" i="27"/>
  <c r="E441" i="27"/>
  <c r="E440" i="27"/>
  <c r="E439" i="27"/>
  <c r="E438" i="27"/>
  <c r="E437" i="27"/>
  <c r="E436" i="27"/>
  <c r="E435" i="27"/>
  <c r="E434" i="27"/>
  <c r="E433" i="27"/>
  <c r="E432" i="27"/>
  <c r="E431" i="27"/>
  <c r="E430" i="27"/>
  <c r="E429" i="27"/>
  <c r="E428" i="27"/>
  <c r="E427" i="27"/>
  <c r="E426" i="27"/>
  <c r="E425" i="27"/>
  <c r="E424" i="27"/>
  <c r="E423" i="27"/>
  <c r="E422" i="27"/>
  <c r="E421" i="27"/>
  <c r="E420" i="27"/>
  <c r="E419" i="27"/>
  <c r="E418" i="27"/>
  <c r="E417" i="27"/>
  <c r="E416" i="27"/>
  <c r="E415" i="27"/>
  <c r="E414" i="27"/>
  <c r="E413" i="27"/>
  <c r="E412" i="27"/>
  <c r="E411" i="27"/>
  <c r="E410" i="27"/>
  <c r="E409" i="27"/>
  <c r="E408" i="27"/>
  <c r="E407" i="27"/>
  <c r="E406" i="27"/>
  <c r="E405" i="27"/>
  <c r="E404" i="27"/>
  <c r="E403" i="27"/>
  <c r="E402" i="27"/>
  <c r="E401" i="27"/>
  <c r="E400" i="27"/>
  <c r="E399" i="27"/>
  <c r="E398" i="27"/>
  <c r="E397" i="27"/>
  <c r="E396" i="27"/>
  <c r="E395" i="27"/>
  <c r="E394" i="27"/>
  <c r="E393" i="27"/>
  <c r="E392" i="27"/>
  <c r="E391" i="27"/>
  <c r="E390" i="27"/>
  <c r="E389" i="27"/>
  <c r="E388" i="27"/>
  <c r="E387" i="27"/>
  <c r="E386" i="27"/>
  <c r="E385" i="27"/>
  <c r="E384" i="27"/>
  <c r="E383" i="27"/>
  <c r="E382" i="27"/>
  <c r="E381" i="27"/>
  <c r="E380" i="27"/>
  <c r="E379" i="27"/>
  <c r="E378" i="27"/>
  <c r="E377" i="27"/>
  <c r="E376" i="27"/>
  <c r="E375" i="27"/>
  <c r="E374" i="27"/>
  <c r="E373" i="27"/>
  <c r="E372" i="27"/>
  <c r="E371" i="27"/>
  <c r="E370" i="27"/>
  <c r="E369" i="27"/>
  <c r="E368" i="27"/>
  <c r="E367" i="27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C236" i="27"/>
  <c r="E235" i="27"/>
  <c r="D235" i="27"/>
  <c r="C235" i="27"/>
  <c r="E234" i="27"/>
  <c r="D234" i="27"/>
  <c r="C234" i="27"/>
  <c r="C233" i="27"/>
  <c r="C232" i="27"/>
  <c r="E229" i="27"/>
  <c r="D229" i="27"/>
  <c r="C229" i="27"/>
  <c r="G224" i="27"/>
  <c r="F224" i="27"/>
  <c r="F223" i="27"/>
  <c r="G223" i="27" s="1"/>
  <c r="F222" i="27"/>
  <c r="G222" i="27" s="1"/>
  <c r="F221" i="27"/>
  <c r="G221" i="27" s="1"/>
  <c r="F220" i="27"/>
  <c r="G220" i="27" s="1"/>
  <c r="F219" i="27"/>
  <c r="G219" i="27" s="1"/>
  <c r="F218" i="27"/>
  <c r="G218" i="27" s="1"/>
  <c r="F217" i="27"/>
  <c r="G217" i="27" s="1"/>
  <c r="F216" i="27"/>
  <c r="G216" i="27" s="1"/>
  <c r="F215" i="27"/>
  <c r="G215" i="27" s="1"/>
  <c r="F214" i="27"/>
  <c r="G214" i="27" s="1"/>
  <c r="F213" i="27"/>
  <c r="G213" i="27" s="1"/>
  <c r="F212" i="27"/>
  <c r="G212" i="27" s="1"/>
  <c r="F211" i="27"/>
  <c r="G211" i="27" s="1"/>
  <c r="F210" i="27"/>
  <c r="G210" i="27" s="1"/>
  <c r="F209" i="27"/>
  <c r="G209" i="27" s="1"/>
  <c r="F208" i="27"/>
  <c r="G208" i="27" s="1"/>
  <c r="F207" i="27"/>
  <c r="G207" i="27" s="1"/>
  <c r="F206" i="27"/>
  <c r="G206" i="27" s="1"/>
  <c r="F205" i="27"/>
  <c r="G205" i="27" s="1"/>
  <c r="F204" i="27"/>
  <c r="G204" i="27" s="1"/>
  <c r="F203" i="27"/>
  <c r="G203" i="27" s="1"/>
  <c r="F202" i="27"/>
  <c r="G202" i="27" s="1"/>
  <c r="F201" i="27"/>
  <c r="G201" i="27" s="1"/>
  <c r="F200" i="27"/>
  <c r="G200" i="27" s="1"/>
  <c r="F199" i="27"/>
  <c r="G199" i="27" s="1"/>
  <c r="F198" i="27"/>
  <c r="G198" i="27" s="1"/>
  <c r="F197" i="27"/>
  <c r="G197" i="27" s="1"/>
  <c r="F196" i="27"/>
  <c r="G196" i="27" s="1"/>
  <c r="F195" i="27"/>
  <c r="G195" i="27" s="1"/>
  <c r="F194" i="27"/>
  <c r="G194" i="27" s="1"/>
  <c r="F193" i="27"/>
  <c r="G193" i="27" s="1"/>
  <c r="F192" i="27"/>
  <c r="G192" i="27" s="1"/>
  <c r="F191" i="27"/>
  <c r="G191" i="27" s="1"/>
  <c r="F190" i="27"/>
  <c r="G190" i="27" s="1"/>
  <c r="F189" i="27"/>
  <c r="G189" i="27" s="1"/>
  <c r="F188" i="27"/>
  <c r="G188" i="27" s="1"/>
  <c r="F187" i="27"/>
  <c r="G187" i="27" s="1"/>
  <c r="F186" i="27"/>
  <c r="G186" i="27" s="1"/>
  <c r="F185" i="27"/>
  <c r="G185" i="27" s="1"/>
  <c r="F184" i="27"/>
  <c r="G184" i="27" s="1"/>
  <c r="F183" i="27"/>
  <c r="G183" i="27" s="1"/>
  <c r="G182" i="27"/>
  <c r="F182" i="27"/>
  <c r="F181" i="27"/>
  <c r="G181" i="27" s="1"/>
  <c r="F180" i="27"/>
  <c r="G180" i="27" s="1"/>
  <c r="F179" i="27"/>
  <c r="G179" i="27" s="1"/>
  <c r="F178" i="27"/>
  <c r="G178" i="27" s="1"/>
  <c r="F177" i="27"/>
  <c r="G177" i="27" s="1"/>
  <c r="F176" i="27"/>
  <c r="G176" i="27" s="1"/>
  <c r="F175" i="27"/>
  <c r="G175" i="27" s="1"/>
  <c r="F174" i="27"/>
  <c r="G174" i="27" s="1"/>
  <c r="F173" i="27"/>
  <c r="G173" i="27" s="1"/>
  <c r="F172" i="27"/>
  <c r="G172" i="27" s="1"/>
  <c r="F171" i="27"/>
  <c r="G171" i="27" s="1"/>
  <c r="F170" i="27"/>
  <c r="G170" i="27" s="1"/>
  <c r="F169" i="27"/>
  <c r="G169" i="27" s="1"/>
  <c r="F168" i="27"/>
  <c r="G168" i="27" s="1"/>
  <c r="F167" i="27"/>
  <c r="G167" i="27" s="1"/>
  <c r="F166" i="27"/>
  <c r="G166" i="27" s="1"/>
  <c r="F165" i="27"/>
  <c r="G165" i="27" s="1"/>
  <c r="G164" i="27"/>
  <c r="F164" i="27"/>
  <c r="F163" i="27"/>
  <c r="G163" i="27" s="1"/>
  <c r="F162" i="27"/>
  <c r="G162" i="27" s="1"/>
  <c r="F161" i="27"/>
  <c r="G161" i="27" s="1"/>
  <c r="F160" i="27"/>
  <c r="G160" i="27" s="1"/>
  <c r="F159" i="27"/>
  <c r="G159" i="27" s="1"/>
  <c r="G158" i="27"/>
  <c r="F158" i="27"/>
  <c r="F157" i="27"/>
  <c r="G157" i="27" s="1"/>
  <c r="F156" i="27"/>
  <c r="G156" i="27" s="1"/>
  <c r="F155" i="27"/>
  <c r="G155" i="27" s="1"/>
  <c r="F154" i="27"/>
  <c r="G154" i="27" s="1"/>
  <c r="F153" i="27"/>
  <c r="G153" i="27" s="1"/>
  <c r="F152" i="27"/>
  <c r="G152" i="27" s="1"/>
  <c r="F151" i="27"/>
  <c r="G151" i="27" s="1"/>
  <c r="F150" i="27"/>
  <c r="G150" i="27" s="1"/>
  <c r="F149" i="27"/>
  <c r="G149" i="27" s="1"/>
  <c r="F148" i="27"/>
  <c r="G148" i="27" s="1"/>
  <c r="F147" i="27"/>
  <c r="G147" i="27" s="1"/>
  <c r="F146" i="27"/>
  <c r="G146" i="27" s="1"/>
  <c r="F145" i="27"/>
  <c r="G145" i="27" s="1"/>
  <c r="F144" i="27"/>
  <c r="G144" i="27" s="1"/>
  <c r="F143" i="27"/>
  <c r="G143" i="27" s="1"/>
  <c r="F142" i="27"/>
  <c r="G142" i="27" s="1"/>
  <c r="F141" i="27"/>
  <c r="G141" i="27" s="1"/>
  <c r="F140" i="27"/>
  <c r="G140" i="27" s="1"/>
  <c r="F139" i="27"/>
  <c r="G139" i="27" s="1"/>
  <c r="F138" i="27"/>
  <c r="G138" i="27" s="1"/>
  <c r="F137" i="27"/>
  <c r="G137" i="27" s="1"/>
  <c r="F136" i="27"/>
  <c r="G136" i="27" s="1"/>
  <c r="F135" i="27"/>
  <c r="G135" i="27" s="1"/>
  <c r="G134" i="27"/>
  <c r="F134" i="27"/>
  <c r="F133" i="27"/>
  <c r="G133" i="27" s="1"/>
  <c r="G132" i="27"/>
  <c r="F132" i="27"/>
  <c r="F131" i="27"/>
  <c r="G131" i="27" s="1"/>
  <c r="F130" i="27"/>
  <c r="G130" i="27" s="1"/>
  <c r="G129" i="27"/>
  <c r="F129" i="27"/>
  <c r="F128" i="27"/>
  <c r="G128" i="27" s="1"/>
  <c r="F127" i="27"/>
  <c r="G127" i="27" s="1"/>
  <c r="F126" i="27"/>
  <c r="G126" i="27" s="1"/>
  <c r="F125" i="27"/>
  <c r="G125" i="27" s="1"/>
  <c r="F124" i="27"/>
  <c r="G124" i="27" s="1"/>
  <c r="F123" i="27"/>
  <c r="G123" i="27" s="1"/>
  <c r="F122" i="27"/>
  <c r="G122" i="27" s="1"/>
  <c r="F121" i="27"/>
  <c r="G121" i="27" s="1"/>
  <c r="F120" i="27"/>
  <c r="G120" i="27" s="1"/>
  <c r="F119" i="27"/>
  <c r="G119" i="27" s="1"/>
  <c r="F118" i="27"/>
  <c r="G118" i="27" s="1"/>
  <c r="F117" i="27"/>
  <c r="G117" i="27" s="1"/>
  <c r="F116" i="27"/>
  <c r="G116" i="27" s="1"/>
  <c r="F115" i="27"/>
  <c r="G115" i="27" s="1"/>
  <c r="F114" i="27"/>
  <c r="G114" i="27" s="1"/>
  <c r="F113" i="27"/>
  <c r="G113" i="27" s="1"/>
  <c r="F112" i="27"/>
  <c r="G112" i="27" s="1"/>
  <c r="F111" i="27"/>
  <c r="G111" i="27" s="1"/>
  <c r="F110" i="27"/>
  <c r="G110" i="27" s="1"/>
  <c r="F109" i="27"/>
  <c r="G109" i="27" s="1"/>
  <c r="F108" i="27"/>
  <c r="G108" i="27" s="1"/>
  <c r="F107" i="27"/>
  <c r="G107" i="27" s="1"/>
  <c r="F106" i="27"/>
  <c r="G106" i="27" s="1"/>
  <c r="G105" i="27"/>
  <c r="F105" i="27"/>
  <c r="F104" i="27"/>
  <c r="G104" i="27" s="1"/>
  <c r="F103" i="27"/>
  <c r="G103" i="27" s="1"/>
  <c r="F102" i="27"/>
  <c r="G102" i="27" s="1"/>
  <c r="F101" i="27"/>
  <c r="G101" i="27" s="1"/>
  <c r="F100" i="27"/>
  <c r="G100" i="27" s="1"/>
  <c r="F99" i="27"/>
  <c r="G99" i="27" s="1"/>
  <c r="F98" i="27"/>
  <c r="G98" i="27" s="1"/>
  <c r="F97" i="27"/>
  <c r="G97" i="27" s="1"/>
  <c r="F96" i="27"/>
  <c r="G96" i="27" s="1"/>
  <c r="F95" i="27"/>
  <c r="G95" i="27" s="1"/>
  <c r="F94" i="27"/>
  <c r="G94" i="27" s="1"/>
  <c r="F93" i="27"/>
  <c r="G93" i="27" s="1"/>
  <c r="G92" i="27"/>
  <c r="F92" i="27"/>
  <c r="F91" i="27"/>
  <c r="G91" i="27" s="1"/>
  <c r="F90" i="27"/>
  <c r="G90" i="27" s="1"/>
  <c r="F89" i="27"/>
  <c r="G89" i="27" s="1"/>
  <c r="F88" i="27"/>
  <c r="G88" i="27" s="1"/>
  <c r="F87" i="27"/>
  <c r="G87" i="27" s="1"/>
  <c r="F86" i="27"/>
  <c r="G86" i="27" s="1"/>
  <c r="F85" i="27"/>
  <c r="G85" i="27" s="1"/>
  <c r="F84" i="27"/>
  <c r="G84" i="27" s="1"/>
  <c r="F83" i="27"/>
  <c r="G83" i="27" s="1"/>
  <c r="F82" i="27"/>
  <c r="G82" i="27" s="1"/>
  <c r="F81" i="27"/>
  <c r="G81" i="27" s="1"/>
  <c r="F80" i="27"/>
  <c r="G80" i="27" s="1"/>
  <c r="F79" i="27"/>
  <c r="G79" i="27" s="1"/>
  <c r="G78" i="27"/>
  <c r="F78" i="27"/>
  <c r="F77" i="27"/>
  <c r="G77" i="27" s="1"/>
  <c r="F76" i="27"/>
  <c r="G76" i="27" s="1"/>
  <c r="F75" i="27"/>
  <c r="G75" i="27" s="1"/>
  <c r="F74" i="27"/>
  <c r="G74" i="27" s="1"/>
  <c r="F73" i="27"/>
  <c r="G73" i="27" s="1"/>
  <c r="F72" i="27"/>
  <c r="G72" i="27" s="1"/>
  <c r="F71" i="27"/>
  <c r="G71" i="27" s="1"/>
  <c r="F70" i="27"/>
  <c r="G70" i="27" s="1"/>
  <c r="F69" i="27"/>
  <c r="G69" i="27" s="1"/>
  <c r="G68" i="27"/>
  <c r="F68" i="27"/>
  <c r="F67" i="27"/>
  <c r="G67" i="27" s="1"/>
  <c r="F66" i="27"/>
  <c r="G66" i="27" s="1"/>
  <c r="F65" i="27"/>
  <c r="G65" i="27" s="1"/>
  <c r="F64" i="27"/>
  <c r="G64" i="27" s="1"/>
  <c r="F63" i="27"/>
  <c r="G63" i="27" s="1"/>
  <c r="F62" i="27"/>
  <c r="G62" i="27" s="1"/>
  <c r="F61" i="27"/>
  <c r="G61" i="27" s="1"/>
  <c r="F60" i="27"/>
  <c r="G60" i="27" s="1"/>
  <c r="F59" i="27"/>
  <c r="G59" i="27" s="1"/>
  <c r="F58" i="27"/>
  <c r="G58" i="27" s="1"/>
  <c r="F57" i="27"/>
  <c r="G57" i="27" s="1"/>
  <c r="F56" i="27"/>
  <c r="G56" i="27" s="1"/>
  <c r="F55" i="27"/>
  <c r="G55" i="27" s="1"/>
  <c r="G54" i="27"/>
  <c r="F54" i="27"/>
  <c r="F53" i="27"/>
  <c r="G53" i="27" s="1"/>
  <c r="F52" i="27"/>
  <c r="G52" i="27" s="1"/>
  <c r="F51" i="27"/>
  <c r="G51" i="27" s="1"/>
  <c r="F50" i="27"/>
  <c r="G50" i="27" s="1"/>
  <c r="F49" i="27"/>
  <c r="G49" i="27" s="1"/>
  <c r="F48" i="27"/>
  <c r="G48" i="27" s="1"/>
  <c r="F47" i="27"/>
  <c r="G47" i="27" s="1"/>
  <c r="F46" i="27"/>
  <c r="G46" i="27" s="1"/>
  <c r="F45" i="27"/>
  <c r="G45" i="27" s="1"/>
  <c r="F44" i="27"/>
  <c r="G44" i="27" s="1"/>
  <c r="F43" i="27"/>
  <c r="G43" i="27" s="1"/>
  <c r="F42" i="27"/>
  <c r="G42" i="27" s="1"/>
  <c r="F41" i="27"/>
  <c r="G41" i="27" s="1"/>
  <c r="F40" i="27"/>
  <c r="G40" i="27" s="1"/>
  <c r="F39" i="27"/>
  <c r="G39" i="27" s="1"/>
  <c r="F38" i="27"/>
  <c r="G38" i="27" s="1"/>
  <c r="F37" i="27"/>
  <c r="G37" i="27" s="1"/>
  <c r="F36" i="27"/>
  <c r="G36" i="27" s="1"/>
  <c r="F35" i="27"/>
  <c r="G35" i="27" s="1"/>
  <c r="F34" i="27"/>
  <c r="G34" i="27" s="1"/>
  <c r="F33" i="27"/>
  <c r="G33" i="27" s="1"/>
  <c r="F32" i="27"/>
  <c r="G32" i="27" s="1"/>
  <c r="F31" i="27"/>
  <c r="G31" i="27" s="1"/>
  <c r="F30" i="27"/>
  <c r="G30" i="27" s="1"/>
  <c r="F29" i="27"/>
  <c r="G29" i="27" s="1"/>
  <c r="F28" i="27"/>
  <c r="G28" i="27" s="1"/>
  <c r="F27" i="27"/>
  <c r="G27" i="27" s="1"/>
  <c r="F26" i="27"/>
  <c r="G26" i="27" s="1"/>
  <c r="F25" i="27"/>
  <c r="G25" i="27" s="1"/>
  <c r="F24" i="27"/>
  <c r="G24" i="27" s="1"/>
  <c r="F23" i="27"/>
  <c r="G23" i="27" s="1"/>
  <c r="F22" i="27"/>
  <c r="G22" i="27" s="1"/>
  <c r="F21" i="27"/>
  <c r="G21" i="27" s="1"/>
  <c r="F20" i="27"/>
  <c r="G20" i="27" s="1"/>
  <c r="F19" i="27"/>
  <c r="G19" i="27" s="1"/>
  <c r="F18" i="27"/>
  <c r="G18" i="27" s="1"/>
  <c r="F17" i="27"/>
  <c r="G17" i="27" s="1"/>
  <c r="F16" i="27"/>
  <c r="H17" i="26"/>
  <c r="E17" i="26"/>
  <c r="H18" i="26"/>
  <c r="J110" i="4"/>
  <c r="D235" i="22"/>
  <c r="J75" i="3" l="1"/>
  <c r="G235" i="27"/>
  <c r="E230" i="27"/>
  <c r="F229" i="27"/>
  <c r="G236" i="27"/>
  <c r="G234" i="27"/>
  <c r="C237" i="27"/>
  <c r="G233" i="27"/>
  <c r="G16" i="27"/>
  <c r="E36" i="26"/>
  <c r="E35" i="26"/>
  <c r="E34" i="26"/>
  <c r="E33" i="26"/>
  <c r="F33" i="26" s="1"/>
  <c r="E32" i="26"/>
  <c r="E31" i="26"/>
  <c r="F31" i="26" s="1"/>
  <c r="E30" i="26"/>
  <c r="E29" i="26"/>
  <c r="F29" i="26" s="1"/>
  <c r="E28" i="26"/>
  <c r="E27" i="26"/>
  <c r="E26" i="26"/>
  <c r="E25" i="26"/>
  <c r="F25" i="26" s="1"/>
  <c r="E24" i="26"/>
  <c r="E23" i="26"/>
  <c r="E10" i="26"/>
  <c r="H23" i="26"/>
  <c r="I23" i="26" s="1"/>
  <c r="I19" i="26"/>
  <c r="F19" i="26"/>
  <c r="I18" i="26"/>
  <c r="I17" i="26"/>
  <c r="F17" i="26"/>
  <c r="I16" i="26"/>
  <c r="I15" i="26"/>
  <c r="F15" i="26"/>
  <c r="G232" i="27" l="1"/>
  <c r="G237" i="27" s="1"/>
  <c r="G229" i="27"/>
  <c r="F35" i="26"/>
  <c r="F27" i="26"/>
  <c r="F23" i="26"/>
  <c r="F11" i="26"/>
  <c r="F10" i="26"/>
  <c r="F16" i="26"/>
  <c r="F18" i="26"/>
  <c r="F24" i="26"/>
  <c r="F26" i="26"/>
  <c r="F28" i="26"/>
  <c r="F30" i="26"/>
  <c r="F32" i="26"/>
  <c r="F34" i="26"/>
  <c r="F36" i="26"/>
  <c r="E37" i="26"/>
  <c r="F37" i="26" l="1"/>
  <c r="G179" i="25" l="1"/>
  <c r="I174" i="25" l="1"/>
  <c r="I124" i="25"/>
  <c r="I123" i="25"/>
  <c r="I120" i="25"/>
  <c r="I121" i="25"/>
  <c r="I122" i="25"/>
  <c r="I119" i="25"/>
  <c r="I115" i="25"/>
  <c r="H171" i="25"/>
  <c r="H172" i="25"/>
  <c r="H173" i="25"/>
  <c r="H174" i="25"/>
  <c r="H170" i="25"/>
  <c r="H164" i="25"/>
  <c r="H163" i="25"/>
  <c r="H158" i="25"/>
  <c r="H159" i="25"/>
  <c r="H157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41" i="25"/>
  <c r="H131" i="25"/>
  <c r="H132" i="25"/>
  <c r="H133" i="25"/>
  <c r="H134" i="25"/>
  <c r="H135" i="25"/>
  <c r="H136" i="25"/>
  <c r="H137" i="25"/>
  <c r="H138" i="25"/>
  <c r="H139" i="25" s="1"/>
  <c r="H130" i="25"/>
  <c r="H124" i="25"/>
  <c r="H123" i="25"/>
  <c r="H115" i="25"/>
  <c r="H112" i="25"/>
  <c r="H113" i="25"/>
  <c r="H114" i="25"/>
  <c r="H111" i="25"/>
  <c r="H103" i="25"/>
  <c r="H104" i="25"/>
  <c r="H105" i="25"/>
  <c r="H106" i="25"/>
  <c r="H107" i="25"/>
  <c r="H108" i="25"/>
  <c r="H102" i="25"/>
  <c r="H78" i="25"/>
  <c r="H79" i="25"/>
  <c r="H80" i="25"/>
  <c r="H81" i="25"/>
  <c r="H98" i="25" s="1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77" i="25"/>
  <c r="H73" i="25"/>
  <c r="H65" i="25"/>
  <c r="H66" i="25"/>
  <c r="H67" i="25"/>
  <c r="H68" i="25"/>
  <c r="H69" i="25"/>
  <c r="H70" i="25"/>
  <c r="H71" i="25"/>
  <c r="H72" i="25"/>
  <c r="H64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22" i="25"/>
  <c r="H10" i="25"/>
  <c r="H11" i="25"/>
  <c r="H12" i="25"/>
  <c r="H13" i="25"/>
  <c r="H14" i="25"/>
  <c r="H15" i="25"/>
  <c r="H21" i="25" s="1"/>
  <c r="H16" i="25"/>
  <c r="H17" i="25"/>
  <c r="H18" i="25"/>
  <c r="H19" i="25"/>
  <c r="H20" i="25"/>
  <c r="H9" i="25"/>
  <c r="G178" i="25"/>
  <c r="G177" i="25"/>
  <c r="G171" i="25"/>
  <c r="G172" i="25"/>
  <c r="G173" i="25"/>
  <c r="G174" i="25"/>
  <c r="G175" i="25"/>
  <c r="G170" i="25"/>
  <c r="G167" i="25"/>
  <c r="G161" i="25"/>
  <c r="G165" i="25"/>
  <c r="G164" i="25"/>
  <c r="G163" i="25"/>
  <c r="G158" i="25"/>
  <c r="G159" i="25"/>
  <c r="G157" i="25"/>
  <c r="G155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41" i="25"/>
  <c r="G139" i="25"/>
  <c r="G131" i="25"/>
  <c r="G132" i="25"/>
  <c r="G133" i="25"/>
  <c r="G134" i="25"/>
  <c r="G135" i="25"/>
  <c r="G136" i="25"/>
  <c r="G137" i="25"/>
  <c r="G138" i="25"/>
  <c r="G130" i="25"/>
  <c r="G126" i="25"/>
  <c r="G124" i="25"/>
  <c r="G123" i="25"/>
  <c r="G117" i="25"/>
  <c r="G116" i="25"/>
  <c r="G112" i="25"/>
  <c r="G113" i="25"/>
  <c r="G114" i="25"/>
  <c r="G111" i="25"/>
  <c r="G109" i="25"/>
  <c r="G103" i="25"/>
  <c r="G104" i="25"/>
  <c r="G105" i="25"/>
  <c r="G106" i="25"/>
  <c r="G107" i="25"/>
  <c r="G108" i="25"/>
  <c r="G102" i="25"/>
  <c r="G99" i="25"/>
  <c r="G98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77" i="25"/>
  <c r="G74" i="25"/>
  <c r="G65" i="25"/>
  <c r="G66" i="25"/>
  <c r="G67" i="25"/>
  <c r="G68" i="25"/>
  <c r="G69" i="25"/>
  <c r="G70" i="25"/>
  <c r="G71" i="25"/>
  <c r="G72" i="25"/>
  <c r="G73" i="25"/>
  <c r="G64" i="25"/>
  <c r="G62" i="25"/>
  <c r="G61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22" i="25"/>
  <c r="G21" i="25"/>
  <c r="G10" i="25"/>
  <c r="G11" i="25"/>
  <c r="G12" i="25"/>
  <c r="G13" i="25"/>
  <c r="G14" i="25"/>
  <c r="G15" i="25"/>
  <c r="G16" i="25"/>
  <c r="G17" i="25"/>
  <c r="G18" i="25"/>
  <c r="G19" i="25"/>
  <c r="G20" i="25"/>
  <c r="G9" i="25"/>
  <c r="G181" i="25"/>
  <c r="H165" i="25"/>
  <c r="H116" i="25"/>
  <c r="H109" i="25"/>
  <c r="H74" i="25"/>
  <c r="J109" i="4"/>
  <c r="J108" i="4"/>
  <c r="J111" i="4"/>
  <c r="J112" i="4"/>
  <c r="J113" i="4"/>
  <c r="J114" i="4"/>
  <c r="J115" i="4"/>
  <c r="J116" i="4"/>
  <c r="J107" i="4"/>
  <c r="J97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8" i="4"/>
  <c r="J99" i="4"/>
  <c r="J100" i="4"/>
  <c r="J41" i="4"/>
  <c r="J28" i="4"/>
  <c r="J29" i="4"/>
  <c r="J30" i="4"/>
  <c r="J31" i="4"/>
  <c r="J32" i="4"/>
  <c r="J33" i="4"/>
  <c r="J34" i="4"/>
  <c r="J35" i="4"/>
  <c r="J36" i="4"/>
  <c r="J27" i="4"/>
  <c r="J11" i="4"/>
  <c r="J10" i="4"/>
  <c r="H10" i="26" s="1"/>
  <c r="J9" i="4"/>
  <c r="I159" i="3"/>
  <c r="I159" i="25" s="1"/>
  <c r="I142" i="3"/>
  <c r="I142" i="25" s="1"/>
  <c r="I152" i="3"/>
  <c r="I152" i="25" s="1"/>
  <c r="I153" i="3"/>
  <c r="I153" i="25" s="1"/>
  <c r="I106" i="3"/>
  <c r="I106" i="25" s="1"/>
  <c r="I107" i="3"/>
  <c r="I107" i="25" s="1"/>
  <c r="I108" i="3"/>
  <c r="I108" i="25" s="1"/>
  <c r="I78" i="3"/>
  <c r="I78" i="25" s="1"/>
  <c r="I79" i="3"/>
  <c r="I79" i="25" s="1"/>
  <c r="I80" i="3"/>
  <c r="I80" i="25" s="1"/>
  <c r="I66" i="3"/>
  <c r="I66" i="25" s="1"/>
  <c r="I67" i="3"/>
  <c r="I67" i="25" s="1"/>
  <c r="I24" i="3"/>
  <c r="I24" i="25" s="1"/>
  <c r="I25" i="3"/>
  <c r="I25" i="25" s="1"/>
  <c r="I26" i="3"/>
  <c r="I26" i="25" s="1"/>
  <c r="I39" i="3"/>
  <c r="I39" i="25" s="1"/>
  <c r="I48" i="3"/>
  <c r="I48" i="25" s="1"/>
  <c r="I49" i="3"/>
  <c r="I49" i="25" s="1"/>
  <c r="I50" i="3"/>
  <c r="I50" i="25" s="1"/>
  <c r="I14" i="3"/>
  <c r="I14" i="25" s="1"/>
  <c r="F16" i="22"/>
  <c r="D450" i="22"/>
  <c r="E449" i="22"/>
  <c r="E448" i="22"/>
  <c r="E447" i="22"/>
  <c r="E446" i="22"/>
  <c r="E445" i="22"/>
  <c r="E444" i="22"/>
  <c r="E443" i="22"/>
  <c r="E442" i="22"/>
  <c r="E441" i="22"/>
  <c r="E440" i="22"/>
  <c r="E439" i="22"/>
  <c r="E438" i="22"/>
  <c r="E437" i="22"/>
  <c r="E436" i="22"/>
  <c r="E435" i="22"/>
  <c r="E434" i="22"/>
  <c r="E433" i="22"/>
  <c r="E432" i="22"/>
  <c r="E431" i="22"/>
  <c r="E430" i="22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C236" i="22"/>
  <c r="E235" i="22"/>
  <c r="C235" i="22"/>
  <c r="E234" i="22"/>
  <c r="D234" i="22"/>
  <c r="C234" i="22"/>
  <c r="C233" i="22"/>
  <c r="C232" i="22"/>
  <c r="E229" i="22"/>
  <c r="D229" i="22"/>
  <c r="C229" i="22"/>
  <c r="F224" i="22"/>
  <c r="G224" i="22" s="1"/>
  <c r="F223" i="22"/>
  <c r="G223" i="22" s="1"/>
  <c r="F222" i="22"/>
  <c r="G222" i="22" s="1"/>
  <c r="F221" i="22"/>
  <c r="G221" i="22" s="1"/>
  <c r="F220" i="22"/>
  <c r="G220" i="22" s="1"/>
  <c r="F219" i="22"/>
  <c r="G219" i="22" s="1"/>
  <c r="F218" i="22"/>
  <c r="G218" i="22" s="1"/>
  <c r="F217" i="22"/>
  <c r="G217" i="22" s="1"/>
  <c r="F216" i="22"/>
  <c r="G216" i="22" s="1"/>
  <c r="F215" i="22"/>
  <c r="G215" i="22" s="1"/>
  <c r="F214" i="22"/>
  <c r="G214" i="22" s="1"/>
  <c r="F213" i="22"/>
  <c r="G213" i="22" s="1"/>
  <c r="F212" i="22"/>
  <c r="G212" i="22" s="1"/>
  <c r="F211" i="22"/>
  <c r="G211" i="22" s="1"/>
  <c r="F210" i="22"/>
  <c r="G210" i="22" s="1"/>
  <c r="F209" i="22"/>
  <c r="G209" i="22" s="1"/>
  <c r="F208" i="22"/>
  <c r="G208" i="22" s="1"/>
  <c r="F207" i="22"/>
  <c r="G207" i="22" s="1"/>
  <c r="F206" i="22"/>
  <c r="G206" i="22" s="1"/>
  <c r="F205" i="22"/>
  <c r="G205" i="22" s="1"/>
  <c r="F204" i="22"/>
  <c r="G204" i="22" s="1"/>
  <c r="F203" i="22"/>
  <c r="G203" i="22" s="1"/>
  <c r="F202" i="22"/>
  <c r="G202" i="22" s="1"/>
  <c r="F201" i="22"/>
  <c r="G201" i="22" s="1"/>
  <c r="F200" i="22"/>
  <c r="G200" i="22" s="1"/>
  <c r="F199" i="22"/>
  <c r="G199" i="22" s="1"/>
  <c r="F198" i="22"/>
  <c r="G198" i="22" s="1"/>
  <c r="F197" i="22"/>
  <c r="G197" i="22" s="1"/>
  <c r="F196" i="22"/>
  <c r="G196" i="22" s="1"/>
  <c r="F195" i="22"/>
  <c r="G195" i="22" s="1"/>
  <c r="F194" i="22"/>
  <c r="G194" i="22" s="1"/>
  <c r="F193" i="22"/>
  <c r="G193" i="22" s="1"/>
  <c r="F192" i="22"/>
  <c r="G192" i="22" s="1"/>
  <c r="F191" i="22"/>
  <c r="G191" i="22" s="1"/>
  <c r="F190" i="22"/>
  <c r="G190" i="22" s="1"/>
  <c r="F189" i="22"/>
  <c r="G189" i="22" s="1"/>
  <c r="F188" i="22"/>
  <c r="G188" i="22" s="1"/>
  <c r="F187" i="22"/>
  <c r="G187" i="22" s="1"/>
  <c r="F186" i="22"/>
  <c r="G186" i="22" s="1"/>
  <c r="F185" i="22"/>
  <c r="G185" i="22" s="1"/>
  <c r="F184" i="22"/>
  <c r="G184" i="22" s="1"/>
  <c r="F183" i="22"/>
  <c r="G183" i="22" s="1"/>
  <c r="F182" i="22"/>
  <c r="G182" i="22" s="1"/>
  <c r="F181" i="22"/>
  <c r="G181" i="22" s="1"/>
  <c r="F180" i="22"/>
  <c r="G180" i="22" s="1"/>
  <c r="F179" i="22"/>
  <c r="G179" i="22" s="1"/>
  <c r="F178" i="22"/>
  <c r="G178" i="22" s="1"/>
  <c r="F177" i="22"/>
  <c r="G177" i="22" s="1"/>
  <c r="F176" i="22"/>
  <c r="G176" i="22" s="1"/>
  <c r="F175" i="22"/>
  <c r="G175" i="22" s="1"/>
  <c r="F174" i="22"/>
  <c r="G174" i="22" s="1"/>
  <c r="F173" i="22"/>
  <c r="G173" i="22" s="1"/>
  <c r="F172" i="22"/>
  <c r="G172" i="22" s="1"/>
  <c r="F171" i="22"/>
  <c r="G171" i="22" s="1"/>
  <c r="F170" i="22"/>
  <c r="G170" i="22" s="1"/>
  <c r="F169" i="22"/>
  <c r="G169" i="22" s="1"/>
  <c r="F168" i="22"/>
  <c r="G168" i="22" s="1"/>
  <c r="F167" i="22"/>
  <c r="G167" i="22" s="1"/>
  <c r="F166" i="22"/>
  <c r="G166" i="22" s="1"/>
  <c r="F165" i="22"/>
  <c r="G165" i="22" s="1"/>
  <c r="F164" i="22"/>
  <c r="G164" i="22" s="1"/>
  <c r="F163" i="22"/>
  <c r="G163" i="22" s="1"/>
  <c r="F162" i="22"/>
  <c r="G162" i="22" s="1"/>
  <c r="F161" i="22"/>
  <c r="G161" i="22" s="1"/>
  <c r="F160" i="22"/>
  <c r="G160" i="22" s="1"/>
  <c r="F159" i="22"/>
  <c r="G159" i="22" s="1"/>
  <c r="F158" i="22"/>
  <c r="G158" i="22" s="1"/>
  <c r="F157" i="22"/>
  <c r="G157" i="22" s="1"/>
  <c r="F156" i="22"/>
  <c r="G156" i="22" s="1"/>
  <c r="F155" i="22"/>
  <c r="G155" i="22" s="1"/>
  <c r="F154" i="22"/>
  <c r="G154" i="22" s="1"/>
  <c r="F153" i="22"/>
  <c r="G153" i="22" s="1"/>
  <c r="F152" i="22"/>
  <c r="G152" i="22" s="1"/>
  <c r="F151" i="22"/>
  <c r="G151" i="22" s="1"/>
  <c r="F150" i="22"/>
  <c r="G150" i="22" s="1"/>
  <c r="F149" i="22"/>
  <c r="G149" i="22" s="1"/>
  <c r="F148" i="22"/>
  <c r="G148" i="22" s="1"/>
  <c r="F147" i="22"/>
  <c r="G147" i="22" s="1"/>
  <c r="F146" i="22"/>
  <c r="G146" i="22" s="1"/>
  <c r="F145" i="22"/>
  <c r="G145" i="22" s="1"/>
  <c r="F144" i="22"/>
  <c r="G144" i="22" s="1"/>
  <c r="F143" i="22"/>
  <c r="G143" i="22" s="1"/>
  <c r="F142" i="22"/>
  <c r="G142" i="22" s="1"/>
  <c r="F141" i="22"/>
  <c r="G141" i="22" s="1"/>
  <c r="F140" i="22"/>
  <c r="G140" i="22" s="1"/>
  <c r="F139" i="22"/>
  <c r="G139" i="22" s="1"/>
  <c r="I173" i="3" s="1"/>
  <c r="I173" i="25" s="1"/>
  <c r="F138" i="22"/>
  <c r="G138" i="22" s="1"/>
  <c r="I172" i="3" s="1"/>
  <c r="I172" i="25" s="1"/>
  <c r="F137" i="22"/>
  <c r="G137" i="22" s="1"/>
  <c r="I171" i="3" s="1"/>
  <c r="I171" i="25" s="1"/>
  <c r="F136" i="22"/>
  <c r="G136" i="22" s="1"/>
  <c r="I170" i="3" s="1"/>
  <c r="I170" i="25" s="1"/>
  <c r="F135" i="22"/>
  <c r="G135" i="22" s="1"/>
  <c r="I154" i="3" s="1"/>
  <c r="I154" i="25" s="1"/>
  <c r="F134" i="22"/>
  <c r="G134" i="22" s="1"/>
  <c r="F133" i="22"/>
  <c r="G133" i="22" s="1"/>
  <c r="F132" i="22"/>
  <c r="G132" i="22" s="1"/>
  <c r="I151" i="3" s="1"/>
  <c r="I151" i="25" s="1"/>
  <c r="F131" i="22"/>
  <c r="G131" i="22" s="1"/>
  <c r="I150" i="3" s="1"/>
  <c r="I150" i="25" s="1"/>
  <c r="F130" i="22"/>
  <c r="G130" i="22" s="1"/>
  <c r="I138" i="3" s="1"/>
  <c r="I138" i="25" s="1"/>
  <c r="F129" i="22"/>
  <c r="G129" i="22" s="1"/>
  <c r="I137" i="3" s="1"/>
  <c r="I137" i="25" s="1"/>
  <c r="F128" i="22"/>
  <c r="G128" i="22" s="1"/>
  <c r="I136" i="3" s="1"/>
  <c r="I136" i="25" s="1"/>
  <c r="F127" i="22"/>
  <c r="G127" i="22" s="1"/>
  <c r="I135" i="3" s="1"/>
  <c r="I135" i="25" s="1"/>
  <c r="F126" i="22"/>
  <c r="G126" i="22" s="1"/>
  <c r="I134" i="3" s="1"/>
  <c r="I134" i="25" s="1"/>
  <c r="F125" i="22"/>
  <c r="G125" i="22" s="1"/>
  <c r="I133" i="3" s="1"/>
  <c r="I133" i="25" s="1"/>
  <c r="F124" i="22"/>
  <c r="G124" i="22" s="1"/>
  <c r="I132" i="3" s="1"/>
  <c r="I132" i="25" s="1"/>
  <c r="F123" i="22"/>
  <c r="G123" i="22" s="1"/>
  <c r="I131" i="3" s="1"/>
  <c r="I131" i="25" s="1"/>
  <c r="F122" i="22"/>
  <c r="G122" i="22" s="1"/>
  <c r="I149" i="3" s="1"/>
  <c r="I149" i="25" s="1"/>
  <c r="F121" i="22"/>
  <c r="G121" i="22" s="1"/>
  <c r="I148" i="3" s="1"/>
  <c r="I148" i="25" s="1"/>
  <c r="F120" i="22"/>
  <c r="G120" i="22" s="1"/>
  <c r="I147" i="3" s="1"/>
  <c r="I147" i="25" s="1"/>
  <c r="F119" i="22"/>
  <c r="G119" i="22" s="1"/>
  <c r="I146" i="3" s="1"/>
  <c r="I146" i="25" s="1"/>
  <c r="F118" i="22"/>
  <c r="G118" i="22" s="1"/>
  <c r="I145" i="3" s="1"/>
  <c r="I145" i="25" s="1"/>
  <c r="F117" i="22"/>
  <c r="G117" i="22" s="1"/>
  <c r="I144" i="3" s="1"/>
  <c r="I144" i="25" s="1"/>
  <c r="F116" i="22"/>
  <c r="G116" i="22" s="1"/>
  <c r="I143" i="3" s="1"/>
  <c r="I143" i="25" s="1"/>
  <c r="F115" i="22"/>
  <c r="G115" i="22" s="1"/>
  <c r="F114" i="22"/>
  <c r="G114" i="22" s="1"/>
  <c r="I141" i="3" s="1"/>
  <c r="I141" i="25" s="1"/>
  <c r="F113" i="22"/>
  <c r="G113" i="22" s="1"/>
  <c r="I164" i="3" s="1"/>
  <c r="I164" i="25" s="1"/>
  <c r="F112" i="22"/>
  <c r="G112" i="22" s="1"/>
  <c r="F111" i="22"/>
  <c r="G111" i="22" s="1"/>
  <c r="I163" i="3" s="1"/>
  <c r="I165" i="3" s="1"/>
  <c r="F110" i="22"/>
  <c r="G110" i="22" s="1"/>
  <c r="I158" i="3" s="1"/>
  <c r="I158" i="25" s="1"/>
  <c r="F109" i="22"/>
  <c r="G109" i="22" s="1"/>
  <c r="I157" i="3" s="1"/>
  <c r="I157" i="25" s="1"/>
  <c r="F108" i="22"/>
  <c r="G108" i="22" s="1"/>
  <c r="I130" i="3" s="1"/>
  <c r="I130" i="25" s="1"/>
  <c r="F107" i="22"/>
  <c r="G107" i="22" s="1"/>
  <c r="I114" i="3" s="1"/>
  <c r="I114" i="25" s="1"/>
  <c r="F106" i="22"/>
  <c r="G106" i="22" s="1"/>
  <c r="I113" i="3" s="1"/>
  <c r="I113" i="25" s="1"/>
  <c r="F105" i="22"/>
  <c r="G105" i="22" s="1"/>
  <c r="I112" i="3" s="1"/>
  <c r="I112" i="25" s="1"/>
  <c r="F104" i="22"/>
  <c r="G104" i="22" s="1"/>
  <c r="I111" i="3" s="1"/>
  <c r="F103" i="22"/>
  <c r="G103" i="22" s="1"/>
  <c r="F102" i="22"/>
  <c r="G102" i="22" s="1"/>
  <c r="F101" i="22"/>
  <c r="G101" i="22" s="1"/>
  <c r="F100" i="22"/>
  <c r="G100" i="22" s="1"/>
  <c r="I105" i="3" s="1"/>
  <c r="I105" i="25" s="1"/>
  <c r="F99" i="22"/>
  <c r="G99" i="22" s="1"/>
  <c r="I104" i="3" s="1"/>
  <c r="I104" i="25" s="1"/>
  <c r="F98" i="22"/>
  <c r="G98" i="22" s="1"/>
  <c r="I103" i="3" s="1"/>
  <c r="I103" i="25" s="1"/>
  <c r="F97" i="22"/>
  <c r="G97" i="22" s="1"/>
  <c r="I102" i="3" s="1"/>
  <c r="I102" i="25" s="1"/>
  <c r="F96" i="22"/>
  <c r="G96" i="22" s="1"/>
  <c r="I97" i="3" s="1"/>
  <c r="I97" i="25" s="1"/>
  <c r="F95" i="22"/>
  <c r="G95" i="22" s="1"/>
  <c r="I96" i="3" s="1"/>
  <c r="I96" i="25" s="1"/>
  <c r="F94" i="22"/>
  <c r="G94" i="22" s="1"/>
  <c r="I95" i="3" s="1"/>
  <c r="I95" i="25" s="1"/>
  <c r="F93" i="22"/>
  <c r="G93" i="22" s="1"/>
  <c r="I94" i="3" s="1"/>
  <c r="I94" i="25" s="1"/>
  <c r="F92" i="22"/>
  <c r="G92" i="22" s="1"/>
  <c r="I93" i="3" s="1"/>
  <c r="I93" i="25" s="1"/>
  <c r="F91" i="22"/>
  <c r="G91" i="22" s="1"/>
  <c r="I92" i="3" s="1"/>
  <c r="I92" i="25" s="1"/>
  <c r="F90" i="22"/>
  <c r="G90" i="22" s="1"/>
  <c r="I91" i="3" s="1"/>
  <c r="I91" i="25" s="1"/>
  <c r="F89" i="22"/>
  <c r="G89" i="22" s="1"/>
  <c r="I90" i="3" s="1"/>
  <c r="I90" i="25" s="1"/>
  <c r="F88" i="22"/>
  <c r="G88" i="22" s="1"/>
  <c r="I89" i="3" s="1"/>
  <c r="I89" i="25" s="1"/>
  <c r="F87" i="22"/>
  <c r="G87" i="22" s="1"/>
  <c r="I88" i="3" s="1"/>
  <c r="I88" i="25" s="1"/>
  <c r="F86" i="22"/>
  <c r="G86" i="22" s="1"/>
  <c r="I87" i="3" s="1"/>
  <c r="I87" i="25" s="1"/>
  <c r="F85" i="22"/>
  <c r="G85" i="22" s="1"/>
  <c r="I86" i="3" s="1"/>
  <c r="I86" i="25" s="1"/>
  <c r="F84" i="22"/>
  <c r="G84" i="22" s="1"/>
  <c r="I85" i="3" s="1"/>
  <c r="I85" i="25" s="1"/>
  <c r="F83" i="22"/>
  <c r="G83" i="22" s="1"/>
  <c r="I84" i="3" s="1"/>
  <c r="I84" i="25" s="1"/>
  <c r="F82" i="22"/>
  <c r="G82" i="22" s="1"/>
  <c r="I83" i="3" s="1"/>
  <c r="I83" i="25" s="1"/>
  <c r="F81" i="22"/>
  <c r="G81" i="22" s="1"/>
  <c r="I82" i="3" s="1"/>
  <c r="I82" i="25" s="1"/>
  <c r="F80" i="22"/>
  <c r="G80" i="22" s="1"/>
  <c r="I81" i="3" s="1"/>
  <c r="I81" i="25" s="1"/>
  <c r="F79" i="22"/>
  <c r="G79" i="22" s="1"/>
  <c r="F78" i="22"/>
  <c r="G78" i="22" s="1"/>
  <c r="F77" i="22"/>
  <c r="G77" i="22" s="1"/>
  <c r="F76" i="22"/>
  <c r="G76" i="22" s="1"/>
  <c r="I77" i="3" s="1"/>
  <c r="I77" i="25" s="1"/>
  <c r="F75" i="22"/>
  <c r="G75" i="22" s="1"/>
  <c r="I73" i="3" s="1"/>
  <c r="I73" i="25" s="1"/>
  <c r="F74" i="22"/>
  <c r="G74" i="22" s="1"/>
  <c r="I72" i="3" s="1"/>
  <c r="I72" i="25" s="1"/>
  <c r="F73" i="22"/>
  <c r="G73" i="22" s="1"/>
  <c r="I71" i="3" s="1"/>
  <c r="I71" i="25" s="1"/>
  <c r="F72" i="22"/>
  <c r="G72" i="22" s="1"/>
  <c r="I70" i="3" s="1"/>
  <c r="I70" i="25" s="1"/>
  <c r="F71" i="22"/>
  <c r="G71" i="22" s="1"/>
  <c r="I69" i="3" s="1"/>
  <c r="I69" i="25" s="1"/>
  <c r="F70" i="22"/>
  <c r="G70" i="22" s="1"/>
  <c r="I68" i="3" s="1"/>
  <c r="I68" i="25" s="1"/>
  <c r="F69" i="22"/>
  <c r="G69" i="22" s="1"/>
  <c r="F68" i="22"/>
  <c r="G68" i="22" s="1"/>
  <c r="F67" i="22"/>
  <c r="G67" i="22" s="1"/>
  <c r="I65" i="3" s="1"/>
  <c r="F66" i="22"/>
  <c r="G66" i="22" s="1"/>
  <c r="I64" i="3" s="1"/>
  <c r="I64" i="25" s="1"/>
  <c r="F65" i="22"/>
  <c r="G65" i="22" s="1"/>
  <c r="I59" i="3" s="1"/>
  <c r="I59" i="25" s="1"/>
  <c r="F64" i="22"/>
  <c r="G64" i="22" s="1"/>
  <c r="I58" i="3" s="1"/>
  <c r="I58" i="25" s="1"/>
  <c r="F63" i="22"/>
  <c r="G63" i="22" s="1"/>
  <c r="I57" i="3" s="1"/>
  <c r="I57" i="25" s="1"/>
  <c r="F62" i="22"/>
  <c r="G62" i="22" s="1"/>
  <c r="I56" i="3" s="1"/>
  <c r="I56" i="25" s="1"/>
  <c r="F61" i="22"/>
  <c r="G61" i="22" s="1"/>
  <c r="I55" i="3" s="1"/>
  <c r="I55" i="25" s="1"/>
  <c r="F60" i="22"/>
  <c r="G60" i="22" s="1"/>
  <c r="I54" i="3" s="1"/>
  <c r="I54" i="25" s="1"/>
  <c r="F59" i="22"/>
  <c r="G59" i="22" s="1"/>
  <c r="I53" i="3" s="1"/>
  <c r="I53" i="25" s="1"/>
  <c r="F58" i="22"/>
  <c r="G58" i="22" s="1"/>
  <c r="I52" i="3" s="1"/>
  <c r="I52" i="25" s="1"/>
  <c r="F57" i="22"/>
  <c r="G57" i="22" s="1"/>
  <c r="I51" i="3" s="1"/>
  <c r="I51" i="25" s="1"/>
  <c r="F56" i="22"/>
  <c r="G56" i="22" s="1"/>
  <c r="F55" i="22"/>
  <c r="G55" i="22" s="1"/>
  <c r="F54" i="22"/>
  <c r="G54" i="22" s="1"/>
  <c r="F53" i="22"/>
  <c r="G53" i="22" s="1"/>
  <c r="I47" i="3" s="1"/>
  <c r="I47" i="25" s="1"/>
  <c r="F52" i="22"/>
  <c r="G52" i="22" s="1"/>
  <c r="I46" i="3" s="1"/>
  <c r="I46" i="25" s="1"/>
  <c r="F51" i="22"/>
  <c r="G51" i="22" s="1"/>
  <c r="I45" i="3" s="1"/>
  <c r="I45" i="25" s="1"/>
  <c r="F50" i="22"/>
  <c r="G50" i="22" s="1"/>
  <c r="I44" i="3" s="1"/>
  <c r="I44" i="25" s="1"/>
  <c r="F49" i="22"/>
  <c r="G49" i="22" s="1"/>
  <c r="I43" i="3" s="1"/>
  <c r="I43" i="25" s="1"/>
  <c r="F48" i="22"/>
  <c r="G48" i="22" s="1"/>
  <c r="I42" i="3" s="1"/>
  <c r="I42" i="25" s="1"/>
  <c r="F47" i="22"/>
  <c r="G47" i="22" s="1"/>
  <c r="I41" i="3" s="1"/>
  <c r="I41" i="25" s="1"/>
  <c r="F46" i="22"/>
  <c r="G46" i="22" s="1"/>
  <c r="I40" i="3" s="1"/>
  <c r="I40" i="25" s="1"/>
  <c r="F45" i="22"/>
  <c r="G45" i="22" s="1"/>
  <c r="F44" i="22"/>
  <c r="G44" i="22" s="1"/>
  <c r="I38" i="3" s="1"/>
  <c r="I38" i="25" s="1"/>
  <c r="F43" i="22"/>
  <c r="G43" i="22" s="1"/>
  <c r="I37" i="3" s="1"/>
  <c r="I37" i="25" s="1"/>
  <c r="F42" i="22"/>
  <c r="G42" i="22" s="1"/>
  <c r="I36" i="3" s="1"/>
  <c r="I36" i="25" s="1"/>
  <c r="F41" i="22"/>
  <c r="G41" i="22" s="1"/>
  <c r="I35" i="3" s="1"/>
  <c r="I35" i="25" s="1"/>
  <c r="F40" i="22"/>
  <c r="G40" i="22" s="1"/>
  <c r="I34" i="3" s="1"/>
  <c r="I34" i="25" s="1"/>
  <c r="F39" i="22"/>
  <c r="G39" i="22" s="1"/>
  <c r="I33" i="3" s="1"/>
  <c r="I33" i="25" s="1"/>
  <c r="F38" i="22"/>
  <c r="G38" i="22" s="1"/>
  <c r="I32" i="3" s="1"/>
  <c r="I32" i="25" s="1"/>
  <c r="F37" i="22"/>
  <c r="G37" i="22" s="1"/>
  <c r="I31" i="3" s="1"/>
  <c r="I31" i="25" s="1"/>
  <c r="F36" i="22"/>
  <c r="G36" i="22" s="1"/>
  <c r="I30" i="3" s="1"/>
  <c r="I30" i="25" s="1"/>
  <c r="F35" i="22"/>
  <c r="G35" i="22" s="1"/>
  <c r="I29" i="3" s="1"/>
  <c r="I29" i="25" s="1"/>
  <c r="F34" i="22"/>
  <c r="G34" i="22" s="1"/>
  <c r="I28" i="3" s="1"/>
  <c r="I28" i="25" s="1"/>
  <c r="F33" i="22"/>
  <c r="G33" i="22" s="1"/>
  <c r="I27" i="3" s="1"/>
  <c r="I27" i="25" s="1"/>
  <c r="F32" i="22"/>
  <c r="G32" i="22" s="1"/>
  <c r="F31" i="22"/>
  <c r="G31" i="22" s="1"/>
  <c r="F30" i="22"/>
  <c r="G30" i="22" s="1"/>
  <c r="F29" i="22"/>
  <c r="G29" i="22" s="1"/>
  <c r="I23" i="3" s="1"/>
  <c r="I23" i="25" s="1"/>
  <c r="F28" i="22"/>
  <c r="G28" i="22" s="1"/>
  <c r="I22" i="3" s="1"/>
  <c r="I22" i="25" s="1"/>
  <c r="F27" i="22"/>
  <c r="G27" i="22" s="1"/>
  <c r="I20" i="3" s="1"/>
  <c r="I20" i="25" s="1"/>
  <c r="F26" i="22"/>
  <c r="G26" i="22" s="1"/>
  <c r="I19" i="3" s="1"/>
  <c r="I19" i="25" s="1"/>
  <c r="F25" i="22"/>
  <c r="G25" i="22" s="1"/>
  <c r="I18" i="3" s="1"/>
  <c r="I18" i="25" s="1"/>
  <c r="F24" i="22"/>
  <c r="G24" i="22" s="1"/>
  <c r="I17" i="3" s="1"/>
  <c r="I17" i="25" s="1"/>
  <c r="F23" i="22"/>
  <c r="G23" i="22" s="1"/>
  <c r="I16" i="3" s="1"/>
  <c r="I16" i="25" s="1"/>
  <c r="F22" i="22"/>
  <c r="G22" i="22" s="1"/>
  <c r="I15" i="3" s="1"/>
  <c r="I15" i="25" s="1"/>
  <c r="F21" i="22"/>
  <c r="G21" i="22" s="1"/>
  <c r="F20" i="22"/>
  <c r="G20" i="22" s="1"/>
  <c r="I13" i="3" s="1"/>
  <c r="I13" i="25" s="1"/>
  <c r="F19" i="22"/>
  <c r="G19" i="22" s="1"/>
  <c r="I12" i="3" s="1"/>
  <c r="I12" i="25" s="1"/>
  <c r="F18" i="22"/>
  <c r="G18" i="22" s="1"/>
  <c r="I11" i="3" s="1"/>
  <c r="I11" i="25" s="1"/>
  <c r="F17" i="22"/>
  <c r="G17" i="22" s="1"/>
  <c r="I10" i="3" s="1"/>
  <c r="I10" i="25" s="1"/>
  <c r="H9" i="26" l="1"/>
  <c r="E230" i="22"/>
  <c r="J9" i="13"/>
  <c r="J37" i="4"/>
  <c r="H36" i="26"/>
  <c r="I36" i="26" s="1"/>
  <c r="H32" i="26"/>
  <c r="J117" i="4"/>
  <c r="H24" i="26"/>
  <c r="H26" i="26"/>
  <c r="I26" i="26" s="1"/>
  <c r="F229" i="22"/>
  <c r="I116" i="3"/>
  <c r="I111" i="25"/>
  <c r="I116" i="25" s="1"/>
  <c r="I139" i="25"/>
  <c r="I98" i="25"/>
  <c r="I109" i="25"/>
  <c r="J12" i="4"/>
  <c r="H34" i="26"/>
  <c r="H30" i="26"/>
  <c r="I163" i="25"/>
  <c r="I165" i="25" s="1"/>
  <c r="H33" i="26"/>
  <c r="H29" i="26"/>
  <c r="I10" i="26"/>
  <c r="I32" i="26"/>
  <c r="I74" i="3"/>
  <c r="H25" i="26"/>
  <c r="H35" i="26"/>
  <c r="H31" i="26"/>
  <c r="H28" i="26"/>
  <c r="H27" i="26"/>
  <c r="I9" i="26"/>
  <c r="H12" i="26"/>
  <c r="H20" i="26" s="1"/>
  <c r="I11" i="26"/>
  <c r="I65" i="25"/>
  <c r="I74" i="25" s="1"/>
  <c r="I155" i="25"/>
  <c r="H155" i="25"/>
  <c r="H117" i="25"/>
  <c r="H61" i="25"/>
  <c r="H99" i="25" s="1"/>
  <c r="H161" i="25"/>
  <c r="H167" i="25"/>
  <c r="I109" i="3"/>
  <c r="I139" i="3"/>
  <c r="I155" i="3"/>
  <c r="I98" i="3"/>
  <c r="E236" i="22"/>
  <c r="G234" i="22"/>
  <c r="G235" i="22"/>
  <c r="G233" i="22"/>
  <c r="G236" i="22"/>
  <c r="C237" i="22"/>
  <c r="G16" i="22"/>
  <c r="I9" i="3" s="1"/>
  <c r="I9" i="25" s="1"/>
  <c r="I21" i="25" s="1"/>
  <c r="I61" i="25" s="1"/>
  <c r="I161" i="25" l="1"/>
  <c r="I167" i="25" s="1"/>
  <c r="I117" i="3"/>
  <c r="I24" i="26"/>
  <c r="I117" i="25"/>
  <c r="I21" i="3"/>
  <c r="I61" i="3" s="1"/>
  <c r="I99" i="3" s="1"/>
  <c r="I161" i="3"/>
  <c r="I167" i="3" s="1"/>
  <c r="I99" i="25"/>
  <c r="I28" i="26"/>
  <c r="I31" i="26"/>
  <c r="H37" i="26"/>
  <c r="H39" i="26" s="1"/>
  <c r="H41" i="26" s="1"/>
  <c r="I12" i="26"/>
  <c r="I20" i="26" s="1"/>
  <c r="I34" i="26"/>
  <c r="I27" i="26"/>
  <c r="I29" i="26"/>
  <c r="I35" i="26"/>
  <c r="I33" i="26"/>
  <c r="I25" i="26"/>
  <c r="I30" i="26"/>
  <c r="H126" i="25"/>
  <c r="G232" i="22"/>
  <c r="G237" i="22" s="1"/>
  <c r="G229" i="22"/>
  <c r="I126" i="25" l="1"/>
  <c r="I126" i="3"/>
  <c r="I37" i="26"/>
  <c r="I41" i="26" s="1"/>
  <c r="G236" i="21"/>
  <c r="H9" i="3"/>
  <c r="H174" i="3" l="1"/>
  <c r="G181" i="3"/>
  <c r="M121" i="4"/>
  <c r="N121" i="4"/>
  <c r="O121" i="4"/>
  <c r="P121" i="4"/>
  <c r="Q121" i="4"/>
  <c r="R121" i="4"/>
  <c r="S121" i="4"/>
  <c r="T121" i="4"/>
  <c r="L104" i="4"/>
  <c r="L119" i="4" s="1"/>
  <c r="L121" i="4" s="1"/>
  <c r="M104" i="4"/>
  <c r="M119" i="4" s="1"/>
  <c r="N104" i="4"/>
  <c r="O104" i="4"/>
  <c r="O119" i="4" s="1"/>
  <c r="P104" i="4"/>
  <c r="Q104" i="4"/>
  <c r="R104" i="4"/>
  <c r="S104" i="4"/>
  <c r="T104" i="4"/>
  <c r="J102" i="4"/>
  <c r="K102" i="4"/>
  <c r="M102" i="4"/>
  <c r="N102" i="4"/>
  <c r="O102" i="4"/>
  <c r="P102" i="4"/>
  <c r="Q102" i="4"/>
  <c r="R102" i="4"/>
  <c r="S102" i="4"/>
  <c r="T102" i="4"/>
  <c r="N119" i="4"/>
  <c r="M117" i="4"/>
  <c r="N117" i="4"/>
  <c r="O117" i="4"/>
  <c r="P117" i="4"/>
  <c r="Q117" i="4"/>
  <c r="R117" i="4"/>
  <c r="S117" i="4"/>
  <c r="T117" i="4"/>
  <c r="J25" i="4"/>
  <c r="K25" i="4"/>
  <c r="M25" i="4"/>
  <c r="N25" i="4"/>
  <c r="O25" i="4"/>
  <c r="P25" i="4"/>
  <c r="Q25" i="4"/>
  <c r="R25" i="4"/>
  <c r="S25" i="4"/>
  <c r="T25" i="4"/>
  <c r="I117" i="4"/>
  <c r="F211" i="21"/>
  <c r="G211" i="21"/>
  <c r="K104" i="4" l="1"/>
  <c r="K119" i="4" s="1"/>
  <c r="K121" i="4" s="1"/>
  <c r="I174" i="3"/>
  <c r="J104" i="4"/>
  <c r="J119" i="4" s="1"/>
  <c r="J121" i="4" s="1"/>
  <c r="I87" i="4" l="1"/>
  <c r="C232" i="21" l="1"/>
  <c r="D450" i="21" l="1"/>
  <c r="E449" i="21"/>
  <c r="E448" i="21"/>
  <c r="E447" i="21"/>
  <c r="E446" i="21"/>
  <c r="E445" i="21"/>
  <c r="E444" i="21"/>
  <c r="E443" i="21"/>
  <c r="E442" i="21"/>
  <c r="E441" i="21"/>
  <c r="E440" i="21"/>
  <c r="E439" i="21"/>
  <c r="E438" i="21"/>
  <c r="E437" i="21"/>
  <c r="E436" i="21"/>
  <c r="E435" i="21"/>
  <c r="E434" i="21"/>
  <c r="E433" i="21"/>
  <c r="E432" i="21"/>
  <c r="E431" i="21"/>
  <c r="E430" i="21"/>
  <c r="E429" i="21"/>
  <c r="E428" i="21"/>
  <c r="E427" i="21"/>
  <c r="E426" i="21"/>
  <c r="E425" i="21"/>
  <c r="E424" i="21"/>
  <c r="E423" i="21"/>
  <c r="E422" i="21"/>
  <c r="E421" i="21"/>
  <c r="E420" i="21"/>
  <c r="E419" i="21"/>
  <c r="E418" i="21"/>
  <c r="E417" i="21"/>
  <c r="E416" i="21"/>
  <c r="E415" i="21"/>
  <c r="E414" i="21"/>
  <c r="E413" i="21"/>
  <c r="E412" i="21"/>
  <c r="E411" i="21"/>
  <c r="E410" i="21"/>
  <c r="E409" i="21"/>
  <c r="E408" i="21"/>
  <c r="E407" i="21"/>
  <c r="E406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E393" i="21"/>
  <c r="E392" i="21"/>
  <c r="E391" i="21"/>
  <c r="E390" i="21"/>
  <c r="E389" i="21"/>
  <c r="E388" i="21"/>
  <c r="E387" i="21"/>
  <c r="E386" i="21"/>
  <c r="E385" i="21"/>
  <c r="E384" i="21"/>
  <c r="E383" i="21"/>
  <c r="E382" i="21"/>
  <c r="E381" i="21"/>
  <c r="E380" i="21"/>
  <c r="E379" i="21"/>
  <c r="E378" i="21"/>
  <c r="E377" i="21"/>
  <c r="E376" i="21"/>
  <c r="E375" i="21"/>
  <c r="E374" i="21"/>
  <c r="E373" i="21"/>
  <c r="E372" i="21"/>
  <c r="E371" i="21"/>
  <c r="E370" i="21"/>
  <c r="E369" i="21"/>
  <c r="E368" i="21"/>
  <c r="E367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C236" i="21"/>
  <c r="E235" i="21"/>
  <c r="D235" i="21"/>
  <c r="C235" i="21"/>
  <c r="E234" i="21"/>
  <c r="D234" i="21"/>
  <c r="C234" i="21"/>
  <c r="C233" i="21"/>
  <c r="E229" i="21"/>
  <c r="D229" i="21"/>
  <c r="C229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0" i="21"/>
  <c r="G210" i="21" s="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G140" i="21" s="1"/>
  <c r="F139" i="21"/>
  <c r="G139" i="21" s="1"/>
  <c r="H173" i="3" s="1"/>
  <c r="F138" i="21"/>
  <c r="G138" i="21" s="1"/>
  <c r="H172" i="3" s="1"/>
  <c r="F137" i="21"/>
  <c r="G137" i="21" s="1"/>
  <c r="H171" i="3" s="1"/>
  <c r="F136" i="21"/>
  <c r="G136" i="21" s="1"/>
  <c r="H170" i="3" s="1"/>
  <c r="F135" i="21"/>
  <c r="G135" i="21" s="1"/>
  <c r="H154" i="3" s="1"/>
  <c r="F134" i="21"/>
  <c r="G134" i="21" s="1"/>
  <c r="H153" i="3" s="1"/>
  <c r="F133" i="21"/>
  <c r="G133" i="21" s="1"/>
  <c r="H152" i="3" s="1"/>
  <c r="F132" i="21"/>
  <c r="G132" i="21" s="1"/>
  <c r="H151" i="3" s="1"/>
  <c r="F131" i="21"/>
  <c r="G131" i="21" s="1"/>
  <c r="H150" i="3" s="1"/>
  <c r="F130" i="21"/>
  <c r="G130" i="21" s="1"/>
  <c r="H138" i="3" s="1"/>
  <c r="F129" i="21"/>
  <c r="G129" i="21" s="1"/>
  <c r="H137" i="3" s="1"/>
  <c r="F128" i="21"/>
  <c r="G128" i="21" s="1"/>
  <c r="H136" i="3" s="1"/>
  <c r="F127" i="21"/>
  <c r="G127" i="21" s="1"/>
  <c r="H135" i="3" s="1"/>
  <c r="F126" i="21"/>
  <c r="G126" i="21" s="1"/>
  <c r="H134" i="3" s="1"/>
  <c r="F125" i="21"/>
  <c r="G125" i="21" s="1"/>
  <c r="H133" i="3" s="1"/>
  <c r="F124" i="21"/>
  <c r="G124" i="21" s="1"/>
  <c r="H132" i="3" s="1"/>
  <c r="F123" i="21"/>
  <c r="G123" i="21" s="1"/>
  <c r="H131" i="3" s="1"/>
  <c r="F122" i="21"/>
  <c r="G122" i="21" s="1"/>
  <c r="H149" i="3" s="1"/>
  <c r="F121" i="21"/>
  <c r="G121" i="21" s="1"/>
  <c r="H148" i="3" s="1"/>
  <c r="F120" i="21"/>
  <c r="G120" i="21" s="1"/>
  <c r="H147" i="3" s="1"/>
  <c r="F119" i="21"/>
  <c r="G119" i="21" s="1"/>
  <c r="H146" i="3" s="1"/>
  <c r="F118" i="21"/>
  <c r="G118" i="21" s="1"/>
  <c r="H145" i="3" s="1"/>
  <c r="F117" i="21"/>
  <c r="G117" i="21" s="1"/>
  <c r="H144" i="3" s="1"/>
  <c r="F116" i="21"/>
  <c r="G116" i="21" s="1"/>
  <c r="H143" i="3" s="1"/>
  <c r="F115" i="21"/>
  <c r="G115" i="21" s="1"/>
  <c r="H142" i="3" s="1"/>
  <c r="F114" i="21"/>
  <c r="G114" i="21" s="1"/>
  <c r="H141" i="3" s="1"/>
  <c r="F113" i="21"/>
  <c r="G113" i="21" s="1"/>
  <c r="H164" i="3" s="1"/>
  <c r="F112" i="21"/>
  <c r="G112" i="21" s="1"/>
  <c r="H159" i="3" s="1"/>
  <c r="F111" i="21"/>
  <c r="G111" i="21" s="1"/>
  <c r="H163" i="3" s="1"/>
  <c r="H165" i="3" s="1"/>
  <c r="F110" i="21"/>
  <c r="G110" i="21" s="1"/>
  <c r="H158" i="3" s="1"/>
  <c r="F109" i="21"/>
  <c r="G109" i="21" s="1"/>
  <c r="H157" i="3" s="1"/>
  <c r="F108" i="21"/>
  <c r="G108" i="21" s="1"/>
  <c r="H130" i="3" s="1"/>
  <c r="F107" i="21"/>
  <c r="G107" i="21" s="1"/>
  <c r="H114" i="3" s="1"/>
  <c r="F106" i="21"/>
  <c r="G106" i="21" s="1"/>
  <c r="H113" i="3" s="1"/>
  <c r="F105" i="21"/>
  <c r="G105" i="21" s="1"/>
  <c r="H112" i="3" s="1"/>
  <c r="F104" i="21"/>
  <c r="G104" i="21" s="1"/>
  <c r="H111" i="3" s="1"/>
  <c r="F103" i="21"/>
  <c r="G103" i="21" s="1"/>
  <c r="H108" i="3" s="1"/>
  <c r="F102" i="21"/>
  <c r="G102" i="21" s="1"/>
  <c r="H107" i="3" s="1"/>
  <c r="F101" i="21"/>
  <c r="G101" i="21" s="1"/>
  <c r="H106" i="3" s="1"/>
  <c r="F100" i="21"/>
  <c r="G100" i="21" s="1"/>
  <c r="H105" i="3" s="1"/>
  <c r="F99" i="21"/>
  <c r="G99" i="21" s="1"/>
  <c r="H104" i="3" s="1"/>
  <c r="F98" i="21"/>
  <c r="G98" i="21" s="1"/>
  <c r="H103" i="3" s="1"/>
  <c r="F97" i="21"/>
  <c r="G97" i="21" s="1"/>
  <c r="H102" i="3" s="1"/>
  <c r="F96" i="21"/>
  <c r="G96" i="21" s="1"/>
  <c r="H97" i="3" s="1"/>
  <c r="F95" i="21"/>
  <c r="G95" i="21" s="1"/>
  <c r="H96" i="3" s="1"/>
  <c r="F94" i="21"/>
  <c r="G94" i="21" s="1"/>
  <c r="H95" i="3" s="1"/>
  <c r="F93" i="21"/>
  <c r="G93" i="21" s="1"/>
  <c r="H94" i="3" s="1"/>
  <c r="F92" i="21"/>
  <c r="G92" i="21" s="1"/>
  <c r="H93" i="3" s="1"/>
  <c r="F91" i="21"/>
  <c r="G91" i="21" s="1"/>
  <c r="H92" i="3" s="1"/>
  <c r="F90" i="21"/>
  <c r="G90" i="21" s="1"/>
  <c r="H91" i="3" s="1"/>
  <c r="F89" i="21"/>
  <c r="G89" i="21" s="1"/>
  <c r="H90" i="3" s="1"/>
  <c r="F88" i="21"/>
  <c r="G88" i="21" s="1"/>
  <c r="H89" i="3" s="1"/>
  <c r="F87" i="21"/>
  <c r="G87" i="21" s="1"/>
  <c r="H88" i="3" s="1"/>
  <c r="F86" i="21"/>
  <c r="G86" i="21" s="1"/>
  <c r="H87" i="3" s="1"/>
  <c r="F85" i="21"/>
  <c r="G85" i="21" s="1"/>
  <c r="H86" i="3" s="1"/>
  <c r="F84" i="21"/>
  <c r="G84" i="21" s="1"/>
  <c r="H85" i="3" s="1"/>
  <c r="F83" i="21"/>
  <c r="G83" i="21" s="1"/>
  <c r="H84" i="3" s="1"/>
  <c r="F82" i="21"/>
  <c r="G82" i="21" s="1"/>
  <c r="H83" i="3" s="1"/>
  <c r="F81" i="21"/>
  <c r="G81" i="21" s="1"/>
  <c r="H82" i="3" s="1"/>
  <c r="F80" i="21"/>
  <c r="G80" i="21" s="1"/>
  <c r="H81" i="3" s="1"/>
  <c r="F79" i="21"/>
  <c r="G79" i="21" s="1"/>
  <c r="H80" i="3" s="1"/>
  <c r="F78" i="21"/>
  <c r="G78" i="21" s="1"/>
  <c r="H79" i="3" s="1"/>
  <c r="F77" i="21"/>
  <c r="G77" i="21" s="1"/>
  <c r="H78" i="3" s="1"/>
  <c r="F76" i="21"/>
  <c r="G76" i="21" s="1"/>
  <c r="H77" i="3" s="1"/>
  <c r="F75" i="21"/>
  <c r="G75" i="21" s="1"/>
  <c r="H73" i="3" s="1"/>
  <c r="F74" i="21"/>
  <c r="G74" i="21" s="1"/>
  <c r="H72" i="3" s="1"/>
  <c r="F73" i="21"/>
  <c r="G73" i="21" s="1"/>
  <c r="H71" i="3" s="1"/>
  <c r="F72" i="21"/>
  <c r="G72" i="21" s="1"/>
  <c r="H70" i="3" s="1"/>
  <c r="F71" i="21"/>
  <c r="G71" i="21" s="1"/>
  <c r="H69" i="3" s="1"/>
  <c r="F70" i="21"/>
  <c r="G70" i="21" s="1"/>
  <c r="H68" i="3" s="1"/>
  <c r="F69" i="21"/>
  <c r="G69" i="21" s="1"/>
  <c r="H67" i="3" s="1"/>
  <c r="F68" i="21"/>
  <c r="G68" i="21" s="1"/>
  <c r="H66" i="3" s="1"/>
  <c r="F67" i="21"/>
  <c r="G67" i="21" s="1"/>
  <c r="H65" i="3" s="1"/>
  <c r="F66" i="21"/>
  <c r="G66" i="21" s="1"/>
  <c r="H64" i="3" s="1"/>
  <c r="F65" i="21"/>
  <c r="G65" i="21" s="1"/>
  <c r="H59" i="3" s="1"/>
  <c r="F64" i="21"/>
  <c r="G64" i="21" s="1"/>
  <c r="H58" i="3" s="1"/>
  <c r="F63" i="21"/>
  <c r="G63" i="21" s="1"/>
  <c r="H57" i="3" s="1"/>
  <c r="F62" i="21"/>
  <c r="G62" i="21" s="1"/>
  <c r="H56" i="3" s="1"/>
  <c r="F61" i="21"/>
  <c r="G61" i="21" s="1"/>
  <c r="H55" i="3" s="1"/>
  <c r="F60" i="21"/>
  <c r="G60" i="21" s="1"/>
  <c r="H54" i="3" s="1"/>
  <c r="F59" i="21"/>
  <c r="G59" i="21" s="1"/>
  <c r="H53" i="3" s="1"/>
  <c r="F58" i="21"/>
  <c r="G58" i="21" s="1"/>
  <c r="H52" i="3" s="1"/>
  <c r="F57" i="21"/>
  <c r="G57" i="21" s="1"/>
  <c r="H51" i="3" s="1"/>
  <c r="F56" i="21"/>
  <c r="G56" i="21" s="1"/>
  <c r="H50" i="3" s="1"/>
  <c r="F55" i="21"/>
  <c r="G55" i="21" s="1"/>
  <c r="H49" i="3" s="1"/>
  <c r="F54" i="21"/>
  <c r="G54" i="21" s="1"/>
  <c r="H48" i="3" s="1"/>
  <c r="F53" i="21"/>
  <c r="G53" i="21" s="1"/>
  <c r="H47" i="3" s="1"/>
  <c r="F52" i="21"/>
  <c r="G52" i="21" s="1"/>
  <c r="H46" i="3" s="1"/>
  <c r="F51" i="21"/>
  <c r="G51" i="21" s="1"/>
  <c r="H45" i="3" s="1"/>
  <c r="F50" i="21"/>
  <c r="G50" i="21" s="1"/>
  <c r="H44" i="3" s="1"/>
  <c r="F49" i="21"/>
  <c r="G49" i="21" s="1"/>
  <c r="H43" i="3" s="1"/>
  <c r="F48" i="21"/>
  <c r="G48" i="21" s="1"/>
  <c r="H42" i="3" s="1"/>
  <c r="F47" i="21"/>
  <c r="G47" i="21" s="1"/>
  <c r="H41" i="3" s="1"/>
  <c r="F46" i="21"/>
  <c r="G46" i="21" s="1"/>
  <c r="H40" i="3" s="1"/>
  <c r="F45" i="21"/>
  <c r="G45" i="21" s="1"/>
  <c r="H39" i="3" s="1"/>
  <c r="F44" i="21"/>
  <c r="G44" i="21" s="1"/>
  <c r="H38" i="3" s="1"/>
  <c r="F43" i="21"/>
  <c r="G43" i="21" s="1"/>
  <c r="H37" i="3" s="1"/>
  <c r="F42" i="21"/>
  <c r="G42" i="21" s="1"/>
  <c r="H36" i="3" s="1"/>
  <c r="F41" i="21"/>
  <c r="G41" i="21" s="1"/>
  <c r="H35" i="3" s="1"/>
  <c r="F40" i="21"/>
  <c r="G40" i="21" s="1"/>
  <c r="H34" i="3" s="1"/>
  <c r="F39" i="21"/>
  <c r="G39" i="21" s="1"/>
  <c r="H33" i="3" s="1"/>
  <c r="F38" i="21"/>
  <c r="G38" i="21" s="1"/>
  <c r="H32" i="3" s="1"/>
  <c r="F37" i="21"/>
  <c r="G37" i="21" s="1"/>
  <c r="H31" i="3" s="1"/>
  <c r="F36" i="21"/>
  <c r="G36" i="21" s="1"/>
  <c r="H30" i="3" s="1"/>
  <c r="F35" i="21"/>
  <c r="G35" i="21" s="1"/>
  <c r="H29" i="3" s="1"/>
  <c r="F34" i="21"/>
  <c r="G34" i="21" s="1"/>
  <c r="H28" i="3" s="1"/>
  <c r="F33" i="21"/>
  <c r="G33" i="21" s="1"/>
  <c r="H27" i="3" s="1"/>
  <c r="F32" i="21"/>
  <c r="G32" i="21" s="1"/>
  <c r="H26" i="3" s="1"/>
  <c r="F31" i="21"/>
  <c r="G31" i="21" s="1"/>
  <c r="H25" i="3" s="1"/>
  <c r="F30" i="21"/>
  <c r="G30" i="21" s="1"/>
  <c r="H24" i="3" s="1"/>
  <c r="F29" i="21"/>
  <c r="G29" i="21" s="1"/>
  <c r="H23" i="3" s="1"/>
  <c r="F28" i="21"/>
  <c r="G28" i="21" s="1"/>
  <c r="H22" i="3" s="1"/>
  <c r="F27" i="21"/>
  <c r="G27" i="21" s="1"/>
  <c r="H20" i="3" s="1"/>
  <c r="F26" i="21"/>
  <c r="G26" i="21" s="1"/>
  <c r="H19" i="3" s="1"/>
  <c r="F25" i="21"/>
  <c r="G25" i="21" s="1"/>
  <c r="H18" i="3" s="1"/>
  <c r="F24" i="21"/>
  <c r="G24" i="21" s="1"/>
  <c r="H17" i="3" s="1"/>
  <c r="F23" i="21"/>
  <c r="G23" i="21" s="1"/>
  <c r="H16" i="3" s="1"/>
  <c r="F22" i="21"/>
  <c r="G22" i="21" s="1"/>
  <c r="H15" i="3" s="1"/>
  <c r="F21" i="21"/>
  <c r="G21" i="21" s="1"/>
  <c r="H14" i="3" s="1"/>
  <c r="F20" i="21"/>
  <c r="G20" i="21" s="1"/>
  <c r="H13" i="3" s="1"/>
  <c r="F19" i="21"/>
  <c r="G19" i="21" s="1"/>
  <c r="H12" i="3" s="1"/>
  <c r="F18" i="21"/>
  <c r="G18" i="21" s="1"/>
  <c r="H11" i="3" s="1"/>
  <c r="F17" i="21"/>
  <c r="F16" i="21"/>
  <c r="G16" i="21" s="1"/>
  <c r="U121" i="13"/>
  <c r="H109" i="3" l="1"/>
  <c r="H116" i="3"/>
  <c r="G146" i="21"/>
  <c r="I109" i="4"/>
  <c r="G158" i="21"/>
  <c r="I31" i="4"/>
  <c r="G170" i="21"/>
  <c r="I47" i="4"/>
  <c r="G182" i="21"/>
  <c r="I59" i="4"/>
  <c r="G194" i="21"/>
  <c r="I71" i="4"/>
  <c r="G206" i="21"/>
  <c r="I83" i="4"/>
  <c r="G219" i="21"/>
  <c r="I95" i="4"/>
  <c r="H98" i="3"/>
  <c r="G147" i="21"/>
  <c r="I110" i="4"/>
  <c r="G159" i="21"/>
  <c r="I32" i="4"/>
  <c r="G171" i="21"/>
  <c r="I48" i="4"/>
  <c r="G183" i="21"/>
  <c r="I60" i="4"/>
  <c r="G195" i="21"/>
  <c r="I72" i="4"/>
  <c r="G207" i="21"/>
  <c r="I84" i="4"/>
  <c r="G220" i="21"/>
  <c r="I96" i="4"/>
  <c r="G148" i="21"/>
  <c r="I111" i="4"/>
  <c r="G160" i="21"/>
  <c r="I33" i="4"/>
  <c r="G172" i="21"/>
  <c r="I49" i="4"/>
  <c r="G184" i="21"/>
  <c r="I61" i="4"/>
  <c r="G196" i="21"/>
  <c r="I73" i="4"/>
  <c r="G208" i="21"/>
  <c r="I85" i="4"/>
  <c r="G221" i="21"/>
  <c r="I97" i="4"/>
  <c r="H74" i="3"/>
  <c r="G149" i="21"/>
  <c r="I112" i="4"/>
  <c r="G161" i="21"/>
  <c r="I34" i="4"/>
  <c r="G173" i="21"/>
  <c r="I50" i="4"/>
  <c r="G185" i="21"/>
  <c r="I62" i="4"/>
  <c r="G197" i="21"/>
  <c r="I74" i="4"/>
  <c r="G209" i="21"/>
  <c r="I86" i="4"/>
  <c r="G222" i="21"/>
  <c r="I98" i="4"/>
  <c r="H155" i="3"/>
  <c r="G150" i="21"/>
  <c r="I113" i="4"/>
  <c r="G162" i="21"/>
  <c r="I35" i="4"/>
  <c r="G174" i="21"/>
  <c r="I51" i="4"/>
  <c r="G186" i="21"/>
  <c r="I63" i="4"/>
  <c r="G198" i="21"/>
  <c r="I75" i="4"/>
  <c r="G223" i="21"/>
  <c r="I99" i="4"/>
  <c r="G151" i="21"/>
  <c r="I114" i="4"/>
  <c r="G163" i="21"/>
  <c r="I36" i="4"/>
  <c r="G175" i="21"/>
  <c r="I52" i="4"/>
  <c r="G187" i="21"/>
  <c r="I64" i="4"/>
  <c r="G199" i="21"/>
  <c r="I76" i="4"/>
  <c r="G212" i="21"/>
  <c r="I88" i="4"/>
  <c r="G224" i="21"/>
  <c r="I100" i="4"/>
  <c r="H117" i="3"/>
  <c r="G152" i="21"/>
  <c r="I115" i="4"/>
  <c r="G164" i="21"/>
  <c r="I41" i="4"/>
  <c r="G176" i="21"/>
  <c r="I53" i="4"/>
  <c r="G188" i="21"/>
  <c r="I65" i="4"/>
  <c r="G200" i="21"/>
  <c r="I77" i="4"/>
  <c r="G213" i="21"/>
  <c r="I89" i="4"/>
  <c r="G141" i="21"/>
  <c r="I9" i="4"/>
  <c r="E9" i="26" s="1"/>
  <c r="G153" i="21"/>
  <c r="I116" i="4"/>
  <c r="G165" i="21"/>
  <c r="I42" i="4"/>
  <c r="G177" i="21"/>
  <c r="I54" i="4"/>
  <c r="G189" i="21"/>
  <c r="I66" i="4"/>
  <c r="G201" i="21"/>
  <c r="I78" i="4"/>
  <c r="G214" i="21"/>
  <c r="I90" i="4"/>
  <c r="G142" i="21"/>
  <c r="G235" i="21" s="1"/>
  <c r="I10" i="4"/>
  <c r="G154" i="21"/>
  <c r="I27" i="4"/>
  <c r="G166" i="21"/>
  <c r="I43" i="4"/>
  <c r="G178" i="21"/>
  <c r="I55" i="4"/>
  <c r="G190" i="21"/>
  <c r="I67" i="4"/>
  <c r="G202" i="21"/>
  <c r="I79" i="4"/>
  <c r="G215" i="21"/>
  <c r="I91" i="4"/>
  <c r="G143" i="21"/>
  <c r="I11" i="4"/>
  <c r="G155" i="21"/>
  <c r="I28" i="4"/>
  <c r="G167" i="21"/>
  <c r="I44" i="4"/>
  <c r="G179" i="21"/>
  <c r="I56" i="4"/>
  <c r="G191" i="21"/>
  <c r="I68" i="4"/>
  <c r="G203" i="21"/>
  <c r="I80" i="4"/>
  <c r="G216" i="21"/>
  <c r="I92" i="4"/>
  <c r="H139" i="3"/>
  <c r="G144" i="21"/>
  <c r="I107" i="4"/>
  <c r="G156" i="21"/>
  <c r="I29" i="4"/>
  <c r="G168" i="21"/>
  <c r="I45" i="4"/>
  <c r="G180" i="21"/>
  <c r="I57" i="4"/>
  <c r="G192" i="21"/>
  <c r="I69" i="4"/>
  <c r="G204" i="21"/>
  <c r="I81" i="4"/>
  <c r="G217" i="21"/>
  <c r="I93" i="4"/>
  <c r="G145" i="21"/>
  <c r="I108" i="4"/>
  <c r="G157" i="21"/>
  <c r="I30" i="4"/>
  <c r="G169" i="21"/>
  <c r="I46" i="4"/>
  <c r="G181" i="21"/>
  <c r="I58" i="4"/>
  <c r="G193" i="21"/>
  <c r="I70" i="4"/>
  <c r="G205" i="21"/>
  <c r="I82" i="4"/>
  <c r="G218" i="21"/>
  <c r="I94" i="4"/>
  <c r="E230" i="21"/>
  <c r="F229" i="21"/>
  <c r="G234" i="21"/>
  <c r="G17" i="21"/>
  <c r="H10" i="3" s="1"/>
  <c r="E236" i="21"/>
  <c r="G233" i="21"/>
  <c r="C237" i="21"/>
  <c r="J131" i="13"/>
  <c r="L131" i="13"/>
  <c r="M131" i="13"/>
  <c r="N131" i="13"/>
  <c r="O131" i="13"/>
  <c r="P131" i="13"/>
  <c r="Q131" i="13"/>
  <c r="R131" i="13"/>
  <c r="S131" i="13"/>
  <c r="T131" i="13"/>
  <c r="I131" i="13"/>
  <c r="S120" i="13"/>
  <c r="T120" i="13"/>
  <c r="T101" i="13"/>
  <c r="T40" i="13"/>
  <c r="S101" i="13"/>
  <c r="S18" i="13"/>
  <c r="S23" i="13"/>
  <c r="T23" i="13"/>
  <c r="U106" i="4"/>
  <c r="U105" i="4"/>
  <c r="T107" i="13"/>
  <c r="F211" i="19"/>
  <c r="G211" i="19" s="1"/>
  <c r="T28" i="13"/>
  <c r="U23" i="4"/>
  <c r="T18" i="4"/>
  <c r="U18" i="4"/>
  <c r="D449" i="19"/>
  <c r="E448" i="19"/>
  <c r="E447" i="19"/>
  <c r="E446" i="19"/>
  <c r="E445" i="19"/>
  <c r="E444" i="19"/>
  <c r="E443" i="19"/>
  <c r="E442" i="19"/>
  <c r="E441" i="19"/>
  <c r="E440" i="19"/>
  <c r="E439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E420" i="19"/>
  <c r="E419" i="19"/>
  <c r="E418" i="19"/>
  <c r="E417" i="19"/>
  <c r="E416" i="19"/>
  <c r="E415" i="19"/>
  <c r="E414" i="19"/>
  <c r="E413" i="19"/>
  <c r="E412" i="19"/>
  <c r="E411" i="19"/>
  <c r="E410" i="19"/>
  <c r="E409" i="19"/>
  <c r="E408" i="19"/>
  <c r="E407" i="19"/>
  <c r="E406" i="19"/>
  <c r="E405" i="19"/>
  <c r="E404" i="19"/>
  <c r="E403" i="19"/>
  <c r="E402" i="19"/>
  <c r="E401" i="19"/>
  <c r="E400" i="19"/>
  <c r="E399" i="19"/>
  <c r="E398" i="19"/>
  <c r="E397" i="19"/>
  <c r="E396" i="19"/>
  <c r="E395" i="19"/>
  <c r="E394" i="19"/>
  <c r="E393" i="19"/>
  <c r="E392" i="19"/>
  <c r="E391" i="19"/>
  <c r="E390" i="19"/>
  <c r="E389" i="19"/>
  <c r="E388" i="19"/>
  <c r="E387" i="19"/>
  <c r="E386" i="19"/>
  <c r="E385" i="19"/>
  <c r="E384" i="19"/>
  <c r="E383" i="19"/>
  <c r="E382" i="19"/>
  <c r="E381" i="19"/>
  <c r="E380" i="19"/>
  <c r="E379" i="19"/>
  <c r="E378" i="19"/>
  <c r="E377" i="19"/>
  <c r="E376" i="19"/>
  <c r="E375" i="19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C235" i="19"/>
  <c r="E234" i="19"/>
  <c r="D234" i="19"/>
  <c r="C234" i="19"/>
  <c r="E233" i="19"/>
  <c r="D233" i="19"/>
  <c r="C233" i="19"/>
  <c r="C232" i="19"/>
  <c r="C231" i="19"/>
  <c r="E228" i="19"/>
  <c r="D228" i="19"/>
  <c r="E229" i="19" s="1"/>
  <c r="C228" i="19"/>
  <c r="F224" i="19"/>
  <c r="G224" i="19" s="1"/>
  <c r="F223" i="19"/>
  <c r="F222" i="19"/>
  <c r="F221" i="19"/>
  <c r="F220" i="19"/>
  <c r="G220" i="19" s="1"/>
  <c r="F219" i="19"/>
  <c r="G219" i="19" s="1"/>
  <c r="F218" i="19"/>
  <c r="G218" i="19" s="1"/>
  <c r="F217" i="19"/>
  <c r="G217" i="19" s="1"/>
  <c r="F216" i="19"/>
  <c r="G216" i="19" s="1"/>
  <c r="F215" i="19"/>
  <c r="G215" i="19" s="1"/>
  <c r="F214" i="19"/>
  <c r="G214" i="19" s="1"/>
  <c r="F213" i="19"/>
  <c r="G213" i="19" s="1"/>
  <c r="F212" i="19"/>
  <c r="G212" i="19" s="1"/>
  <c r="F210" i="19"/>
  <c r="G210" i="19" s="1"/>
  <c r="F209" i="19"/>
  <c r="G209" i="19" s="1"/>
  <c r="F208" i="19"/>
  <c r="G208" i="19" s="1"/>
  <c r="F207" i="19"/>
  <c r="G207" i="19" s="1"/>
  <c r="F206" i="19"/>
  <c r="G206" i="19" s="1"/>
  <c r="F205" i="19"/>
  <c r="G205" i="19" s="1"/>
  <c r="F204" i="19"/>
  <c r="G204" i="19" s="1"/>
  <c r="F203" i="19"/>
  <c r="G203" i="19" s="1"/>
  <c r="F202" i="19"/>
  <c r="G202" i="19" s="1"/>
  <c r="F201" i="19"/>
  <c r="G201" i="19" s="1"/>
  <c r="F200" i="19"/>
  <c r="G200" i="19" s="1"/>
  <c r="F199" i="19"/>
  <c r="G199" i="19" s="1"/>
  <c r="F198" i="19"/>
  <c r="G198" i="19" s="1"/>
  <c r="F197" i="19"/>
  <c r="F196" i="19"/>
  <c r="F195" i="19"/>
  <c r="G195" i="19" s="1"/>
  <c r="F194" i="19"/>
  <c r="G194" i="19" s="1"/>
  <c r="F193" i="19"/>
  <c r="G193" i="19" s="1"/>
  <c r="F192" i="19"/>
  <c r="G192" i="19" s="1"/>
  <c r="F191" i="19"/>
  <c r="G191" i="19" s="1"/>
  <c r="F190" i="19"/>
  <c r="G190" i="19" s="1"/>
  <c r="F189" i="19"/>
  <c r="G189" i="19" s="1"/>
  <c r="F188" i="19"/>
  <c r="G188" i="19" s="1"/>
  <c r="F187" i="19"/>
  <c r="G187" i="19" s="1"/>
  <c r="F186" i="19"/>
  <c r="F185" i="19"/>
  <c r="F184" i="19"/>
  <c r="F183" i="19"/>
  <c r="G183" i="19" s="1"/>
  <c r="F182" i="19"/>
  <c r="G182" i="19" s="1"/>
  <c r="F181" i="19"/>
  <c r="G181" i="19" s="1"/>
  <c r="F180" i="19"/>
  <c r="G180" i="19" s="1"/>
  <c r="F179" i="19"/>
  <c r="G179" i="19" s="1"/>
  <c r="F178" i="19"/>
  <c r="G178" i="19" s="1"/>
  <c r="F177" i="19"/>
  <c r="G177" i="19" s="1"/>
  <c r="F176" i="19"/>
  <c r="G176" i="19" s="1"/>
  <c r="F175" i="19"/>
  <c r="G175" i="19" s="1"/>
  <c r="F174" i="19"/>
  <c r="G174" i="19" s="1"/>
  <c r="F173" i="19"/>
  <c r="G173" i="19" s="1"/>
  <c r="F172" i="19"/>
  <c r="G172" i="19" s="1"/>
  <c r="F171" i="19"/>
  <c r="G171" i="19" s="1"/>
  <c r="F170" i="19"/>
  <c r="G170" i="19" s="1"/>
  <c r="F169" i="19"/>
  <c r="G169" i="19" s="1"/>
  <c r="F168" i="19"/>
  <c r="G168" i="19" s="1"/>
  <c r="F167" i="19"/>
  <c r="G167" i="19" s="1"/>
  <c r="F166" i="19"/>
  <c r="G166" i="19" s="1"/>
  <c r="F165" i="19"/>
  <c r="G165" i="19" s="1"/>
  <c r="F164" i="19"/>
  <c r="G164" i="19" s="1"/>
  <c r="F163" i="19"/>
  <c r="G163" i="19" s="1"/>
  <c r="F162" i="19"/>
  <c r="G162" i="19" s="1"/>
  <c r="F161" i="19"/>
  <c r="G161" i="19" s="1"/>
  <c r="F160" i="19"/>
  <c r="F159" i="19"/>
  <c r="G159" i="19" s="1"/>
  <c r="F158" i="19"/>
  <c r="G158" i="19" s="1"/>
  <c r="F157" i="19"/>
  <c r="G157" i="19" s="1"/>
  <c r="F156" i="19"/>
  <c r="G156" i="19" s="1"/>
  <c r="F155" i="19"/>
  <c r="G155" i="19" s="1"/>
  <c r="F154" i="19"/>
  <c r="G154" i="19" s="1"/>
  <c r="F153" i="19"/>
  <c r="G153" i="19" s="1"/>
  <c r="F152" i="19"/>
  <c r="G152" i="19" s="1"/>
  <c r="F151" i="19"/>
  <c r="G151" i="19" s="1"/>
  <c r="F150" i="19"/>
  <c r="G150" i="19" s="1"/>
  <c r="F149" i="19"/>
  <c r="G149" i="19" s="1"/>
  <c r="F148" i="19"/>
  <c r="G148" i="19" s="1"/>
  <c r="F147" i="19"/>
  <c r="G147" i="19" s="1"/>
  <c r="F146" i="19"/>
  <c r="G146" i="19" s="1"/>
  <c r="F145" i="19"/>
  <c r="G145" i="19" s="1"/>
  <c r="F144" i="19"/>
  <c r="G144" i="19" s="1"/>
  <c r="F143" i="19"/>
  <c r="G143" i="19" s="1"/>
  <c r="F142" i="19"/>
  <c r="G142" i="19" s="1"/>
  <c r="F141" i="19"/>
  <c r="G141" i="19" s="1"/>
  <c r="F140" i="19"/>
  <c r="G140" i="19" s="1"/>
  <c r="F139" i="19"/>
  <c r="G139" i="19" s="1"/>
  <c r="F138" i="19"/>
  <c r="G138" i="19" s="1"/>
  <c r="F137" i="19"/>
  <c r="G137" i="19" s="1"/>
  <c r="F136" i="19"/>
  <c r="G136" i="19" s="1"/>
  <c r="F135" i="19"/>
  <c r="G135" i="19" s="1"/>
  <c r="F134" i="19"/>
  <c r="G134" i="19" s="1"/>
  <c r="F133" i="19"/>
  <c r="G133" i="19" s="1"/>
  <c r="F132" i="19"/>
  <c r="G132" i="19" s="1"/>
  <c r="F131" i="19"/>
  <c r="G131" i="19" s="1"/>
  <c r="F130" i="19"/>
  <c r="G130" i="19" s="1"/>
  <c r="F129" i="19"/>
  <c r="G129" i="19" s="1"/>
  <c r="F128" i="19"/>
  <c r="G128" i="19" s="1"/>
  <c r="F127" i="19"/>
  <c r="G127" i="19" s="1"/>
  <c r="F126" i="19"/>
  <c r="G126" i="19" s="1"/>
  <c r="F125" i="19"/>
  <c r="G125" i="19" s="1"/>
  <c r="F124" i="19"/>
  <c r="G124" i="19" s="1"/>
  <c r="F123" i="19"/>
  <c r="G123" i="19" s="1"/>
  <c r="F122" i="19"/>
  <c r="G122" i="19" s="1"/>
  <c r="F121" i="19"/>
  <c r="G121" i="19" s="1"/>
  <c r="F120" i="19"/>
  <c r="G120" i="19" s="1"/>
  <c r="F119" i="19"/>
  <c r="G119" i="19" s="1"/>
  <c r="F118" i="19"/>
  <c r="G118" i="19" s="1"/>
  <c r="F117" i="19"/>
  <c r="G117" i="19" s="1"/>
  <c r="F116" i="19"/>
  <c r="G116" i="19" s="1"/>
  <c r="F115" i="19"/>
  <c r="G115" i="19" s="1"/>
  <c r="F114" i="19"/>
  <c r="G114" i="19" s="1"/>
  <c r="F113" i="19"/>
  <c r="G113" i="19" s="1"/>
  <c r="F112" i="19"/>
  <c r="G112" i="19" s="1"/>
  <c r="F111" i="19"/>
  <c r="G111" i="19" s="1"/>
  <c r="F110" i="19"/>
  <c r="G110" i="19" s="1"/>
  <c r="F109" i="19"/>
  <c r="G109" i="19" s="1"/>
  <c r="F108" i="19"/>
  <c r="G108" i="19" s="1"/>
  <c r="F107" i="19"/>
  <c r="G107" i="19" s="1"/>
  <c r="F106" i="19"/>
  <c r="G106" i="19" s="1"/>
  <c r="F105" i="19"/>
  <c r="G105" i="19" s="1"/>
  <c r="F104" i="19"/>
  <c r="G104" i="19" s="1"/>
  <c r="F103" i="19"/>
  <c r="G103" i="19" s="1"/>
  <c r="F102" i="19"/>
  <c r="G102" i="19" s="1"/>
  <c r="F101" i="19"/>
  <c r="G101" i="19" s="1"/>
  <c r="F100" i="19"/>
  <c r="G100" i="19" s="1"/>
  <c r="F99" i="19"/>
  <c r="G99" i="19" s="1"/>
  <c r="F98" i="19"/>
  <c r="G98" i="19" s="1"/>
  <c r="F97" i="19"/>
  <c r="G97" i="19" s="1"/>
  <c r="F96" i="19"/>
  <c r="G96" i="19" s="1"/>
  <c r="F95" i="19"/>
  <c r="G95" i="19" s="1"/>
  <c r="F94" i="19"/>
  <c r="G94" i="19" s="1"/>
  <c r="F93" i="19"/>
  <c r="G93" i="19" s="1"/>
  <c r="F92" i="19"/>
  <c r="G92" i="19" s="1"/>
  <c r="F91" i="19"/>
  <c r="G91" i="19" s="1"/>
  <c r="F90" i="19"/>
  <c r="G90" i="19" s="1"/>
  <c r="F89" i="19"/>
  <c r="G89" i="19" s="1"/>
  <c r="F88" i="19"/>
  <c r="G88" i="19" s="1"/>
  <c r="F87" i="19"/>
  <c r="G87" i="19" s="1"/>
  <c r="F86" i="19"/>
  <c r="G86" i="19" s="1"/>
  <c r="F85" i="19"/>
  <c r="G85" i="19" s="1"/>
  <c r="F84" i="19"/>
  <c r="G84" i="19" s="1"/>
  <c r="F83" i="19"/>
  <c r="G83" i="19" s="1"/>
  <c r="F82" i="19"/>
  <c r="G82" i="19" s="1"/>
  <c r="F81" i="19"/>
  <c r="G81" i="19" s="1"/>
  <c r="F80" i="19"/>
  <c r="G80" i="19" s="1"/>
  <c r="F79" i="19"/>
  <c r="G79" i="19" s="1"/>
  <c r="F78" i="19"/>
  <c r="G78" i="19" s="1"/>
  <c r="F77" i="19"/>
  <c r="G77" i="19" s="1"/>
  <c r="F76" i="19"/>
  <c r="G76" i="19" s="1"/>
  <c r="F75" i="19"/>
  <c r="G75" i="19" s="1"/>
  <c r="F74" i="19"/>
  <c r="G74" i="19" s="1"/>
  <c r="F73" i="19"/>
  <c r="G73" i="19" s="1"/>
  <c r="F72" i="19"/>
  <c r="G72" i="19" s="1"/>
  <c r="F71" i="19"/>
  <c r="G71" i="19" s="1"/>
  <c r="F70" i="19"/>
  <c r="G70" i="19" s="1"/>
  <c r="F69" i="19"/>
  <c r="G69" i="19" s="1"/>
  <c r="F68" i="19"/>
  <c r="G68" i="19" s="1"/>
  <c r="F67" i="19"/>
  <c r="G67" i="19" s="1"/>
  <c r="F66" i="19"/>
  <c r="G66" i="19" s="1"/>
  <c r="F65" i="19"/>
  <c r="G65" i="19" s="1"/>
  <c r="F64" i="19"/>
  <c r="G64" i="19" s="1"/>
  <c r="F63" i="19"/>
  <c r="G63" i="19" s="1"/>
  <c r="F62" i="19"/>
  <c r="G62" i="19" s="1"/>
  <c r="F61" i="19"/>
  <c r="G61" i="19" s="1"/>
  <c r="F60" i="19"/>
  <c r="G60" i="19" s="1"/>
  <c r="F59" i="19"/>
  <c r="G59" i="19" s="1"/>
  <c r="F58" i="19"/>
  <c r="G58" i="19" s="1"/>
  <c r="F57" i="19"/>
  <c r="G57" i="19" s="1"/>
  <c r="F56" i="19"/>
  <c r="G56" i="19" s="1"/>
  <c r="F55" i="19"/>
  <c r="G55" i="19" s="1"/>
  <c r="F54" i="19"/>
  <c r="G54" i="19" s="1"/>
  <c r="F53" i="19"/>
  <c r="G53" i="19" s="1"/>
  <c r="F52" i="19"/>
  <c r="G52" i="19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F30" i="19"/>
  <c r="G30" i="19" s="1"/>
  <c r="F29" i="19"/>
  <c r="G29" i="19" s="1"/>
  <c r="F28" i="19"/>
  <c r="G28" i="19" s="1"/>
  <c r="F27" i="19"/>
  <c r="G27" i="19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S108" i="13"/>
  <c r="S109" i="13"/>
  <c r="S110" i="13"/>
  <c r="S111" i="13"/>
  <c r="S112" i="13"/>
  <c r="S113" i="13"/>
  <c r="S114" i="13"/>
  <c r="S115" i="13"/>
  <c r="S116" i="13"/>
  <c r="S107" i="13"/>
  <c r="S43" i="13"/>
  <c r="S50" i="13"/>
  <c r="S51" i="13"/>
  <c r="S52" i="13"/>
  <c r="S55" i="13"/>
  <c r="S62" i="13"/>
  <c r="S63" i="13"/>
  <c r="S64" i="13"/>
  <c r="S67" i="13"/>
  <c r="S74" i="13"/>
  <c r="S75" i="13"/>
  <c r="S76" i="13"/>
  <c r="S79" i="13"/>
  <c r="S86" i="13"/>
  <c r="S87" i="13"/>
  <c r="S88" i="13"/>
  <c r="S91" i="13"/>
  <c r="S98" i="13"/>
  <c r="S99" i="13"/>
  <c r="S100" i="13"/>
  <c r="S34" i="13"/>
  <c r="S35" i="13"/>
  <c r="S36" i="13"/>
  <c r="S27" i="13"/>
  <c r="S10" i="13"/>
  <c r="M122" i="4"/>
  <c r="N122" i="4" s="1"/>
  <c r="O122" i="4" s="1"/>
  <c r="P12" i="4"/>
  <c r="F9" i="26" l="1"/>
  <c r="E12" i="26"/>
  <c r="E20" i="26" s="1"/>
  <c r="E39" i="26" s="1"/>
  <c r="E41" i="26" s="1"/>
  <c r="N12" i="26"/>
  <c r="N20" i="26" s="1"/>
  <c r="N41" i="26" s="1"/>
  <c r="H161" i="3"/>
  <c r="H167" i="3" s="1"/>
  <c r="I37" i="4"/>
  <c r="I102" i="4" s="1"/>
  <c r="I12" i="4"/>
  <c r="I25" i="4" s="1"/>
  <c r="I104" i="4" s="1"/>
  <c r="I119" i="4" s="1"/>
  <c r="I121" i="4" s="1"/>
  <c r="I122" i="4" s="1"/>
  <c r="G229" i="21"/>
  <c r="G232" i="21"/>
  <c r="G237" i="21"/>
  <c r="P37" i="4"/>
  <c r="P119" i="4" s="1"/>
  <c r="R12" i="4"/>
  <c r="U87" i="4"/>
  <c r="T87" i="13"/>
  <c r="T76" i="13"/>
  <c r="U76" i="4"/>
  <c r="G233" i="19"/>
  <c r="G160" i="19"/>
  <c r="G235" i="19" s="1"/>
  <c r="T33" i="13"/>
  <c r="G184" i="19"/>
  <c r="G196" i="19"/>
  <c r="G221" i="19"/>
  <c r="G185" i="19"/>
  <c r="G222" i="19"/>
  <c r="T35" i="13"/>
  <c r="T85" i="13"/>
  <c r="G186" i="19"/>
  <c r="T34" i="13"/>
  <c r="G197" i="19"/>
  <c r="T52" i="13"/>
  <c r="U52" i="4"/>
  <c r="G223" i="19"/>
  <c r="T88" i="13"/>
  <c r="U88" i="4"/>
  <c r="U107" i="4"/>
  <c r="S117" i="13"/>
  <c r="T31" i="13"/>
  <c r="T30" i="13"/>
  <c r="T29" i="13"/>
  <c r="F228" i="19"/>
  <c r="T32" i="13"/>
  <c r="T9" i="13"/>
  <c r="T27" i="13"/>
  <c r="T36" i="13"/>
  <c r="G234" i="19"/>
  <c r="E235" i="19"/>
  <c r="G232" i="19"/>
  <c r="C236" i="19"/>
  <c r="G16" i="19"/>
  <c r="R37" i="4"/>
  <c r="Q12" i="4"/>
  <c r="Q37" i="4"/>
  <c r="S31" i="13"/>
  <c r="S47" i="13"/>
  <c r="S59" i="13"/>
  <c r="S71" i="13"/>
  <c r="S83" i="13"/>
  <c r="S95" i="13"/>
  <c r="S32" i="13"/>
  <c r="S85" i="13"/>
  <c r="S61" i="13"/>
  <c r="S84" i="13"/>
  <c r="S60" i="13"/>
  <c r="S33" i="13"/>
  <c r="S11" i="13"/>
  <c r="S28" i="13"/>
  <c r="S44" i="13"/>
  <c r="S56" i="13"/>
  <c r="S68" i="13"/>
  <c r="S80" i="13"/>
  <c r="S92" i="13"/>
  <c r="S97" i="13"/>
  <c r="S73" i="13"/>
  <c r="S49" i="13"/>
  <c r="S29" i="13"/>
  <c r="S45" i="13"/>
  <c r="S57" i="13"/>
  <c r="S69" i="13"/>
  <c r="S81" i="13"/>
  <c r="S93" i="13"/>
  <c r="S96" i="13"/>
  <c r="S72" i="13"/>
  <c r="S48" i="13"/>
  <c r="S30" i="13"/>
  <c r="S46" i="13"/>
  <c r="S58" i="13"/>
  <c r="S70" i="13"/>
  <c r="S82" i="13"/>
  <c r="S94" i="13"/>
  <c r="S9" i="13"/>
  <c r="S90" i="13"/>
  <c r="S78" i="13"/>
  <c r="S66" i="13"/>
  <c r="S54" i="13"/>
  <c r="S42" i="13"/>
  <c r="S41" i="13"/>
  <c r="S89" i="13"/>
  <c r="S77" i="13"/>
  <c r="S65" i="13"/>
  <c r="S53" i="13"/>
  <c r="H175" i="3" l="1"/>
  <c r="J122" i="4"/>
  <c r="F12" i="26"/>
  <c r="F20" i="26" s="1"/>
  <c r="F39" i="26" s="1"/>
  <c r="F41" i="26" s="1"/>
  <c r="O12" i="26"/>
  <c r="O20" i="26" s="1"/>
  <c r="P122" i="4"/>
  <c r="S12" i="13"/>
  <c r="S25" i="13" s="1"/>
  <c r="S37" i="13"/>
  <c r="S102" i="13" s="1"/>
  <c r="T37" i="13"/>
  <c r="U85" i="4"/>
  <c r="T77" i="13"/>
  <c r="U77" i="4"/>
  <c r="U48" i="4"/>
  <c r="T48" i="13"/>
  <c r="U74" i="4"/>
  <c r="T74" i="13"/>
  <c r="T41" i="13"/>
  <c r="U41" i="4"/>
  <c r="T44" i="13"/>
  <c r="U44" i="4"/>
  <c r="T65" i="13"/>
  <c r="U65" i="4"/>
  <c r="T66" i="13"/>
  <c r="U66" i="4"/>
  <c r="U95" i="4"/>
  <c r="T95" i="13"/>
  <c r="U115" i="4"/>
  <c r="T115" i="13"/>
  <c r="T111" i="13"/>
  <c r="U111" i="4"/>
  <c r="U61" i="4"/>
  <c r="T61" i="13"/>
  <c r="G231" i="19"/>
  <c r="T56" i="13"/>
  <c r="U56" i="4"/>
  <c r="U98" i="4"/>
  <c r="T98" i="13"/>
  <c r="T108" i="13"/>
  <c r="U108" i="4"/>
  <c r="T55" i="13"/>
  <c r="U55" i="4"/>
  <c r="U47" i="4"/>
  <c r="T47" i="13"/>
  <c r="U51" i="4"/>
  <c r="T51" i="13"/>
  <c r="T93" i="13"/>
  <c r="U93" i="4"/>
  <c r="U59" i="4"/>
  <c r="T59" i="13"/>
  <c r="U63" i="4"/>
  <c r="T63" i="13"/>
  <c r="U96" i="4"/>
  <c r="T96" i="13"/>
  <c r="U99" i="4"/>
  <c r="T99" i="13"/>
  <c r="T78" i="13"/>
  <c r="U78" i="4"/>
  <c r="T57" i="13"/>
  <c r="U57" i="4"/>
  <c r="T89" i="13"/>
  <c r="U89" i="4"/>
  <c r="T90" i="13"/>
  <c r="U90" i="4"/>
  <c r="T46" i="13"/>
  <c r="U46" i="4"/>
  <c r="T64" i="13"/>
  <c r="U64" i="4"/>
  <c r="U49" i="4"/>
  <c r="T49" i="13"/>
  <c r="T58" i="13"/>
  <c r="U58" i="4"/>
  <c r="U60" i="4"/>
  <c r="T60" i="13"/>
  <c r="T100" i="13"/>
  <c r="U100" i="4"/>
  <c r="U11" i="4"/>
  <c r="T11" i="13"/>
  <c r="T70" i="13"/>
  <c r="U70" i="4"/>
  <c r="T116" i="13"/>
  <c r="U116" i="4"/>
  <c r="T110" i="13"/>
  <c r="U110" i="4"/>
  <c r="U10" i="4"/>
  <c r="T10" i="13"/>
  <c r="T69" i="13"/>
  <c r="U69" i="4"/>
  <c r="T68" i="13"/>
  <c r="U68" i="4"/>
  <c r="T82" i="13"/>
  <c r="U82" i="4"/>
  <c r="T81" i="13"/>
  <c r="U81" i="4"/>
  <c r="U72" i="4"/>
  <c r="T72" i="13"/>
  <c r="T80" i="13"/>
  <c r="U80" i="4"/>
  <c r="T94" i="13"/>
  <c r="U94" i="4"/>
  <c r="T112" i="13"/>
  <c r="U112" i="4"/>
  <c r="U62" i="4"/>
  <c r="T62" i="13"/>
  <c r="U84" i="4"/>
  <c r="T84" i="13"/>
  <c r="T43" i="13"/>
  <c r="U43" i="4"/>
  <c r="T92" i="13"/>
  <c r="U92" i="4"/>
  <c r="T113" i="13"/>
  <c r="U113" i="4"/>
  <c r="T45" i="13"/>
  <c r="U45" i="4"/>
  <c r="T109" i="13"/>
  <c r="U109" i="4"/>
  <c r="U75" i="4"/>
  <c r="T75" i="13"/>
  <c r="T67" i="13"/>
  <c r="U67" i="4"/>
  <c r="U50" i="4"/>
  <c r="T50" i="13"/>
  <c r="U97" i="4"/>
  <c r="T97" i="13"/>
  <c r="U86" i="4"/>
  <c r="T86" i="13"/>
  <c r="T42" i="13"/>
  <c r="U42" i="4"/>
  <c r="T79" i="13"/>
  <c r="U79" i="4"/>
  <c r="U71" i="4"/>
  <c r="T71" i="13"/>
  <c r="T53" i="13"/>
  <c r="U53" i="4"/>
  <c r="T54" i="13"/>
  <c r="U54" i="4"/>
  <c r="T91" i="13"/>
  <c r="U91" i="4"/>
  <c r="U83" i="4"/>
  <c r="T83" i="13"/>
  <c r="U114" i="4"/>
  <c r="T114" i="13"/>
  <c r="U73" i="4"/>
  <c r="T73" i="13"/>
  <c r="U9" i="4"/>
  <c r="T12" i="4"/>
  <c r="U27" i="4"/>
  <c r="T37" i="4"/>
  <c r="G228" i="19"/>
  <c r="S37" i="4"/>
  <c r="S12" i="4"/>
  <c r="O39" i="26" l="1"/>
  <c r="I175" i="3"/>
  <c r="I177" i="3" s="1"/>
  <c r="I178" i="3" s="1"/>
  <c r="K122" i="4"/>
  <c r="J175" i="3" s="1"/>
  <c r="H175" i="25"/>
  <c r="H177" i="25" s="1"/>
  <c r="H177" i="3"/>
  <c r="R119" i="4"/>
  <c r="S104" i="13"/>
  <c r="S119" i="13" s="1"/>
  <c r="S122" i="13" s="1"/>
  <c r="T102" i="13"/>
  <c r="T12" i="13"/>
  <c r="T117" i="13"/>
  <c r="U37" i="4"/>
  <c r="G236" i="19"/>
  <c r="T119" i="4"/>
  <c r="U12" i="4"/>
  <c r="U25" i="4" s="1"/>
  <c r="H179" i="25" l="1"/>
  <c r="H178" i="25"/>
  <c r="J177" i="3"/>
  <c r="J178" i="3" s="1"/>
  <c r="I179" i="3"/>
  <c r="I62" i="3"/>
  <c r="H179" i="3"/>
  <c r="H178" i="3"/>
  <c r="R120" i="13"/>
  <c r="Q120" i="13"/>
  <c r="P120" i="13"/>
  <c r="O120" i="13"/>
  <c r="N120" i="13"/>
  <c r="M120" i="13"/>
  <c r="L120" i="13"/>
  <c r="K120" i="13"/>
  <c r="J120" i="13"/>
  <c r="I120" i="13"/>
  <c r="R23" i="13"/>
  <c r="Q23" i="13"/>
  <c r="P23" i="13"/>
  <c r="O23" i="13"/>
  <c r="N23" i="13"/>
  <c r="M23" i="13"/>
  <c r="L23" i="13"/>
  <c r="K23" i="13"/>
  <c r="J23" i="13"/>
  <c r="I23" i="13"/>
  <c r="R18" i="13"/>
  <c r="Q18" i="13"/>
  <c r="P18" i="13"/>
  <c r="O18" i="13"/>
  <c r="N18" i="13"/>
  <c r="M18" i="13"/>
  <c r="L18" i="13"/>
  <c r="K18" i="13"/>
  <c r="J18" i="13"/>
  <c r="I18" i="13"/>
  <c r="R116" i="13"/>
  <c r="Q116" i="13"/>
  <c r="P116" i="13"/>
  <c r="O116" i="13"/>
  <c r="N116" i="13"/>
  <c r="M116" i="13"/>
  <c r="L116" i="13"/>
  <c r="J116" i="13"/>
  <c r="I116" i="13"/>
  <c r="R115" i="13"/>
  <c r="Q115" i="13"/>
  <c r="P115" i="13"/>
  <c r="O115" i="13"/>
  <c r="N115" i="13"/>
  <c r="M115" i="13"/>
  <c r="L115" i="13"/>
  <c r="J115" i="13"/>
  <c r="I115" i="13"/>
  <c r="R114" i="13"/>
  <c r="Q114" i="13"/>
  <c r="P114" i="13"/>
  <c r="O114" i="13"/>
  <c r="N114" i="13"/>
  <c r="M114" i="13"/>
  <c r="L114" i="13"/>
  <c r="J114" i="13"/>
  <c r="I114" i="13"/>
  <c r="R113" i="13"/>
  <c r="Q113" i="13"/>
  <c r="P113" i="13"/>
  <c r="O113" i="13"/>
  <c r="N113" i="13"/>
  <c r="M113" i="13"/>
  <c r="L113" i="13"/>
  <c r="J113" i="13"/>
  <c r="I113" i="13"/>
  <c r="R112" i="13"/>
  <c r="Q112" i="13"/>
  <c r="P112" i="13"/>
  <c r="O112" i="13"/>
  <c r="N112" i="13"/>
  <c r="M112" i="13"/>
  <c r="L112" i="13"/>
  <c r="J112" i="13"/>
  <c r="I112" i="13"/>
  <c r="R111" i="13"/>
  <c r="Q111" i="13"/>
  <c r="P111" i="13"/>
  <c r="O111" i="13"/>
  <c r="N111" i="13"/>
  <c r="M111" i="13"/>
  <c r="L111" i="13"/>
  <c r="J111" i="13"/>
  <c r="I111" i="13"/>
  <c r="R110" i="13"/>
  <c r="Q110" i="13"/>
  <c r="P110" i="13"/>
  <c r="O110" i="13"/>
  <c r="N110" i="13"/>
  <c r="M110" i="13"/>
  <c r="L110" i="13"/>
  <c r="J110" i="13"/>
  <c r="I110" i="13"/>
  <c r="R109" i="13"/>
  <c r="Q109" i="13"/>
  <c r="P109" i="13"/>
  <c r="O109" i="13"/>
  <c r="N109" i="13"/>
  <c r="M109" i="13"/>
  <c r="L109" i="13"/>
  <c r="J109" i="13"/>
  <c r="I109" i="13"/>
  <c r="R108" i="13"/>
  <c r="Q108" i="13"/>
  <c r="P108" i="13"/>
  <c r="O108" i="13"/>
  <c r="N108" i="13"/>
  <c r="M108" i="13"/>
  <c r="L108" i="13"/>
  <c r="J108" i="13"/>
  <c r="I108" i="13"/>
  <c r="R107" i="13"/>
  <c r="Q107" i="13"/>
  <c r="P107" i="13"/>
  <c r="O107" i="13"/>
  <c r="N107" i="13"/>
  <c r="M107" i="13"/>
  <c r="L107" i="13"/>
  <c r="J107" i="13"/>
  <c r="I107" i="13"/>
  <c r="R100" i="13"/>
  <c r="Q100" i="13"/>
  <c r="P100" i="13"/>
  <c r="O100" i="13"/>
  <c r="N100" i="13"/>
  <c r="M100" i="13"/>
  <c r="L100" i="13"/>
  <c r="J100" i="13"/>
  <c r="I100" i="13"/>
  <c r="R99" i="13"/>
  <c r="Q99" i="13"/>
  <c r="P99" i="13"/>
  <c r="O99" i="13"/>
  <c r="N99" i="13"/>
  <c r="M99" i="13"/>
  <c r="L99" i="13"/>
  <c r="J99" i="13"/>
  <c r="I99" i="13"/>
  <c r="R98" i="13"/>
  <c r="Q98" i="13"/>
  <c r="P98" i="13"/>
  <c r="O98" i="13"/>
  <c r="N98" i="13"/>
  <c r="M98" i="13"/>
  <c r="L98" i="13"/>
  <c r="J98" i="13"/>
  <c r="I98" i="13"/>
  <c r="R97" i="13"/>
  <c r="Q97" i="13"/>
  <c r="P97" i="13"/>
  <c r="O97" i="13"/>
  <c r="N97" i="13"/>
  <c r="M97" i="13"/>
  <c r="L97" i="13"/>
  <c r="J97" i="13"/>
  <c r="I97" i="13"/>
  <c r="R96" i="13"/>
  <c r="Q96" i="13"/>
  <c r="P96" i="13"/>
  <c r="O96" i="13"/>
  <c r="N96" i="13"/>
  <c r="M96" i="13"/>
  <c r="L96" i="13"/>
  <c r="J96" i="13"/>
  <c r="I96" i="13"/>
  <c r="R95" i="13"/>
  <c r="Q95" i="13"/>
  <c r="P95" i="13"/>
  <c r="O95" i="13"/>
  <c r="N95" i="13"/>
  <c r="M95" i="13"/>
  <c r="L95" i="13"/>
  <c r="J95" i="13"/>
  <c r="I95" i="13"/>
  <c r="R94" i="13"/>
  <c r="Q94" i="13"/>
  <c r="P94" i="13"/>
  <c r="O94" i="13"/>
  <c r="N94" i="13"/>
  <c r="M94" i="13"/>
  <c r="L94" i="13"/>
  <c r="J94" i="13"/>
  <c r="I94" i="13"/>
  <c r="R93" i="13"/>
  <c r="Q93" i="13"/>
  <c r="P93" i="13"/>
  <c r="O93" i="13"/>
  <c r="N93" i="13"/>
  <c r="M93" i="13"/>
  <c r="L93" i="13"/>
  <c r="J93" i="13"/>
  <c r="I93" i="13"/>
  <c r="R92" i="13"/>
  <c r="Q92" i="13"/>
  <c r="P92" i="13"/>
  <c r="O92" i="13"/>
  <c r="N92" i="13"/>
  <c r="M92" i="13"/>
  <c r="L92" i="13"/>
  <c r="J92" i="13"/>
  <c r="I92" i="13"/>
  <c r="R91" i="13"/>
  <c r="Q91" i="13"/>
  <c r="P91" i="13"/>
  <c r="O91" i="13"/>
  <c r="N91" i="13"/>
  <c r="M91" i="13"/>
  <c r="L91" i="13"/>
  <c r="J91" i="13"/>
  <c r="I91" i="13"/>
  <c r="R90" i="13"/>
  <c r="Q90" i="13"/>
  <c r="P90" i="13"/>
  <c r="O90" i="13"/>
  <c r="N90" i="13"/>
  <c r="M90" i="13"/>
  <c r="L90" i="13"/>
  <c r="J90" i="13"/>
  <c r="I90" i="13"/>
  <c r="R89" i="13"/>
  <c r="Q89" i="13"/>
  <c r="P89" i="13"/>
  <c r="O89" i="13"/>
  <c r="N89" i="13"/>
  <c r="M89" i="13"/>
  <c r="L89" i="13"/>
  <c r="J89" i="13"/>
  <c r="I89" i="13"/>
  <c r="R88" i="13"/>
  <c r="Q88" i="13"/>
  <c r="P88" i="13"/>
  <c r="O88" i="13"/>
  <c r="N88" i="13"/>
  <c r="M88" i="13"/>
  <c r="L88" i="13"/>
  <c r="J88" i="13"/>
  <c r="I88" i="13"/>
  <c r="R87" i="13"/>
  <c r="Q87" i="13"/>
  <c r="P87" i="13"/>
  <c r="O87" i="13"/>
  <c r="N87" i="13"/>
  <c r="M87" i="13"/>
  <c r="L87" i="13"/>
  <c r="J87" i="13"/>
  <c r="I87" i="13"/>
  <c r="R86" i="13"/>
  <c r="Q86" i="13"/>
  <c r="P86" i="13"/>
  <c r="O86" i="13"/>
  <c r="N86" i="13"/>
  <c r="M86" i="13"/>
  <c r="L86" i="13"/>
  <c r="J86" i="13"/>
  <c r="I86" i="13"/>
  <c r="R85" i="13"/>
  <c r="Q85" i="13"/>
  <c r="P85" i="13"/>
  <c r="O85" i="13"/>
  <c r="N85" i="13"/>
  <c r="M85" i="13"/>
  <c r="L85" i="13"/>
  <c r="J85" i="13"/>
  <c r="I85" i="13"/>
  <c r="R84" i="13"/>
  <c r="Q84" i="13"/>
  <c r="P84" i="13"/>
  <c r="O84" i="13"/>
  <c r="N84" i="13"/>
  <c r="M84" i="13"/>
  <c r="L84" i="13"/>
  <c r="J84" i="13"/>
  <c r="I84" i="13"/>
  <c r="R83" i="13"/>
  <c r="Q83" i="13"/>
  <c r="P83" i="13"/>
  <c r="O83" i="13"/>
  <c r="N83" i="13"/>
  <c r="M83" i="13"/>
  <c r="L83" i="13"/>
  <c r="J83" i="13"/>
  <c r="I83" i="13"/>
  <c r="R82" i="13"/>
  <c r="Q82" i="13"/>
  <c r="P82" i="13"/>
  <c r="O82" i="13"/>
  <c r="N82" i="13"/>
  <c r="M82" i="13"/>
  <c r="L82" i="13"/>
  <c r="J82" i="13"/>
  <c r="I82" i="13"/>
  <c r="R81" i="13"/>
  <c r="Q81" i="13"/>
  <c r="P81" i="13"/>
  <c r="O81" i="13"/>
  <c r="N81" i="13"/>
  <c r="M81" i="13"/>
  <c r="L81" i="13"/>
  <c r="J81" i="13"/>
  <c r="I81" i="13"/>
  <c r="R80" i="13"/>
  <c r="Q80" i="13"/>
  <c r="P80" i="13"/>
  <c r="O80" i="13"/>
  <c r="N80" i="13"/>
  <c r="M80" i="13"/>
  <c r="L80" i="13"/>
  <c r="J80" i="13"/>
  <c r="I80" i="13"/>
  <c r="R79" i="13"/>
  <c r="Q79" i="13"/>
  <c r="P79" i="13"/>
  <c r="O79" i="13"/>
  <c r="N79" i="13"/>
  <c r="M79" i="13"/>
  <c r="L79" i="13"/>
  <c r="J79" i="13"/>
  <c r="I79" i="13"/>
  <c r="R78" i="13"/>
  <c r="Q78" i="13"/>
  <c r="P78" i="13"/>
  <c r="O78" i="13"/>
  <c r="N78" i="13"/>
  <c r="M78" i="13"/>
  <c r="L78" i="13"/>
  <c r="J78" i="13"/>
  <c r="I78" i="13"/>
  <c r="R77" i="13"/>
  <c r="Q77" i="13"/>
  <c r="P77" i="13"/>
  <c r="O77" i="13"/>
  <c r="N77" i="13"/>
  <c r="M77" i="13"/>
  <c r="L77" i="13"/>
  <c r="J77" i="13"/>
  <c r="I77" i="13"/>
  <c r="R76" i="13"/>
  <c r="Q76" i="13"/>
  <c r="P76" i="13"/>
  <c r="O76" i="13"/>
  <c r="N76" i="13"/>
  <c r="M76" i="13"/>
  <c r="L76" i="13"/>
  <c r="J76" i="13"/>
  <c r="I76" i="13"/>
  <c r="R75" i="13"/>
  <c r="Q75" i="13"/>
  <c r="P75" i="13"/>
  <c r="O75" i="13"/>
  <c r="N75" i="13"/>
  <c r="M75" i="13"/>
  <c r="L75" i="13"/>
  <c r="J75" i="13"/>
  <c r="I75" i="13"/>
  <c r="R74" i="13"/>
  <c r="Q74" i="13"/>
  <c r="P74" i="13"/>
  <c r="O74" i="13"/>
  <c r="N74" i="13"/>
  <c r="M74" i="13"/>
  <c r="L74" i="13"/>
  <c r="J74" i="13"/>
  <c r="I74" i="13"/>
  <c r="R73" i="13"/>
  <c r="Q73" i="13"/>
  <c r="P73" i="13"/>
  <c r="O73" i="13"/>
  <c r="N73" i="13"/>
  <c r="M73" i="13"/>
  <c r="L73" i="13"/>
  <c r="J73" i="13"/>
  <c r="I73" i="13"/>
  <c r="R72" i="13"/>
  <c r="Q72" i="13"/>
  <c r="P72" i="13"/>
  <c r="O72" i="13"/>
  <c r="N72" i="13"/>
  <c r="M72" i="13"/>
  <c r="L72" i="13"/>
  <c r="J72" i="13"/>
  <c r="I72" i="13"/>
  <c r="R71" i="13"/>
  <c r="Q71" i="13"/>
  <c r="P71" i="13"/>
  <c r="O71" i="13"/>
  <c r="N71" i="13"/>
  <c r="M71" i="13"/>
  <c r="L71" i="13"/>
  <c r="J71" i="13"/>
  <c r="I71" i="13"/>
  <c r="R70" i="13"/>
  <c r="Q70" i="13"/>
  <c r="P70" i="13"/>
  <c r="O70" i="13"/>
  <c r="N70" i="13"/>
  <c r="M70" i="13"/>
  <c r="L70" i="13"/>
  <c r="J70" i="13"/>
  <c r="I70" i="13"/>
  <c r="R69" i="13"/>
  <c r="Q69" i="13"/>
  <c r="P69" i="13"/>
  <c r="O69" i="13"/>
  <c r="N69" i="13"/>
  <c r="M69" i="13"/>
  <c r="L69" i="13"/>
  <c r="J69" i="13"/>
  <c r="I69" i="13"/>
  <c r="R68" i="13"/>
  <c r="Q68" i="13"/>
  <c r="P68" i="13"/>
  <c r="O68" i="13"/>
  <c r="N68" i="13"/>
  <c r="M68" i="13"/>
  <c r="L68" i="13"/>
  <c r="J68" i="13"/>
  <c r="I68" i="13"/>
  <c r="R67" i="13"/>
  <c r="Q67" i="13"/>
  <c r="P67" i="13"/>
  <c r="O67" i="13"/>
  <c r="N67" i="13"/>
  <c r="M67" i="13"/>
  <c r="L67" i="13"/>
  <c r="J67" i="13"/>
  <c r="I67" i="13"/>
  <c r="R66" i="13"/>
  <c r="Q66" i="13"/>
  <c r="P66" i="13"/>
  <c r="O66" i="13"/>
  <c r="N66" i="13"/>
  <c r="M66" i="13"/>
  <c r="L66" i="13"/>
  <c r="J66" i="13"/>
  <c r="I66" i="13"/>
  <c r="R65" i="13"/>
  <c r="Q65" i="13"/>
  <c r="P65" i="13"/>
  <c r="O65" i="13"/>
  <c r="N65" i="13"/>
  <c r="M65" i="13"/>
  <c r="L65" i="13"/>
  <c r="J65" i="13"/>
  <c r="I65" i="13"/>
  <c r="R64" i="13"/>
  <c r="Q64" i="13"/>
  <c r="P64" i="13"/>
  <c r="O64" i="13"/>
  <c r="N64" i="13"/>
  <c r="M64" i="13"/>
  <c r="L64" i="13"/>
  <c r="J64" i="13"/>
  <c r="I64" i="13"/>
  <c r="R63" i="13"/>
  <c r="Q63" i="13"/>
  <c r="P63" i="13"/>
  <c r="O63" i="13"/>
  <c r="N63" i="13"/>
  <c r="M63" i="13"/>
  <c r="L63" i="13"/>
  <c r="J63" i="13"/>
  <c r="I63" i="13"/>
  <c r="R62" i="13"/>
  <c r="Q62" i="13"/>
  <c r="P62" i="13"/>
  <c r="O62" i="13"/>
  <c r="N62" i="13"/>
  <c r="M62" i="13"/>
  <c r="L62" i="13"/>
  <c r="J62" i="13"/>
  <c r="I62" i="13"/>
  <c r="R61" i="13"/>
  <c r="Q61" i="13"/>
  <c r="P61" i="13"/>
  <c r="O61" i="13"/>
  <c r="N61" i="13"/>
  <c r="M61" i="13"/>
  <c r="L61" i="13"/>
  <c r="J61" i="13"/>
  <c r="I61" i="13"/>
  <c r="R60" i="13"/>
  <c r="Q60" i="13"/>
  <c r="P60" i="13"/>
  <c r="O60" i="13"/>
  <c r="N60" i="13"/>
  <c r="M60" i="13"/>
  <c r="L60" i="13"/>
  <c r="J60" i="13"/>
  <c r="I60" i="13"/>
  <c r="R59" i="13"/>
  <c r="Q59" i="13"/>
  <c r="P59" i="13"/>
  <c r="O59" i="13"/>
  <c r="N59" i="13"/>
  <c r="M59" i="13"/>
  <c r="L59" i="13"/>
  <c r="J59" i="13"/>
  <c r="I59" i="13"/>
  <c r="R58" i="13"/>
  <c r="Q58" i="13"/>
  <c r="P58" i="13"/>
  <c r="O58" i="13"/>
  <c r="N58" i="13"/>
  <c r="M58" i="13"/>
  <c r="L58" i="13"/>
  <c r="J58" i="13"/>
  <c r="I58" i="13"/>
  <c r="R57" i="13"/>
  <c r="Q57" i="13"/>
  <c r="P57" i="13"/>
  <c r="O57" i="13"/>
  <c r="N57" i="13"/>
  <c r="M57" i="13"/>
  <c r="L57" i="13"/>
  <c r="J57" i="13"/>
  <c r="I57" i="13"/>
  <c r="R56" i="13"/>
  <c r="Q56" i="13"/>
  <c r="P56" i="13"/>
  <c r="O56" i="13"/>
  <c r="N56" i="13"/>
  <c r="M56" i="13"/>
  <c r="L56" i="13"/>
  <c r="J56" i="13"/>
  <c r="I56" i="13"/>
  <c r="R55" i="13"/>
  <c r="Q55" i="13"/>
  <c r="P55" i="13"/>
  <c r="O55" i="13"/>
  <c r="N55" i="13"/>
  <c r="M55" i="13"/>
  <c r="L55" i="13"/>
  <c r="J55" i="13"/>
  <c r="I55" i="13"/>
  <c r="R54" i="13"/>
  <c r="Q54" i="13"/>
  <c r="P54" i="13"/>
  <c r="O54" i="13"/>
  <c r="N54" i="13"/>
  <c r="M54" i="13"/>
  <c r="L54" i="13"/>
  <c r="J54" i="13"/>
  <c r="I54" i="13"/>
  <c r="R53" i="13"/>
  <c r="Q53" i="13"/>
  <c r="P53" i="13"/>
  <c r="O53" i="13"/>
  <c r="N53" i="13"/>
  <c r="M53" i="13"/>
  <c r="L53" i="13"/>
  <c r="J53" i="13"/>
  <c r="I53" i="13"/>
  <c r="R52" i="13"/>
  <c r="Q52" i="13"/>
  <c r="P52" i="13"/>
  <c r="O52" i="13"/>
  <c r="N52" i="13"/>
  <c r="M52" i="13"/>
  <c r="L52" i="13"/>
  <c r="J52" i="13"/>
  <c r="I52" i="13"/>
  <c r="R51" i="13"/>
  <c r="Q51" i="13"/>
  <c r="P51" i="13"/>
  <c r="O51" i="13"/>
  <c r="N51" i="13"/>
  <c r="M51" i="13"/>
  <c r="L51" i="13"/>
  <c r="J51" i="13"/>
  <c r="I51" i="13"/>
  <c r="R50" i="13"/>
  <c r="Q50" i="13"/>
  <c r="P50" i="13"/>
  <c r="O50" i="13"/>
  <c r="N50" i="13"/>
  <c r="M50" i="13"/>
  <c r="L50" i="13"/>
  <c r="J50" i="13"/>
  <c r="I50" i="13"/>
  <c r="R49" i="13"/>
  <c r="Q49" i="13"/>
  <c r="P49" i="13"/>
  <c r="O49" i="13"/>
  <c r="N49" i="13"/>
  <c r="M49" i="13"/>
  <c r="L49" i="13"/>
  <c r="J49" i="13"/>
  <c r="I49" i="13"/>
  <c r="R48" i="13"/>
  <c r="Q48" i="13"/>
  <c r="P48" i="13"/>
  <c r="O48" i="13"/>
  <c r="N48" i="13"/>
  <c r="M48" i="13"/>
  <c r="L48" i="13"/>
  <c r="J48" i="13"/>
  <c r="I48" i="13"/>
  <c r="R47" i="13"/>
  <c r="Q47" i="13"/>
  <c r="P47" i="13"/>
  <c r="O47" i="13"/>
  <c r="N47" i="13"/>
  <c r="M47" i="13"/>
  <c r="L47" i="13"/>
  <c r="J47" i="13"/>
  <c r="I47" i="13"/>
  <c r="R46" i="13"/>
  <c r="Q46" i="13"/>
  <c r="P46" i="13"/>
  <c r="O46" i="13"/>
  <c r="N46" i="13"/>
  <c r="M46" i="13"/>
  <c r="L46" i="13"/>
  <c r="J46" i="13"/>
  <c r="I46" i="13"/>
  <c r="R45" i="13"/>
  <c r="Q45" i="13"/>
  <c r="P45" i="13"/>
  <c r="O45" i="13"/>
  <c r="N45" i="13"/>
  <c r="M45" i="13"/>
  <c r="L45" i="13"/>
  <c r="J45" i="13"/>
  <c r="I45" i="13"/>
  <c r="R44" i="13"/>
  <c r="Q44" i="13"/>
  <c r="P44" i="13"/>
  <c r="O44" i="13"/>
  <c r="N44" i="13"/>
  <c r="M44" i="13"/>
  <c r="L44" i="13"/>
  <c r="J44" i="13"/>
  <c r="I44" i="13"/>
  <c r="R43" i="13"/>
  <c r="Q43" i="13"/>
  <c r="P43" i="13"/>
  <c r="O43" i="13"/>
  <c r="N43" i="13"/>
  <c r="M43" i="13"/>
  <c r="L43" i="13"/>
  <c r="J43" i="13"/>
  <c r="I43" i="13"/>
  <c r="R42" i="13"/>
  <c r="Q42" i="13"/>
  <c r="P42" i="13"/>
  <c r="O42" i="13"/>
  <c r="N42" i="13"/>
  <c r="M42" i="13"/>
  <c r="L42" i="13"/>
  <c r="J42" i="13"/>
  <c r="I42" i="13"/>
  <c r="R41" i="13"/>
  <c r="Q41" i="13"/>
  <c r="P41" i="13"/>
  <c r="O41" i="13"/>
  <c r="N41" i="13"/>
  <c r="M41" i="13"/>
  <c r="L41" i="13"/>
  <c r="J41" i="13"/>
  <c r="I41" i="13"/>
  <c r="R36" i="13"/>
  <c r="Q36" i="13"/>
  <c r="P36" i="13"/>
  <c r="O36" i="13"/>
  <c r="N36" i="13"/>
  <c r="M36" i="13"/>
  <c r="L36" i="13"/>
  <c r="J36" i="13"/>
  <c r="I36" i="13"/>
  <c r="R35" i="13"/>
  <c r="Q35" i="13"/>
  <c r="P35" i="13"/>
  <c r="O35" i="13"/>
  <c r="N35" i="13"/>
  <c r="M35" i="13"/>
  <c r="L35" i="13"/>
  <c r="J35" i="13"/>
  <c r="I35" i="13"/>
  <c r="R34" i="13"/>
  <c r="Q34" i="13"/>
  <c r="P34" i="13"/>
  <c r="O34" i="13"/>
  <c r="N34" i="13"/>
  <c r="M34" i="13"/>
  <c r="L34" i="13"/>
  <c r="J34" i="13"/>
  <c r="I34" i="13"/>
  <c r="R33" i="13"/>
  <c r="Q33" i="13"/>
  <c r="P33" i="13"/>
  <c r="O33" i="13"/>
  <c r="N33" i="13"/>
  <c r="M33" i="13"/>
  <c r="L33" i="13"/>
  <c r="J33" i="13"/>
  <c r="I33" i="13"/>
  <c r="R32" i="13"/>
  <c r="Q32" i="13"/>
  <c r="P32" i="13"/>
  <c r="O32" i="13"/>
  <c r="N32" i="13"/>
  <c r="M32" i="13"/>
  <c r="L32" i="13"/>
  <c r="J32" i="13"/>
  <c r="I32" i="13"/>
  <c r="R31" i="13"/>
  <c r="Q31" i="13"/>
  <c r="P31" i="13"/>
  <c r="O31" i="13"/>
  <c r="N31" i="13"/>
  <c r="M31" i="13"/>
  <c r="L31" i="13"/>
  <c r="J31" i="13"/>
  <c r="I31" i="13"/>
  <c r="R30" i="13"/>
  <c r="Q30" i="13"/>
  <c r="P30" i="13"/>
  <c r="O30" i="13"/>
  <c r="N30" i="13"/>
  <c r="M30" i="13"/>
  <c r="L30" i="13"/>
  <c r="J30" i="13"/>
  <c r="I30" i="13"/>
  <c r="R29" i="13"/>
  <c r="Q29" i="13"/>
  <c r="P29" i="13"/>
  <c r="O29" i="13"/>
  <c r="N29" i="13"/>
  <c r="M29" i="13"/>
  <c r="L29" i="13"/>
  <c r="J29" i="13"/>
  <c r="I29" i="13"/>
  <c r="R28" i="13"/>
  <c r="Q28" i="13"/>
  <c r="P28" i="13"/>
  <c r="O28" i="13"/>
  <c r="N28" i="13"/>
  <c r="M28" i="13"/>
  <c r="L28" i="13"/>
  <c r="J28" i="13"/>
  <c r="I28" i="13"/>
  <c r="R27" i="13"/>
  <c r="Q27" i="13"/>
  <c r="P27" i="13"/>
  <c r="O27" i="13"/>
  <c r="N27" i="13"/>
  <c r="M27" i="13"/>
  <c r="L27" i="13"/>
  <c r="J27" i="13"/>
  <c r="I27" i="13"/>
  <c r="R11" i="13"/>
  <c r="Q11" i="13"/>
  <c r="P11" i="13"/>
  <c r="O11" i="13"/>
  <c r="N11" i="13"/>
  <c r="M11" i="13"/>
  <c r="L11" i="13"/>
  <c r="J11" i="13"/>
  <c r="I11" i="13"/>
  <c r="R10" i="13"/>
  <c r="Q10" i="13"/>
  <c r="P10" i="13"/>
  <c r="O10" i="13"/>
  <c r="N10" i="13"/>
  <c r="M10" i="13"/>
  <c r="L10" i="13"/>
  <c r="J10" i="13"/>
  <c r="I10" i="13"/>
  <c r="R9" i="13"/>
  <c r="Q9" i="13"/>
  <c r="P9" i="13"/>
  <c r="O9" i="13"/>
  <c r="N9" i="13"/>
  <c r="M9" i="13"/>
  <c r="L9" i="13"/>
  <c r="I9" i="13"/>
  <c r="U118" i="13"/>
  <c r="U106" i="13"/>
  <c r="U105" i="13"/>
  <c r="U103" i="13"/>
  <c r="U101" i="13"/>
  <c r="U40" i="13"/>
  <c r="U39" i="13"/>
  <c r="U38" i="13"/>
  <c r="U26" i="13"/>
  <c r="U24" i="13"/>
  <c r="U22" i="13"/>
  <c r="U21" i="13"/>
  <c r="U20" i="13"/>
  <c r="U19" i="13"/>
  <c r="T18" i="13"/>
  <c r="T25" i="13" s="1"/>
  <c r="T104" i="13" s="1"/>
  <c r="T119" i="13" s="1"/>
  <c r="T122" i="13" s="1"/>
  <c r="U17" i="13"/>
  <c r="U16" i="13"/>
  <c r="U15" i="13"/>
  <c r="U14" i="13"/>
  <c r="U13" i="13"/>
  <c r="H21" i="3"/>
  <c r="J181" i="3" l="1"/>
  <c r="J62" i="3"/>
  <c r="H181" i="25"/>
  <c r="H62" i="25"/>
  <c r="H61" i="3"/>
  <c r="H99" i="3" s="1"/>
  <c r="H126" i="3" s="1"/>
  <c r="U18" i="13"/>
  <c r="U120" i="13"/>
  <c r="Q12" i="13"/>
  <c r="Q25" i="13" s="1"/>
  <c r="K102" i="13"/>
  <c r="R12" i="13"/>
  <c r="R25" i="13" s="1"/>
  <c r="L37" i="13"/>
  <c r="L102" i="13" s="1"/>
  <c r="N37" i="13"/>
  <c r="N102" i="13" s="1"/>
  <c r="J117" i="13"/>
  <c r="J12" i="13"/>
  <c r="J25" i="13" s="1"/>
  <c r="P37" i="13"/>
  <c r="P102" i="13" s="1"/>
  <c r="R37" i="13"/>
  <c r="R102" i="13" s="1"/>
  <c r="L117" i="13"/>
  <c r="K12" i="13"/>
  <c r="K25" i="13" s="1"/>
  <c r="Q37" i="13"/>
  <c r="Q102" i="13" s="1"/>
  <c r="M117" i="13"/>
  <c r="M37" i="13"/>
  <c r="M102" i="13" s="1"/>
  <c r="I117" i="13"/>
  <c r="I12" i="13"/>
  <c r="I25" i="13" s="1"/>
  <c r="O37" i="13"/>
  <c r="O102" i="13" s="1"/>
  <c r="K117" i="13"/>
  <c r="O117" i="13"/>
  <c r="L12" i="13"/>
  <c r="L25" i="13" s="1"/>
  <c r="N117" i="13"/>
  <c r="M12" i="13"/>
  <c r="M25" i="13" s="1"/>
  <c r="N12" i="13"/>
  <c r="N25" i="13" s="1"/>
  <c r="P117" i="13"/>
  <c r="O12" i="13"/>
  <c r="O25" i="13" s="1"/>
  <c r="I37" i="13"/>
  <c r="I102" i="13" s="1"/>
  <c r="Q117" i="13"/>
  <c r="P12" i="13"/>
  <c r="P25" i="13" s="1"/>
  <c r="R117" i="13"/>
  <c r="J37" i="13"/>
  <c r="J102" i="13" s="1"/>
  <c r="U23" i="13"/>
  <c r="Q23" i="4"/>
  <c r="Q18" i="4"/>
  <c r="H62" i="3" l="1"/>
  <c r="Q119" i="4"/>
  <c r="L104" i="13"/>
  <c r="L119" i="13" s="1"/>
  <c r="L122" i="13" s="1"/>
  <c r="R104" i="13"/>
  <c r="R119" i="13" s="1"/>
  <c r="R122" i="13" s="1"/>
  <c r="Q104" i="13"/>
  <c r="Q119" i="13" s="1"/>
  <c r="Q122" i="13" s="1"/>
  <c r="M104" i="13"/>
  <c r="M119" i="13" s="1"/>
  <c r="M122" i="13" s="1"/>
  <c r="K104" i="13"/>
  <c r="K119" i="13" s="1"/>
  <c r="O104" i="13"/>
  <c r="O119" i="13" s="1"/>
  <c r="O122" i="13" s="1"/>
  <c r="N104" i="13"/>
  <c r="N119" i="13" s="1"/>
  <c r="N122" i="13" s="1"/>
  <c r="P104" i="13"/>
  <c r="P119" i="13" s="1"/>
  <c r="P122" i="13" s="1"/>
  <c r="I104" i="13"/>
  <c r="I119" i="13" s="1"/>
  <c r="J104" i="13"/>
  <c r="J119" i="13" s="1"/>
  <c r="J122" i="13" s="1"/>
  <c r="I122" i="13" l="1"/>
  <c r="Q122" i="4"/>
  <c r="I175" i="25" l="1"/>
  <c r="I177" i="25" s="1"/>
  <c r="I178" i="25" s="1"/>
  <c r="I179" i="25" s="1"/>
  <c r="J175" i="25"/>
  <c r="J177" i="25" s="1"/>
  <c r="R122" i="4"/>
  <c r="J178" i="25" l="1"/>
  <c r="I181" i="25"/>
  <c r="I62" i="25"/>
  <c r="J133" i="13"/>
  <c r="U10" i="13"/>
  <c r="U113" i="13"/>
  <c r="U31" i="13"/>
  <c r="U43" i="13"/>
  <c r="U51" i="13"/>
  <c r="U59" i="13"/>
  <c r="U67" i="13"/>
  <c r="U75" i="13"/>
  <c r="U83" i="13"/>
  <c r="U91" i="13"/>
  <c r="U99" i="13"/>
  <c r="U11" i="13"/>
  <c r="U114" i="13"/>
  <c r="U32" i="13"/>
  <c r="U44" i="13"/>
  <c r="U52" i="13"/>
  <c r="U60" i="13"/>
  <c r="U68" i="13"/>
  <c r="U76" i="13"/>
  <c r="U84" i="13"/>
  <c r="U92" i="13"/>
  <c r="U100" i="13"/>
  <c r="U115" i="13"/>
  <c r="U33" i="13"/>
  <c r="U45" i="13"/>
  <c r="U53" i="13"/>
  <c r="U61" i="13"/>
  <c r="U69" i="13"/>
  <c r="U77" i="13"/>
  <c r="U85" i="13"/>
  <c r="U93" i="13"/>
  <c r="U108" i="13"/>
  <c r="U116" i="13"/>
  <c r="U34" i="13"/>
  <c r="U46" i="13"/>
  <c r="U54" i="13"/>
  <c r="U62" i="13"/>
  <c r="U70" i="13"/>
  <c r="U78" i="13"/>
  <c r="U86" i="13"/>
  <c r="U94" i="13"/>
  <c r="U109" i="13"/>
  <c r="U35" i="13"/>
  <c r="U47" i="13"/>
  <c r="U55" i="13"/>
  <c r="U63" i="13"/>
  <c r="U71" i="13"/>
  <c r="U79" i="13"/>
  <c r="U87" i="13"/>
  <c r="U95" i="13"/>
  <c r="U110" i="13"/>
  <c r="U28" i="13"/>
  <c r="U36" i="13"/>
  <c r="U48" i="13"/>
  <c r="U56" i="13"/>
  <c r="U64" i="13"/>
  <c r="U72" i="13"/>
  <c r="U80" i="13"/>
  <c r="U88" i="13"/>
  <c r="U96" i="13"/>
  <c r="U111" i="13"/>
  <c r="U29" i="13"/>
  <c r="U41" i="13"/>
  <c r="U49" i="13"/>
  <c r="U57" i="13"/>
  <c r="U65" i="13"/>
  <c r="U73" i="13"/>
  <c r="U81" i="13"/>
  <c r="U89" i="13"/>
  <c r="U112" i="13"/>
  <c r="U30" i="13"/>
  <c r="U42" i="13"/>
  <c r="U50" i="13"/>
  <c r="U58" i="13"/>
  <c r="U66" i="13"/>
  <c r="U74" i="13"/>
  <c r="U82" i="13"/>
  <c r="U90" i="13"/>
  <c r="U98" i="13"/>
  <c r="U97" i="13"/>
  <c r="J62" i="25" l="1"/>
  <c r="J181" i="25"/>
  <c r="J179" i="25"/>
  <c r="M123" i="13"/>
  <c r="L133" i="13"/>
  <c r="U107" i="13"/>
  <c r="U117" i="4"/>
  <c r="U27" i="13"/>
  <c r="U9" i="13"/>
  <c r="M133" i="13" l="1"/>
  <c r="N123" i="13"/>
  <c r="U117" i="13"/>
  <c r="U12" i="13"/>
  <c r="U102" i="13"/>
  <c r="U37" i="13"/>
  <c r="O123" i="13" l="1"/>
  <c r="N133" i="13"/>
  <c r="U25" i="13"/>
  <c r="P123" i="13" l="1"/>
  <c r="O133" i="13"/>
  <c r="U104" i="13"/>
  <c r="U102" i="4"/>
  <c r="Q123" i="13" l="1"/>
  <c r="P133" i="13"/>
  <c r="U119" i="13"/>
  <c r="R123" i="13" l="1"/>
  <c r="Q133" i="13"/>
  <c r="U122" i="13"/>
  <c r="S123" i="13" l="1"/>
  <c r="R133" i="13"/>
  <c r="U118" i="4"/>
  <c r="U103" i="4"/>
  <c r="U39" i="4"/>
  <c r="U38" i="4"/>
  <c r="U26" i="4"/>
  <c r="U24" i="4"/>
  <c r="U22" i="4"/>
  <c r="U21" i="4"/>
  <c r="U20" i="4"/>
  <c r="U19" i="4"/>
  <c r="U17" i="4"/>
  <c r="U16" i="4"/>
  <c r="U15" i="4"/>
  <c r="U14" i="4"/>
  <c r="U13" i="4"/>
  <c r="T123" i="13" l="1"/>
  <c r="S133" i="13"/>
  <c r="U101" i="4"/>
  <c r="U40" i="4"/>
  <c r="S18" i="4"/>
  <c r="S23" i="4"/>
  <c r="S120" i="4"/>
  <c r="U120" i="4" s="1"/>
  <c r="T133" i="13" l="1"/>
  <c r="U104" i="4" l="1"/>
  <c r="S119" i="4"/>
  <c r="U35" i="4"/>
  <c r="U34" i="4"/>
  <c r="U33" i="4"/>
  <c r="U32" i="4"/>
  <c r="U31" i="4"/>
  <c r="U30" i="4"/>
  <c r="U29" i="4"/>
  <c r="U28" i="4"/>
  <c r="U36" i="4" l="1"/>
  <c r="U119" i="4" l="1"/>
  <c r="S122" i="4" l="1"/>
  <c r="U121" i="4"/>
  <c r="T122" i="4" l="1"/>
</calcChain>
</file>

<file path=xl/sharedStrings.xml><?xml version="1.0" encoding="utf-8"?>
<sst xmlns="http://schemas.openxmlformats.org/spreadsheetml/2006/main" count="2849" uniqueCount="531">
  <si>
    <t>No.</t>
    <phoneticPr fontId="3"/>
  </si>
  <si>
    <t>Category</t>
    <phoneticPr fontId="3"/>
  </si>
  <si>
    <t>Description</t>
    <phoneticPr fontId="3"/>
  </si>
  <si>
    <t>Tax</t>
    <phoneticPr fontId="3"/>
  </si>
  <si>
    <t xml:space="preserve">Accounting </t>
    <phoneticPr fontId="3"/>
  </si>
  <si>
    <t>When LALCO takes collateral (car and Bike), LALCO need to recognize Allowance for bad debt.</t>
    <phoneticPr fontId="3"/>
  </si>
  <si>
    <t>Separate PL category, especially sales. (separate by "Interest Income from Leasing business", and "Interest income from Microfinance Business".</t>
    <phoneticPr fontId="3"/>
  </si>
  <si>
    <t>Separate AR category by Leasing business and Microfinance Business</t>
    <phoneticPr fontId="3"/>
  </si>
  <si>
    <t>Recognize "Exchange Profit and Loss" every end of Month. *follow BCEL rate.</t>
    <phoneticPr fontId="3"/>
  </si>
  <si>
    <t>Main Review Points</t>
    <phoneticPr fontId="3"/>
  </si>
  <si>
    <t>ASSETS</t>
  </si>
  <si>
    <t>Other Current Assets</t>
  </si>
  <si>
    <t>Total Current Assets</t>
  </si>
  <si>
    <t>TOTAL ASSETS</t>
  </si>
  <si>
    <t>Other Current Liabilities</t>
  </si>
  <si>
    <t>Total Liabilities</t>
  </si>
  <si>
    <t>For Period</t>
  </si>
  <si>
    <t>YTD</t>
  </si>
  <si>
    <t>Income</t>
  </si>
  <si>
    <t>Profit for the Month</t>
  </si>
  <si>
    <t>Operating Income</t>
    <phoneticPr fontId="23"/>
  </si>
  <si>
    <t>Non-Operating Expense</t>
    <phoneticPr fontId="23"/>
  </si>
  <si>
    <t>Total Non-Operating Expense</t>
    <phoneticPr fontId="23"/>
  </si>
  <si>
    <t xml:space="preserve">NET INCOME BEFORE TAX </t>
  </si>
  <si>
    <t>Retained Earnings (Loss)</t>
  </si>
  <si>
    <t>BALANCE SHEET</t>
  </si>
  <si>
    <t>Current Assets</t>
  </si>
  <si>
    <t>Cash at bank and in hand</t>
  </si>
  <si>
    <t>Total Cash at bank and in hand</t>
  </si>
  <si>
    <t>Total Other Current Assets</t>
    <phoneticPr fontId="8"/>
  </si>
  <si>
    <t>Fixed Assets</t>
    <phoneticPr fontId="8"/>
  </si>
  <si>
    <t>Total Fixed Assets</t>
    <phoneticPr fontId="8"/>
  </si>
  <si>
    <t>Total Accumulated depreciation -</t>
    <phoneticPr fontId="8"/>
  </si>
  <si>
    <t>LIABILITIES &amp; EQUITY</t>
    <phoneticPr fontId="8"/>
  </si>
  <si>
    <t>Liabilities</t>
    <phoneticPr fontId="8"/>
  </si>
  <si>
    <t>Total Long Term Liabilities</t>
    <phoneticPr fontId="8"/>
  </si>
  <si>
    <t>Capital and Reserves</t>
    <phoneticPr fontId="8"/>
  </si>
  <si>
    <t>Shareholder funds</t>
    <phoneticPr fontId="8"/>
  </si>
  <si>
    <t>TOTAL LIABILITIES &amp; EQUITY</t>
    <phoneticPr fontId="8"/>
  </si>
  <si>
    <t>LAOS ASEAN LEASING Public Company</t>
    <phoneticPr fontId="3"/>
  </si>
  <si>
    <t>Total of Petty cash</t>
    <phoneticPr fontId="3"/>
  </si>
  <si>
    <t>BCEL/USD</t>
  </si>
  <si>
    <t>BCEL/LAK</t>
  </si>
  <si>
    <t>BCEL/THB</t>
  </si>
  <si>
    <t>maruhan/USD</t>
  </si>
  <si>
    <t>Bangkok/USD</t>
  </si>
  <si>
    <t>Total of Bank</t>
    <phoneticPr fontId="3"/>
  </si>
  <si>
    <t>Bank and cash / total asset Ratio</t>
    <phoneticPr fontId="3"/>
  </si>
  <si>
    <t xml:space="preserve">Accounts Receivable </t>
    <phoneticPr fontId="3"/>
  </si>
  <si>
    <t xml:space="preserve">Total Accounts Receivable </t>
    <phoneticPr fontId="3"/>
  </si>
  <si>
    <t>Quick Ratio</t>
    <phoneticPr fontId="3"/>
  </si>
  <si>
    <t>Other account receivables</t>
  </si>
  <si>
    <t>Accrued interest receivables</t>
  </si>
  <si>
    <t>Advances/related party</t>
  </si>
  <si>
    <t>Advances/Staff</t>
  </si>
  <si>
    <t>Advances/Others</t>
  </si>
  <si>
    <t>Suspense payments/ related party</t>
  </si>
  <si>
    <t>Suspense payments/Staff</t>
  </si>
  <si>
    <t>Suspense payments/Other</t>
  </si>
  <si>
    <t>Service deposit[NNN)]</t>
  </si>
  <si>
    <t>Prepaid/Office building[NNN]</t>
  </si>
  <si>
    <t>Prepaid/Branch</t>
  </si>
  <si>
    <t>Prepaid/Others</t>
  </si>
  <si>
    <t>Satutory deposit /BOL</t>
  </si>
  <si>
    <t>Current Ratio</t>
    <phoneticPr fontId="3"/>
  </si>
  <si>
    <t>Tangible asset/Building facility equipment</t>
  </si>
  <si>
    <t>Tangible asset/Vehicle and transport equipment</t>
  </si>
  <si>
    <t>Tangible asset/Furniture and fixtures</t>
  </si>
  <si>
    <t>Tangible asset/Other</t>
  </si>
  <si>
    <t>Intangible asset /CM system</t>
  </si>
  <si>
    <t>Acc Dep/Building facility equipment</t>
  </si>
  <si>
    <t>Acc Dep/Vehicle and transport equipment</t>
  </si>
  <si>
    <t>Acc Dep/Furniture and fixtures</t>
  </si>
  <si>
    <t>Acc Dep/Other tangible asset</t>
  </si>
  <si>
    <t>Acc Dep/Credit Management system</t>
  </si>
  <si>
    <t>Other Fixed Assets</t>
    <phoneticPr fontId="3"/>
  </si>
  <si>
    <t>Total Other Fixed Assets</t>
    <phoneticPr fontId="3"/>
  </si>
  <si>
    <t>Total Fixed Assets including Depreciation</t>
    <phoneticPr fontId="3"/>
  </si>
  <si>
    <t>Account Payable</t>
    <phoneticPr fontId="8"/>
  </si>
  <si>
    <t>Trade payables</t>
  </si>
  <si>
    <t>Accounts Payable/related party</t>
  </si>
  <si>
    <t>Accounts Payable/Other</t>
  </si>
  <si>
    <t>Deposite/Other</t>
  </si>
  <si>
    <t>Accrued exp/Social security</t>
  </si>
  <si>
    <t>Accrued exp/Other</t>
  </si>
  <si>
    <t>Unpaid Interest exp/TCA</t>
  </si>
  <si>
    <t>Unpaid Interest exp/Other</t>
  </si>
  <si>
    <t>Suspense receipt/ Other</t>
  </si>
  <si>
    <t>Statutory payables/WHT</t>
  </si>
  <si>
    <t>Statutory payables/PIT</t>
  </si>
  <si>
    <t>Statutory payables/WVAT</t>
  </si>
  <si>
    <t>Statutory payables/Other</t>
  </si>
  <si>
    <t>Total Other Current Liabilities</t>
    <phoneticPr fontId="3"/>
  </si>
  <si>
    <t>Current Loan</t>
    <phoneticPr fontId="3"/>
  </si>
  <si>
    <t>Loans from/TCA</t>
  </si>
  <si>
    <t>Loans from/Others</t>
  </si>
  <si>
    <t>Total Current Loan</t>
    <phoneticPr fontId="3"/>
  </si>
  <si>
    <t>Total Account Payable</t>
    <phoneticPr fontId="3"/>
  </si>
  <si>
    <t>Total Current Liabilities</t>
    <phoneticPr fontId="8"/>
  </si>
  <si>
    <t>Fix Liabilities</t>
    <phoneticPr fontId="8"/>
  </si>
  <si>
    <t>Register capital</t>
  </si>
  <si>
    <t>Paid up capital</t>
  </si>
  <si>
    <t>other capital</t>
  </si>
  <si>
    <t>Retained earnings/SYSTEM</t>
  </si>
  <si>
    <t>Retained earnings</t>
  </si>
  <si>
    <t>Profit for the Year</t>
    <phoneticPr fontId="3"/>
  </si>
  <si>
    <t>資本比率</t>
    <rPh sb="0" eb="4">
      <t>シホンヒリツ</t>
    </rPh>
    <phoneticPr fontId="3"/>
  </si>
  <si>
    <t>Total</t>
    <phoneticPr fontId="3"/>
  </si>
  <si>
    <t>Income From Leasing Business</t>
    <phoneticPr fontId="3"/>
  </si>
  <si>
    <t>Sales/Interest income</t>
  </si>
  <si>
    <t>Sales/Penalty fee</t>
  </si>
  <si>
    <t>Sales/Approving fee</t>
  </si>
  <si>
    <t>Total income from Leasing Business</t>
    <phoneticPr fontId="3"/>
  </si>
  <si>
    <t>Income From MicroFinance Business</t>
    <phoneticPr fontId="3"/>
  </si>
  <si>
    <t>Labor Cost</t>
    <phoneticPr fontId="3"/>
  </si>
  <si>
    <t>Salaries exp/Salaries Lao</t>
  </si>
  <si>
    <t>Salaries exp/Overtime allowance</t>
  </si>
  <si>
    <t>Salaries exp/Incentives</t>
  </si>
  <si>
    <t>JPN manegement/House rental</t>
  </si>
  <si>
    <t>JPN manegement/Others</t>
  </si>
  <si>
    <t>Legal expenses</t>
  </si>
  <si>
    <t>Welfare expenses</t>
  </si>
  <si>
    <t>Total Labor Cost</t>
    <phoneticPr fontId="3"/>
  </si>
  <si>
    <t>Travel exp/Gasoline</t>
  </si>
  <si>
    <t>Travel exp/Business trip</t>
  </si>
  <si>
    <t>Travel exp/domestic ticket</t>
  </si>
  <si>
    <t>Travel exp/abroad ticket</t>
  </si>
  <si>
    <t>Travel exp/rental expense</t>
  </si>
  <si>
    <t>Travel exp/Others</t>
  </si>
  <si>
    <t>Communication/Telephone</t>
  </si>
  <si>
    <t>Communication/Internet</t>
  </si>
  <si>
    <t>Communication/Others</t>
  </si>
  <si>
    <t>Advertising/Recruitment</t>
  </si>
  <si>
    <t>Advertising/Advertisament</t>
  </si>
  <si>
    <t>Entertainment/Meal expense</t>
  </si>
  <si>
    <t>Entertainment/Gift</t>
  </si>
  <si>
    <t>Entertainment/Others</t>
  </si>
  <si>
    <t>Utilities/Electricity</t>
  </si>
  <si>
    <t>Utilities/Water supplies</t>
  </si>
  <si>
    <t>Supplies/Stationery</t>
  </si>
  <si>
    <t>Supplies/GPS</t>
  </si>
  <si>
    <t>Supplies/Others</t>
  </si>
  <si>
    <t>maintenance/Car</t>
  </si>
  <si>
    <t>maintenance/Bike</t>
  </si>
  <si>
    <t>maintenance/Other</t>
  </si>
  <si>
    <t>Total selling and Admin Expense</t>
    <phoneticPr fontId="3"/>
  </si>
  <si>
    <t>Total selling and Admin Expense and Labor cost</t>
    <phoneticPr fontId="3"/>
  </si>
  <si>
    <t>Other Selling and Admin Cost</t>
    <phoneticPr fontId="3"/>
  </si>
  <si>
    <t>Other income /Foreign exchange gains/losses</t>
  </si>
  <si>
    <t>Other income /Other</t>
  </si>
  <si>
    <t>Interest expenses/Local banks</t>
  </si>
  <si>
    <t>Corpration Income Tax</t>
    <phoneticPr fontId="3"/>
  </si>
  <si>
    <t>When LALCO record interest expense, LALCO need to recognize Accured Withholding tax (WHT), and when LALCO pays inretest, need to pay WHT also.</t>
    <phoneticPr fontId="3"/>
  </si>
  <si>
    <t>When LALCO pays Commision to brokers (non register VAT Entity), LALCO need to submit and pay VAT10% of Commission Fee.</t>
    <phoneticPr fontId="3"/>
  </si>
  <si>
    <t>Allowance for bad debt</t>
    <phoneticPr fontId="3"/>
  </si>
  <si>
    <t>Microfinance (Daily collection)</t>
    <phoneticPr fontId="3"/>
  </si>
  <si>
    <t>Microfinance (Consumer finance)</t>
    <phoneticPr fontId="3"/>
  </si>
  <si>
    <t>Total income from MicroFinance (Daily collection)</t>
    <phoneticPr fontId="3"/>
  </si>
  <si>
    <t>Total income from MicroFinance (Consumer finance)</t>
    <phoneticPr fontId="3"/>
  </si>
  <si>
    <t>Total Income</t>
    <phoneticPr fontId="3"/>
  </si>
  <si>
    <t>BCEL/VTE/Leasing/USD</t>
  </si>
  <si>
    <t>BCEL/VTE/Leasing/LAK</t>
  </si>
  <si>
    <t>BCEL/VTE/SME/USD</t>
  </si>
  <si>
    <t>BCEL/VTE/SME/LAK</t>
  </si>
  <si>
    <t>BCEL/VTE/SME/THB</t>
  </si>
  <si>
    <t>BCEL/VTE/Bike/USD</t>
  </si>
  <si>
    <t>BCEL/VTE/Bike/LAK</t>
  </si>
  <si>
    <t>BCEL/VTE/Bike/THB</t>
  </si>
  <si>
    <t>BCEL/SVK/Bike/USD</t>
  </si>
  <si>
    <t>BCEL/SVK/Bike/LAK</t>
  </si>
  <si>
    <t>BCEL/SVK/Bike/THB</t>
  </si>
  <si>
    <t>BCEL/PKS/Bike/USD</t>
  </si>
  <si>
    <t>BCEL/PKS/Bike/LAK</t>
  </si>
  <si>
    <t>BCEL/PKS/Bike/THB</t>
  </si>
  <si>
    <t>BCEL/LPB/Bike/USD</t>
  </si>
  <si>
    <t>BCEL/LPB/Bike/LAK</t>
  </si>
  <si>
    <t>BCEL/LPB/Bike/THB</t>
  </si>
  <si>
    <t>BCEL/IPO/LAK</t>
  </si>
  <si>
    <t>LDB/USD</t>
  </si>
  <si>
    <t>LDB/LAK</t>
  </si>
  <si>
    <t>LDB/THB</t>
  </si>
  <si>
    <t>JDB/USD</t>
  </si>
  <si>
    <t>JDB/THB</t>
  </si>
  <si>
    <t>BFL/USD</t>
  </si>
  <si>
    <t>BFL/LAK</t>
  </si>
  <si>
    <t>Bangkok in Thai/USD</t>
  </si>
  <si>
    <t>Trade account receivables/P</t>
  </si>
  <si>
    <t>Trade account receivables/I</t>
  </si>
  <si>
    <t>Trade deferred interest income</t>
  </si>
  <si>
    <t>Provision foreclosed asset</t>
  </si>
  <si>
    <t>Fixtures/Office furniture</t>
  </si>
  <si>
    <t>Fixtures/Others</t>
  </si>
  <si>
    <t>Promotion/general advertising</t>
  </si>
  <si>
    <t>Commmission</t>
  </si>
  <si>
    <t>Other Commission/changes of name</t>
  </si>
  <si>
    <t>Other Commission/List acquisition</t>
  </si>
  <si>
    <t>Other Commission/Village head</t>
  </si>
  <si>
    <t>Other Commission/Translation fee</t>
  </si>
  <si>
    <t>Other Commission/Bank charges and commission</t>
  </si>
  <si>
    <t>Other Commission/Cost on Seizing Cars/Bike</t>
  </si>
  <si>
    <t>Other Commission/Others</t>
  </si>
  <si>
    <t>Consulting/lawyers</t>
  </si>
  <si>
    <t>Consulting/judges</t>
  </si>
  <si>
    <t>Outsourcing expenses</t>
  </si>
  <si>
    <t>Office Rental/Office building[NNN]</t>
  </si>
  <si>
    <t>Office Rental/Branch</t>
  </si>
  <si>
    <t>Office Rental/Others</t>
  </si>
  <si>
    <t>Other Rental expense</t>
  </si>
  <si>
    <t>Taxes and dues/Taxes</t>
  </si>
  <si>
    <t>Taxes and dues/Others</t>
  </si>
  <si>
    <t>Dep exp/ Building facility equipment</t>
  </si>
  <si>
    <t>Dep exp/ Vehicle and transport equipment</t>
  </si>
  <si>
    <t>Dep exp/Furniture and fixtures</t>
  </si>
  <si>
    <t>Dep exp/Other</t>
  </si>
  <si>
    <t>other expenses</t>
  </si>
  <si>
    <t>They do micro finance too, but not so much.</t>
  </si>
  <si>
    <t>Trial Balance Report</t>
  </si>
  <si>
    <t>LALCO GR LEDGER LA</t>
  </si>
  <si>
    <t>Ledger</t>
  </si>
  <si>
    <t>Company</t>
  </si>
  <si>
    <t>2101 Lao ASEAN Leasing Company Limited</t>
  </si>
  <si>
    <t xml:space="preserve"> </t>
  </si>
  <si>
    <t>Account</t>
  </si>
  <si>
    <t>Description</t>
  </si>
  <si>
    <t>Beginning Balance</t>
  </si>
  <si>
    <t>Debits</t>
  </si>
  <si>
    <t>Credits</t>
  </si>
  <si>
    <t>Ending Balance</t>
  </si>
  <si>
    <t>(LAK)</t>
  </si>
  <si>
    <t xml:space="preserve"> (LAK)</t>
  </si>
  <si>
    <t>BCEL ONE/USD</t>
  </si>
  <si>
    <t>BCEL ONE/LAK</t>
  </si>
  <si>
    <t>BCEL ONE/THB</t>
  </si>
  <si>
    <t>Bangkok in Thai /EUR</t>
  </si>
  <si>
    <t>Bangkok in Thai /JPY</t>
  </si>
  <si>
    <t>Asset</t>
  </si>
  <si>
    <t>Capital</t>
  </si>
  <si>
    <t>Market research expenses</t>
  </si>
  <si>
    <t>Insurance/Vehicle</t>
  </si>
  <si>
    <t>Insurance/Staff</t>
  </si>
  <si>
    <t>Advances/BBHD</t>
  </si>
  <si>
    <t>Financial income</t>
  </si>
  <si>
    <t>Fixtures/PC</t>
  </si>
  <si>
    <t>Consulting/Audit services</t>
  </si>
  <si>
    <t>Accounts Receivable - Leasing  (Trade account receivables/P)</t>
  </si>
  <si>
    <t xml:space="preserve">Trade deferred interest income </t>
  </si>
  <si>
    <t>Other account receivables - related party</t>
  </si>
  <si>
    <t>Trade account receivables/I - related party</t>
  </si>
  <si>
    <t>USD Cash on hand - HO</t>
  </si>
  <si>
    <t>LAK Cash on hand - HO</t>
  </si>
  <si>
    <t>THB Cash on hand - HO</t>
  </si>
  <si>
    <t>USD Cash on hand - CPS</t>
  </si>
  <si>
    <t>LAK Cash on hand - CPS</t>
  </si>
  <si>
    <t>THB Cash on hand - CPS</t>
  </si>
  <si>
    <t>USD Cash on hand - SVK</t>
  </si>
  <si>
    <t>LAK Cash on hand - SVK</t>
  </si>
  <si>
    <t>THB Cash on hand - SVK</t>
  </si>
  <si>
    <t>USD Petty Cash</t>
  </si>
  <si>
    <t>LAK Petty Cash</t>
  </si>
  <si>
    <t>THB Petty Cash</t>
  </si>
  <si>
    <t>JDB/LAK</t>
  </si>
  <si>
    <t>Bangkok/LAK</t>
  </si>
  <si>
    <t>Trade Account receivables - No. 1 Auto</t>
  </si>
  <si>
    <t>Trade Account receivables - Unicorn</t>
  </si>
  <si>
    <t>Trade Account receivables - GM</t>
  </si>
  <si>
    <t>Trade Account receivables - MoneyMax</t>
  </si>
  <si>
    <t>Trade Account receivables - Cash Lao</t>
  </si>
  <si>
    <t>Trade Account receivables - LALCO</t>
  </si>
  <si>
    <t>Trade Account receivables／O</t>
  </si>
  <si>
    <t>Operating accounts receivable/Others</t>
  </si>
  <si>
    <t>Prepaid/Assem Villa</t>
  </si>
  <si>
    <t>Loans to/Staff</t>
  </si>
  <si>
    <t>Loans to/Others</t>
  </si>
  <si>
    <t>Intangible asset /ERP</t>
  </si>
  <si>
    <t>Intangible asset /Others</t>
  </si>
  <si>
    <t>Accounts Payable - No. 1 Auto</t>
  </si>
  <si>
    <t>Accounts Payable - Unicorn</t>
  </si>
  <si>
    <t>Accounts Payable - GM</t>
  </si>
  <si>
    <t>Accounts Payable - MoneyMax</t>
  </si>
  <si>
    <t>Accounts Payable - Cash Lao</t>
  </si>
  <si>
    <t>Accounts Payable - LALCO</t>
  </si>
  <si>
    <t>Unpaid Interest exp/related party</t>
  </si>
  <si>
    <t>Unpaid Interest exp/BlueBird</t>
  </si>
  <si>
    <t>Unpaid Interest exp/FirstGeneva</t>
  </si>
  <si>
    <t>Unpaid Interest exp/BBHD</t>
  </si>
  <si>
    <t>Loans from/BlueBird</t>
  </si>
  <si>
    <t>Loans from/FirstGeneva</t>
  </si>
  <si>
    <t>Loans from/BBHD</t>
  </si>
  <si>
    <t>Salaries exp/Commutation expense</t>
  </si>
  <si>
    <t>Salaries exp/Others</t>
  </si>
  <si>
    <t>Legal Welfare expenses</t>
  </si>
  <si>
    <t>Entertainment/Donation</t>
  </si>
  <si>
    <t>Promotion/Others</t>
  </si>
  <si>
    <t>Consulting/Others</t>
  </si>
  <si>
    <t>Office Rental/Assem Villa</t>
  </si>
  <si>
    <t>Insurance/Other</t>
  </si>
  <si>
    <t>Bad debt expense</t>
  </si>
  <si>
    <t>disposal of the fixed asset</t>
  </si>
  <si>
    <t>Gain on sale/Foreclose assets sales</t>
  </si>
  <si>
    <t>Interest expenses/FirstGeneva</t>
  </si>
  <si>
    <t>Interest expenses/TCA</t>
  </si>
  <si>
    <t>Interest expenses/BBHD</t>
  </si>
  <si>
    <t>Interest expenses/Other</t>
  </si>
  <si>
    <t>The different came from the beginning amount</t>
  </si>
  <si>
    <t xml:space="preserve">Unknow amount </t>
  </si>
  <si>
    <t>Remark  :</t>
  </si>
  <si>
    <t>Suspense payments MoneyMax Leasing Co., Ltd</t>
  </si>
  <si>
    <t>Recovery of bad debts/impairment</t>
  </si>
  <si>
    <t>Rate</t>
  </si>
  <si>
    <t>Provision for allowance doubful</t>
  </si>
  <si>
    <t>Provision for doubtful</t>
  </si>
  <si>
    <t>Total for Company 2101 Lao ASEAN Leasing Company Limited</t>
  </si>
  <si>
    <t>Diff</t>
  </si>
  <si>
    <t>Begin BL of Sep-22</t>
  </si>
  <si>
    <t>Summary</t>
  </si>
  <si>
    <t>DES</t>
  </si>
  <si>
    <t>Exp.</t>
  </si>
  <si>
    <t>Net change</t>
  </si>
  <si>
    <t>PROFIT OR LOSS</t>
  </si>
  <si>
    <t>AA</t>
  </si>
  <si>
    <t>AAA GR LEDGER LA</t>
  </si>
  <si>
    <t>Liability</t>
  </si>
  <si>
    <t>Exchange rate</t>
  </si>
  <si>
    <t>1305.00</t>
  </si>
  <si>
    <t>1305.10</t>
  </si>
  <si>
    <t>1309.93</t>
  </si>
  <si>
    <t>1309.94</t>
  </si>
  <si>
    <t>1309.95</t>
  </si>
  <si>
    <t>1309.96</t>
  </si>
  <si>
    <t>1309.97</t>
  </si>
  <si>
    <t>1309.98</t>
  </si>
  <si>
    <t>1309.99</t>
  </si>
  <si>
    <t>1319.99</t>
  </si>
  <si>
    <t>1325.00</t>
  </si>
  <si>
    <t>1355.00</t>
  </si>
  <si>
    <t>1405.00</t>
  </si>
  <si>
    <t>1415.00</t>
  </si>
  <si>
    <t>1550.01</t>
  </si>
  <si>
    <t>1600.01</t>
  </si>
  <si>
    <t>1600.02</t>
  </si>
  <si>
    <t>1600.03</t>
  </si>
  <si>
    <t>1609.99</t>
  </si>
  <si>
    <t>1610.01</t>
  </si>
  <si>
    <t>1601.02</t>
  </si>
  <si>
    <t>1610.10</t>
  </si>
  <si>
    <t>1619.99</t>
  </si>
  <si>
    <t>1700.01</t>
  </si>
  <si>
    <t>1800.01</t>
  </si>
  <si>
    <t>1800.02</t>
  </si>
  <si>
    <t>1800.03</t>
  </si>
  <si>
    <t>1809.99</t>
  </si>
  <si>
    <t>1810.01</t>
  </si>
  <si>
    <t>1820.02</t>
  </si>
  <si>
    <t>1829.99</t>
  </si>
  <si>
    <t>2000.01</t>
  </si>
  <si>
    <t>2000.02</t>
  </si>
  <si>
    <t>2000.03</t>
  </si>
  <si>
    <t>2009.99</t>
  </si>
  <si>
    <t>2100.01</t>
  </si>
  <si>
    <t>2100.02</t>
  </si>
  <si>
    <t>2109.99</t>
  </si>
  <si>
    <t>2500.01</t>
  </si>
  <si>
    <t>2500.02</t>
  </si>
  <si>
    <t>2500.03</t>
  </si>
  <si>
    <t>2500.04</t>
  </si>
  <si>
    <t>3005.00</t>
  </si>
  <si>
    <t>3100.02</t>
  </si>
  <si>
    <t>3100.03</t>
  </si>
  <si>
    <t>3100.04</t>
  </si>
  <si>
    <t>3100.05</t>
  </si>
  <si>
    <t>3109.99</t>
  </si>
  <si>
    <t>3209.99</t>
  </si>
  <si>
    <t>3300.01</t>
  </si>
  <si>
    <t>3309.99</t>
  </si>
  <si>
    <t>3350.01</t>
  </si>
  <si>
    <t>3350.02</t>
  </si>
  <si>
    <t>3350.03</t>
  </si>
  <si>
    <t>3350.04</t>
  </si>
  <si>
    <t>3350.05</t>
  </si>
  <si>
    <t>3359.99</t>
  </si>
  <si>
    <t>3400.01</t>
  </si>
  <si>
    <t>3409.93</t>
  </si>
  <si>
    <t>3409.94</t>
  </si>
  <si>
    <t>3409.95</t>
  </si>
  <si>
    <t>3409.96</t>
  </si>
  <si>
    <t>3409.97</t>
  </si>
  <si>
    <t>3409.98</t>
  </si>
  <si>
    <t>3409.99</t>
  </si>
  <si>
    <t>3419.99</t>
  </si>
  <si>
    <t>3500.02</t>
  </si>
  <si>
    <t>3500.03</t>
  </si>
  <si>
    <t>3500.04</t>
  </si>
  <si>
    <t>3509.99</t>
  </si>
  <si>
    <t>4000.01</t>
  </si>
  <si>
    <t>4000.02</t>
  </si>
  <si>
    <t>4000.03</t>
  </si>
  <si>
    <t>4009.97</t>
  </si>
  <si>
    <t>4009.98</t>
  </si>
  <si>
    <t>5000.01</t>
  </si>
  <si>
    <t>5100.02</t>
  </si>
  <si>
    <t>5205.00</t>
  </si>
  <si>
    <t>5300.01</t>
  </si>
  <si>
    <t>5400.01</t>
  </si>
  <si>
    <t>5400.02</t>
  </si>
  <si>
    <t>5409.99</t>
  </si>
  <si>
    <t>5505.00</t>
  </si>
  <si>
    <t>6000.03</t>
  </si>
  <si>
    <t>6000.04</t>
  </si>
  <si>
    <t>6000.05</t>
  </si>
  <si>
    <t>6000.06</t>
  </si>
  <si>
    <t>6009.99</t>
  </si>
  <si>
    <t>7000.01</t>
  </si>
  <si>
    <t>7000.02</t>
  </si>
  <si>
    <t>7000.03</t>
  </si>
  <si>
    <t>7000.04</t>
  </si>
  <si>
    <t>7009.99</t>
  </si>
  <si>
    <t>7010.02</t>
  </si>
  <si>
    <t>7019.99</t>
  </si>
  <si>
    <t>7025.00</t>
  </si>
  <si>
    <t>7035.00</t>
  </si>
  <si>
    <t>7045.00</t>
  </si>
  <si>
    <t>7100.01</t>
  </si>
  <si>
    <t>7100.02</t>
  </si>
  <si>
    <t>7100.03</t>
  </si>
  <si>
    <t>7100.04</t>
  </si>
  <si>
    <t>7100.05</t>
  </si>
  <si>
    <t>7109.99</t>
  </si>
  <si>
    <t>7110.01</t>
  </si>
  <si>
    <t>7110.02</t>
  </si>
  <si>
    <t>7119.99</t>
  </si>
  <si>
    <t>7120.01</t>
  </si>
  <si>
    <t>7120.02</t>
  </si>
  <si>
    <t>7130.01</t>
  </si>
  <si>
    <t>7130.02</t>
  </si>
  <si>
    <t>7130.03</t>
  </si>
  <si>
    <t>7139.99</t>
  </si>
  <si>
    <t>7150.01</t>
  </si>
  <si>
    <t>7150.02</t>
  </si>
  <si>
    <t>7160.01</t>
  </si>
  <si>
    <t>7160.02</t>
  </si>
  <si>
    <t>7169.99</t>
  </si>
  <si>
    <t>7170.03</t>
  </si>
  <si>
    <t>7170.04</t>
  </si>
  <si>
    <t>7179.99</t>
  </si>
  <si>
    <t>7180.01</t>
  </si>
  <si>
    <t>7180.02</t>
  </si>
  <si>
    <t>7189.99</t>
  </si>
  <si>
    <t>7190.02</t>
  </si>
  <si>
    <t>7199.99</t>
  </si>
  <si>
    <t>7205.00</t>
  </si>
  <si>
    <t>7210.01</t>
  </si>
  <si>
    <t>7210.02</t>
  </si>
  <si>
    <t>7210.03</t>
  </si>
  <si>
    <t>7210.04</t>
  </si>
  <si>
    <t>7210.05</t>
  </si>
  <si>
    <t>7210.06</t>
  </si>
  <si>
    <t>7219.99</t>
  </si>
  <si>
    <t>7220.01</t>
  </si>
  <si>
    <t>7220.02</t>
  </si>
  <si>
    <t>7220.03</t>
  </si>
  <si>
    <t>7220.05</t>
  </si>
  <si>
    <t>7235.00</t>
  </si>
  <si>
    <t>7245.00</t>
  </si>
  <si>
    <t>7300.01</t>
  </si>
  <si>
    <t>7300.02</t>
  </si>
  <si>
    <t>7300.03</t>
  </si>
  <si>
    <t>7309.99</t>
  </si>
  <si>
    <t>7315.00</t>
  </si>
  <si>
    <t>7330.01</t>
  </si>
  <si>
    <t>7330.02</t>
  </si>
  <si>
    <t>7339.99</t>
  </si>
  <si>
    <t>7400.01</t>
  </si>
  <si>
    <t>7409.99</t>
  </si>
  <si>
    <t>7500.01</t>
  </si>
  <si>
    <t>7500.02</t>
  </si>
  <si>
    <t>7500.03</t>
  </si>
  <si>
    <t>7509.99</t>
  </si>
  <si>
    <t>7600.01</t>
  </si>
  <si>
    <t>7705.00</t>
  </si>
  <si>
    <t>7805.00</t>
  </si>
  <si>
    <t>7905.00</t>
  </si>
  <si>
    <t>Item</t>
  </si>
  <si>
    <t>Org Acc code</t>
  </si>
  <si>
    <t>APIS Acc Code</t>
  </si>
  <si>
    <t>Acc Name</t>
  </si>
  <si>
    <t xml:space="preserve"> NO</t>
  </si>
  <si>
    <t>Account No</t>
  </si>
  <si>
    <t>YTD 2023</t>
  </si>
  <si>
    <t>LAK</t>
  </si>
  <si>
    <t>USD</t>
  </si>
  <si>
    <t xml:space="preserve"> Income</t>
  </si>
  <si>
    <t>Total Income</t>
  </si>
  <si>
    <t>Other Income</t>
  </si>
  <si>
    <t>Other income /Bad debts recovery</t>
  </si>
  <si>
    <t>Total Revenue</t>
  </si>
  <si>
    <t>Expenses</t>
  </si>
  <si>
    <t>600001-600999</t>
  </si>
  <si>
    <t xml:space="preserve">Interest expenses </t>
  </si>
  <si>
    <t>700001-701999</t>
  </si>
  <si>
    <t xml:space="preserve">Salaries exp/Salaries </t>
  </si>
  <si>
    <t>702500-704500</t>
  </si>
  <si>
    <t>Legal and other expenses</t>
  </si>
  <si>
    <t>710001-710999</t>
  </si>
  <si>
    <t>Travel Expenses</t>
  </si>
  <si>
    <t>711001-711999</t>
  </si>
  <si>
    <t xml:space="preserve">Communication/ Internet </t>
  </si>
  <si>
    <t>712001- 713999</t>
  </si>
  <si>
    <t>715001- 716999</t>
  </si>
  <si>
    <t xml:space="preserve">Utilities / Supplies &amp; others </t>
  </si>
  <si>
    <t>717002-718999</t>
  </si>
  <si>
    <t>Maintenance/ERP and others</t>
  </si>
  <si>
    <t>719002-721999</t>
  </si>
  <si>
    <t>Commmission /changes of name and others</t>
  </si>
  <si>
    <t>722001-724500</t>
  </si>
  <si>
    <t>730001-731500</t>
  </si>
  <si>
    <t xml:space="preserve">Rental Fee </t>
  </si>
  <si>
    <t>733001-740999</t>
  </si>
  <si>
    <t xml:space="preserve">Taxes/ Insurance and others </t>
  </si>
  <si>
    <t>750001-750999</t>
  </si>
  <si>
    <t xml:space="preserve">Dep Expenses </t>
  </si>
  <si>
    <t>760001-790500</t>
  </si>
  <si>
    <t>Bad debt and other expenses</t>
  </si>
  <si>
    <t>Total Expenses</t>
  </si>
  <si>
    <t>Profit Before Tax- Actual AC</t>
  </si>
  <si>
    <t>Profit Before Tax- Un-Audited</t>
  </si>
  <si>
    <t>Lao ASEAN Leasing Public Company</t>
  </si>
  <si>
    <t>Profit and Loss Statement</t>
  </si>
  <si>
    <t xml:space="preserve">Exchange rate </t>
  </si>
  <si>
    <t>AAA</t>
  </si>
  <si>
    <t>As of Mar 2023</t>
  </si>
  <si>
    <t>As of Mar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</si>
</sst>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809]dd\ mmmm\ yyyy;@"/>
    <numFmt numFmtId="166" formatCode="[$-409]mmm\-yy;@"/>
    <numFmt numFmtId="167" formatCode="m/d/yy\ h:mm\ AM/PM"/>
    <numFmt numFmtId="168" formatCode="B1mmm\-yy"/>
    <numFmt numFmtId="169" formatCode="#,##0.00_ ;\-#,##0.00\ "/>
    <numFmt numFmtId="170" formatCode="#,##0.00;\-#,##0.00"/>
    <numFmt numFmtId="171" formatCode="_ * #,##0.00_ ;_ * \-#,##0.00_ ;_ * &quot;-&quot;??_ ;_ @_ "/>
  </numFmts>
  <fonts count="7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u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u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ＭＳ Ｐゴシック"/>
      <family val="2"/>
      <charset val="128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color theme="1"/>
      <name val="Arial"/>
      <family val="2"/>
    </font>
    <font>
      <b/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b/>
      <sz val="8"/>
      <color theme="1"/>
      <name val="Arial"/>
      <family val="2"/>
      <charset val="222"/>
    </font>
    <font>
      <b/>
      <sz val="8"/>
      <color rgb="FF000000"/>
      <name val="Arial"/>
      <family val="2"/>
      <charset val="222"/>
    </font>
    <font>
      <b/>
      <sz val="8"/>
      <name val="Arial"/>
      <family val="2"/>
      <charset val="222"/>
    </font>
    <font>
      <b/>
      <sz val="8"/>
      <color rgb="FF000000"/>
      <name val="Calibri"/>
      <family val="2"/>
      <charset val="222"/>
      <scheme val="minor"/>
    </font>
    <font>
      <b/>
      <sz val="10"/>
      <color theme="1"/>
      <name val="Arial"/>
      <family val="2"/>
      <charset val="222"/>
    </font>
    <font>
      <b/>
      <sz val="10"/>
      <color rgb="FF000000"/>
      <name val="Arial"/>
      <family val="2"/>
      <charset val="22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Meiryo UI"/>
      <family val="2"/>
      <charset val="128"/>
    </font>
    <font>
      <sz val="8"/>
      <color indexed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Tahoma"/>
      <family val="2"/>
    </font>
    <font>
      <b/>
      <sz val="11"/>
      <color rgb="FFFF000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9"/>
      <color theme="1"/>
      <name val="Calibri"/>
      <family val="2"/>
      <charset val="128"/>
      <scheme val="minor"/>
    </font>
    <font>
      <sz val="9"/>
      <color theme="1"/>
      <name val="Calibri"/>
      <family val="2"/>
      <charset val="22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DFEAF3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rgb="FF000000"/>
      </bottom>
      <diagonal/>
    </border>
    <border>
      <left/>
      <right style="thin">
        <color theme="0" tint="-0.34998626667073579"/>
      </right>
      <top style="medium">
        <color rgb="FF000000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34998626667073579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79991"/>
      </left>
      <right style="medium">
        <color indexed="64"/>
      </right>
      <top style="thin">
        <color rgb="FF979991"/>
      </top>
      <bottom style="thin">
        <color rgb="FF97999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30" fillId="0" borderId="0"/>
    <xf numFmtId="0" fontId="35" fillId="0" borderId="0"/>
    <xf numFmtId="0" fontId="39" fillId="0" borderId="0"/>
    <xf numFmtId="0" fontId="46" fillId="0" borderId="0"/>
    <xf numFmtId="43" fontId="35" fillId="0" borderId="0" applyFont="0" applyFill="0" applyBorder="0" applyAlignment="0" applyProtection="0"/>
    <xf numFmtId="0" fontId="49" fillId="0" borderId="0"/>
    <xf numFmtId="0" fontId="35" fillId="0" borderId="0"/>
    <xf numFmtId="44" fontId="35" fillId="0" borderId="0" applyFont="0" applyFill="0" applyBorder="0" applyAlignment="0" applyProtection="0"/>
    <xf numFmtId="0" fontId="57" fillId="0" borderId="0">
      <alignment vertical="center"/>
    </xf>
    <xf numFmtId="44" fontId="35" fillId="0" borderId="0" applyFont="0" applyFill="0" applyBorder="0" applyAlignment="0" applyProtection="0"/>
    <xf numFmtId="0" fontId="1" fillId="0" borderId="0"/>
    <xf numFmtId="171" fontId="59" fillId="0" borderId="0" applyFont="0" applyFill="0" applyBorder="0" applyAlignment="0" applyProtection="0"/>
    <xf numFmtId="0" fontId="5" fillId="0" borderId="0">
      <alignment vertical="center"/>
    </xf>
    <xf numFmtId="14" fontId="60" fillId="15" borderId="37">
      <alignment horizontal="left"/>
    </xf>
    <xf numFmtId="43" fontId="1" fillId="0" borderId="0" applyFont="0" applyFill="0" applyBorder="0" applyAlignment="0" applyProtection="0"/>
    <xf numFmtId="0" fontId="59" fillId="0" borderId="0"/>
    <xf numFmtId="0" fontId="1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5" fillId="0" borderId="0"/>
    <xf numFmtId="0" fontId="35" fillId="0" borderId="0"/>
  </cellStyleXfs>
  <cellXfs count="310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0" fontId="16" fillId="0" borderId="0" xfId="1" applyFont="1" applyAlignment="1"/>
    <xf numFmtId="40" fontId="14" fillId="0" borderId="0" xfId="1" applyFont="1" applyAlignment="1"/>
    <xf numFmtId="0" fontId="16" fillId="0" borderId="0" xfId="4" applyFont="1"/>
    <xf numFmtId="0" fontId="11" fillId="0" borderId="0" xfId="4" applyFont="1"/>
    <xf numFmtId="43" fontId="19" fillId="0" borderId="0" xfId="5" applyFont="1"/>
    <xf numFmtId="49" fontId="12" fillId="0" borderId="0" xfId="4" applyNumberFormat="1" applyFont="1"/>
    <xf numFmtId="0" fontId="18" fillId="0" borderId="0" xfId="4" applyFont="1"/>
    <xf numFmtId="49" fontId="13" fillId="0" borderId="0" xfId="4" applyNumberFormat="1" applyFont="1" applyAlignment="1">
      <alignment horizontal="center"/>
    </xf>
    <xf numFmtId="0" fontId="16" fillId="0" borderId="0" xfId="4" applyFont="1" applyAlignment="1">
      <alignment horizontal="center"/>
    </xf>
    <xf numFmtId="43" fontId="22" fillId="5" borderId="0" xfId="5" applyFont="1" applyFill="1" applyAlignment="1">
      <alignment horizontal="center"/>
    </xf>
    <xf numFmtId="166" fontId="20" fillId="6" borderId="6" xfId="5" applyNumberFormat="1" applyFont="1" applyFill="1" applyBorder="1" applyAlignment="1">
      <alignment horizontal="center"/>
    </xf>
    <xf numFmtId="49" fontId="13" fillId="0" borderId="0" xfId="4" applyNumberFormat="1" applyFont="1"/>
    <xf numFmtId="49" fontId="17" fillId="0" borderId="0" xfId="4" applyNumberFormat="1" applyFont="1"/>
    <xf numFmtId="0" fontId="13" fillId="0" borderId="0" xfId="4" applyFont="1"/>
    <xf numFmtId="164" fontId="16" fillId="0" borderId="0" xfId="4" applyNumberFormat="1" applyFont="1"/>
    <xf numFmtId="49" fontId="18" fillId="0" borderId="0" xfId="4" applyNumberFormat="1" applyFont="1"/>
    <xf numFmtId="0" fontId="15" fillId="0" borderId="0" xfId="4"/>
    <xf numFmtId="43" fontId="20" fillId="0" borderId="0" xfId="5" applyFont="1" applyFill="1" applyBorder="1"/>
    <xf numFmtId="43" fontId="19" fillId="8" borderId="0" xfId="5" applyFont="1" applyFill="1"/>
    <xf numFmtId="0" fontId="15" fillId="0" borderId="0" xfId="4" applyAlignment="1">
      <alignment horizontal="center"/>
    </xf>
    <xf numFmtId="39" fontId="14" fillId="0" borderId="0" xfId="4" applyNumberFormat="1" applyFont="1"/>
    <xf numFmtId="0" fontId="24" fillId="0" borderId="0" xfId="4" applyFont="1"/>
    <xf numFmtId="0" fontId="21" fillId="0" borderId="0" xfId="4" applyFont="1" applyAlignment="1">
      <alignment horizontal="center" vertical="center"/>
    </xf>
    <xf numFmtId="49" fontId="12" fillId="0" borderId="0" xfId="4" applyNumberFormat="1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40" fontId="24" fillId="0" borderId="0" xfId="1" applyFont="1" applyBorder="1" applyAlignment="1">
      <alignment horizontal="left" vertical="center"/>
    </xf>
    <xf numFmtId="164" fontId="24" fillId="0" borderId="0" xfId="4" applyNumberFormat="1" applyFont="1" applyAlignment="1">
      <alignment horizontal="left" vertical="center"/>
    </xf>
    <xf numFmtId="40" fontId="25" fillId="0" borderId="0" xfId="1" applyFont="1" applyFill="1" applyBorder="1" applyAlignment="1"/>
    <xf numFmtId="39" fontId="13" fillId="0" borderId="3" xfId="4" applyNumberFormat="1" applyFont="1" applyBorder="1"/>
    <xf numFmtId="40" fontId="24" fillId="0" borderId="0" xfId="1" applyFont="1" applyBorder="1" applyAlignment="1"/>
    <xf numFmtId="39" fontId="13" fillId="0" borderId="4" xfId="4" applyNumberFormat="1" applyFont="1" applyBorder="1"/>
    <xf numFmtId="39" fontId="13" fillId="0" borderId="0" xfId="4" applyNumberFormat="1" applyFont="1"/>
    <xf numFmtId="39" fontId="14" fillId="0" borderId="6" xfId="4" applyNumberFormat="1" applyFont="1" applyBorder="1"/>
    <xf numFmtId="49" fontId="13" fillId="9" borderId="0" xfId="4" applyNumberFormat="1" applyFont="1" applyFill="1"/>
    <xf numFmtId="39" fontId="17" fillId="9" borderId="5" xfId="4" applyNumberFormat="1" applyFont="1" applyFill="1" applyBorder="1"/>
    <xf numFmtId="43" fontId="14" fillId="0" borderId="0" xfId="5" applyFont="1"/>
    <xf numFmtId="40" fontId="15" fillId="0" borderId="0" xfId="1" applyFont="1" applyAlignment="1"/>
    <xf numFmtId="49" fontId="13" fillId="3" borderId="0" xfId="4" applyNumberFormat="1" applyFont="1" applyFill="1"/>
    <xf numFmtId="164" fontId="15" fillId="0" borderId="0" xfId="4" applyNumberFormat="1"/>
    <xf numFmtId="9" fontId="13" fillId="10" borderId="0" xfId="3" applyFont="1" applyFill="1" applyBorder="1" applyAlignment="1"/>
    <xf numFmtId="39" fontId="17" fillId="0" borderId="0" xfId="4" applyNumberFormat="1" applyFont="1"/>
    <xf numFmtId="49" fontId="13" fillId="10" borderId="0" xfId="4" applyNumberFormat="1" applyFont="1" applyFill="1"/>
    <xf numFmtId="0" fontId="27" fillId="0" borderId="0" xfId="4" applyFont="1"/>
    <xf numFmtId="49" fontId="28" fillId="0" borderId="0" xfId="4" applyNumberFormat="1" applyFont="1"/>
    <xf numFmtId="166" fontId="29" fillId="5" borderId="2" xfId="4" quotePrefix="1" applyNumberFormat="1" applyFont="1" applyFill="1" applyBorder="1" applyAlignment="1">
      <alignment horizontal="center"/>
    </xf>
    <xf numFmtId="49" fontId="26" fillId="0" borderId="0" xfId="4" applyNumberFormat="1" applyFont="1"/>
    <xf numFmtId="38" fontId="19" fillId="0" borderId="0" xfId="2" applyFont="1" applyBorder="1" applyAlignment="1"/>
    <xf numFmtId="38" fontId="20" fillId="11" borderId="4" xfId="2" applyFont="1" applyFill="1" applyBorder="1" applyAlignment="1"/>
    <xf numFmtId="38" fontId="20" fillId="0" borderId="5" xfId="2" applyFont="1" applyBorder="1" applyAlignment="1"/>
    <xf numFmtId="44" fontId="13" fillId="0" borderId="0" xfId="4" applyNumberFormat="1" applyFont="1"/>
    <xf numFmtId="0" fontId="31" fillId="0" borderId="0" xfId="0" applyFont="1" applyAlignment="1">
      <alignment horizontal="left" wrapText="1"/>
    </xf>
    <xf numFmtId="0" fontId="31" fillId="0" borderId="0" xfId="0" applyFont="1" applyAlignment="1">
      <alignment vertical="top" wrapText="1"/>
    </xf>
    <xf numFmtId="0" fontId="35" fillId="0" borderId="0" xfId="7"/>
    <xf numFmtId="0" fontId="31" fillId="0" borderId="0" xfId="7" applyFont="1" applyAlignment="1">
      <alignment vertical="top" wrapText="1"/>
    </xf>
    <xf numFmtId="0" fontId="37" fillId="12" borderId="0" xfId="7" applyFont="1" applyFill="1" applyAlignment="1">
      <alignment vertical="top" wrapText="1"/>
    </xf>
    <xf numFmtId="0" fontId="31" fillId="12" borderId="0" xfId="7" applyFont="1" applyFill="1" applyAlignment="1">
      <alignment vertical="top" wrapText="1"/>
    </xf>
    <xf numFmtId="0" fontId="35" fillId="12" borderId="0" xfId="7" applyFill="1" applyAlignment="1">
      <alignment vertical="top" wrapText="1"/>
    </xf>
    <xf numFmtId="0" fontId="35" fillId="12" borderId="0" xfId="7" applyFill="1" applyAlignment="1">
      <alignment vertical="center" wrapText="1"/>
    </xf>
    <xf numFmtId="0" fontId="35" fillId="0" borderId="0" xfId="7" applyAlignment="1">
      <alignment vertical="top" wrapText="1"/>
    </xf>
    <xf numFmtId="0" fontId="36" fillId="0" borderId="0" xfId="7" applyFont="1" applyAlignment="1">
      <alignment vertical="top" wrapText="1"/>
    </xf>
    <xf numFmtId="167" fontId="31" fillId="0" borderId="0" xfId="7" applyNumberFormat="1" applyFont="1" applyAlignment="1">
      <alignment vertical="top" wrapText="1"/>
    </xf>
    <xf numFmtId="0" fontId="31" fillId="0" borderId="0" xfId="7" applyFont="1"/>
    <xf numFmtId="40" fontId="13" fillId="0" borderId="6" xfId="1" applyFont="1" applyBorder="1" applyAlignment="1"/>
    <xf numFmtId="40" fontId="13" fillId="0" borderId="0" xfId="1" applyFont="1" applyAlignment="1"/>
    <xf numFmtId="38" fontId="20" fillId="0" borderId="6" xfId="2" applyFont="1" applyBorder="1" applyAlignment="1"/>
    <xf numFmtId="164" fontId="18" fillId="0" borderId="0" xfId="4" applyNumberFormat="1" applyFont="1"/>
    <xf numFmtId="0" fontId="40" fillId="0" borderId="0" xfId="4" applyFont="1"/>
    <xf numFmtId="49" fontId="41" fillId="0" borderId="0" xfId="4" applyNumberFormat="1" applyFont="1"/>
    <xf numFmtId="0" fontId="38" fillId="0" borderId="0" xfId="4" applyFont="1"/>
    <xf numFmtId="164" fontId="40" fillId="0" borderId="0" xfId="4" applyNumberFormat="1" applyFont="1"/>
    <xf numFmtId="0" fontId="41" fillId="0" borderId="0" xfId="4" applyFont="1"/>
    <xf numFmtId="38" fontId="42" fillId="4" borderId="7" xfId="2" applyFont="1" applyFill="1" applyBorder="1" applyAlignment="1"/>
    <xf numFmtId="0" fontId="44" fillId="0" borderId="0" xfId="4" applyFont="1"/>
    <xf numFmtId="49" fontId="45" fillId="0" borderId="0" xfId="4" applyNumberFormat="1" applyFont="1" applyAlignment="1">
      <alignment horizontal="center" vertical="center"/>
    </xf>
    <xf numFmtId="0" fontId="45" fillId="0" borderId="0" xfId="4" applyFont="1" applyAlignment="1">
      <alignment horizontal="left" vertical="center"/>
    </xf>
    <xf numFmtId="40" fontId="44" fillId="0" borderId="0" xfId="1" applyFont="1" applyBorder="1" applyAlignment="1">
      <alignment horizontal="left" vertical="center"/>
    </xf>
    <xf numFmtId="164" fontId="44" fillId="0" borderId="0" xfId="4" applyNumberFormat="1" applyFont="1" applyAlignment="1">
      <alignment horizontal="left" vertical="center"/>
    </xf>
    <xf numFmtId="40" fontId="45" fillId="0" borderId="0" xfId="1" applyFont="1" applyFill="1" applyBorder="1" applyAlignment="1"/>
    <xf numFmtId="43" fontId="19" fillId="0" borderId="0" xfId="5" applyFont="1" applyFill="1"/>
    <xf numFmtId="39" fontId="17" fillId="3" borderId="5" xfId="4" applyNumberFormat="1" applyFont="1" applyFill="1" applyBorder="1"/>
    <xf numFmtId="168" fontId="35" fillId="0" borderId="0" xfId="7" applyNumberFormat="1"/>
    <xf numFmtId="38" fontId="20" fillId="7" borderId="4" xfId="2" applyFont="1" applyFill="1" applyBorder="1" applyAlignment="1"/>
    <xf numFmtId="169" fontId="35" fillId="0" borderId="0" xfId="7" applyNumberFormat="1"/>
    <xf numFmtId="40" fontId="13" fillId="0" borderId="0" xfId="1" applyFont="1" applyFill="1" applyAlignment="1"/>
    <xf numFmtId="0" fontId="43" fillId="0" borderId="0" xfId="4" applyFont="1" applyAlignment="1">
      <alignment vertical="center"/>
    </xf>
    <xf numFmtId="0" fontId="44" fillId="0" borderId="0" xfId="4" applyFont="1" applyAlignment="1">
      <alignment horizontal="center" vertical="center"/>
    </xf>
    <xf numFmtId="40" fontId="41" fillId="0" borderId="19" xfId="1" applyFont="1" applyFill="1" applyBorder="1" applyAlignment="1"/>
    <xf numFmtId="0" fontId="48" fillId="0" borderId="0" xfId="7" applyFont="1" applyAlignment="1">
      <alignment horizontal="left" vertical="top" wrapText="1"/>
    </xf>
    <xf numFmtId="0" fontId="13" fillId="0" borderId="0" xfId="4" applyFont="1" applyAlignment="1">
      <alignment horizontal="center"/>
    </xf>
    <xf numFmtId="49" fontId="13" fillId="0" borderId="0" xfId="4" applyNumberFormat="1" applyFont="1" applyAlignment="1">
      <alignment horizontal="center" vertical="center"/>
    </xf>
    <xf numFmtId="0" fontId="0" fillId="0" borderId="0" xfId="0" applyAlignment="1"/>
    <xf numFmtId="169" fontId="0" fillId="0" borderId="0" xfId="10" applyNumberFormat="1" applyFont="1"/>
    <xf numFmtId="169" fontId="47" fillId="0" borderId="0" xfId="10" applyNumberFormat="1" applyFont="1"/>
    <xf numFmtId="40" fontId="20" fillId="0" borderId="6" xfId="1" applyFont="1" applyFill="1" applyBorder="1" applyAlignment="1"/>
    <xf numFmtId="49" fontId="32" fillId="10" borderId="0" xfId="4" applyNumberFormat="1" applyFont="1" applyFill="1" applyAlignment="1">
      <alignment vertical="center"/>
    </xf>
    <xf numFmtId="0" fontId="13" fillId="10" borderId="0" xfId="4" applyFont="1" applyFill="1"/>
    <xf numFmtId="49" fontId="32" fillId="0" borderId="0" xfId="4" applyNumberFormat="1" applyFont="1" applyAlignment="1">
      <alignment vertical="center"/>
    </xf>
    <xf numFmtId="0" fontId="32" fillId="0" borderId="0" xfId="4" applyFont="1" applyAlignment="1">
      <alignment vertical="center"/>
    </xf>
    <xf numFmtId="0" fontId="33" fillId="0" borderId="0" xfId="4" applyFont="1" applyAlignment="1">
      <alignment vertical="center"/>
    </xf>
    <xf numFmtId="165" fontId="10" fillId="0" borderId="0" xfId="4" applyNumberFormat="1" applyFont="1" applyAlignment="1">
      <alignment horizontal="left"/>
    </xf>
    <xf numFmtId="49" fontId="32" fillId="0" borderId="0" xfId="4" applyNumberFormat="1" applyFont="1" applyAlignment="1">
      <alignment horizontal="center" vertical="center"/>
    </xf>
    <xf numFmtId="49" fontId="43" fillId="0" borderId="0" xfId="4" applyNumberFormat="1" applyFont="1" applyAlignment="1">
      <alignment vertical="center"/>
    </xf>
    <xf numFmtId="0" fontId="34" fillId="0" borderId="0" xfId="0" applyFont="1" applyAlignment="1">
      <alignment horizontal="left" vertical="center" wrapText="1"/>
    </xf>
    <xf numFmtId="0" fontId="13" fillId="2" borderId="0" xfId="4" applyFont="1" applyFill="1"/>
    <xf numFmtId="43" fontId="0" fillId="2" borderId="0" xfId="5" applyFont="1" applyFill="1"/>
    <xf numFmtId="49" fontId="13" fillId="2" borderId="0" xfId="4" applyNumberFormat="1" applyFont="1" applyFill="1"/>
    <xf numFmtId="39" fontId="14" fillId="2" borderId="0" xfId="4" applyNumberFormat="1" applyFont="1" applyFill="1"/>
    <xf numFmtId="43" fontId="0" fillId="0" borderId="0" xfId="5" applyFont="1" applyFill="1"/>
    <xf numFmtId="39" fontId="13" fillId="0" borderId="20" xfId="4" applyNumberFormat="1" applyFont="1" applyBorder="1"/>
    <xf numFmtId="0" fontId="31" fillId="0" borderId="16" xfId="0" applyFont="1" applyBorder="1" applyAlignment="1">
      <alignment horizontal="left" vertical="top" wrapText="1"/>
    </xf>
    <xf numFmtId="170" fontId="31" fillId="0" borderId="16" xfId="0" applyNumberFormat="1" applyFont="1" applyBorder="1" applyAlignment="1">
      <alignment horizontal="right" vertical="top" wrapText="1"/>
    </xf>
    <xf numFmtId="0" fontId="0" fillId="0" borderId="18" xfId="0" applyBorder="1" applyAlignment="1">
      <alignment horizontal="left" vertical="top" wrapText="1"/>
    </xf>
    <xf numFmtId="0" fontId="31" fillId="0" borderId="17" xfId="0" applyFont="1" applyBorder="1" applyAlignment="1">
      <alignment horizontal="left" vertical="top" wrapText="1"/>
    </xf>
    <xf numFmtId="170" fontId="31" fillId="0" borderId="17" xfId="0" applyNumberFormat="1" applyFont="1" applyBorder="1" applyAlignment="1">
      <alignment horizontal="right" vertical="top" wrapText="1"/>
    </xf>
    <xf numFmtId="0" fontId="37" fillId="13" borderId="11" xfId="0" applyFont="1" applyFill="1" applyBorder="1" applyAlignment="1">
      <alignment horizontal="right" vertical="top" wrapText="1"/>
    </xf>
    <xf numFmtId="0" fontId="37" fillId="13" borderId="14" xfId="0" applyFont="1" applyFill="1" applyBorder="1" applyAlignment="1">
      <alignment horizontal="right" vertical="top" wrapText="1"/>
    </xf>
    <xf numFmtId="0" fontId="37" fillId="13" borderId="12" xfId="0" applyFont="1" applyFill="1" applyBorder="1" applyAlignment="1">
      <alignment horizontal="right" vertical="top" wrapText="1"/>
    </xf>
    <xf numFmtId="0" fontId="37" fillId="13" borderId="15" xfId="0" applyFont="1" applyFill="1" applyBorder="1" applyAlignment="1">
      <alignment horizontal="right" vertical="top" wrapText="1"/>
    </xf>
    <xf numFmtId="40" fontId="35" fillId="0" borderId="0" xfId="7" applyNumberFormat="1"/>
    <xf numFmtId="0" fontId="50" fillId="14" borderId="0" xfId="4" applyFont="1" applyFill="1" applyAlignment="1">
      <alignment horizontal="center"/>
    </xf>
    <xf numFmtId="0" fontId="15" fillId="14" borderId="0" xfId="4" applyFill="1"/>
    <xf numFmtId="0" fontId="50" fillId="14" borderId="0" xfId="4" applyFont="1" applyFill="1"/>
    <xf numFmtId="0" fontId="2" fillId="14" borderId="0" xfId="4" applyFont="1" applyFill="1"/>
    <xf numFmtId="0" fontId="50" fillId="14" borderId="0" xfId="4" applyFont="1" applyFill="1" applyAlignment="1">
      <alignment horizontal="left"/>
    </xf>
    <xf numFmtId="0" fontId="0" fillId="14" borderId="0" xfId="5" applyNumberFormat="1" applyFont="1" applyFill="1" applyAlignment="1">
      <alignment horizontal="left"/>
    </xf>
    <xf numFmtId="40" fontId="0" fillId="14" borderId="0" xfId="1" applyFont="1" applyFill="1" applyAlignment="1"/>
    <xf numFmtId="43" fontId="0" fillId="14" borderId="0" xfId="5" applyFont="1" applyFill="1"/>
    <xf numFmtId="40" fontId="51" fillId="14" borderId="0" xfId="1" applyFont="1" applyFill="1" applyAlignment="1"/>
    <xf numFmtId="40" fontId="15" fillId="14" borderId="0" xfId="4" applyNumberFormat="1" applyFill="1"/>
    <xf numFmtId="39" fontId="14" fillId="14" borderId="0" xfId="4" applyNumberFormat="1" applyFont="1" applyFill="1" applyAlignment="1">
      <alignment horizontal="center"/>
    </xf>
    <xf numFmtId="40" fontId="15" fillId="14" borderId="0" xfId="1" applyFont="1" applyFill="1" applyAlignment="1"/>
    <xf numFmtId="39" fontId="35" fillId="2" borderId="22" xfId="7" applyNumberFormat="1" applyFill="1" applyBorder="1"/>
    <xf numFmtId="39" fontId="35" fillId="0" borderId="23" xfId="7" applyNumberFormat="1" applyBorder="1"/>
    <xf numFmtId="40" fontId="35" fillId="0" borderId="24" xfId="1" applyFont="1" applyBorder="1" applyAlignment="1"/>
    <xf numFmtId="39" fontId="35" fillId="0" borderId="25" xfId="7" applyNumberFormat="1" applyBorder="1"/>
    <xf numFmtId="39" fontId="35" fillId="2" borderId="25" xfId="7" applyNumberFormat="1" applyFill="1" applyBorder="1"/>
    <xf numFmtId="39" fontId="35" fillId="0" borderId="21" xfId="7" applyNumberFormat="1" applyBorder="1"/>
    <xf numFmtId="0" fontId="31" fillId="0" borderId="14" xfId="0" applyFont="1" applyBorder="1" applyAlignment="1">
      <alignment horizontal="left" vertical="top" wrapText="1"/>
    </xf>
    <xf numFmtId="0" fontId="31" fillId="0" borderId="15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 wrapText="1"/>
    </xf>
    <xf numFmtId="0" fontId="31" fillId="0" borderId="26" xfId="0" applyFont="1" applyBorder="1" applyAlignment="1">
      <alignment horizontal="left" vertical="top"/>
    </xf>
    <xf numFmtId="0" fontId="31" fillId="2" borderId="26" xfId="0" applyFont="1" applyFill="1" applyBorder="1" applyAlignment="1">
      <alignment horizontal="left" vertical="top" wrapText="1"/>
    </xf>
    <xf numFmtId="0" fontId="31" fillId="2" borderId="26" xfId="0" applyFont="1" applyFill="1" applyBorder="1" applyAlignment="1">
      <alignment horizontal="left" vertical="top"/>
    </xf>
    <xf numFmtId="0" fontId="31" fillId="2" borderId="28" xfId="0" applyFont="1" applyFill="1" applyBorder="1" applyAlignment="1">
      <alignment horizontal="left" vertical="top" wrapText="1"/>
    </xf>
    <xf numFmtId="0" fontId="35" fillId="2" borderId="29" xfId="7" applyFill="1" applyBorder="1"/>
    <xf numFmtId="0" fontId="35" fillId="2" borderId="27" xfId="7" applyFill="1" applyBorder="1"/>
    <xf numFmtId="0" fontId="52" fillId="2" borderId="27" xfId="7" applyFont="1" applyFill="1" applyBorder="1" applyAlignment="1">
      <alignment horizontal="center"/>
    </xf>
    <xf numFmtId="0" fontId="53" fillId="2" borderId="30" xfId="7" applyFont="1" applyFill="1" applyBorder="1" applyAlignment="1">
      <alignment horizontal="center"/>
    </xf>
    <xf numFmtId="39" fontId="35" fillId="2" borderId="31" xfId="7" applyNumberFormat="1" applyFill="1" applyBorder="1"/>
    <xf numFmtId="39" fontId="35" fillId="2" borderId="32" xfId="7" applyNumberFormat="1" applyFill="1" applyBorder="1"/>
    <xf numFmtId="39" fontId="35" fillId="0" borderId="32" xfId="7" applyNumberFormat="1" applyBorder="1"/>
    <xf numFmtId="0" fontId="31" fillId="3" borderId="26" xfId="0" applyFont="1" applyFill="1" applyBorder="1" applyAlignment="1">
      <alignment horizontal="left" vertical="top" wrapText="1"/>
    </xf>
    <xf numFmtId="39" fontId="35" fillId="3" borderId="25" xfId="7" applyNumberFormat="1" applyFill="1" applyBorder="1"/>
    <xf numFmtId="39" fontId="35" fillId="3" borderId="32" xfId="7" applyNumberFormat="1" applyFill="1" applyBorder="1"/>
    <xf numFmtId="0" fontId="31" fillId="3" borderId="26" xfId="0" applyFont="1" applyFill="1" applyBorder="1" applyAlignment="1">
      <alignment horizontal="left" vertical="top"/>
    </xf>
    <xf numFmtId="39" fontId="15" fillId="0" borderId="0" xfId="4" applyNumberFormat="1"/>
    <xf numFmtId="40" fontId="31" fillId="0" borderId="16" xfId="1" applyFont="1" applyBorder="1" applyAlignment="1">
      <alignment horizontal="right" vertical="top" wrapText="1"/>
    </xf>
    <xf numFmtId="170" fontId="31" fillId="0" borderId="17" xfId="0" applyNumberFormat="1" applyFont="1" applyBorder="1" applyAlignment="1">
      <alignment horizontal="right" vertical="top"/>
    </xf>
    <xf numFmtId="170" fontId="31" fillId="0" borderId="16" xfId="0" applyNumberFormat="1" applyFont="1" applyBorder="1" applyAlignment="1">
      <alignment horizontal="right" vertical="top"/>
    </xf>
    <xf numFmtId="40" fontId="11" fillId="0" borderId="0" xfId="1" applyFont="1" applyAlignment="1"/>
    <xf numFmtId="0" fontId="54" fillId="2" borderId="0" xfId="0" applyFont="1" applyFill="1" applyAlignment="1">
      <alignment horizontal="left" vertical="center" wrapText="1"/>
    </xf>
    <xf numFmtId="39" fontId="29" fillId="9" borderId="5" xfId="4" applyNumberFormat="1" applyFont="1" applyFill="1" applyBorder="1"/>
    <xf numFmtId="17" fontId="55" fillId="12" borderId="0" xfId="7" applyNumberFormat="1" applyFont="1" applyFill="1" applyAlignment="1">
      <alignment vertical="top" wrapText="1"/>
    </xf>
    <xf numFmtId="0" fontId="56" fillId="12" borderId="0" xfId="7" applyFont="1" applyFill="1" applyAlignment="1">
      <alignment horizontal="center" vertical="center" wrapText="1"/>
    </xf>
    <xf numFmtId="39" fontId="35" fillId="0" borderId="33" xfId="7" applyNumberFormat="1" applyBorder="1"/>
    <xf numFmtId="0" fontId="35" fillId="0" borderId="33" xfId="7" applyBorder="1"/>
    <xf numFmtId="40" fontId="35" fillId="0" borderId="34" xfId="1" applyFont="1" applyBorder="1" applyAlignment="1"/>
    <xf numFmtId="40" fontId="35" fillId="0" borderId="9" xfId="1" applyFont="1" applyBorder="1" applyAlignment="1"/>
    <xf numFmtId="39" fontId="35" fillId="0" borderId="0" xfId="7" applyNumberFormat="1"/>
    <xf numFmtId="40" fontId="35" fillId="0" borderId="35" xfId="1" applyFont="1" applyBorder="1" applyAlignment="1"/>
    <xf numFmtId="40" fontId="35" fillId="0" borderId="0" xfId="1" applyFont="1" applyBorder="1" applyAlignment="1"/>
    <xf numFmtId="40" fontId="35" fillId="0" borderId="10" xfId="1" applyFont="1" applyBorder="1" applyAlignment="1"/>
    <xf numFmtId="0" fontId="35" fillId="0" borderId="19" xfId="7" applyBorder="1"/>
    <xf numFmtId="169" fontId="35" fillId="0" borderId="19" xfId="7" applyNumberFormat="1" applyBorder="1"/>
    <xf numFmtId="40" fontId="35" fillId="0" borderId="36" xfId="1" applyFont="1" applyBorder="1" applyAlignment="1"/>
    <xf numFmtId="39" fontId="13" fillId="9" borderId="0" xfId="4" applyNumberFormat="1" applyFont="1" applyFill="1"/>
    <xf numFmtId="39" fontId="14" fillId="14" borderId="0" xfId="4" applyNumberFormat="1" applyFont="1" applyFill="1"/>
    <xf numFmtId="40" fontId="35" fillId="0" borderId="8" xfId="1" applyFont="1" applyBorder="1" applyAlignment="1"/>
    <xf numFmtId="40" fontId="19" fillId="0" borderId="0" xfId="1" applyFont="1" applyAlignment="1"/>
    <xf numFmtId="164" fontId="61" fillId="14" borderId="0" xfId="4" applyNumberFormat="1" applyFont="1" applyFill="1"/>
    <xf numFmtId="0" fontId="48" fillId="14" borderId="0" xfId="7" applyFont="1" applyFill="1" applyAlignment="1">
      <alignment horizontal="left" vertical="top" wrapText="1"/>
    </xf>
    <xf numFmtId="40" fontId="14" fillId="14" borderId="0" xfId="1" applyFont="1" applyFill="1" applyAlignment="1"/>
    <xf numFmtId="0" fontId="58" fillId="0" borderId="14" xfId="7" applyFont="1" applyBorder="1" applyAlignment="1">
      <alignment horizontal="left" vertical="top" wrapText="1"/>
    </xf>
    <xf numFmtId="0" fontId="58" fillId="0" borderId="16" xfId="7" applyFont="1" applyBorder="1" applyAlignment="1">
      <alignment horizontal="left" vertical="top" wrapText="1"/>
    </xf>
    <xf numFmtId="40" fontId="51" fillId="0" borderId="0" xfId="1" applyFont="1" applyAlignment="1"/>
    <xf numFmtId="40" fontId="62" fillId="0" borderId="17" xfId="1" applyFont="1" applyBorder="1" applyAlignment="1">
      <alignment horizontal="right" vertical="top" wrapText="1"/>
    </xf>
    <xf numFmtId="0" fontId="31" fillId="12" borderId="0" xfId="7" applyFont="1" applyFill="1" applyAlignment="1">
      <alignment horizontal="center" vertical="top" wrapText="1"/>
    </xf>
    <xf numFmtId="43" fontId="19" fillId="2" borderId="0" xfId="5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39" fontId="13" fillId="14" borderId="4" xfId="4" applyNumberFormat="1" applyFont="1" applyFill="1" applyBorder="1"/>
    <xf numFmtId="39" fontId="13" fillId="14" borderId="0" xfId="4" applyNumberFormat="1" applyFont="1" applyFill="1"/>
    <xf numFmtId="39" fontId="19" fillId="0" borderId="0" xfId="4" applyNumberFormat="1" applyFont="1"/>
    <xf numFmtId="39" fontId="65" fillId="0" borderId="0" xfId="4" applyNumberFormat="1" applyFont="1"/>
    <xf numFmtId="39" fontId="14" fillId="14" borderId="6" xfId="4" applyNumberFormat="1" applyFont="1" applyFill="1" applyBorder="1"/>
    <xf numFmtId="43" fontId="66" fillId="13" borderId="33" xfId="10" applyFont="1" applyFill="1" applyBorder="1" applyAlignment="1">
      <alignment horizontal="center" vertical="center"/>
    </xf>
    <xf numFmtId="17" fontId="66" fillId="13" borderId="34" xfId="15" applyNumberFormat="1" applyFont="1" applyFill="1" applyBorder="1" applyAlignment="1">
      <alignment horizontal="center" vertical="center"/>
    </xf>
    <xf numFmtId="0" fontId="34" fillId="0" borderId="0" xfId="25" applyFont="1" applyAlignment="1">
      <alignment vertical="center"/>
    </xf>
    <xf numFmtId="43" fontId="66" fillId="13" borderId="8" xfId="10" applyFont="1" applyFill="1" applyBorder="1" applyAlignment="1">
      <alignment horizontal="center" vertical="center"/>
    </xf>
    <xf numFmtId="43" fontId="67" fillId="13" borderId="19" xfId="10" quotePrefix="1" applyFont="1" applyFill="1" applyBorder="1" applyAlignment="1">
      <alignment horizontal="center" vertical="center"/>
    </xf>
    <xf numFmtId="44" fontId="66" fillId="13" borderId="36" xfId="15" applyFont="1" applyFill="1" applyBorder="1" applyAlignment="1">
      <alignment horizontal="center" vertical="center"/>
    </xf>
    <xf numFmtId="43" fontId="67" fillId="13" borderId="10" xfId="10" quotePrefix="1" applyFont="1" applyFill="1" applyBorder="1" applyAlignment="1">
      <alignment horizontal="center" vertical="center"/>
    </xf>
    <xf numFmtId="43" fontId="67" fillId="13" borderId="45" xfId="10" quotePrefix="1" applyFont="1" applyFill="1" applyBorder="1" applyAlignment="1">
      <alignment horizontal="center" vertical="center"/>
    </xf>
    <xf numFmtId="44" fontId="66" fillId="13" borderId="46" xfId="15" applyFont="1" applyFill="1" applyBorder="1" applyAlignment="1">
      <alignment horizontal="center" vertical="center"/>
    </xf>
    <xf numFmtId="0" fontId="66" fillId="0" borderId="43" xfId="25" applyFont="1" applyBorder="1" applyAlignment="1">
      <alignment horizontal="center"/>
    </xf>
    <xf numFmtId="0" fontId="66" fillId="0" borderId="14" xfId="25" applyFont="1" applyBorder="1" applyAlignment="1">
      <alignment horizontal="center"/>
    </xf>
    <xf numFmtId="0" fontId="66" fillId="0" borderId="46" xfId="25" applyFont="1" applyBorder="1" applyAlignment="1">
      <alignment horizontal="left"/>
    </xf>
    <xf numFmtId="43" fontId="67" fillId="0" borderId="36" xfId="10" quotePrefix="1" applyFont="1" applyFill="1" applyBorder="1" applyAlignment="1">
      <alignment horizontal="center"/>
    </xf>
    <xf numFmtId="43" fontId="67" fillId="0" borderId="47" xfId="10" quotePrefix="1" applyFont="1" applyFill="1" applyBorder="1" applyAlignment="1">
      <alignment horizontal="center"/>
    </xf>
    <xf numFmtId="43" fontId="34" fillId="0" borderId="0" xfId="10" applyFont="1"/>
    <xf numFmtId="43" fontId="67" fillId="0" borderId="1" xfId="10" quotePrefix="1" applyFont="1" applyFill="1" applyBorder="1" applyAlignment="1">
      <alignment horizontal="center"/>
    </xf>
    <xf numFmtId="43" fontId="67" fillId="0" borderId="48" xfId="10" quotePrefix="1" applyFont="1" applyFill="1" applyBorder="1" applyAlignment="1">
      <alignment horizontal="center"/>
    </xf>
    <xf numFmtId="43" fontId="67" fillId="0" borderId="49" xfId="10" quotePrefix="1" applyFont="1" applyFill="1" applyBorder="1" applyAlignment="1">
      <alignment horizontal="center"/>
    </xf>
    <xf numFmtId="0" fontId="67" fillId="0" borderId="50" xfId="25" applyFont="1" applyBorder="1" applyAlignment="1">
      <alignment horizontal="center"/>
    </xf>
    <xf numFmtId="0" fontId="68" fillId="0" borderId="16" xfId="25" applyFont="1" applyBorder="1" applyAlignment="1">
      <alignment horizontal="left" vertical="top"/>
    </xf>
    <xf numFmtId="0" fontId="68" fillId="0" borderId="51" xfId="26" applyFont="1" applyBorder="1" applyAlignment="1">
      <alignment horizontal="left" vertical="top" wrapText="1"/>
    </xf>
    <xf numFmtId="43" fontId="68" fillId="0" borderId="52" xfId="10" applyFont="1" applyFill="1" applyBorder="1" applyAlignment="1">
      <alignment vertical="top"/>
    </xf>
    <xf numFmtId="43" fontId="68" fillId="0" borderId="1" xfId="10" applyFont="1" applyFill="1" applyBorder="1" applyAlignment="1">
      <alignment vertical="top"/>
    </xf>
    <xf numFmtId="43" fontId="68" fillId="0" borderId="45" xfId="10" applyFont="1" applyFill="1" applyBorder="1" applyAlignment="1">
      <alignment vertical="top"/>
    </xf>
    <xf numFmtId="43" fontId="68" fillId="0" borderId="46" xfId="10" applyFont="1" applyFill="1" applyBorder="1" applyAlignment="1">
      <alignment vertical="top"/>
    </xf>
    <xf numFmtId="0" fontId="68" fillId="0" borderId="53" xfId="25" applyFont="1" applyBorder="1" applyAlignment="1">
      <alignment vertical="top"/>
    </xf>
    <xf numFmtId="0" fontId="67" fillId="16" borderId="54" xfId="25" applyFont="1" applyFill="1" applyBorder="1" applyAlignment="1">
      <alignment horizontal="center"/>
    </xf>
    <xf numFmtId="0" fontId="67" fillId="16" borderId="1" xfId="25" applyFont="1" applyFill="1" applyBorder="1" applyAlignment="1">
      <alignment horizontal="center"/>
    </xf>
    <xf numFmtId="0" fontId="67" fillId="16" borderId="46" xfId="25" applyFont="1" applyFill="1" applyBorder="1" applyAlignment="1">
      <alignment horizontal="left"/>
    </xf>
    <xf numFmtId="43" fontId="67" fillId="16" borderId="52" xfId="10" applyFont="1" applyFill="1" applyBorder="1" applyAlignment="1">
      <alignment vertical="top"/>
    </xf>
    <xf numFmtId="43" fontId="67" fillId="16" borderId="1" xfId="10" applyFont="1" applyFill="1" applyBorder="1" applyAlignment="1">
      <alignment vertical="top"/>
    </xf>
    <xf numFmtId="43" fontId="67" fillId="16" borderId="45" xfId="10" applyFont="1" applyFill="1" applyBorder="1" applyAlignment="1">
      <alignment vertical="top"/>
    </xf>
    <xf numFmtId="43" fontId="67" fillId="16" borderId="46" xfId="10" applyFont="1" applyFill="1" applyBorder="1" applyAlignment="1">
      <alignment vertical="top"/>
    </xf>
    <xf numFmtId="0" fontId="67" fillId="0" borderId="46" xfId="25" applyFont="1" applyBorder="1" applyAlignment="1">
      <alignment horizontal="left"/>
    </xf>
    <xf numFmtId="0" fontId="67" fillId="17" borderId="54" xfId="25" applyFont="1" applyFill="1" applyBorder="1" applyAlignment="1">
      <alignment horizontal="center"/>
    </xf>
    <xf numFmtId="0" fontId="67" fillId="17" borderId="1" xfId="25" applyFont="1" applyFill="1" applyBorder="1" applyAlignment="1">
      <alignment horizontal="center"/>
    </xf>
    <xf numFmtId="0" fontId="67" fillId="17" borderId="46" xfId="25" applyFont="1" applyFill="1" applyBorder="1" applyAlignment="1">
      <alignment horizontal="left"/>
    </xf>
    <xf numFmtId="43" fontId="67" fillId="17" borderId="52" xfId="10" applyFont="1" applyFill="1" applyBorder="1" applyAlignment="1">
      <alignment vertical="top"/>
    </xf>
    <xf numFmtId="43" fontId="67" fillId="17" borderId="55" xfId="10" applyFont="1" applyFill="1" applyBorder="1" applyAlignment="1">
      <alignment vertical="top"/>
    </xf>
    <xf numFmtId="43" fontId="67" fillId="17" borderId="1" xfId="10" applyFont="1" applyFill="1" applyBorder="1" applyAlignment="1">
      <alignment vertical="top"/>
    </xf>
    <xf numFmtId="43" fontId="67" fillId="17" borderId="45" xfId="10" applyFont="1" applyFill="1" applyBorder="1" applyAlignment="1">
      <alignment vertical="top"/>
    </xf>
    <xf numFmtId="43" fontId="67" fillId="17" borderId="46" xfId="10" applyFont="1" applyFill="1" applyBorder="1" applyAlignment="1">
      <alignment vertical="top"/>
    </xf>
    <xf numFmtId="0" fontId="67" fillId="0" borderId="56" xfId="25" applyFont="1" applyBorder="1" applyAlignment="1">
      <alignment horizontal="center"/>
    </xf>
    <xf numFmtId="0" fontId="67" fillId="0" borderId="0" xfId="25" applyFont="1" applyAlignment="1">
      <alignment horizontal="center"/>
    </xf>
    <xf numFmtId="43" fontId="67" fillId="0" borderId="52" xfId="10" applyFont="1" applyFill="1" applyBorder="1" applyAlignment="1">
      <alignment vertical="top"/>
    </xf>
    <xf numFmtId="43" fontId="67" fillId="0" borderId="1" xfId="10" applyFont="1" applyFill="1" applyBorder="1" applyAlignment="1">
      <alignment vertical="top"/>
    </xf>
    <xf numFmtId="43" fontId="67" fillId="0" borderId="45" xfId="10" applyFont="1" applyFill="1" applyBorder="1" applyAlignment="1">
      <alignment vertical="top"/>
    </xf>
    <xf numFmtId="43" fontId="67" fillId="0" borderId="46" xfId="10" applyFont="1" applyFill="1" applyBorder="1" applyAlignment="1">
      <alignment vertical="top"/>
    </xf>
    <xf numFmtId="0" fontId="67" fillId="0" borderId="55" xfId="25" applyFont="1" applyBorder="1" applyAlignment="1">
      <alignment horizontal="center"/>
    </xf>
    <xf numFmtId="0" fontId="68" fillId="0" borderId="57" xfId="25" applyFont="1" applyBorder="1" applyAlignment="1">
      <alignment horizontal="left" vertical="top" wrapText="1"/>
    </xf>
    <xf numFmtId="0" fontId="68" fillId="0" borderId="53" xfId="25" applyFont="1" applyBorder="1" applyAlignment="1">
      <alignment vertical="top" wrapText="1"/>
    </xf>
    <xf numFmtId="0" fontId="66" fillId="0" borderId="55" xfId="25" applyFont="1" applyBorder="1" applyAlignment="1">
      <alignment horizontal="center" vertical="center"/>
    </xf>
    <xf numFmtId="0" fontId="34" fillId="0" borderId="1" xfId="25" applyFont="1" applyBorder="1" applyAlignment="1">
      <alignment horizontal="center" vertical="center"/>
    </xf>
    <xf numFmtId="0" fontId="66" fillId="0" borderId="46" xfId="25" applyFont="1" applyBorder="1" applyAlignment="1">
      <alignment horizontal="left" vertical="center"/>
    </xf>
    <xf numFmtId="43" fontId="67" fillId="0" borderId="45" xfId="10" applyFont="1" applyFill="1" applyBorder="1" applyAlignment="1">
      <alignment horizontal="right" vertical="top"/>
    </xf>
    <xf numFmtId="0" fontId="66" fillId="11" borderId="55" xfId="25" applyFont="1" applyFill="1" applyBorder="1" applyAlignment="1">
      <alignment horizontal="center"/>
    </xf>
    <xf numFmtId="0" fontId="66" fillId="11" borderId="1" xfId="25" applyFont="1" applyFill="1" applyBorder="1" applyAlignment="1">
      <alignment horizontal="center"/>
    </xf>
    <xf numFmtId="0" fontId="66" fillId="11" borderId="46" xfId="25" applyFont="1" applyFill="1" applyBorder="1" applyAlignment="1">
      <alignment horizontal="left"/>
    </xf>
    <xf numFmtId="43" fontId="67" fillId="11" borderId="45" xfId="10" applyFont="1" applyFill="1" applyBorder="1"/>
    <xf numFmtId="0" fontId="66" fillId="10" borderId="55" xfId="25" applyFont="1" applyFill="1" applyBorder="1" applyAlignment="1">
      <alignment horizontal="center"/>
    </xf>
    <xf numFmtId="0" fontId="66" fillId="10" borderId="1" xfId="25" applyFont="1" applyFill="1" applyBorder="1" applyAlignment="1">
      <alignment horizontal="center"/>
    </xf>
    <xf numFmtId="0" fontId="66" fillId="10" borderId="46" xfId="25" applyFont="1" applyFill="1" applyBorder="1" applyAlignment="1">
      <alignment horizontal="left"/>
    </xf>
    <xf numFmtId="43" fontId="67" fillId="10" borderId="45" xfId="10" applyFont="1" applyFill="1" applyBorder="1"/>
    <xf numFmtId="0" fontId="66" fillId="11" borderId="58" xfId="25" applyFont="1" applyFill="1" applyBorder="1" applyAlignment="1">
      <alignment horizontal="center"/>
    </xf>
    <xf numFmtId="0" fontId="66" fillId="11" borderId="59" xfId="25" applyFont="1" applyFill="1" applyBorder="1" applyAlignment="1">
      <alignment horizontal="center"/>
    </xf>
    <xf numFmtId="0" fontId="66" fillId="11" borderId="60" xfId="25" applyFont="1" applyFill="1" applyBorder="1" applyAlignment="1">
      <alignment horizontal="left"/>
    </xf>
    <xf numFmtId="43" fontId="67" fillId="11" borderId="61" xfId="10" applyFont="1" applyFill="1" applyBorder="1"/>
    <xf numFmtId="0" fontId="64" fillId="0" borderId="0" xfId="0" applyFont="1">
      <alignment vertical="center"/>
    </xf>
    <xf numFmtId="0" fontId="69" fillId="0" borderId="0" xfId="0" applyFont="1" applyAlignment="1">
      <alignment horizontal="right" vertical="center"/>
    </xf>
    <xf numFmtId="14" fontId="70" fillId="0" borderId="0" xfId="0" applyNumberFormat="1" applyFont="1" applyAlignment="1">
      <alignment horizontal="center" vertical="center"/>
    </xf>
    <xf numFmtId="38" fontId="71" fillId="0" borderId="0" xfId="1" applyNumberFormat="1" applyFont="1" applyAlignment="1">
      <alignment horizontal="center"/>
    </xf>
    <xf numFmtId="38" fontId="70" fillId="0" borderId="0" xfId="1" applyNumberFormat="1" applyFont="1" applyAlignment="1">
      <alignment horizontal="center" vertical="center"/>
    </xf>
    <xf numFmtId="0" fontId="68" fillId="0" borderId="16" xfId="25" applyFont="1" applyBorder="1" applyAlignment="1">
      <alignment horizontal="left" vertical="top" wrapText="1"/>
    </xf>
    <xf numFmtId="0" fontId="68" fillId="0" borderId="57" xfId="25" applyFont="1" applyBorder="1" applyAlignment="1">
      <alignment horizontal="left" vertical="top"/>
    </xf>
    <xf numFmtId="43" fontId="34" fillId="14" borderId="0" xfId="10" applyFont="1" applyFill="1"/>
    <xf numFmtId="43" fontId="67" fillId="0" borderId="63" xfId="10" applyFont="1" applyFill="1" applyBorder="1" applyAlignment="1">
      <alignment horizontal="right" vertical="top"/>
    </xf>
    <xf numFmtId="43" fontId="67" fillId="11" borderId="63" xfId="10" applyFont="1" applyFill="1" applyBorder="1"/>
    <xf numFmtId="43" fontId="67" fillId="10" borderId="63" xfId="10" applyFont="1" applyFill="1" applyBorder="1"/>
    <xf numFmtId="43" fontId="67" fillId="11" borderId="62" xfId="10" applyFont="1" applyFill="1" applyBorder="1"/>
    <xf numFmtId="43" fontId="20" fillId="8" borderId="0" xfId="5" applyFont="1" applyFill="1"/>
    <xf numFmtId="40" fontId="35" fillId="11" borderId="0" xfId="1" applyFont="1" applyFill="1" applyBorder="1" applyAlignment="1"/>
    <xf numFmtId="0" fontId="13" fillId="0" borderId="0" xfId="4" applyFont="1" applyAlignment="1">
      <alignment horizontal="right"/>
    </xf>
    <xf numFmtId="43" fontId="67" fillId="0" borderId="20" xfId="10" applyFont="1" applyFill="1" applyBorder="1" applyAlignment="1">
      <alignment horizontal="right" vertical="top"/>
    </xf>
    <xf numFmtId="43" fontId="67" fillId="11" borderId="20" xfId="10" applyFont="1" applyFill="1" applyBorder="1"/>
    <xf numFmtId="43" fontId="67" fillId="10" borderId="20" xfId="10" applyFont="1" applyFill="1" applyBorder="1"/>
    <xf numFmtId="43" fontId="67" fillId="11" borderId="7" xfId="10" applyFont="1" applyFill="1" applyBorder="1"/>
    <xf numFmtId="43" fontId="67" fillId="0" borderId="46" xfId="10" applyFont="1" applyFill="1" applyBorder="1" applyAlignment="1">
      <alignment horizontal="right" vertical="top"/>
    </xf>
    <xf numFmtId="43" fontId="67" fillId="11" borderId="46" xfId="10" applyFont="1" applyFill="1" applyBorder="1"/>
    <xf numFmtId="43" fontId="67" fillId="10" borderId="46" xfId="10" applyFont="1" applyFill="1" applyBorder="1"/>
    <xf numFmtId="43" fontId="67" fillId="11" borderId="60" xfId="10" applyFont="1" applyFill="1" applyBorder="1"/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7" fillId="13" borderId="11" xfId="0" applyFont="1" applyFill="1" applyBorder="1" applyAlignment="1">
      <alignment horizontal="left" vertical="top" wrapText="1"/>
    </xf>
    <xf numFmtId="0" fontId="37" fillId="13" borderId="14" xfId="0" applyFont="1" applyFill="1" applyBorder="1" applyAlignment="1">
      <alignment horizontal="left" vertical="top" wrapText="1"/>
    </xf>
    <xf numFmtId="0" fontId="37" fillId="13" borderId="12" xfId="0" applyFont="1" applyFill="1" applyBorder="1" applyAlignment="1">
      <alignment horizontal="left" vertical="top" wrapText="1"/>
    </xf>
    <xf numFmtId="0" fontId="37" fillId="13" borderId="15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37" fillId="0" borderId="0" xfId="0" applyFont="1" applyAlignment="1">
      <alignment horizontal="right" vertical="top" wrapText="1"/>
    </xf>
    <xf numFmtId="0" fontId="66" fillId="13" borderId="38" xfId="25" applyFont="1" applyFill="1" applyBorder="1" applyAlignment="1">
      <alignment horizontal="center" vertical="center" wrapText="1"/>
    </xf>
    <xf numFmtId="0" fontId="66" fillId="13" borderId="43" xfId="25" applyFont="1" applyFill="1" applyBorder="1" applyAlignment="1">
      <alignment horizontal="center" vertical="center" wrapText="1"/>
    </xf>
    <xf numFmtId="0" fontId="66" fillId="13" borderId="39" xfId="25" applyFont="1" applyFill="1" applyBorder="1" applyAlignment="1">
      <alignment horizontal="center" vertical="center" wrapText="1"/>
    </xf>
    <xf numFmtId="0" fontId="66" fillId="13" borderId="14" xfId="25" applyFont="1" applyFill="1" applyBorder="1" applyAlignment="1">
      <alignment horizontal="center" vertical="center" wrapText="1"/>
    </xf>
    <xf numFmtId="0" fontId="66" fillId="13" borderId="40" xfId="25" applyFont="1" applyFill="1" applyBorder="1" applyAlignment="1">
      <alignment horizontal="center" vertical="center"/>
    </xf>
    <xf numFmtId="0" fontId="66" fillId="13" borderId="44" xfId="25" applyFont="1" applyFill="1" applyBorder="1" applyAlignment="1">
      <alignment horizontal="center" vertical="center"/>
    </xf>
    <xf numFmtId="17" fontId="66" fillId="13" borderId="41" xfId="15" applyNumberFormat="1" applyFont="1" applyFill="1" applyBorder="1" applyAlignment="1">
      <alignment horizontal="center" vertical="center"/>
    </xf>
    <xf numFmtId="17" fontId="66" fillId="13" borderId="42" xfId="15" applyNumberFormat="1" applyFont="1" applyFill="1" applyBorder="1" applyAlignment="1">
      <alignment horizontal="center" vertical="center"/>
    </xf>
  </cellXfs>
  <cellStyles count="27">
    <cellStyle name="APPS_DEG_Basic_Bordered_Date" xfId="19" xr:uid="{09F19789-A7DB-45D4-AE72-6981D1D28DFA}"/>
    <cellStyle name="Comma" xfId="1" builtinId="3"/>
    <cellStyle name="Comma [0]" xfId="2" builtinId="6"/>
    <cellStyle name="Comma 2" xfId="10" xr:uid="{7DE77E5B-BEB1-4599-B353-10239B4F1D89}"/>
    <cellStyle name="Comma 2 2" xfId="5" xr:uid="{073251C4-EE00-4D46-8C43-9C4EA2BD5D7F}"/>
    <cellStyle name="Comma 2 3" xfId="23" xr:uid="{34CDC7D9-2BCB-4A83-A31C-9F97657841D6}"/>
    <cellStyle name="Comma 3" xfId="17" xr:uid="{4EC03606-E152-460C-8CAC-96BFA407F200}"/>
    <cellStyle name="Comma 3 2" xfId="24" xr:uid="{0AEC1351-2B57-4DDC-B010-C3DE110983A7}"/>
    <cellStyle name="Comma 4" xfId="20" xr:uid="{7E995978-6886-4BD0-94C7-0398898C1340}"/>
    <cellStyle name="Currency 2" xfId="15" xr:uid="{63101A16-C78C-4F86-AF0A-3827253F0D44}"/>
    <cellStyle name="Currency 3" xfId="13" xr:uid="{F0366D16-43CF-42D1-9737-7A54A9D3F251}"/>
    <cellStyle name="Normal" xfId="0" builtinId="0"/>
    <cellStyle name="Normal 10" xfId="25" xr:uid="{F2EB1FB6-4DB2-4E4A-B9B3-209B66494998}"/>
    <cellStyle name="Normal 18" xfId="4" xr:uid="{959FE2BC-2B07-4318-B7D9-D163A03D9A9F}"/>
    <cellStyle name="Normal 2" xfId="7" xr:uid="{277FEDE2-6F50-40F8-A510-40281364219B}"/>
    <cellStyle name="Normal 2 2" xfId="12" xr:uid="{40CD21AC-9171-4C1E-8716-06B8D845E833}"/>
    <cellStyle name="Normal 2 2 2" xfId="14" xr:uid="{124A617C-E82B-4401-A43D-5E142E67C87A}"/>
    <cellStyle name="Normal 3" xfId="8" xr:uid="{96923F19-28B1-4005-8401-347D6B841E7A}"/>
    <cellStyle name="Normal 3 2" xfId="21" xr:uid="{E8D1567A-A64E-419A-987F-59C1163CA359}"/>
    <cellStyle name="Normal 4" xfId="9" xr:uid="{4A2E3538-931D-428A-8B9A-2EDD8BB71A0D}"/>
    <cellStyle name="Normal 4 2" xfId="18" xr:uid="{53683CF2-1B15-470A-9EA0-BC3FA4922713}"/>
    <cellStyle name="Normal 5" xfId="11" xr:uid="{0D3D697D-E63C-44AA-B971-440E0583CC27}"/>
    <cellStyle name="Normal 5 2" xfId="22" xr:uid="{D6A06AF6-7A47-4904-980D-5B95E25A1FEA}"/>
    <cellStyle name="Normal 6" xfId="16" xr:uid="{9BE7409E-3D56-4C85-A366-08721E043EB4}"/>
    <cellStyle name="Normal 6 2" xfId="26" xr:uid="{F25384D1-8801-4C84-96A6-9BDB7B07ED0D}"/>
    <cellStyle name="Percent" xfId="3" builtinId="5"/>
    <cellStyle name="標準 2" xfId="6" xr:uid="{9FB28A97-E276-436F-946E-ABE7E226291A}"/>
  </cellStyles>
  <dxfs count="198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CFFFF"/>
      <color rgb="FF66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958C51EC-A3E3-4E7A-830C-67F9F2175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  <xdr:oneCellAnchor>
    <xdr:from>
      <xdr:col>0</xdr:col>
      <xdr:colOff>41188</xdr:colOff>
      <xdr:row>6</xdr:row>
      <xdr:rowOff>156072</xdr:rowOff>
    </xdr:from>
    <xdr:ext cx="1097222" cy="183614"/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08706F6C-F47B-4E68-8E1C-E827A7B76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88" y="1291452"/>
          <a:ext cx="1097222" cy="1836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2CF8211C-9F60-48EB-831A-F48756D6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  <xdr:oneCellAnchor>
    <xdr:from>
      <xdr:col>0</xdr:col>
      <xdr:colOff>41188</xdr:colOff>
      <xdr:row>6</xdr:row>
      <xdr:rowOff>156072</xdr:rowOff>
    </xdr:from>
    <xdr:ext cx="1097222" cy="183614"/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96F79673-A61E-4768-A2F4-097E1A016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88" y="1291452"/>
          <a:ext cx="1097222" cy="1836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306631D1-E2D4-45CD-8F2D-F48BBCA13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  <xdr:oneCellAnchor>
    <xdr:from>
      <xdr:col>0</xdr:col>
      <xdr:colOff>41188</xdr:colOff>
      <xdr:row>6</xdr:row>
      <xdr:rowOff>156072</xdr:rowOff>
    </xdr:from>
    <xdr:ext cx="1097222" cy="183614"/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05B642DD-9EDC-4373-AB1E-D04130219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88" y="1291452"/>
          <a:ext cx="1097222" cy="1836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23722" cy="131445"/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2422F153-F46C-4DB1-9914-F6B2EB20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23722" cy="131445"/>
        </a:xfrm>
        <a:prstGeom prst="rect">
          <a:avLst/>
        </a:prstGeom>
      </xdr:spPr>
    </xdr:pic>
    <xdr:clientData/>
  </xdr:oneCellAnchor>
  <xdr:oneCellAnchor>
    <xdr:from>
      <xdr:col>0</xdr:col>
      <xdr:colOff>41188</xdr:colOff>
      <xdr:row>6</xdr:row>
      <xdr:rowOff>156072</xdr:rowOff>
    </xdr:from>
    <xdr:ext cx="1097222" cy="183614"/>
    <xdr:pic>
      <xdr:nvPicPr>
        <xdr:cNvPr id="3" name="image1.png" descr="image1.png">
          <a:extLst>
            <a:ext uri="{FF2B5EF4-FFF2-40B4-BE49-F238E27FC236}">
              <a16:creationId xmlns:a16="http://schemas.microsoft.com/office/drawing/2014/main" id="{973A2622-9EE9-476D-8EEE-0AA1ADB8C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88" y="1291452"/>
          <a:ext cx="1097222" cy="18361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G_L%20Bank%20income%20by%20my%20own/Bank%20Income%20June-22/Combined_Bank_Statement_LAK_USD_THB_01062022_26062022%20ori.%20formula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A%20Microfiance%20FS\AAA-Micro%20leasing%20co.,%202022%20&#12496;&#12521;&#12531;&#12473;&#12471;&#12540;&#12488;(BS)%20(used%20in%20Inter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ILY%20POST%20B&amp;C/CASH%20DETAIL/November%20-16/01-November-16/For%20Upload%201Nov-16/Batch%201%20Nov-16%20LAK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ILY%20POST%20B&amp;C\CASH%20DETAIL\November%20-16\01-November-16\For%20Upload%201Nov-16\Batch%201%20Nov-16%20LAK%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FINANCIAL%20STATEMENT%20AAA%20Micro-Leas%20&amp;%20Cash%20LAO%20Co.,/Total__Balance__sheet__AAA__Nov-20__Present/Jun-22/Total%20Balance%20external%20oracle%20account%20of%20AAA%20Jun-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WP_%20Outsourcing_fee_expense%20AAA,%20MoneyMax,%20Cash%20Lao/WP_LALCO%20Salary%20to%20allocate%20staff%20cost%20AAA%20v2%20%20-%20Amount%20-%20GL%20of%20SYL%20-%20Dec-21%20%20-%20Accrue%20for%20SLY%20Paid%20on%20May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ll%20document%20from%20Tom%20Laptop/FS_Report________%20AAA/AAA%202022%2006&#26376;&#26376;&#27425;&#22577;&#21578;/AAA%202022%2006&#26376;&#26376;&#27425;&#22577;&#21578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%20Laos%20-FS-%2002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Custommer"/>
    </sheetNames>
    <sheetDataSet>
      <sheetData sheetId="0">
        <row r="1">
          <cell r="B1">
            <v>0</v>
          </cell>
          <cell r="C1">
            <v>0</v>
          </cell>
          <cell r="D1" t="str">
            <v>ທະນາຄານການຄ້າຕ່າງປະເທດລາວ ມະຫາຊົນ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D2" t="str">
            <v>BRANCH CODE: ALL - ALL</v>
          </cell>
          <cell r="E2">
            <v>0</v>
          </cell>
          <cell r="F2">
            <v>0</v>
          </cell>
          <cell r="G2" t="str">
            <v>Account Date : 27-06-2022</v>
          </cell>
        </row>
        <row r="3">
          <cell r="B3">
            <v>0</v>
          </cell>
          <cell r="D3" t="str">
            <v>SUB BRANCH CODE: 888010-ທຄຕລ ມະຫາຊົນ ສຳນັກງານໃຫ່ຍ</v>
          </cell>
          <cell r="E3">
            <v>0</v>
          </cell>
          <cell r="F3">
            <v>0</v>
          </cell>
          <cell r="G3">
            <v>0</v>
          </cell>
        </row>
        <row r="4">
          <cell r="B4" t="str">
            <v>ລາຍງານບັນຊີສໍາຮອງ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via BCEL i-Bank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>via BCEL i-Bank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B7" t="str">
            <v>ແຕ່ວັນທີ :01-06-2022</v>
          </cell>
          <cell r="C7">
            <v>0</v>
          </cell>
          <cell r="D7" t="str">
            <v>ຫາ  26-06-2022</v>
          </cell>
        </row>
        <row r="8">
          <cell r="B8" t="str">
            <v>ເລກບັນຊີ :</v>
          </cell>
          <cell r="C8">
            <v>0</v>
          </cell>
          <cell r="D8" t="str">
            <v>010120000617975001</v>
          </cell>
          <cell r="E8" t="str">
            <v>ສະກຸນເງີນ :</v>
          </cell>
          <cell r="F8" t="str">
            <v>ກີບ</v>
          </cell>
          <cell r="G8" t="str">
            <v>202206271138022944</v>
          </cell>
        </row>
        <row r="9">
          <cell r="B9" t="str">
            <v>ຊື່ບັນຊີ :</v>
          </cell>
          <cell r="C9">
            <v>0</v>
          </cell>
          <cell r="D9" t="str">
            <v>ບໍລິສັດ ລາວທອງແກ້ວ ເຊົ່າສີນເຊື່ອ ຈໍາກັດ</v>
          </cell>
          <cell r="E9" t="str">
            <v>ປະເພດບັນຊີ :</v>
          </cell>
          <cell r="F9" t="str">
            <v>ບັນ​ຊີ​ເງິນ​ຝາກ​ປະ​ຢັດ​ ທະ​ນາ​ຄານ​ພາຍ​ໃນ</v>
          </cell>
          <cell r="G9">
            <v>0</v>
          </cell>
        </row>
        <row r="10">
          <cell r="B10" t="str">
            <v>ລະຫັດລູກຄ້າ :</v>
          </cell>
          <cell r="C10">
            <v>0</v>
          </cell>
          <cell r="D10" t="str">
            <v>000617975</v>
          </cell>
          <cell r="E10" t="str">
            <v>ປະເພດລຸກຄ້າ :</v>
          </cell>
          <cell r="F10" t="str">
            <v xml:space="preserve"> ສະຖາບັນການເງິນ</v>
          </cell>
          <cell r="G10">
            <v>0</v>
          </cell>
        </row>
        <row r="11">
          <cell r="B11" t="str">
            <v>ທີ່ຢູ່ :</v>
          </cell>
          <cell r="C11">
            <v>0</v>
          </cell>
          <cell r="D11" t="str">
            <v>ບ. ໂພນສີນວນ, ມ. ສີ​ສັດ​ຕະ​ນາກ, ນະຄອນຫຼວງວຽງຈັນ</v>
          </cell>
          <cell r="E11" t="str">
            <v>ອັດຕາດອກເບ້ຍ :</v>
          </cell>
          <cell r="F11">
            <v>0</v>
          </cell>
          <cell r="G11">
            <v>0</v>
          </cell>
        </row>
        <row r="12">
          <cell r="B12" t="str">
            <v>ໂທ :</v>
          </cell>
          <cell r="C12">
            <v>0</v>
          </cell>
          <cell r="D12" t="str">
            <v xml:space="preserve">     02058019266</v>
          </cell>
          <cell r="E12" t="str">
            <v>ສະຖານະບັນຊີ :</v>
          </cell>
          <cell r="F12" t="str">
            <v xml:space="preserve"> ເປີດ</v>
          </cell>
          <cell r="G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6">
          <cell r="B16" t="str">
            <v>ວັນທີ</v>
          </cell>
          <cell r="C16">
            <v>0</v>
          </cell>
          <cell r="D16" t="str">
            <v>ເລກບີນ</v>
          </cell>
          <cell r="E16" t="str">
            <v>ເນື້ອໃນ</v>
          </cell>
          <cell r="F16" t="str">
            <v>ໜີ້</v>
          </cell>
          <cell r="G16" t="str">
            <v>ມີ</v>
          </cell>
          <cell r="H16" t="str">
            <v>ຍອດເຫຼືອທ້າຍ</v>
          </cell>
        </row>
        <row r="17">
          <cell r="B17">
            <v>44713</v>
          </cell>
          <cell r="C17">
            <v>44712</v>
          </cell>
          <cell r="D17">
            <v>20220601312019</v>
          </cell>
          <cell r="E17" t="str">
            <v>ONEPAY|MC|GXQCF8XD9A5K|010120000617975001|Lao Thongkeo Leasing Company Limited|1011206202001| 21:00:10</v>
          </cell>
          <cell r="F17">
            <v>0</v>
          </cell>
          <cell r="G17">
            <v>168000</v>
          </cell>
          <cell r="H17">
            <v>1854189174.3599999</v>
          </cell>
        </row>
        <row r="18">
          <cell r="B18">
            <v>44713</v>
          </cell>
          <cell r="C18">
            <v>44712</v>
          </cell>
          <cell r="D18">
            <v>2022060196059</v>
          </cell>
          <cell r="E18" t="str">
            <v>TRANSFER|FT|162120000437552001|BCELONE|010120000617975001|ີ|21:06:02 21:06:02</v>
          </cell>
          <cell r="F18">
            <v>0</v>
          </cell>
          <cell r="G18">
            <v>168000</v>
          </cell>
          <cell r="H18">
            <v>1854357174.3599999</v>
          </cell>
        </row>
        <row r="19">
          <cell r="B19">
            <v>44713</v>
          </cell>
          <cell r="C19">
            <v>44712</v>
          </cell>
          <cell r="D19">
            <v>20220601598032</v>
          </cell>
          <cell r="E19" t="str">
            <v>ONEPAY|MC|AE0FMY59UZ5F|010120000617975001|Lao Thongkeo Leasing Company Limited|100120001799346001| 21:07:37</v>
          </cell>
          <cell r="F19">
            <v>0</v>
          </cell>
          <cell r="G19">
            <v>148000</v>
          </cell>
          <cell r="H19">
            <v>1854505174.3599999</v>
          </cell>
        </row>
        <row r="20">
          <cell r="B20">
            <v>44713</v>
          </cell>
          <cell r="C20">
            <v>44712</v>
          </cell>
          <cell r="D20">
            <v>20220601932052</v>
          </cell>
          <cell r="E20" t="str">
            <v>ONEPAY|MC|PTPI6A9GG1WK|010120000617975001|Lao Thongkeo Leasing Company Limited|010120001147560001| 21:10:32</v>
          </cell>
          <cell r="F20">
            <v>0</v>
          </cell>
          <cell r="G20">
            <v>168000</v>
          </cell>
          <cell r="H20">
            <v>1854673174.3599999</v>
          </cell>
        </row>
        <row r="21">
          <cell r="B21">
            <v>44713</v>
          </cell>
          <cell r="C21">
            <v>44712</v>
          </cell>
          <cell r="D21">
            <v>20220601538033</v>
          </cell>
          <cell r="E21" t="str">
            <v>ONEPAY|MC|ZAAH9FGVIUL7|010120000617975001|Lao Thongkeo Leasing Company Limited|093120001376298001| 21:12:04</v>
          </cell>
          <cell r="F21">
            <v>0</v>
          </cell>
          <cell r="G21">
            <v>252000</v>
          </cell>
          <cell r="H21">
            <v>1854925174.3599999</v>
          </cell>
        </row>
        <row r="22">
          <cell r="B22">
            <v>44713</v>
          </cell>
          <cell r="C22">
            <v>44712</v>
          </cell>
          <cell r="D22">
            <v>20220601796051</v>
          </cell>
          <cell r="E22" t="str">
            <v>TRANSFER|FT|010120001313249001|BCELONE|010120000617975001|ມີນາໄຊ|21:12:52 21:12:52</v>
          </cell>
          <cell r="F22">
            <v>0</v>
          </cell>
          <cell r="G22">
            <v>259000</v>
          </cell>
          <cell r="H22">
            <v>1855184174.3599999</v>
          </cell>
        </row>
        <row r="23">
          <cell r="B23">
            <v>44713</v>
          </cell>
          <cell r="C23">
            <v>44712</v>
          </cell>
          <cell r="D23">
            <v>20220601952057</v>
          </cell>
          <cell r="E23" t="str">
            <v>ONEPAY|MC|HGUW2QZHP2OA|010120000617975001|Lao Thongkeo Leasing Company Limited|099120001736627001| 21:15:34</v>
          </cell>
          <cell r="F23">
            <v>0</v>
          </cell>
          <cell r="G23">
            <v>100000</v>
          </cell>
          <cell r="H23">
            <v>1855284174.3599999</v>
          </cell>
        </row>
        <row r="24">
          <cell r="B24">
            <v>44713</v>
          </cell>
          <cell r="C24">
            <v>44712</v>
          </cell>
          <cell r="D24">
            <v>2022060166086</v>
          </cell>
          <cell r="E24" t="str">
            <v>ONEPAY|MC|D5DASBP0NMQB|010120000617975001|Lao Thongkeo Leasing Company Limited|090120001421037001| 21:19:30</v>
          </cell>
          <cell r="F24">
            <v>0</v>
          </cell>
          <cell r="G24">
            <v>135000</v>
          </cell>
          <cell r="H24">
            <v>1855419174.3599999</v>
          </cell>
        </row>
        <row r="25">
          <cell r="B25">
            <v>44713</v>
          </cell>
          <cell r="C25">
            <v>44712</v>
          </cell>
          <cell r="D25">
            <v>20220601844096</v>
          </cell>
          <cell r="E25" t="str">
            <v>TRANSFER|FT|223120001992701001|BCELONE|010120000617975001|ມື້ທີ5|21:27:40 21:27:40</v>
          </cell>
          <cell r="F25">
            <v>0</v>
          </cell>
          <cell r="G25">
            <v>112000</v>
          </cell>
          <cell r="H25">
            <v>1855531174.3599999</v>
          </cell>
        </row>
        <row r="26">
          <cell r="B26">
            <v>44713</v>
          </cell>
          <cell r="C26">
            <v>44712</v>
          </cell>
          <cell r="D26">
            <v>20220601354097</v>
          </cell>
          <cell r="E26" t="str">
            <v>TRANSFER|FT|223120001992701001|BCELONE|010120000617975001|ເຕັມໃສມື້ວັນເສົາ|21:29:17 21:29:17</v>
          </cell>
          <cell r="F26">
            <v>0</v>
          </cell>
          <cell r="G26">
            <v>11000</v>
          </cell>
          <cell r="H26">
            <v>1855542174.3599999</v>
          </cell>
        </row>
        <row r="27">
          <cell r="B27">
            <v>44713</v>
          </cell>
          <cell r="C27">
            <v>44712</v>
          </cell>
          <cell r="D27">
            <v>2022060160019</v>
          </cell>
          <cell r="E27" t="str">
            <v>ONEPAY|MC|U6OIGLAXP9WQ|010120000617975001|Lao Thongkeo Leasing Company Limited|093120000944854001| 21:43:06</v>
          </cell>
          <cell r="F27">
            <v>0</v>
          </cell>
          <cell r="G27">
            <v>182000</v>
          </cell>
          <cell r="H27">
            <v>1855724174.3599999</v>
          </cell>
        </row>
        <row r="28">
          <cell r="B28">
            <v>44713</v>
          </cell>
          <cell r="C28">
            <v>44712</v>
          </cell>
          <cell r="D28">
            <v>20220601288146</v>
          </cell>
          <cell r="E28" t="str">
            <v>ONEPAY|MC|R5T41YGC85NY|010120000617975001|Lao Thongkeo Leasing Company Limited|093120000944854001| 21:44:16</v>
          </cell>
          <cell r="F28">
            <v>0</v>
          </cell>
          <cell r="G28">
            <v>3000</v>
          </cell>
          <cell r="H28">
            <v>1855727174.3599999</v>
          </cell>
        </row>
        <row r="29">
          <cell r="B29">
            <v>44713</v>
          </cell>
          <cell r="C29">
            <v>44712</v>
          </cell>
          <cell r="D29">
            <v>20220601142144</v>
          </cell>
          <cell r="E29" t="str">
            <v>ONEPAY|MC|X1BZKFD8P7VO|010120000617975001|Lao Thongkeo Leasing Company Limited|010120000349663001| 21:56:27</v>
          </cell>
          <cell r="F29">
            <v>0</v>
          </cell>
          <cell r="G29">
            <v>168000</v>
          </cell>
          <cell r="H29">
            <v>1855895174.3599999</v>
          </cell>
        </row>
        <row r="30">
          <cell r="B30">
            <v>44713</v>
          </cell>
          <cell r="C30">
            <v>44712</v>
          </cell>
          <cell r="D30">
            <v>20220601262110</v>
          </cell>
          <cell r="E30" t="str">
            <v>TRANSFER|FT|010120000258595001|BCELONE|010120000617975001|ນ ຂັນທອງ ຈ່າຍ|22:15:37 22:15:37</v>
          </cell>
          <cell r="F30">
            <v>0</v>
          </cell>
          <cell r="G30">
            <v>168000</v>
          </cell>
          <cell r="H30">
            <v>1856063174.3599999</v>
          </cell>
        </row>
        <row r="31">
          <cell r="B31">
            <v>44713</v>
          </cell>
          <cell r="C31">
            <v>44712</v>
          </cell>
          <cell r="D31">
            <v>20220601436220</v>
          </cell>
          <cell r="E31" t="str">
            <v>TRANSFER|FT|091120001996163001|BCELONE|010120000617975001|ຊ|22:28:10 22:28:10</v>
          </cell>
          <cell r="F31">
            <v>0</v>
          </cell>
          <cell r="G31">
            <v>118000</v>
          </cell>
          <cell r="H31">
            <v>1856181174.3599999</v>
          </cell>
        </row>
        <row r="32">
          <cell r="B32">
            <v>44713</v>
          </cell>
          <cell r="C32">
            <v>44712</v>
          </cell>
          <cell r="D32">
            <v>20220601868120</v>
          </cell>
          <cell r="E32" t="str">
            <v>ONEPAY|MC|KTNPTMTZ6ZDK|010120000617975001|Lao Thongkeo Leasing Company Limited|1601207583452| 22:41:22</v>
          </cell>
          <cell r="F32">
            <v>0</v>
          </cell>
          <cell r="G32">
            <v>168000</v>
          </cell>
          <cell r="H32">
            <v>1856349174.3599999</v>
          </cell>
        </row>
        <row r="33">
          <cell r="B33">
            <v>44713</v>
          </cell>
          <cell r="C33">
            <v>44712</v>
          </cell>
          <cell r="D33">
            <v>20220601952213</v>
          </cell>
          <cell r="E33" t="str">
            <v>TRANSFER|FT|161120000601929001|BCELONE|010120000617975001|ອ|22:42:39 22:42:39</v>
          </cell>
          <cell r="F33">
            <v>0</v>
          </cell>
          <cell r="G33">
            <v>135000</v>
          </cell>
          <cell r="H33">
            <v>1856484174.3599999</v>
          </cell>
        </row>
        <row r="34">
          <cell r="B34">
            <v>44713</v>
          </cell>
          <cell r="C34">
            <v>44712</v>
          </cell>
          <cell r="D34">
            <v>20220601542347</v>
          </cell>
          <cell r="E34" t="str">
            <v>ONEPAY|MC|ZD1FJHRJYC3D|010120000617975001|Lao Thongkeo Leasing Company Limited|160120001157549001| 23:01:24</v>
          </cell>
          <cell r="F34">
            <v>0</v>
          </cell>
          <cell r="G34">
            <v>167800</v>
          </cell>
          <cell r="H34">
            <v>1856651974.3599999</v>
          </cell>
        </row>
        <row r="35">
          <cell r="B35">
            <v>44713</v>
          </cell>
          <cell r="C35">
            <v>44712</v>
          </cell>
          <cell r="D35">
            <v>20220601418213</v>
          </cell>
          <cell r="E35" t="str">
            <v>ONEPAY|MC|J42Z0F70F8ML|010120000617975001|Lao Thongkeo Leasing Company Limited|018120000895392001| 23:55:32</v>
          </cell>
          <cell r="F35">
            <v>0</v>
          </cell>
          <cell r="G35">
            <v>168000</v>
          </cell>
          <cell r="H35">
            <v>1856819974.3599999</v>
          </cell>
        </row>
        <row r="36">
          <cell r="B36">
            <v>44713</v>
          </cell>
          <cell r="C36">
            <v>0</v>
          </cell>
          <cell r="D36">
            <v>20220601816322</v>
          </cell>
          <cell r="E36" t="str">
            <v>TRANSFER|FT|1041211160906|BCELONE|010120000617975001|AAA1386ບຸນຖົມ|00:06:37 00:06:37</v>
          </cell>
          <cell r="F36">
            <v>0</v>
          </cell>
          <cell r="G36">
            <v>400000</v>
          </cell>
          <cell r="H36">
            <v>1857219974.3599999</v>
          </cell>
        </row>
        <row r="37">
          <cell r="B37">
            <v>44713</v>
          </cell>
          <cell r="C37">
            <v>0</v>
          </cell>
          <cell r="D37">
            <v>20220601184295</v>
          </cell>
          <cell r="E37" t="str">
            <v>ONEPAY|MC|8JM10FV74J1J|010120000617975001|Lao Thongkeo Leasing Company Limited|020120001374480001| 00:28:35</v>
          </cell>
          <cell r="F37">
            <v>0</v>
          </cell>
          <cell r="G37">
            <v>300000</v>
          </cell>
          <cell r="H37">
            <v>1857519974.3599999</v>
          </cell>
        </row>
        <row r="38">
          <cell r="B38">
            <v>44713</v>
          </cell>
          <cell r="C38">
            <v>0</v>
          </cell>
          <cell r="D38">
            <v>20220601280249</v>
          </cell>
          <cell r="E38" t="str">
            <v>TRANSFER|FT|162120001760082001|BCELONE|010120000617975001|ເອື້ອຍສຸກ|07:06:41 07:06:41</v>
          </cell>
          <cell r="F38">
            <v>0</v>
          </cell>
          <cell r="G38">
            <v>135000</v>
          </cell>
          <cell r="H38">
            <v>1857654974.3599999</v>
          </cell>
        </row>
        <row r="39">
          <cell r="B39">
            <v>44713</v>
          </cell>
          <cell r="C39">
            <v>0</v>
          </cell>
          <cell r="D39">
            <v>202206011331068</v>
          </cell>
          <cell r="E39" t="str">
            <v>ONEPAY|MC|X3AOVFGLL9Q1|010120000617975001|Lao Thongkeo Leasing Company Limited|0921207269279| 09:57:46</v>
          </cell>
          <cell r="F39">
            <v>0</v>
          </cell>
          <cell r="G39">
            <v>66000</v>
          </cell>
          <cell r="H39">
            <v>1857720974.3599999</v>
          </cell>
        </row>
        <row r="40">
          <cell r="B40">
            <v>44713</v>
          </cell>
          <cell r="C40">
            <v>0</v>
          </cell>
          <cell r="D40">
            <v>20220601198960</v>
          </cell>
          <cell r="E40" t="str">
            <v>TRANSFER|FT|140120000475688001|BCELONE|010120000617975001|ລາຍວັນ|10:32:01 10:32:01</v>
          </cell>
          <cell r="F40">
            <v>0</v>
          </cell>
          <cell r="G40">
            <v>185000</v>
          </cell>
          <cell r="H40">
            <v>1857905974.3599999</v>
          </cell>
        </row>
        <row r="41">
          <cell r="B41">
            <v>44713</v>
          </cell>
          <cell r="C41">
            <v>0</v>
          </cell>
          <cell r="D41">
            <v>20220601650836</v>
          </cell>
          <cell r="E41" t="str">
            <v>ONEPAY|MC|7WXM6T3I3G6N|010120000617975001|Lao Thongkeo Leasing Company Limited|101120000562560001| 10:35:12</v>
          </cell>
          <cell r="F41">
            <v>0</v>
          </cell>
          <cell r="G41">
            <v>168000</v>
          </cell>
          <cell r="H41">
            <v>1858073974.3599999</v>
          </cell>
        </row>
        <row r="42">
          <cell r="B42">
            <v>44713</v>
          </cell>
          <cell r="C42">
            <v>0</v>
          </cell>
          <cell r="D42">
            <v>202206011912140</v>
          </cell>
          <cell r="E42" t="str">
            <v>ONEPAY|MC|KSQG4ZU0OCCN|010120000617975001|Lao Thongkeo Leasing Company Limited|091120001832463001| 14:17:42</v>
          </cell>
          <cell r="F42">
            <v>0</v>
          </cell>
          <cell r="G42">
            <v>71000</v>
          </cell>
          <cell r="H42">
            <v>1863469974.3599999</v>
          </cell>
        </row>
        <row r="43">
          <cell r="B43">
            <v>44713</v>
          </cell>
          <cell r="C43">
            <v>0</v>
          </cell>
          <cell r="D43">
            <v>202206011354437</v>
          </cell>
          <cell r="E43" t="str">
            <v>ONEPAY|MC|RYX7NWBSACCO|010120000617975001|Lao Thongkeo Leasing Company Limited|160120001279456001| 14:22:45</v>
          </cell>
          <cell r="F43">
            <v>0</v>
          </cell>
          <cell r="G43">
            <v>170000</v>
          </cell>
          <cell r="H43">
            <v>1863639974.3599999</v>
          </cell>
        </row>
        <row r="44">
          <cell r="B44">
            <v>44713</v>
          </cell>
          <cell r="C44">
            <v>0</v>
          </cell>
          <cell r="D44">
            <v>202206011678643</v>
          </cell>
          <cell r="E44" t="str">
            <v>TRANSFER|FT|0921205698307|BCELONE|010120000617975001|ອ|14:23:33 14:23:33</v>
          </cell>
          <cell r="F44">
            <v>0</v>
          </cell>
          <cell r="G44">
            <v>102000</v>
          </cell>
          <cell r="H44">
            <v>1863741974.3599999</v>
          </cell>
        </row>
        <row r="45">
          <cell r="B45">
            <v>44713</v>
          </cell>
          <cell r="C45">
            <v>0</v>
          </cell>
          <cell r="D45">
            <v>202206011853613</v>
          </cell>
          <cell r="E45" t="str">
            <v>TRANSFER|FT|010120001346659001|BCELONE|010120000617975001|ທ້າວສຸວັນຄຳ3137|14:52:52 14:52:52</v>
          </cell>
          <cell r="F45">
            <v>0</v>
          </cell>
          <cell r="G45">
            <v>340000</v>
          </cell>
          <cell r="H45">
            <v>1864081974.3599999</v>
          </cell>
        </row>
        <row r="46">
          <cell r="B46">
            <v>44713</v>
          </cell>
          <cell r="C46">
            <v>0</v>
          </cell>
          <cell r="D46">
            <v>202206011909401</v>
          </cell>
          <cell r="E46" t="str">
            <v>ONEPAY|MC|XB5BT8BRYVPC|010120000617975001|Lao Thongkeo Leasing Company Limited|010120000209023001| 14:53:09</v>
          </cell>
          <cell r="F46">
            <v>0</v>
          </cell>
          <cell r="G46">
            <v>204000</v>
          </cell>
          <cell r="H46">
            <v>1864285974.3599999</v>
          </cell>
        </row>
        <row r="47">
          <cell r="B47">
            <v>44713</v>
          </cell>
          <cell r="C47">
            <v>0</v>
          </cell>
          <cell r="D47">
            <v>202206011850635</v>
          </cell>
          <cell r="E47" t="str">
            <v>ONEPAY|MC|F42CC20NFEVN|010120000617975001|Lao Thongkeo Leasing Company Limited|093120000383111001| 15:25:51</v>
          </cell>
          <cell r="F47">
            <v>0</v>
          </cell>
          <cell r="G47">
            <v>51000</v>
          </cell>
          <cell r="H47">
            <v>1864336974.3599999</v>
          </cell>
        </row>
        <row r="48">
          <cell r="B48">
            <v>44713</v>
          </cell>
          <cell r="C48">
            <v>0</v>
          </cell>
          <cell r="D48">
            <v>202206012074683</v>
          </cell>
          <cell r="E48" t="str">
            <v>TRANSFER|FT|160120001783322001|BCELONE|010120000617975001|ສຸດສາຄອນ1ມື້|16:00:13 16:00:13</v>
          </cell>
          <cell r="F48">
            <v>0</v>
          </cell>
          <cell r="G48">
            <v>114000</v>
          </cell>
          <cell r="H48">
            <v>1864450974.3599999</v>
          </cell>
        </row>
        <row r="49">
          <cell r="B49">
            <v>44713</v>
          </cell>
          <cell r="C49">
            <v>0</v>
          </cell>
          <cell r="D49">
            <v>202206012188090</v>
          </cell>
          <cell r="E49" t="str">
            <v>TRANSFER|FT|160120001809455001|BCELONE|010120000617975001|ໂຕມ້ອນ|16:03:11 16:03:11</v>
          </cell>
          <cell r="F49">
            <v>0</v>
          </cell>
          <cell r="G49">
            <v>170000</v>
          </cell>
          <cell r="H49">
            <v>1864620974.3599999</v>
          </cell>
        </row>
        <row r="50">
          <cell r="B50">
            <v>44713</v>
          </cell>
          <cell r="C50">
            <v>0</v>
          </cell>
          <cell r="D50">
            <v>202206011863748</v>
          </cell>
          <cell r="E50" t="str">
            <v>ONEPAY|MC|2LLU0J9H0UTG|010120000617975001|Lao Thongkeo Leasing Company Limited|164120000564872001| 16:06:02</v>
          </cell>
          <cell r="F50">
            <v>0</v>
          </cell>
          <cell r="G50">
            <v>170000</v>
          </cell>
          <cell r="H50">
            <v>1864790974.3599999</v>
          </cell>
        </row>
        <row r="51">
          <cell r="B51">
            <v>44713</v>
          </cell>
          <cell r="C51">
            <v>0</v>
          </cell>
          <cell r="D51">
            <v>202206011617791</v>
          </cell>
          <cell r="E51" t="str">
            <v>ONEPAY|MC|1DE44DP1EXRT|010120000617975001|Lao Thongkeo Leasing Company Limited|160120001547208001| 16:30:38</v>
          </cell>
          <cell r="F51">
            <v>0</v>
          </cell>
          <cell r="G51">
            <v>187000</v>
          </cell>
          <cell r="H51">
            <v>1864977974.3599999</v>
          </cell>
        </row>
        <row r="52">
          <cell r="B52">
            <v>44713</v>
          </cell>
          <cell r="C52">
            <v>0</v>
          </cell>
          <cell r="D52">
            <v>202206012054754</v>
          </cell>
          <cell r="E52" t="str">
            <v>TRANSFER|FT|010120000358327001|BCELONE|010120000617975001|AAAຄ່າງວດນ.ອຳມາລາຈິດຕະພົງ|16:44:43 16:44:43</v>
          </cell>
          <cell r="F52">
            <v>0</v>
          </cell>
          <cell r="G52">
            <v>135000</v>
          </cell>
          <cell r="H52">
            <v>1865112974.3599999</v>
          </cell>
        </row>
        <row r="53">
          <cell r="B53">
            <v>44713</v>
          </cell>
          <cell r="C53">
            <v>0</v>
          </cell>
          <cell r="D53">
            <v>202206011957944</v>
          </cell>
          <cell r="E53" t="str">
            <v>ONEPAY|MC|2JW87V8925K1|010120000617975001|Lao Thongkeo Leasing Company Limited|010120000610885001| 16:48:39</v>
          </cell>
          <cell r="F53">
            <v>0</v>
          </cell>
          <cell r="G53">
            <v>373000</v>
          </cell>
          <cell r="H53">
            <v>1865485974.3599999</v>
          </cell>
        </row>
        <row r="54">
          <cell r="B54">
            <v>44713</v>
          </cell>
          <cell r="C54">
            <v>0</v>
          </cell>
          <cell r="D54">
            <v>202206012110312</v>
          </cell>
          <cell r="E54" t="str">
            <v>TRANSFER|FT|010120000358327001|BCELONE|010120000617975001|AAAຄ່າງວດນ.ວິໄລລັກຈິດຕະພົງ|16:51:54 16:51:55</v>
          </cell>
          <cell r="F54">
            <v>0</v>
          </cell>
          <cell r="G54">
            <v>85000</v>
          </cell>
          <cell r="H54">
            <v>1865570974.3599999</v>
          </cell>
        </row>
        <row r="55">
          <cell r="B55">
            <v>44713</v>
          </cell>
          <cell r="C55">
            <v>0</v>
          </cell>
          <cell r="D55">
            <v>202206012208404</v>
          </cell>
          <cell r="E55" t="str">
            <v>TRANSFER|FT|010120001615400001|BCELONE|010120000617975001|n|16:52:48 16:52:48</v>
          </cell>
          <cell r="F55">
            <v>0</v>
          </cell>
          <cell r="G55">
            <v>68000</v>
          </cell>
          <cell r="H55">
            <v>1865638974.3599999</v>
          </cell>
        </row>
        <row r="56">
          <cell r="B56">
            <v>44713</v>
          </cell>
          <cell r="C56">
            <v>0</v>
          </cell>
          <cell r="D56">
            <v>202206012270061</v>
          </cell>
          <cell r="E56" t="str">
            <v>ONEPAY|MC|R2PE284OLOXC|010120000617975001|Lao Thongkeo Leasing Company Limited|160120000336952001| 16:57:03</v>
          </cell>
          <cell r="F56">
            <v>0</v>
          </cell>
          <cell r="G56">
            <v>5082000</v>
          </cell>
          <cell r="H56">
            <v>1870720974.3599999</v>
          </cell>
        </row>
        <row r="57">
          <cell r="B57">
            <v>44713</v>
          </cell>
          <cell r="C57">
            <v>0</v>
          </cell>
          <cell r="D57">
            <v>202206012039522</v>
          </cell>
          <cell r="E57" t="str">
            <v>ONEPAY|MC|I5VQ58FCT4QW|010120000617975001|Lao Thongkeo Leasing Company Limited|093120001956809001| 17:02:46</v>
          </cell>
          <cell r="F57">
            <v>0</v>
          </cell>
          <cell r="G57">
            <v>102000</v>
          </cell>
          <cell r="H57">
            <v>1870822974.3599999</v>
          </cell>
        </row>
        <row r="58">
          <cell r="B58">
            <v>44713</v>
          </cell>
          <cell r="C58">
            <v>0</v>
          </cell>
          <cell r="D58">
            <v>202206011886591</v>
          </cell>
          <cell r="E58" t="str">
            <v>TRANSFER|FT|092120000086021001|BCELONE|010120000617975001|ເງິນAAA|17:21:25 17:21:25</v>
          </cell>
          <cell r="F58">
            <v>0</v>
          </cell>
          <cell r="G58">
            <v>272000</v>
          </cell>
          <cell r="H58">
            <v>1871094974.3599999</v>
          </cell>
        </row>
        <row r="59">
          <cell r="B59">
            <v>44713</v>
          </cell>
          <cell r="C59">
            <v>0</v>
          </cell>
          <cell r="D59">
            <v>202206012430145</v>
          </cell>
          <cell r="E59" t="str">
            <v>TRANSFER|FT|010120000214107001|BCELONE|010120000617975001|Paid|17:22:16 17:22:16</v>
          </cell>
          <cell r="F59">
            <v>0</v>
          </cell>
          <cell r="G59">
            <v>100000</v>
          </cell>
          <cell r="H59">
            <v>1871194974.3599999</v>
          </cell>
        </row>
        <row r="60">
          <cell r="B60">
            <v>44713</v>
          </cell>
          <cell r="C60">
            <v>0</v>
          </cell>
          <cell r="D60">
            <v>202206012302152</v>
          </cell>
          <cell r="E60" t="str">
            <v>ONEPAY|MC|0P27XVUA6266|010120000617975001|Lao Thongkeo Leasing Company Limited|012120000318233001| 17:22:24</v>
          </cell>
          <cell r="F60">
            <v>0</v>
          </cell>
          <cell r="G60">
            <v>135520</v>
          </cell>
          <cell r="H60">
            <v>1871330494.3599999</v>
          </cell>
        </row>
        <row r="61">
          <cell r="B61">
            <v>44713</v>
          </cell>
          <cell r="C61">
            <v>0</v>
          </cell>
          <cell r="D61">
            <v>202206012171606</v>
          </cell>
          <cell r="E61" t="str">
            <v>ONEPAY|MC|YXYFEK23547C|010120000617975001|Lao Thongkeo Leasing Company Limited|163120001831202001| 17:24:35</v>
          </cell>
          <cell r="F61">
            <v>0</v>
          </cell>
          <cell r="G61">
            <v>85000</v>
          </cell>
          <cell r="H61">
            <v>1871415494.3599999</v>
          </cell>
        </row>
        <row r="62">
          <cell r="B62">
            <v>44713</v>
          </cell>
          <cell r="C62">
            <v>0</v>
          </cell>
          <cell r="D62">
            <v>202206012743036</v>
          </cell>
          <cell r="E62" t="str">
            <v>TRANSFER|FT|010120001170750001|BCELONE|010120000617975001|ວັນທີ 1/6|17:45:24 17:45:24</v>
          </cell>
          <cell r="F62">
            <v>0</v>
          </cell>
          <cell r="G62">
            <v>170000</v>
          </cell>
          <cell r="H62">
            <v>1871886494.3599999</v>
          </cell>
        </row>
        <row r="63">
          <cell r="B63">
            <v>44713</v>
          </cell>
          <cell r="C63">
            <v>0</v>
          </cell>
          <cell r="D63">
            <v>202206011205903</v>
          </cell>
          <cell r="E63" t="str">
            <v>ONEPAY|MC|5OK4ER5L8BH8|010120000617975001|Lao Thongkeo Leasing Company Limited|164120001563703001| 17:48:14</v>
          </cell>
          <cell r="F63">
            <v>0</v>
          </cell>
          <cell r="G63">
            <v>50820</v>
          </cell>
          <cell r="H63">
            <v>1871937314.3599999</v>
          </cell>
        </row>
        <row r="64">
          <cell r="B64">
            <v>44713</v>
          </cell>
          <cell r="C64">
            <v>0</v>
          </cell>
          <cell r="D64">
            <v>202206012223362</v>
          </cell>
          <cell r="E64" t="str">
            <v>TRANSFER|FT|220120001603804001|BCELONE|010120000617975001|203.500ກີບ AAA0001500-1 ນ ແຟນຕ້າ ງວດທີ່70|17:50:48 17:50:48</v>
          </cell>
          <cell r="F64">
            <v>0</v>
          </cell>
          <cell r="G64">
            <v>203500</v>
          </cell>
          <cell r="H64">
            <v>1872140814.3599999</v>
          </cell>
        </row>
        <row r="65">
          <cell r="B65">
            <v>44713</v>
          </cell>
          <cell r="C65">
            <v>0</v>
          </cell>
          <cell r="D65">
            <v>202206012705137</v>
          </cell>
          <cell r="E65" t="str">
            <v>ONEPAY|MC|BTNIWVVLHPM6|010120000617975001|Lao Thongkeo Leasing Company Limited|016120001921978001| 17:56:22</v>
          </cell>
          <cell r="F65">
            <v>0</v>
          </cell>
          <cell r="G65">
            <v>50000</v>
          </cell>
          <cell r="H65">
            <v>1872190814.3599999</v>
          </cell>
        </row>
        <row r="66">
          <cell r="B66">
            <v>44713</v>
          </cell>
          <cell r="C66">
            <v>0</v>
          </cell>
          <cell r="D66">
            <v>202206012292925</v>
          </cell>
          <cell r="E66" t="str">
            <v>ONEPAY|MC|4O3NZOWFF7QR|010120000617975001|Lao Thongkeo Leasing Company Limited|092120001148084001| 18:00:24</v>
          </cell>
          <cell r="F66">
            <v>0</v>
          </cell>
          <cell r="G66">
            <v>330000</v>
          </cell>
          <cell r="H66">
            <v>1872520814.3599999</v>
          </cell>
        </row>
        <row r="67">
          <cell r="B67">
            <v>44713</v>
          </cell>
          <cell r="C67">
            <v>0</v>
          </cell>
          <cell r="D67">
            <v>202206011816518</v>
          </cell>
          <cell r="E67" t="str">
            <v>TRANSFER|FT|101120001984702001|BCELONE|010120000617975001|AAA001548-2 ນ ບົວວອນງວດທີ29|18:05:08 18:05:08</v>
          </cell>
          <cell r="F67">
            <v>0</v>
          </cell>
          <cell r="G67">
            <v>204000</v>
          </cell>
          <cell r="H67">
            <v>1872724814.3599999</v>
          </cell>
        </row>
        <row r="68">
          <cell r="B68">
            <v>44713</v>
          </cell>
          <cell r="C68">
            <v>0</v>
          </cell>
          <cell r="D68">
            <v>202206012709494</v>
          </cell>
          <cell r="E68" t="str">
            <v>ONEPAY|MC|S9Y20F2U7R9P|010120000617975001|Lao Thongkeo Leasing Company Limited|099120001651482001| 18:11:32</v>
          </cell>
          <cell r="F68">
            <v>0</v>
          </cell>
          <cell r="G68">
            <v>135000</v>
          </cell>
          <cell r="H68">
            <v>1872859814.3599999</v>
          </cell>
        </row>
        <row r="69">
          <cell r="B69">
            <v>44713</v>
          </cell>
          <cell r="C69">
            <v>0</v>
          </cell>
          <cell r="D69">
            <v>202206012435755</v>
          </cell>
          <cell r="E69" t="str">
            <v>TRANSFER|FT|018120000870554001|BCELONE|010120000617975001|ທີ1|18:19:49 18:19:50</v>
          </cell>
          <cell r="F69">
            <v>0</v>
          </cell>
          <cell r="G69">
            <v>51000</v>
          </cell>
          <cell r="H69">
            <v>1872910814.3599999</v>
          </cell>
        </row>
        <row r="70">
          <cell r="B70">
            <v>44713</v>
          </cell>
          <cell r="C70">
            <v>0</v>
          </cell>
          <cell r="D70">
            <v>202206012229753</v>
          </cell>
          <cell r="E70" t="str">
            <v>ONEPAY|MC|9YE5YC3P2SIS|010120000617975001|Lao Thongkeo Leasing Company Limited|0921203496451| 18:19:55</v>
          </cell>
          <cell r="F70">
            <v>0</v>
          </cell>
          <cell r="G70">
            <v>75000</v>
          </cell>
          <cell r="H70">
            <v>1872985814.3599999</v>
          </cell>
        </row>
        <row r="71">
          <cell r="B71">
            <v>44713</v>
          </cell>
          <cell r="C71">
            <v>0</v>
          </cell>
          <cell r="D71">
            <v>202206012273309</v>
          </cell>
          <cell r="E71" t="str">
            <v>TRANSFER|FT|092120001301337001|BCELONE|010120000617975001|ຄ້າຫວຍ|18:20:57 18:20:57</v>
          </cell>
          <cell r="F71">
            <v>0</v>
          </cell>
          <cell r="G71">
            <v>170000</v>
          </cell>
          <cell r="H71">
            <v>1873155814.3599999</v>
          </cell>
        </row>
        <row r="72">
          <cell r="B72">
            <v>44713</v>
          </cell>
          <cell r="C72">
            <v>0</v>
          </cell>
          <cell r="D72">
            <v>202206011748742</v>
          </cell>
          <cell r="E72" t="str">
            <v>TRANSFER|FT|010120000013156001|BCELONE|010120000617975001|ຝ|18:28:15 18:28:15</v>
          </cell>
          <cell r="F72">
            <v>0</v>
          </cell>
          <cell r="G72">
            <v>170000</v>
          </cell>
          <cell r="H72">
            <v>1873325814.3599999</v>
          </cell>
        </row>
        <row r="73">
          <cell r="B73">
            <v>44713</v>
          </cell>
          <cell r="C73">
            <v>0</v>
          </cell>
          <cell r="D73">
            <v>202206012497505</v>
          </cell>
          <cell r="E73" t="str">
            <v>ONEPAY|MC|IHP6I7G1ZIIK|010120000617975001|Lao Thongkeo Leasing Company Limited|010120001166135001| 18:36:14</v>
          </cell>
          <cell r="F73">
            <v>0</v>
          </cell>
          <cell r="G73">
            <v>200000</v>
          </cell>
          <cell r="H73">
            <v>1873525814.3599999</v>
          </cell>
        </row>
        <row r="74">
          <cell r="B74">
            <v>44713</v>
          </cell>
          <cell r="C74">
            <v>0</v>
          </cell>
          <cell r="D74">
            <v>202206012809196</v>
          </cell>
          <cell r="E74" t="str">
            <v>ONEPAY|MC|FDJ7LQM4L7HN|010120000617975001|Lao Thongkeo Leasing Company Limited|161120001681960001| 18:44:09</v>
          </cell>
          <cell r="F74">
            <v>0</v>
          </cell>
          <cell r="G74">
            <v>102000</v>
          </cell>
          <cell r="H74">
            <v>1869118780.49</v>
          </cell>
        </row>
        <row r="75">
          <cell r="B75">
            <v>44713</v>
          </cell>
          <cell r="C75">
            <v>0</v>
          </cell>
          <cell r="D75">
            <v>202206012745962</v>
          </cell>
          <cell r="E75" t="str">
            <v>ONEPAY|MC|4P7A9P7WH105|010120000617975001|Lao Thongkeo Leasing Company Limited|097120001779835001| 18:57:57</v>
          </cell>
          <cell r="F75">
            <v>0</v>
          </cell>
          <cell r="G75">
            <v>130000</v>
          </cell>
          <cell r="H75">
            <v>1869248780.49</v>
          </cell>
        </row>
        <row r="76">
          <cell r="B76">
            <v>44713</v>
          </cell>
          <cell r="C76">
            <v>0</v>
          </cell>
          <cell r="D76">
            <v>202206012828410</v>
          </cell>
          <cell r="E76" t="str">
            <v>ONEPAY|MC|1IG966VX4UFG|010120000617975001|Lao Thongkeo Leasing Company Limited|163120001785756001| 19:02:03</v>
          </cell>
          <cell r="F76">
            <v>0</v>
          </cell>
          <cell r="G76">
            <v>170000</v>
          </cell>
          <cell r="H76">
            <v>1869418780.49</v>
          </cell>
        </row>
        <row r="77">
          <cell r="B77">
            <v>44713</v>
          </cell>
          <cell r="C77">
            <v>0</v>
          </cell>
          <cell r="D77">
            <v>202206012822162</v>
          </cell>
          <cell r="E77" t="str">
            <v>ONEPAY|MC|W2P82XKCMK47|010120000617975001|Lao Thongkeo Leasing Company Limited|2221209713023| 19:06:34</v>
          </cell>
          <cell r="F77">
            <v>0</v>
          </cell>
          <cell r="G77">
            <v>60000</v>
          </cell>
          <cell r="H77">
            <v>1869478780.49</v>
          </cell>
        </row>
        <row r="78">
          <cell r="B78">
            <v>44713</v>
          </cell>
          <cell r="C78">
            <v>0</v>
          </cell>
          <cell r="D78">
            <v>202206012554974</v>
          </cell>
          <cell r="E78" t="str">
            <v>TRANSFER|FT|090120001563383001|BCELONE|010120000617975001|ໃຊ້ໜີ້|19:09:04 19:09:04</v>
          </cell>
          <cell r="F78">
            <v>0</v>
          </cell>
          <cell r="G78">
            <v>385000</v>
          </cell>
          <cell r="H78">
            <v>1869863780.49</v>
          </cell>
        </row>
        <row r="79">
          <cell r="B79">
            <v>44713</v>
          </cell>
          <cell r="C79">
            <v>0</v>
          </cell>
          <cell r="D79">
            <v>202206012902134</v>
          </cell>
          <cell r="E79" t="str">
            <v>TRANSFER|FT|0951206870862|BCELONE|010120000617975001|ເງີນ|19:10:17 19:10:17</v>
          </cell>
          <cell r="F79">
            <v>0</v>
          </cell>
          <cell r="G79">
            <v>150000</v>
          </cell>
          <cell r="H79">
            <v>1870013780.49</v>
          </cell>
        </row>
        <row r="80">
          <cell r="B80">
            <v>44713</v>
          </cell>
          <cell r="C80">
            <v>0</v>
          </cell>
          <cell r="D80">
            <v>202206012854865</v>
          </cell>
          <cell r="E80" t="str">
            <v>TRANSFER|FT|223120001992701001|BCELONE|010120000617975001|ມື້ທີ6|19:13:31 19:13:31</v>
          </cell>
          <cell r="F80">
            <v>0</v>
          </cell>
          <cell r="G80">
            <v>102000</v>
          </cell>
          <cell r="H80">
            <v>1870115780.49</v>
          </cell>
        </row>
        <row r="81">
          <cell r="B81">
            <v>44713</v>
          </cell>
          <cell r="C81">
            <v>0</v>
          </cell>
          <cell r="D81">
            <v>202206012729936</v>
          </cell>
          <cell r="E81" t="str">
            <v>ONEPAY|MC|5KN3S4MOUEIN|010120000617975001|Lao Thongkeo Leasing Company Limited|092120001832106001| 19:15:50</v>
          </cell>
          <cell r="F81">
            <v>0</v>
          </cell>
          <cell r="G81">
            <v>136000</v>
          </cell>
          <cell r="H81">
            <v>1870251780.49</v>
          </cell>
        </row>
        <row r="82">
          <cell r="B82">
            <v>44713</v>
          </cell>
          <cell r="C82">
            <v>0</v>
          </cell>
          <cell r="D82">
            <v>202206011453644</v>
          </cell>
          <cell r="E82" t="str">
            <v>ONEPAY|MC|MUDX947MAXP0|010120000617975001|Lao Thongkeo Leasing Company Limited|092120001914408001| 19:18:07</v>
          </cell>
          <cell r="F82">
            <v>0</v>
          </cell>
          <cell r="G82">
            <v>136000</v>
          </cell>
          <cell r="H82">
            <v>1870387780.49</v>
          </cell>
        </row>
        <row r="83">
          <cell r="B83">
            <v>44713</v>
          </cell>
          <cell r="C83">
            <v>0</v>
          </cell>
          <cell r="D83">
            <v>202206012828617</v>
          </cell>
          <cell r="E83" t="str">
            <v>TRANSFER|FT|164120001258503001|BCELONE|010120000617975001|ນ ວຽງສີ|19:21:31 19:21:31</v>
          </cell>
          <cell r="F83">
            <v>0</v>
          </cell>
          <cell r="G83">
            <v>102000</v>
          </cell>
          <cell r="H83">
            <v>1870489780.49</v>
          </cell>
        </row>
        <row r="84">
          <cell r="B84">
            <v>44713</v>
          </cell>
          <cell r="C84">
            <v>0</v>
          </cell>
          <cell r="D84">
            <v>202206012793466</v>
          </cell>
          <cell r="E84" t="str">
            <v>TRANSFER|FT|150120001492719001|BCELONE|010120000617975001|36|19:25:15 19:25:15</v>
          </cell>
          <cell r="F84">
            <v>0</v>
          </cell>
          <cell r="G84">
            <v>136000</v>
          </cell>
          <cell r="H84">
            <v>1870625780.49</v>
          </cell>
        </row>
        <row r="85">
          <cell r="B85">
            <v>44713</v>
          </cell>
          <cell r="C85">
            <v>0</v>
          </cell>
          <cell r="D85">
            <v>202206012734682</v>
          </cell>
          <cell r="E85" t="str">
            <v>ONEPAY|MC|N8YZ0A1B60R7|010120000617975001|Lao Thongkeo Leasing Company Limited|1641204304942| 19:28:09</v>
          </cell>
          <cell r="F85">
            <v>0</v>
          </cell>
          <cell r="G85">
            <v>136000</v>
          </cell>
          <cell r="H85">
            <v>1870761780.49</v>
          </cell>
        </row>
        <row r="86">
          <cell r="B86">
            <v>44713</v>
          </cell>
          <cell r="C86">
            <v>0</v>
          </cell>
          <cell r="D86">
            <v>202206012970106</v>
          </cell>
          <cell r="E86" t="str">
            <v>ONEPAY|MC|9A8TB7NZSB90|010120000617975001|Lao Thongkeo Leasing Company Limited|0101206519658| 19:36:55</v>
          </cell>
          <cell r="F86">
            <v>0</v>
          </cell>
          <cell r="G86">
            <v>85000</v>
          </cell>
          <cell r="H86">
            <v>1870846780.49</v>
          </cell>
        </row>
        <row r="87">
          <cell r="B87">
            <v>44713</v>
          </cell>
          <cell r="C87">
            <v>0</v>
          </cell>
          <cell r="D87">
            <v>202206012890231</v>
          </cell>
          <cell r="E87" t="str">
            <v>ONEPAY|MC|YZQX3ZPP2V4E|010120000617975001|Lao Thongkeo Leasing Company Limited|090120001345182001| 19:37:20</v>
          </cell>
          <cell r="F87">
            <v>0</v>
          </cell>
          <cell r="G87">
            <v>102000</v>
          </cell>
          <cell r="H87">
            <v>1870948780.49</v>
          </cell>
        </row>
        <row r="88">
          <cell r="B88">
            <v>44713</v>
          </cell>
          <cell r="C88">
            <v>0</v>
          </cell>
          <cell r="D88">
            <v>202206012936331</v>
          </cell>
          <cell r="E88" t="str">
            <v>ONEPAY|MC|68RDADBOT4C8|010120000617975001|Lao Thongkeo Leasing Company Limited|160120000902085001| 19:44:31</v>
          </cell>
          <cell r="F88">
            <v>0</v>
          </cell>
          <cell r="G88">
            <v>6000</v>
          </cell>
          <cell r="H88">
            <v>1870954780.49</v>
          </cell>
        </row>
        <row r="89">
          <cell r="B89">
            <v>44713</v>
          </cell>
          <cell r="C89">
            <v>0</v>
          </cell>
          <cell r="D89">
            <v>202206012234918</v>
          </cell>
          <cell r="E89" t="str">
            <v>ONEPAY|MC|I4MBVBCU4LWW|010120000617975001|Lao Thongkeo Leasing Company Limited|010120000327298001| 19:48:52</v>
          </cell>
          <cell r="F89">
            <v>0</v>
          </cell>
          <cell r="G89">
            <v>237500</v>
          </cell>
          <cell r="H89">
            <v>1871192280.49</v>
          </cell>
        </row>
        <row r="90">
          <cell r="B90">
            <v>44713</v>
          </cell>
          <cell r="C90">
            <v>0</v>
          </cell>
          <cell r="D90">
            <v>202206012908782</v>
          </cell>
          <cell r="E90" t="str">
            <v>TRANSFER|FT|010120001313249001|BCELONE|010120000617975001|ມີນາໄຊທີ1/6|19:49:49 19:49:49</v>
          </cell>
          <cell r="F90">
            <v>0</v>
          </cell>
          <cell r="G90">
            <v>238000</v>
          </cell>
          <cell r="H90">
            <v>1871430280.49</v>
          </cell>
        </row>
        <row r="91">
          <cell r="B91">
            <v>44713</v>
          </cell>
          <cell r="C91">
            <v>0</v>
          </cell>
          <cell r="D91">
            <v>202206013063057</v>
          </cell>
          <cell r="E91" t="str">
            <v>ONEPAY|MC|8ENDVBXVEKM6|010120000617975001|Lao Thongkeo Leasing Company Limited|162120001350672001| 19:59:48</v>
          </cell>
          <cell r="F91">
            <v>0</v>
          </cell>
          <cell r="G91">
            <v>101000</v>
          </cell>
          <cell r="H91">
            <v>1871531280.49</v>
          </cell>
        </row>
        <row r="92">
          <cell r="B92">
            <v>44713</v>
          </cell>
          <cell r="C92">
            <v>0</v>
          </cell>
          <cell r="D92">
            <v>202206012832993</v>
          </cell>
          <cell r="E92" t="str">
            <v>TRANSFER|FT|013120001421327001|BCELONE|010120000617975001|7|20:20:11 20:20:12</v>
          </cell>
          <cell r="F92">
            <v>0</v>
          </cell>
          <cell r="G92">
            <v>170000</v>
          </cell>
          <cell r="H92">
            <v>1871701280.49</v>
          </cell>
        </row>
        <row r="93">
          <cell r="B93">
            <v>44713</v>
          </cell>
          <cell r="C93">
            <v>0</v>
          </cell>
          <cell r="D93">
            <v>202206012301740</v>
          </cell>
          <cell r="E93" t="str">
            <v>ONEPAY|MC|F63RFJ68YJZ7|010120000617975001|Lao Thongkeo Leasing Company Limited|092120000230206001| 20:34:11</v>
          </cell>
          <cell r="F93">
            <v>0</v>
          </cell>
          <cell r="G93">
            <v>150000</v>
          </cell>
          <cell r="H93">
            <v>1871851280.49</v>
          </cell>
        </row>
        <row r="94">
          <cell r="B94">
            <v>44714</v>
          </cell>
          <cell r="C94">
            <v>44713</v>
          </cell>
          <cell r="D94">
            <v>20220602262001</v>
          </cell>
          <cell r="E94" t="str">
            <v>TRANSFER|FT|162120000437552001|BCELONE|010120000617975001|ີ|20:35:57 20:36:06</v>
          </cell>
          <cell r="F94">
            <v>0</v>
          </cell>
          <cell r="G94">
            <v>170000</v>
          </cell>
          <cell r="H94">
            <v>1872021280.49</v>
          </cell>
        </row>
        <row r="95">
          <cell r="B95">
            <v>44714</v>
          </cell>
          <cell r="C95">
            <v>44713</v>
          </cell>
          <cell r="D95">
            <v>20220602322003</v>
          </cell>
          <cell r="E95" t="str">
            <v>ONEPAY|MC|3J49TRRU05JY|010120000617975001|Lao Thongkeo Leasing Company Limited|090120001329969001| 20:37:12</v>
          </cell>
          <cell r="F95">
            <v>0</v>
          </cell>
          <cell r="G95">
            <v>85000</v>
          </cell>
          <cell r="H95">
            <v>1872106280.49</v>
          </cell>
        </row>
        <row r="96">
          <cell r="B96">
            <v>44714</v>
          </cell>
          <cell r="C96">
            <v>44713</v>
          </cell>
          <cell r="D96">
            <v>20220602684005</v>
          </cell>
          <cell r="E96" t="str">
            <v>ONEPAY|MC|4RTCRAUPBOJ9|010120000617975001|Lao Thongkeo Leasing Company Limited|010120000327298001| 20:37:15</v>
          </cell>
          <cell r="F96">
            <v>0</v>
          </cell>
          <cell r="G96">
            <v>187000</v>
          </cell>
          <cell r="H96">
            <v>1872293280.49</v>
          </cell>
        </row>
        <row r="97">
          <cell r="B97">
            <v>44714</v>
          </cell>
          <cell r="C97">
            <v>44713</v>
          </cell>
          <cell r="D97">
            <v>20220602324048</v>
          </cell>
          <cell r="E97" t="str">
            <v>ONEPAY|MC|XI01IRNGZ93D|010120000617975001|Lao Thongkeo Leasing Company Limited|010120001161767001| 20:41:58</v>
          </cell>
          <cell r="F97">
            <v>0</v>
          </cell>
          <cell r="G97">
            <v>136000</v>
          </cell>
          <cell r="H97">
            <v>1872429280.49</v>
          </cell>
        </row>
        <row r="98">
          <cell r="B98">
            <v>44714</v>
          </cell>
          <cell r="C98">
            <v>44713</v>
          </cell>
          <cell r="D98">
            <v>20220602240050</v>
          </cell>
          <cell r="E98" t="str">
            <v>ONEPAY|MC|73TQAL03ENQD|010120000617975001|Lao Thongkeo Leasing Company Limited|103120001091220001| 20:45:49</v>
          </cell>
          <cell r="F98">
            <v>0</v>
          </cell>
          <cell r="G98">
            <v>112000</v>
          </cell>
          <cell r="H98">
            <v>1872541280.49</v>
          </cell>
        </row>
        <row r="99">
          <cell r="B99">
            <v>44714</v>
          </cell>
          <cell r="C99">
            <v>44713</v>
          </cell>
          <cell r="D99">
            <v>2022060262111</v>
          </cell>
          <cell r="E99" t="str">
            <v>ONEPAY|MC|W4P426MK1DJ5|010120000617975001|Lao Thongkeo Leasing Company Limited|100120001799346001| 20:51:17</v>
          </cell>
          <cell r="F99">
            <v>0</v>
          </cell>
          <cell r="G99">
            <v>149000</v>
          </cell>
          <cell r="H99">
            <v>1872690280.49</v>
          </cell>
        </row>
        <row r="100">
          <cell r="B100">
            <v>44714</v>
          </cell>
          <cell r="C100">
            <v>44713</v>
          </cell>
          <cell r="D100">
            <v>20220602306066</v>
          </cell>
          <cell r="E100" t="str">
            <v>TRANSFER|FT|1621206896108|BCELONE|010120000617975001|ເງີນນາງແຟງງວດທີ່48.49|20:55:54 20:55:55</v>
          </cell>
          <cell r="F100">
            <v>0</v>
          </cell>
          <cell r="G100">
            <v>214000</v>
          </cell>
          <cell r="H100">
            <v>1872904280.49</v>
          </cell>
        </row>
        <row r="101">
          <cell r="B101">
            <v>44714</v>
          </cell>
          <cell r="C101">
            <v>44713</v>
          </cell>
          <cell r="D101">
            <v>20220602354167</v>
          </cell>
          <cell r="E101" t="str">
            <v>ONEPAY|MC|TQQIHGDI9ADO|010120000617975001|Lao Thongkeo Leasing Company Limited|160120001157549001| 21:27:57</v>
          </cell>
          <cell r="F101">
            <v>0</v>
          </cell>
          <cell r="G101">
            <v>169400</v>
          </cell>
          <cell r="H101">
            <v>1873073680.49</v>
          </cell>
        </row>
        <row r="102">
          <cell r="B102">
            <v>44714</v>
          </cell>
          <cell r="C102">
            <v>44713</v>
          </cell>
          <cell r="D102">
            <v>20220602488409</v>
          </cell>
          <cell r="E102" t="str">
            <v>TRANSFER|FT|010120000258595001|BCELONE|010120000617975001|ນ ຂັນທອງ ຈ່າຍ|22:02:14 22:02:14</v>
          </cell>
          <cell r="F102">
            <v>0</v>
          </cell>
          <cell r="G102">
            <v>170000</v>
          </cell>
          <cell r="H102">
            <v>1873243680.49</v>
          </cell>
        </row>
        <row r="103">
          <cell r="B103">
            <v>44714</v>
          </cell>
          <cell r="C103">
            <v>44713</v>
          </cell>
          <cell r="D103">
            <v>20220602442450</v>
          </cell>
          <cell r="E103" t="str">
            <v>TRANSFER|FT|0101207730049|BCELONE|010120000617975001|ງວດ52|22:03:34 22:03:34</v>
          </cell>
          <cell r="F103">
            <v>0</v>
          </cell>
          <cell r="G103">
            <v>102000</v>
          </cell>
          <cell r="H103">
            <v>1873345680.49</v>
          </cell>
        </row>
        <row r="104">
          <cell r="B104">
            <v>44714</v>
          </cell>
          <cell r="C104">
            <v>44713</v>
          </cell>
          <cell r="D104">
            <v>20220602930364</v>
          </cell>
          <cell r="E104" t="str">
            <v>ONEPAY|MC|DM6RQPYTXEKB|010120000617975001|Lao Thongkeo Leasing Company Limited|018120000895392001| 22:06:52</v>
          </cell>
          <cell r="F104">
            <v>0</v>
          </cell>
          <cell r="G104">
            <v>170000</v>
          </cell>
          <cell r="H104">
            <v>1873515680.49</v>
          </cell>
        </row>
        <row r="105">
          <cell r="B105">
            <v>44714</v>
          </cell>
          <cell r="C105">
            <v>44713</v>
          </cell>
          <cell r="D105">
            <v>202206021248206</v>
          </cell>
          <cell r="E105" t="str">
            <v>TRANSFER|FT|090120001563383001|BCELONE|010120000617975001| g|23:14:56 23:14:56</v>
          </cell>
          <cell r="F105">
            <v>0</v>
          </cell>
          <cell r="G105">
            <v>300000</v>
          </cell>
          <cell r="H105">
            <v>1873815680.49</v>
          </cell>
        </row>
        <row r="106">
          <cell r="B106">
            <v>44714</v>
          </cell>
          <cell r="C106">
            <v>0</v>
          </cell>
          <cell r="D106">
            <v>2022060288312</v>
          </cell>
          <cell r="E106" t="str">
            <v>ONEPAY|MC|SANRK74ZZ6HD|010120000617975001|Lao Thongkeo Leasing Company Limited|1601207583452| 01:10:44</v>
          </cell>
          <cell r="F106">
            <v>0</v>
          </cell>
          <cell r="G106">
            <v>170000</v>
          </cell>
          <cell r="H106">
            <v>1873985680.49</v>
          </cell>
        </row>
        <row r="107">
          <cell r="B107">
            <v>44714</v>
          </cell>
          <cell r="C107">
            <v>0</v>
          </cell>
          <cell r="D107">
            <v>20220602790371</v>
          </cell>
          <cell r="E107" t="str">
            <v>ONEPAY|MC|RZ3668D6Q1N8|010120000617975001|Lao Thongkeo Leasing Company Limited|093120000944854001| 01:54:45</v>
          </cell>
          <cell r="F107">
            <v>0</v>
          </cell>
          <cell r="G107">
            <v>185000</v>
          </cell>
          <cell r="H107">
            <v>1874170680.49</v>
          </cell>
        </row>
        <row r="108">
          <cell r="B108">
            <v>44714</v>
          </cell>
          <cell r="C108">
            <v>0</v>
          </cell>
          <cell r="D108">
            <v>20220602390804</v>
          </cell>
          <cell r="E108" t="str">
            <v>ONEPAY|MC|NPH1TA97UJ5D|010120000617975001|Lao Thongkeo Leasing Company Limited|093120000944854001| 01:56:03</v>
          </cell>
          <cell r="F108">
            <v>0</v>
          </cell>
          <cell r="G108">
            <v>2000</v>
          </cell>
          <cell r="H108">
            <v>1874172680.49</v>
          </cell>
        </row>
        <row r="109">
          <cell r="B109">
            <v>44714</v>
          </cell>
          <cell r="C109">
            <v>0</v>
          </cell>
          <cell r="D109">
            <v>20220602110278</v>
          </cell>
          <cell r="E109" t="str">
            <v>TRANSFER|FT|162120001760082001|BCELONE|010120000617975001|ເອື້ອຍສຸກ|05:38:06 05:38:06</v>
          </cell>
          <cell r="F109">
            <v>0</v>
          </cell>
          <cell r="G109">
            <v>140000</v>
          </cell>
          <cell r="H109">
            <v>1874312680.49</v>
          </cell>
        </row>
        <row r="110">
          <cell r="B110">
            <v>44714</v>
          </cell>
          <cell r="C110">
            <v>0</v>
          </cell>
          <cell r="D110">
            <v>20220602350486</v>
          </cell>
          <cell r="E110" t="str">
            <v>ONEPAY|MC|LFR060A753IX|010120000617975001|Lao Thongkeo Leasing Company Limited|0921203645044| 06:00:10</v>
          </cell>
          <cell r="F110">
            <v>0</v>
          </cell>
          <cell r="G110">
            <v>120000</v>
          </cell>
          <cell r="H110">
            <v>1874432680.49</v>
          </cell>
        </row>
        <row r="111">
          <cell r="B111">
            <v>44714</v>
          </cell>
          <cell r="C111">
            <v>0</v>
          </cell>
          <cell r="D111">
            <v>202206021419037</v>
          </cell>
          <cell r="E111" t="str">
            <v>ONEPAY|MC|98PJAW55S5WE|010120000617975001|Lao Thongkeo Leasing Company Limited|1601209525559| 10:05:43</v>
          </cell>
          <cell r="F111">
            <v>0</v>
          </cell>
          <cell r="G111">
            <v>150000</v>
          </cell>
          <cell r="H111">
            <v>1874582680.49</v>
          </cell>
        </row>
        <row r="112">
          <cell r="B112">
            <v>44714</v>
          </cell>
          <cell r="C112">
            <v>0</v>
          </cell>
          <cell r="D112">
            <v>202206021252406</v>
          </cell>
          <cell r="E112" t="str">
            <v>ONEPAY|MC|RPMQC6JXI3GU|010120000617975001|Lao Thongkeo Leasing Company Limited|130120000005224001| 11:02:35</v>
          </cell>
          <cell r="F112">
            <v>0</v>
          </cell>
          <cell r="G112">
            <v>100000</v>
          </cell>
          <cell r="H112">
            <v>1874682680.49</v>
          </cell>
        </row>
        <row r="113">
          <cell r="B113">
            <v>44714</v>
          </cell>
          <cell r="C113">
            <v>0</v>
          </cell>
          <cell r="D113">
            <v>202206021355921</v>
          </cell>
          <cell r="E113" t="str">
            <v>TRANSFER|FT|020120001220453001|BCELONE|010120000617975001|ທ ພາຄິນ ຕັນຂຸນທະວົງ|11:26:15 11:26:15</v>
          </cell>
          <cell r="F113">
            <v>0</v>
          </cell>
          <cell r="G113">
            <v>243600</v>
          </cell>
          <cell r="H113">
            <v>1874926280.49</v>
          </cell>
        </row>
        <row r="114">
          <cell r="B114">
            <v>44714</v>
          </cell>
          <cell r="C114">
            <v>0</v>
          </cell>
          <cell r="D114">
            <v>202206021492668</v>
          </cell>
          <cell r="E114" t="str">
            <v>TRANSFER|FT|018120000090042001|BCELONE|010120000617975001|ເງີນມື້|11:43:06 11:43:06</v>
          </cell>
          <cell r="F114">
            <v>0</v>
          </cell>
          <cell r="G114">
            <v>50000</v>
          </cell>
          <cell r="H114">
            <v>1874976280.49</v>
          </cell>
        </row>
        <row r="115">
          <cell r="B115">
            <v>44714</v>
          </cell>
          <cell r="C115">
            <v>0</v>
          </cell>
          <cell r="D115">
            <v>2022060234598</v>
          </cell>
          <cell r="E115" t="str">
            <v>ONEPAY|MC|IX4PYE3H8EEH|010120000617975001|Lao Thongkeo Leasing Company Limited|010120001835131001| 12:06:15</v>
          </cell>
          <cell r="F115">
            <v>0</v>
          </cell>
          <cell r="G115">
            <v>268000</v>
          </cell>
          <cell r="H115">
            <v>1875244280.49</v>
          </cell>
        </row>
        <row r="116">
          <cell r="B116">
            <v>44714</v>
          </cell>
          <cell r="C116">
            <v>0</v>
          </cell>
          <cell r="D116">
            <v>202206021582334</v>
          </cell>
          <cell r="E116" t="str">
            <v>TRANSFER|FT|095120000611115001|BCELONE|010120000617975001|ລາວແບ້ງ|12:39:52 12:39:53</v>
          </cell>
          <cell r="F116">
            <v>0</v>
          </cell>
          <cell r="G116">
            <v>340000</v>
          </cell>
          <cell r="H116">
            <v>1875584280.49</v>
          </cell>
        </row>
        <row r="117">
          <cell r="B117">
            <v>44714</v>
          </cell>
          <cell r="C117">
            <v>0</v>
          </cell>
          <cell r="D117">
            <v>20220602108658</v>
          </cell>
          <cell r="E117" t="str">
            <v>TRANSFER|FT|095120000611115001|BCELONE|010120000617975001|ລາວ|12:41:46 12:41:47</v>
          </cell>
          <cell r="F117">
            <v>0</v>
          </cell>
          <cell r="G117">
            <v>26000</v>
          </cell>
          <cell r="H117">
            <v>1875610280.49</v>
          </cell>
        </row>
        <row r="118">
          <cell r="B118">
            <v>44714</v>
          </cell>
          <cell r="C118">
            <v>0</v>
          </cell>
          <cell r="D118">
            <v>202206021602514</v>
          </cell>
          <cell r="E118" t="str">
            <v>TRANSFER|FT|096120001237251001|BCELONE|010120000617975001|ໃຫ້ທ່ອນຈັນ|13:08:28 13:08:28</v>
          </cell>
          <cell r="F118">
            <v>0</v>
          </cell>
          <cell r="G118">
            <v>439000</v>
          </cell>
          <cell r="H118">
            <v>1876049280.49</v>
          </cell>
        </row>
        <row r="119">
          <cell r="B119">
            <v>44714</v>
          </cell>
          <cell r="C119">
            <v>0</v>
          </cell>
          <cell r="D119">
            <v>20220602216923</v>
          </cell>
          <cell r="E119" t="str">
            <v>TRANSFER|FT|0921205698307|BCELONE|010120000617975001|ອ|13:42:54 13:42:54</v>
          </cell>
          <cell r="F119">
            <v>0</v>
          </cell>
          <cell r="G119">
            <v>105000</v>
          </cell>
          <cell r="H119">
            <v>1876154280.49</v>
          </cell>
        </row>
        <row r="120">
          <cell r="B120">
            <v>44714</v>
          </cell>
          <cell r="C120">
            <v>0</v>
          </cell>
          <cell r="D120">
            <v>202206021817095</v>
          </cell>
          <cell r="E120" t="str">
            <v>ONEPAY|MC|4IFZQOLVDD8C|010120000617975001|Lao Thongkeo Leasing Company Limited|010120000209023001| 14:05:25</v>
          </cell>
          <cell r="F120">
            <v>0</v>
          </cell>
          <cell r="G120">
            <v>209000</v>
          </cell>
          <cell r="H120">
            <v>1876363280.49</v>
          </cell>
        </row>
        <row r="121">
          <cell r="B121">
            <v>44714</v>
          </cell>
          <cell r="C121">
            <v>0</v>
          </cell>
          <cell r="D121">
            <v>202206021622980</v>
          </cell>
          <cell r="E121" t="str">
            <v>TRANSFER|FT|090110000305574001|BCELONE|010120000617975001|21|14:25:34 14:25:34</v>
          </cell>
          <cell r="F121">
            <v>0</v>
          </cell>
          <cell r="G121">
            <v>192000</v>
          </cell>
          <cell r="H121">
            <v>1925555280.4899998</v>
          </cell>
        </row>
        <row r="122">
          <cell r="B122">
            <v>44714</v>
          </cell>
          <cell r="C122">
            <v>0</v>
          </cell>
          <cell r="D122">
            <v>202206021762955</v>
          </cell>
          <cell r="E122" t="str">
            <v>TRANSFER|FT|1601205896475|BCELONE|010120000617975001|nf|15:12:39 15:12:39</v>
          </cell>
          <cell r="F122">
            <v>0</v>
          </cell>
          <cell r="G122">
            <v>4000</v>
          </cell>
          <cell r="H122">
            <v>1925559280.4899998</v>
          </cell>
        </row>
        <row r="123">
          <cell r="B123">
            <v>44714</v>
          </cell>
          <cell r="C123">
            <v>0</v>
          </cell>
          <cell r="D123">
            <v>202206021788920</v>
          </cell>
          <cell r="E123" t="str">
            <v>TRANSFER|FT|092120001301337001|BCELONE|010120000617975001|ຄ້າຫວຍ|15:13:49 15:13:49</v>
          </cell>
          <cell r="F123">
            <v>0</v>
          </cell>
          <cell r="G123">
            <v>174000</v>
          </cell>
          <cell r="H123">
            <v>1925733280.4899998</v>
          </cell>
        </row>
        <row r="124">
          <cell r="B124">
            <v>44714</v>
          </cell>
          <cell r="C124">
            <v>0</v>
          </cell>
          <cell r="D124">
            <v>202206021943352</v>
          </cell>
          <cell r="E124" t="str">
            <v>TRANSFER|FT|090120001773037001|BCELONE|010120000617975001|18-19|15:29:34 15:29:34</v>
          </cell>
          <cell r="F124">
            <v>0</v>
          </cell>
          <cell r="G124">
            <v>439000</v>
          </cell>
          <cell r="H124">
            <v>1926172280.4899998</v>
          </cell>
        </row>
        <row r="125">
          <cell r="B125">
            <v>44714</v>
          </cell>
          <cell r="C125">
            <v>0</v>
          </cell>
          <cell r="D125">
            <v>202206022069080</v>
          </cell>
          <cell r="E125" t="str">
            <v>ONEPAY|MC|MQ7YYQOJ6DKE|010120000617975001|Lao Thongkeo Leasing Company Limited|093120000383111001| 15:40:07</v>
          </cell>
          <cell r="F125">
            <v>0</v>
          </cell>
          <cell r="G125">
            <v>53000</v>
          </cell>
          <cell r="H125">
            <v>1926225280.4899998</v>
          </cell>
        </row>
        <row r="126">
          <cell r="B126">
            <v>44714</v>
          </cell>
          <cell r="C126">
            <v>0</v>
          </cell>
          <cell r="D126">
            <v>202206022093069</v>
          </cell>
          <cell r="E126" t="str">
            <v>TRANSFER|FT|1621206896108|BCELONE|010120000617975001|ເງີນນາງແຟງງວດທີ່50|15:50:12 15:50:12</v>
          </cell>
          <cell r="F126">
            <v>0</v>
          </cell>
          <cell r="G126">
            <v>105000</v>
          </cell>
          <cell r="H126">
            <v>1926330280.4899998</v>
          </cell>
        </row>
        <row r="127">
          <cell r="B127">
            <v>44714</v>
          </cell>
          <cell r="C127">
            <v>0</v>
          </cell>
          <cell r="D127">
            <v>20220602408493</v>
          </cell>
          <cell r="E127" t="str">
            <v>ONEPAY|MC|W1F0ENQWNSAP|010120000617975001|Lao Thongkeo Leasing Company Limited|093120001956809001| 16:04:46</v>
          </cell>
          <cell r="F127">
            <v>0</v>
          </cell>
          <cell r="G127">
            <v>105000</v>
          </cell>
          <cell r="H127">
            <v>1926435280.4899998</v>
          </cell>
        </row>
        <row r="128">
          <cell r="B128">
            <v>44714</v>
          </cell>
          <cell r="C128">
            <v>0</v>
          </cell>
          <cell r="D128">
            <v>202206021997693</v>
          </cell>
          <cell r="E128" t="str">
            <v>ONEPAY|MC|05ZVXYMGWMG7|010120000617975001|Lao Thongkeo Leasing Company Limited|160120001547208001| 16:14:41</v>
          </cell>
          <cell r="F128">
            <v>0</v>
          </cell>
          <cell r="G128">
            <v>187000</v>
          </cell>
          <cell r="H128">
            <v>1926622280.4899998</v>
          </cell>
        </row>
        <row r="129">
          <cell r="B129">
            <v>44714</v>
          </cell>
          <cell r="C129">
            <v>0</v>
          </cell>
          <cell r="D129">
            <v>202206022003498</v>
          </cell>
          <cell r="E129" t="str">
            <v>TRANSFER|FT|010120001478776001|BCELONE|010120000617975001|AAA001460ນາງຄຳພູວັນງວດທີ46|16:34:48 16:34:48</v>
          </cell>
          <cell r="F129">
            <v>0</v>
          </cell>
          <cell r="G129">
            <v>174000</v>
          </cell>
          <cell r="H129">
            <v>1926796280.4899998</v>
          </cell>
        </row>
        <row r="130">
          <cell r="B130">
            <v>44714</v>
          </cell>
          <cell r="C130">
            <v>0</v>
          </cell>
          <cell r="D130">
            <v>202206021845407</v>
          </cell>
          <cell r="E130" t="str">
            <v>TRANSFER|FT|092120000086021001|BCELONE|010120000617975001|ເງິນAAA|16:54:01 16:54:01</v>
          </cell>
          <cell r="F130">
            <v>0</v>
          </cell>
          <cell r="G130">
            <v>279000</v>
          </cell>
          <cell r="H130">
            <v>1927075280.4899998</v>
          </cell>
        </row>
        <row r="131">
          <cell r="B131">
            <v>44714</v>
          </cell>
          <cell r="C131">
            <v>0</v>
          </cell>
          <cell r="D131">
            <v>202206021317833</v>
          </cell>
          <cell r="E131" t="str">
            <v>TRANSFER|FT|162120001760082001|BCELONE|010120000617975001|ເອື້ອຍສຸກ|16:56:59 16:56:59</v>
          </cell>
          <cell r="F131">
            <v>0</v>
          </cell>
          <cell r="G131">
            <v>140000</v>
          </cell>
          <cell r="H131">
            <v>1927215280.4899998</v>
          </cell>
        </row>
        <row r="132">
          <cell r="B132">
            <v>44714</v>
          </cell>
          <cell r="C132">
            <v>0</v>
          </cell>
          <cell r="D132">
            <v>202206022124434</v>
          </cell>
          <cell r="E132" t="str">
            <v>TRANSFER|FT|010120001346659001|BCELONE|010120000617975001|ທ້າວສຸວັນຄຳ3137|17:12:23 17:12:24</v>
          </cell>
          <cell r="F132">
            <v>0</v>
          </cell>
          <cell r="G132">
            <v>348000</v>
          </cell>
          <cell r="H132">
            <v>1927583280.4899998</v>
          </cell>
        </row>
        <row r="133">
          <cell r="B133">
            <v>44714</v>
          </cell>
          <cell r="C133">
            <v>0</v>
          </cell>
          <cell r="D133">
            <v>20220602128898</v>
          </cell>
          <cell r="E133" t="str">
            <v>ONEPAY|MC|ZYHRLW087JKR|010120000617975001|Lao Thongkeo Leasing Company Limited|010120001615400001| 17:25:49</v>
          </cell>
          <cell r="F133">
            <v>0</v>
          </cell>
          <cell r="G133">
            <v>70000</v>
          </cell>
          <cell r="H133">
            <v>1927653280.4899998</v>
          </cell>
        </row>
        <row r="134">
          <cell r="B134">
            <v>44714</v>
          </cell>
          <cell r="C134">
            <v>0</v>
          </cell>
          <cell r="D134">
            <v>202206021936791</v>
          </cell>
          <cell r="E134" t="str">
            <v>ONEPAY|MC|NLYYN93PIFO9|010120000617975001|Lao Thongkeo Leasing Company Limited|012120000318233001| 17:28:22</v>
          </cell>
          <cell r="F134">
            <v>0</v>
          </cell>
          <cell r="G134">
            <v>139000</v>
          </cell>
          <cell r="H134">
            <v>1927792280.4899998</v>
          </cell>
        </row>
        <row r="135">
          <cell r="B135">
            <v>44714</v>
          </cell>
          <cell r="C135">
            <v>0</v>
          </cell>
          <cell r="D135">
            <v>202206022463119</v>
          </cell>
          <cell r="E135" t="str">
            <v>ONEPAY|MC|0SBKOF55KP1V|010120000617975001|Lao Thongkeo Leasing Company Limited|0101206519658| 17:30:48</v>
          </cell>
          <cell r="F135">
            <v>0</v>
          </cell>
          <cell r="G135">
            <v>87000</v>
          </cell>
          <cell r="H135">
            <v>1927879280.4899998</v>
          </cell>
        </row>
        <row r="136">
          <cell r="B136">
            <v>44714</v>
          </cell>
          <cell r="C136">
            <v>0</v>
          </cell>
          <cell r="D136">
            <v>202206021698279</v>
          </cell>
          <cell r="E136" t="str">
            <v>ONEPAY|MC|G2QDAH09AQ0W|010120000617975001|Lao Thongkeo Leasing Company Limited|161120001681960001| 17:31:57</v>
          </cell>
          <cell r="F136">
            <v>0</v>
          </cell>
          <cell r="G136">
            <v>105000</v>
          </cell>
          <cell r="H136">
            <v>1927984280.4899998</v>
          </cell>
        </row>
        <row r="137">
          <cell r="B137">
            <v>44714</v>
          </cell>
          <cell r="C137">
            <v>0</v>
          </cell>
          <cell r="D137">
            <v>202206022061688</v>
          </cell>
          <cell r="E137" t="str">
            <v>TRANSFER|FT|164120001258503001|BCELONE|010120000617975001|ນ ວຽງສີ|17:46:50 17:46:51</v>
          </cell>
          <cell r="F137">
            <v>0</v>
          </cell>
          <cell r="G137">
            <v>105000</v>
          </cell>
          <cell r="H137">
            <v>1928089280.4899998</v>
          </cell>
        </row>
        <row r="138">
          <cell r="B138">
            <v>44714</v>
          </cell>
          <cell r="C138">
            <v>0</v>
          </cell>
          <cell r="D138">
            <v>202206021848738</v>
          </cell>
          <cell r="E138" t="str">
            <v>TRANSFER|FT|090120001221987001|BCELONE|010120000617975001|ງວດ26272ງວດ|17:47:19 17:47:19</v>
          </cell>
          <cell r="F138">
            <v>0</v>
          </cell>
          <cell r="G138">
            <v>344000</v>
          </cell>
          <cell r="H138">
            <v>1928433280.4899998</v>
          </cell>
        </row>
        <row r="139">
          <cell r="B139">
            <v>44714</v>
          </cell>
          <cell r="C139">
            <v>0</v>
          </cell>
          <cell r="D139">
            <v>202206022060825</v>
          </cell>
          <cell r="E139" t="str">
            <v>ONEPAY|MC|FAKTNHFHFG4Y|010120000617975001|Lao Thongkeo Leasing Company Limited|097120001587637001| 17:47:43</v>
          </cell>
          <cell r="F139">
            <v>0</v>
          </cell>
          <cell r="G139">
            <v>174000</v>
          </cell>
          <cell r="H139">
            <v>1928607280.4899998</v>
          </cell>
        </row>
        <row r="140">
          <cell r="B140">
            <v>44714</v>
          </cell>
          <cell r="C140">
            <v>0</v>
          </cell>
          <cell r="D140">
            <v>202206022142869</v>
          </cell>
          <cell r="E140" t="str">
            <v>TRANSFER|FT|104120001882705001|BCELONE|010120000617975001|ຄຳສະໝອນສູລີຍາມາດ|17:48:14 17:48:14</v>
          </cell>
          <cell r="F140">
            <v>0</v>
          </cell>
          <cell r="G140">
            <v>122000</v>
          </cell>
          <cell r="H140">
            <v>1928729280.4899998</v>
          </cell>
        </row>
        <row r="141">
          <cell r="B141">
            <v>44714</v>
          </cell>
          <cell r="C141">
            <v>0</v>
          </cell>
          <cell r="D141">
            <v>202206022154522</v>
          </cell>
          <cell r="E141" t="str">
            <v>TRANSFER|FT|101120001984702001|BCELONE|010120000617975001|AAA001548-2ນ ບົວວອນງວດທີ30|17:54:00 17:54:00</v>
          </cell>
          <cell r="F141">
            <v>0</v>
          </cell>
          <cell r="G141">
            <v>209000</v>
          </cell>
          <cell r="H141">
            <v>1928938280.4899998</v>
          </cell>
        </row>
        <row r="142">
          <cell r="B142">
            <v>44714</v>
          </cell>
          <cell r="C142">
            <v>0</v>
          </cell>
          <cell r="D142">
            <v>202206022004423</v>
          </cell>
          <cell r="E142" t="str">
            <v>TRANSFER|FT|010120001810284001|BCELONE|010120000617975001|ນະພາວັນ|17:57:18 17:57:18</v>
          </cell>
          <cell r="F142">
            <v>0</v>
          </cell>
          <cell r="G142">
            <v>52200</v>
          </cell>
          <cell r="H142">
            <v>1929160480.4899998</v>
          </cell>
        </row>
        <row r="143">
          <cell r="B143">
            <v>44714</v>
          </cell>
          <cell r="C143">
            <v>0</v>
          </cell>
          <cell r="D143">
            <v>202206022485203</v>
          </cell>
          <cell r="E143" t="str">
            <v>ONEPAY|MC|A9TCO2W314XK|010120000617975001|Lao Thongkeo Leasing Company Limited|163120001567847001| 18:05:38</v>
          </cell>
          <cell r="F143">
            <v>0</v>
          </cell>
          <cell r="G143">
            <v>140000</v>
          </cell>
          <cell r="H143">
            <v>1929300480.4899998</v>
          </cell>
        </row>
        <row r="144">
          <cell r="B144">
            <v>44714</v>
          </cell>
          <cell r="C144">
            <v>0</v>
          </cell>
          <cell r="D144">
            <v>202206022553074</v>
          </cell>
          <cell r="E144" t="str">
            <v>TRANSFER|FT|091120001867313001|BCELONE|010120000617975001|ນາງສຸກສະຫວັນ|18:15:31 18:15:31</v>
          </cell>
          <cell r="F144">
            <v>0</v>
          </cell>
          <cell r="G144">
            <v>150000</v>
          </cell>
          <cell r="H144">
            <v>1929450480.4899998</v>
          </cell>
        </row>
        <row r="145">
          <cell r="B145">
            <v>44714</v>
          </cell>
          <cell r="C145">
            <v>0</v>
          </cell>
          <cell r="D145">
            <v>202206022115650</v>
          </cell>
          <cell r="E145" t="str">
            <v>TRANSFER|FT|090120000278767001|BCELONE|010120000617975001|ຈ່າຍ2/6/22|18:24:26 18:24:26</v>
          </cell>
          <cell r="F145">
            <v>0</v>
          </cell>
          <cell r="G145">
            <v>174000</v>
          </cell>
          <cell r="H145">
            <v>1929624480.4899998</v>
          </cell>
        </row>
        <row r="146">
          <cell r="B146">
            <v>44714</v>
          </cell>
          <cell r="C146">
            <v>0</v>
          </cell>
          <cell r="D146">
            <v>202206022132982</v>
          </cell>
          <cell r="E146" t="str">
            <v>ONEPAY|MC|RV8MH3FG1UYY|010120000617975001|Lao Thongkeo Leasing Company Limited|0921203496451| 18:30:43</v>
          </cell>
          <cell r="F146">
            <v>0</v>
          </cell>
          <cell r="G146">
            <v>75000</v>
          </cell>
          <cell r="H146">
            <v>1929699480.4899998</v>
          </cell>
        </row>
        <row r="147">
          <cell r="B147">
            <v>44714</v>
          </cell>
          <cell r="C147">
            <v>0</v>
          </cell>
          <cell r="D147">
            <v>202206021808884</v>
          </cell>
          <cell r="E147" t="str">
            <v>ONEPAY|MC|7MAA4X2SJ1UC|010120000617975001|Lao Thongkeo Leasing Company Limited|103120001091220001| 18:36:35</v>
          </cell>
          <cell r="F147">
            <v>0</v>
          </cell>
          <cell r="G147">
            <v>115000</v>
          </cell>
          <cell r="H147">
            <v>1929814480.4899998</v>
          </cell>
        </row>
        <row r="148">
          <cell r="B148">
            <v>44714</v>
          </cell>
          <cell r="C148">
            <v>0</v>
          </cell>
          <cell r="D148">
            <v>202206022566096</v>
          </cell>
          <cell r="E148" t="str">
            <v>ONEPAY|MC|QZQH3193BJP3|010120000617975001|Lao Thongkeo Leasing Company Limited|092120001148084001| 18:39:31</v>
          </cell>
          <cell r="F148">
            <v>0</v>
          </cell>
          <cell r="G148">
            <v>174000</v>
          </cell>
          <cell r="H148">
            <v>1929988480.4899998</v>
          </cell>
        </row>
        <row r="149">
          <cell r="B149">
            <v>44714</v>
          </cell>
          <cell r="C149">
            <v>0</v>
          </cell>
          <cell r="D149">
            <v>202206022178788</v>
          </cell>
          <cell r="E149" t="str">
            <v>ONEPAY|MC|51CUTIXDHOQI|010120000617975001|Lao Thongkeo Leasing Company Limited|162120001350672001| 18:54:31</v>
          </cell>
          <cell r="F149">
            <v>0</v>
          </cell>
          <cell r="G149">
            <v>106000</v>
          </cell>
          <cell r="H149">
            <v>1930094480.4899998</v>
          </cell>
        </row>
        <row r="150">
          <cell r="B150">
            <v>44714</v>
          </cell>
          <cell r="C150">
            <v>0</v>
          </cell>
          <cell r="D150">
            <v>202206021870756</v>
          </cell>
          <cell r="E150" t="str">
            <v>ONEPAY|MC|DA542NEVD954|010120000617975001|Lao Thongkeo Leasing Company Limited|1611211013357| 18:55:56</v>
          </cell>
          <cell r="F150">
            <v>0</v>
          </cell>
          <cell r="G150">
            <v>105000</v>
          </cell>
          <cell r="H150">
            <v>1930199480.4899998</v>
          </cell>
        </row>
        <row r="151">
          <cell r="B151">
            <v>44714</v>
          </cell>
          <cell r="C151">
            <v>0</v>
          </cell>
          <cell r="D151">
            <v>202206022188490</v>
          </cell>
          <cell r="E151" t="str">
            <v>TRANSFER|FT|0951206870862|BCELONE|010120000617975001|ເງີນ|19:15:43 19:15:43</v>
          </cell>
          <cell r="F151">
            <v>0</v>
          </cell>
          <cell r="G151">
            <v>150000</v>
          </cell>
          <cell r="H151">
            <v>1930349480.4899998</v>
          </cell>
        </row>
        <row r="152">
          <cell r="B152">
            <v>44714</v>
          </cell>
          <cell r="C152">
            <v>0</v>
          </cell>
          <cell r="D152">
            <v>202206021779920</v>
          </cell>
          <cell r="E152" t="str">
            <v>ONEPAY|MC|4B1RTYDAJ6H8|010120000617975001|Lao Thongkeo Leasing Company Limited|163120001785756001| 19:19:25</v>
          </cell>
          <cell r="F152">
            <v>0</v>
          </cell>
          <cell r="G152">
            <v>175000</v>
          </cell>
          <cell r="H152">
            <v>1930524480.4899998</v>
          </cell>
        </row>
        <row r="153">
          <cell r="B153">
            <v>44714</v>
          </cell>
          <cell r="C153">
            <v>0</v>
          </cell>
          <cell r="D153">
            <v>202206022559491</v>
          </cell>
          <cell r="E153" t="str">
            <v>ONEPAY|MC|BUVFKRAZ9ROF|010120000617975001|Lao Thongkeo Leasing Company Limited|104120001824746001| 19:35:31</v>
          </cell>
          <cell r="F153">
            <v>0</v>
          </cell>
          <cell r="G153">
            <v>366000</v>
          </cell>
          <cell r="H153">
            <v>1930890480.4899998</v>
          </cell>
        </row>
        <row r="154">
          <cell r="B154">
            <v>44714</v>
          </cell>
          <cell r="C154">
            <v>0</v>
          </cell>
          <cell r="D154">
            <v>202206022608113</v>
          </cell>
          <cell r="E154" t="str">
            <v>TRANSFER|FT|150120001492719001|BCELONE|010120000617975001|37|19:35:38 19:35:38</v>
          </cell>
          <cell r="F154">
            <v>0</v>
          </cell>
          <cell r="G154">
            <v>139500</v>
          </cell>
          <cell r="H154">
            <v>1931029980.4899998</v>
          </cell>
        </row>
        <row r="155">
          <cell r="B155">
            <v>44714</v>
          </cell>
          <cell r="C155">
            <v>0</v>
          </cell>
          <cell r="D155">
            <v>202206022657059</v>
          </cell>
          <cell r="E155" t="str">
            <v>ONEPAY|MC|RQHDYUALJD4U|010120000617975001|Lao Thongkeo Leasing Company Limited|095120001605917001| 19:52:44</v>
          </cell>
          <cell r="F155">
            <v>0</v>
          </cell>
          <cell r="G155">
            <v>174000</v>
          </cell>
          <cell r="H155">
            <v>1931203980.4899998</v>
          </cell>
        </row>
        <row r="156">
          <cell r="B156">
            <v>44714</v>
          </cell>
          <cell r="C156">
            <v>0</v>
          </cell>
          <cell r="D156">
            <v>202206022680041</v>
          </cell>
          <cell r="E156" t="str">
            <v>TRANSFER|FT|010120001313249001|BCELONE|010120000617975001|ມີນາໄຊ|19:58:19 19:58:19</v>
          </cell>
          <cell r="F156">
            <v>0</v>
          </cell>
          <cell r="G156">
            <v>244000</v>
          </cell>
          <cell r="H156">
            <v>1931447980.4899998</v>
          </cell>
        </row>
        <row r="157">
          <cell r="B157">
            <v>44714</v>
          </cell>
          <cell r="C157">
            <v>0</v>
          </cell>
          <cell r="D157">
            <v>202206022613496</v>
          </cell>
          <cell r="E157" t="str">
            <v>ONEPAY|MC|F1FVT2BZ1QZS|010120000617975001|Lao Thongkeo Leasing Company Limited|160120001785735001| 20:17:37</v>
          </cell>
          <cell r="F157">
            <v>0</v>
          </cell>
          <cell r="G157">
            <v>336000</v>
          </cell>
          <cell r="H157">
            <v>1931783980.4899998</v>
          </cell>
        </row>
        <row r="158">
          <cell r="B158">
            <v>44714</v>
          </cell>
          <cell r="C158">
            <v>0</v>
          </cell>
          <cell r="D158">
            <v>202206021740861</v>
          </cell>
          <cell r="E158" t="str">
            <v>ONEPAY|MC|MD95LMPQO5CN|010120000617975001|Lao Thongkeo Leasing Company Limited|092120001914408001| 20:17:51</v>
          </cell>
          <cell r="F158">
            <v>0</v>
          </cell>
          <cell r="G158">
            <v>140000</v>
          </cell>
          <cell r="H158">
            <v>1931923980.4899998</v>
          </cell>
        </row>
        <row r="159">
          <cell r="B159">
            <v>44714</v>
          </cell>
          <cell r="C159">
            <v>0</v>
          </cell>
          <cell r="D159">
            <v>202206022634327</v>
          </cell>
          <cell r="E159" t="str">
            <v>ONEPAY|MC|BLV2E8KQ1JLD|010120000617975001|Lao Thongkeo Leasing Company Limited|090120001345182001| 20:21:31</v>
          </cell>
          <cell r="F159">
            <v>0</v>
          </cell>
          <cell r="G159">
            <v>105000</v>
          </cell>
          <cell r="H159">
            <v>1932028980.4899998</v>
          </cell>
        </row>
        <row r="160">
          <cell r="B160">
            <v>44714</v>
          </cell>
          <cell r="C160">
            <v>0</v>
          </cell>
          <cell r="D160">
            <v>202206021378865</v>
          </cell>
          <cell r="E160" t="str">
            <v>ONEPAY|MC|DOBQOJWMAOX7|010120000617975001|Lao Thongkeo Leasing Company Limited|1011206202001| 20:22:43</v>
          </cell>
          <cell r="F160">
            <v>0</v>
          </cell>
          <cell r="G160">
            <v>270000</v>
          </cell>
          <cell r="H160">
            <v>1932298980.4899998</v>
          </cell>
        </row>
        <row r="161">
          <cell r="B161">
            <v>44715</v>
          </cell>
          <cell r="C161">
            <v>44714</v>
          </cell>
          <cell r="D161">
            <v>2022060336026</v>
          </cell>
          <cell r="E161" t="str">
            <v>ONEPAY|MC|VX9DOKB1PX0A|010120000617975001|Lao Thongkeo Leasing Company Limited|020120000396633001| 20:54:09</v>
          </cell>
          <cell r="F161">
            <v>0</v>
          </cell>
          <cell r="G161">
            <v>293000</v>
          </cell>
          <cell r="H161">
            <v>1932691980.4899998</v>
          </cell>
        </row>
        <row r="162">
          <cell r="B162">
            <v>44715</v>
          </cell>
          <cell r="C162">
            <v>44714</v>
          </cell>
          <cell r="D162">
            <v>20220603332033</v>
          </cell>
          <cell r="E162" t="str">
            <v>TRANSFER|FT|010120000358327001|BCELONE|010120000617975001|AAຄ່າງວດນາງອຳມາລາຈິດຕະພົງ|21:01:17 21:01:17</v>
          </cell>
          <cell r="F162">
            <v>0</v>
          </cell>
          <cell r="G162">
            <v>139500</v>
          </cell>
          <cell r="H162">
            <v>1932831480.4899998</v>
          </cell>
        </row>
        <row r="163">
          <cell r="B163">
            <v>44715</v>
          </cell>
          <cell r="C163">
            <v>0</v>
          </cell>
          <cell r="D163">
            <v>20220603670038</v>
          </cell>
          <cell r="E163" t="str">
            <v>TRANSFER|FT|010120000358327001|BCELONE|010120000617975001|AAAຄ່າງວດນ.ວິໄລລັກຈິດະພົງ|21:06:21 21:06:21</v>
          </cell>
          <cell r="F163">
            <v>0</v>
          </cell>
          <cell r="G163">
            <v>87000</v>
          </cell>
          <cell r="H163">
            <v>1932918480.4899998</v>
          </cell>
        </row>
        <row r="164">
          <cell r="B164">
            <v>44715</v>
          </cell>
          <cell r="C164">
            <v>44714</v>
          </cell>
          <cell r="D164">
            <v>2022060334053</v>
          </cell>
          <cell r="E164" t="str">
            <v>TRANSFER|FT|018120000870554001|BCELONE|010120000617975001|ທີ2|21:20:12 21:20:12</v>
          </cell>
          <cell r="F164">
            <v>0</v>
          </cell>
          <cell r="G164">
            <v>52000</v>
          </cell>
          <cell r="H164">
            <v>1932970480.4899998</v>
          </cell>
        </row>
        <row r="165">
          <cell r="B165">
            <v>44715</v>
          </cell>
          <cell r="C165">
            <v>44714</v>
          </cell>
          <cell r="D165">
            <v>20220603368058</v>
          </cell>
          <cell r="E165" t="str">
            <v>ONEPAY|MC|NH0F595926TU|010120000617975001|Lao Thongkeo Leasing Company Limited|098120001530579001| 21:26:55</v>
          </cell>
          <cell r="F165">
            <v>0</v>
          </cell>
          <cell r="G165">
            <v>105000</v>
          </cell>
          <cell r="H165">
            <v>1933075480.4899998</v>
          </cell>
        </row>
        <row r="166">
          <cell r="B166">
            <v>44715</v>
          </cell>
          <cell r="C166">
            <v>44714</v>
          </cell>
          <cell r="D166">
            <v>20220603592195</v>
          </cell>
          <cell r="E166" t="str">
            <v>TRANSFER|FT|018120000870554001|BCELONE|010120000617975001|ຕ|21:31:32 21:31:32</v>
          </cell>
          <cell r="F166">
            <v>0</v>
          </cell>
          <cell r="G166">
            <v>1000</v>
          </cell>
          <cell r="H166">
            <v>1933076480.4899998</v>
          </cell>
        </row>
        <row r="167">
          <cell r="B167">
            <v>44715</v>
          </cell>
          <cell r="C167">
            <v>44714</v>
          </cell>
          <cell r="D167">
            <v>20220603700078</v>
          </cell>
          <cell r="E167" t="str">
            <v>ONEPAY|MC|812E8WM4F86P|010120000617975001|Lao Thongkeo Leasing Company Limited|160120001785735001| 21:39:11</v>
          </cell>
          <cell r="F167">
            <v>0</v>
          </cell>
          <cell r="G167">
            <v>30000</v>
          </cell>
          <cell r="H167">
            <v>1933106480.4899998</v>
          </cell>
        </row>
        <row r="168">
          <cell r="B168">
            <v>44715</v>
          </cell>
          <cell r="C168">
            <v>44714</v>
          </cell>
          <cell r="D168">
            <v>20220603814374</v>
          </cell>
          <cell r="E168" t="str">
            <v>TRANSFER|FT|095120001685902001|BCELONE|010120000617975001|AAA000789 ນາງ.ບຸນເລື່ອນ.ງວດ21|22:29:16 22:29:16</v>
          </cell>
          <cell r="F168">
            <v>0</v>
          </cell>
          <cell r="G168">
            <v>348000</v>
          </cell>
          <cell r="H168">
            <v>1933454480.4899998</v>
          </cell>
        </row>
        <row r="169">
          <cell r="B169">
            <v>44715</v>
          </cell>
          <cell r="C169">
            <v>44714</v>
          </cell>
          <cell r="D169">
            <v>20220603776315</v>
          </cell>
          <cell r="E169" t="str">
            <v>TRANSFER|FT|010120000258595001|BCELONE|010120000617975001|ນ ຂັນທອງ ຈ່າຍ|22:39:30 22:39:30</v>
          </cell>
          <cell r="F169">
            <v>0</v>
          </cell>
          <cell r="G169">
            <v>174000</v>
          </cell>
          <cell r="H169">
            <v>1933628480.4899998</v>
          </cell>
        </row>
        <row r="170">
          <cell r="B170">
            <v>44715</v>
          </cell>
          <cell r="C170">
            <v>44714</v>
          </cell>
          <cell r="D170">
            <v>20220603472486</v>
          </cell>
          <cell r="E170" t="str">
            <v>ONEPAY|MC|0HH5KFOO2GQN|010120000617975001|Lao Thongkeo Leasing Company Limited|018120000895392001| 23:00:21</v>
          </cell>
          <cell r="F170">
            <v>0</v>
          </cell>
          <cell r="G170">
            <v>174000</v>
          </cell>
          <cell r="H170">
            <v>1933802480.4899998</v>
          </cell>
        </row>
        <row r="171">
          <cell r="B171">
            <v>44715</v>
          </cell>
          <cell r="C171">
            <v>0</v>
          </cell>
          <cell r="D171">
            <v>20220603592918</v>
          </cell>
          <cell r="E171" t="str">
            <v>TRANSFER|FT|220120001603804001|BCELONE|010120000617975001|209.000ກີບ AAA0001500-1 ນ ແຟນຕ້າ ງວດທີ່71|07:24:06 07:24:06</v>
          </cell>
          <cell r="F171">
            <v>0</v>
          </cell>
          <cell r="G171">
            <v>209000</v>
          </cell>
          <cell r="H171">
            <v>1934011480.4899998</v>
          </cell>
        </row>
        <row r="172">
          <cell r="B172">
            <v>44715</v>
          </cell>
          <cell r="C172">
            <v>0</v>
          </cell>
          <cell r="D172">
            <v>20220603452471</v>
          </cell>
          <cell r="E172" t="str">
            <v>ONEPAY|MC|SLHXIZYNV9JQ|010120000617975001|Lao Thongkeo Leasing Company Limited|163120001092103001| 07:36:26</v>
          </cell>
          <cell r="F172">
            <v>0</v>
          </cell>
          <cell r="G172">
            <v>70000</v>
          </cell>
          <cell r="H172">
            <v>1934081480.4899998</v>
          </cell>
        </row>
        <row r="173">
          <cell r="B173">
            <v>44715</v>
          </cell>
          <cell r="C173">
            <v>0</v>
          </cell>
          <cell r="D173">
            <v>2022060366793</v>
          </cell>
          <cell r="E173" t="str">
            <v>ONEPAY|MC|E5DA1XY0PJSZ|010120000617975001|Lao Thongkeo Leasing Company Limited|1021206485410| 09:27:31</v>
          </cell>
          <cell r="F173">
            <v>0</v>
          </cell>
          <cell r="G173">
            <v>150000</v>
          </cell>
          <cell r="H173">
            <v>1934231480.4899998</v>
          </cell>
        </row>
        <row r="174">
          <cell r="B174">
            <v>44715</v>
          </cell>
          <cell r="C174">
            <v>0</v>
          </cell>
          <cell r="D174">
            <v>202206031486497</v>
          </cell>
          <cell r="E174" t="str">
            <v>TRANSFER|FT|0921205698307|BCELONE|010120000617975001|ອ|12:02:54 12:02:55</v>
          </cell>
          <cell r="F174">
            <v>0</v>
          </cell>
          <cell r="G174">
            <v>105000</v>
          </cell>
          <cell r="H174">
            <v>1934336480.4899998</v>
          </cell>
        </row>
        <row r="175">
          <cell r="B175">
            <v>44715</v>
          </cell>
          <cell r="C175">
            <v>0</v>
          </cell>
          <cell r="D175">
            <v>202206031627830</v>
          </cell>
          <cell r="E175" t="str">
            <v>ONEPAY|MC|3K5DSY604RJ0|010120000617975001|Lao Thongkeo Leasing Company Limited|010120000209023001| 13:15:38</v>
          </cell>
          <cell r="F175">
            <v>0</v>
          </cell>
          <cell r="G175">
            <v>178000</v>
          </cell>
          <cell r="H175">
            <v>1934514480.4899998</v>
          </cell>
        </row>
        <row r="176">
          <cell r="B176">
            <v>44715</v>
          </cell>
          <cell r="C176">
            <v>0</v>
          </cell>
          <cell r="D176">
            <v>202206031731118</v>
          </cell>
          <cell r="E176" t="str">
            <v>TRANSFER|FT|010120001313249001|BCELONE|010120000617975001|ມີນາໄຊ|13:17:56 13:17:57</v>
          </cell>
          <cell r="F176">
            <v>0</v>
          </cell>
          <cell r="G176">
            <v>250000</v>
          </cell>
          <cell r="H176">
            <v>1934764480.4899998</v>
          </cell>
        </row>
        <row r="177">
          <cell r="B177">
            <v>44715</v>
          </cell>
          <cell r="C177">
            <v>0</v>
          </cell>
          <cell r="D177">
            <v>202206031812290</v>
          </cell>
          <cell r="E177" t="str">
            <v>ONEPAY|MC|5TYTEVANOBLJ|010120000617975001|Lao Thongkeo Leasing Company Limited|092120001743522001| 13:21:45</v>
          </cell>
          <cell r="F177">
            <v>0</v>
          </cell>
          <cell r="G177">
            <v>220000</v>
          </cell>
          <cell r="H177">
            <v>1934984480.4899998</v>
          </cell>
        </row>
        <row r="178">
          <cell r="B178">
            <v>44715</v>
          </cell>
          <cell r="C178">
            <v>0</v>
          </cell>
          <cell r="D178">
            <v>202206031323827</v>
          </cell>
          <cell r="E178" t="str">
            <v>TRANSFER|FT|010120000267418001|BCELONE|010120000617975001|ນ.ທິສະໄໝ|13:49:58 13:49:58</v>
          </cell>
          <cell r="F178">
            <v>0</v>
          </cell>
          <cell r="G178">
            <v>143000</v>
          </cell>
          <cell r="H178">
            <v>1935127480.4899998</v>
          </cell>
        </row>
        <row r="179">
          <cell r="B179">
            <v>44715</v>
          </cell>
          <cell r="C179">
            <v>0</v>
          </cell>
          <cell r="D179">
            <v>202206031514892</v>
          </cell>
          <cell r="E179" t="str">
            <v>ONEPAY|MC|HW4B83S5QY1R|010120000617975001|Lao Thongkeo Leasing Company Limited|095120001224647001| 13:59:27</v>
          </cell>
          <cell r="F179">
            <v>0</v>
          </cell>
          <cell r="G179">
            <v>196000</v>
          </cell>
          <cell r="H179">
            <v>1935323480.4899998</v>
          </cell>
        </row>
        <row r="180">
          <cell r="B180">
            <v>44715</v>
          </cell>
          <cell r="C180">
            <v>0</v>
          </cell>
          <cell r="D180">
            <v>202206031826670</v>
          </cell>
          <cell r="E180" t="str">
            <v>ONEPAY|MC|X1SG0ICQ7UAN|010120000617975001|Lao Thongkeo Leasing Company Limited|1011206202001| 14:27:56</v>
          </cell>
          <cell r="F180">
            <v>0</v>
          </cell>
          <cell r="G180">
            <v>293000</v>
          </cell>
          <cell r="H180">
            <v>1935616480.4899998</v>
          </cell>
        </row>
        <row r="181">
          <cell r="B181">
            <v>44715</v>
          </cell>
          <cell r="C181">
            <v>0</v>
          </cell>
          <cell r="D181">
            <v>202206031522536</v>
          </cell>
          <cell r="E181" t="str">
            <v>ONEPAY|MC|V1JHR8ZQN0CK|010120000617975001|Lao Thongkeo Leasing Company Limited|0971210736981| 14:43:56</v>
          </cell>
          <cell r="F181">
            <v>0</v>
          </cell>
          <cell r="G181">
            <v>36000</v>
          </cell>
          <cell r="H181">
            <v>1935652480.4899998</v>
          </cell>
        </row>
        <row r="182">
          <cell r="B182">
            <v>44715</v>
          </cell>
          <cell r="C182">
            <v>0</v>
          </cell>
          <cell r="D182">
            <v>202206031459268</v>
          </cell>
          <cell r="E182" t="str">
            <v>ONEPAY|MC|X8PKCK1C0F6B|010120000617975001|Lao Thongkeo Leasing Company Limited|0921207269279| 14:46:14</v>
          </cell>
          <cell r="F182">
            <v>0</v>
          </cell>
          <cell r="G182">
            <v>66000</v>
          </cell>
          <cell r="H182">
            <v>1935718480.4899998</v>
          </cell>
        </row>
        <row r="183">
          <cell r="B183">
            <v>44715</v>
          </cell>
          <cell r="C183">
            <v>0</v>
          </cell>
          <cell r="D183">
            <v>202206031955749</v>
          </cell>
          <cell r="E183" t="str">
            <v>ONEPAY|MC|Y1YDPO38PPDC|010120000617975001|Lao Thongkeo Leasing Company Limited|091120001832463001| 15:07:29</v>
          </cell>
          <cell r="F183">
            <v>0</v>
          </cell>
          <cell r="G183">
            <v>71000</v>
          </cell>
          <cell r="H183">
            <v>1935789480.4899998</v>
          </cell>
        </row>
        <row r="184">
          <cell r="B184">
            <v>44715</v>
          </cell>
          <cell r="C184">
            <v>0</v>
          </cell>
          <cell r="D184">
            <v>202206032020626</v>
          </cell>
          <cell r="E184" t="str">
            <v>ONEPAY|MC|TA7P6GYIHZ9Q|010120000617975001|Lao Thongkeo Leasing Company Limited|164120001982793001| 15:09:01</v>
          </cell>
          <cell r="F184">
            <v>0</v>
          </cell>
          <cell r="G184">
            <v>1150000</v>
          </cell>
          <cell r="H184">
            <v>1936939480.4899998</v>
          </cell>
        </row>
        <row r="185">
          <cell r="B185">
            <v>44715</v>
          </cell>
          <cell r="C185">
            <v>0</v>
          </cell>
          <cell r="D185">
            <v>202206032093143</v>
          </cell>
          <cell r="E185" t="str">
            <v>ONEPAY|MC|DY1IHE120Y5V|010120000617975001|Lao Thongkeo Leasing Company Limited|100120001074072001| 15:10:42</v>
          </cell>
          <cell r="F185">
            <v>0</v>
          </cell>
          <cell r="G185">
            <v>220000</v>
          </cell>
          <cell r="H185">
            <v>1937159480.4899998</v>
          </cell>
        </row>
        <row r="186">
          <cell r="B186">
            <v>44715</v>
          </cell>
          <cell r="C186">
            <v>0</v>
          </cell>
          <cell r="D186">
            <v>202206031850878</v>
          </cell>
          <cell r="E186" t="str">
            <v>ONEPAY|MC|BXHJ94OK3TG4|010120000617975001|Lao Thongkeo Leasing Company Limited|010120001147560001| 15:21:32</v>
          </cell>
          <cell r="F186">
            <v>0</v>
          </cell>
          <cell r="G186">
            <v>571000</v>
          </cell>
          <cell r="H186">
            <v>1937730480.4899998</v>
          </cell>
        </row>
        <row r="187">
          <cell r="B187">
            <v>44715</v>
          </cell>
          <cell r="C187">
            <v>0</v>
          </cell>
          <cell r="D187">
            <v>202206032109301</v>
          </cell>
          <cell r="E187" t="str">
            <v>TRANSFER|FT|010120001170750001|BCELONE|010120000617975001|ເຄື່ອງ|15:27:53 15:27:53</v>
          </cell>
          <cell r="F187">
            <v>0</v>
          </cell>
          <cell r="G187">
            <v>179000</v>
          </cell>
          <cell r="H187">
            <v>1937909480.4899998</v>
          </cell>
        </row>
        <row r="188">
          <cell r="B188">
            <v>44715</v>
          </cell>
          <cell r="C188">
            <v>0</v>
          </cell>
          <cell r="D188">
            <v>202206031855412</v>
          </cell>
          <cell r="E188" t="str">
            <v>TRANSFER|FT|018120000090042001|BCELONE|010120000617975001|ເງີນມື້|15:30:12 15:30:13</v>
          </cell>
          <cell r="F188">
            <v>0</v>
          </cell>
          <cell r="G188">
            <v>50000</v>
          </cell>
          <cell r="H188">
            <v>1937959480.4899998</v>
          </cell>
        </row>
        <row r="189">
          <cell r="B189">
            <v>44715</v>
          </cell>
          <cell r="C189">
            <v>0</v>
          </cell>
          <cell r="D189">
            <v>202206032122368</v>
          </cell>
          <cell r="E189" t="str">
            <v>TRANSFER|FT|092120001301337001|BCELONE|010120000617975001|ຄ້າຫວຍ|16:03:17 16:03:17</v>
          </cell>
          <cell r="F189">
            <v>0</v>
          </cell>
          <cell r="G189">
            <v>179000</v>
          </cell>
          <cell r="H189">
            <v>1938138480.4899998</v>
          </cell>
        </row>
        <row r="190">
          <cell r="B190">
            <v>44715</v>
          </cell>
          <cell r="C190">
            <v>0</v>
          </cell>
          <cell r="D190">
            <v>202206032149482</v>
          </cell>
          <cell r="E190" t="str">
            <v>ONEPAY|MC|4ZA6UXFZHMG2|010120000617975001|Lao Thongkeo Leasing Company Limited|100120001799346001| 16:13:42</v>
          </cell>
          <cell r="F190">
            <v>0</v>
          </cell>
          <cell r="G190">
            <v>321000</v>
          </cell>
          <cell r="H190">
            <v>1938459480.4899998</v>
          </cell>
        </row>
        <row r="191">
          <cell r="B191">
            <v>44715</v>
          </cell>
          <cell r="C191">
            <v>0</v>
          </cell>
          <cell r="D191">
            <v>202206032071546</v>
          </cell>
          <cell r="E191" t="str">
            <v>TRANSFER|FT|030120001231317001|BCELONE|010120000617975001|hj|16:22:34 16:22:34</v>
          </cell>
          <cell r="F191">
            <v>0</v>
          </cell>
          <cell r="G191">
            <v>1746000</v>
          </cell>
          <cell r="H191">
            <v>1940205480.4899998</v>
          </cell>
        </row>
        <row r="192">
          <cell r="B192">
            <v>44715</v>
          </cell>
          <cell r="C192">
            <v>0</v>
          </cell>
          <cell r="D192">
            <v>2022060316749</v>
          </cell>
          <cell r="E192" t="str">
            <v>ONEPAY|MC|3RE1KMC2RRBS|010120000617975001|Lao Thongkeo Leasing Company Limited|0101206519658| 16:52:33</v>
          </cell>
          <cell r="F192">
            <v>0</v>
          </cell>
          <cell r="G192">
            <v>85000</v>
          </cell>
          <cell r="H192">
            <v>1940290480.4899998</v>
          </cell>
        </row>
        <row r="193">
          <cell r="B193">
            <v>44715</v>
          </cell>
          <cell r="C193">
            <v>0</v>
          </cell>
          <cell r="D193">
            <v>202206032236443</v>
          </cell>
          <cell r="E193" t="str">
            <v>TRANSFER|FT|020120001220453001|BCELONE|010120000617975001|ພາຄິນ ຕັນຂູນທະວົງ|16:53:18 16:53:18</v>
          </cell>
          <cell r="F193">
            <v>0</v>
          </cell>
          <cell r="G193">
            <v>249500</v>
          </cell>
          <cell r="H193">
            <v>1940539980.4899998</v>
          </cell>
        </row>
        <row r="194">
          <cell r="B194">
            <v>44715</v>
          </cell>
          <cell r="C194">
            <v>0</v>
          </cell>
          <cell r="D194">
            <v>202206032302209</v>
          </cell>
          <cell r="E194" t="str">
            <v>ONEPAY|MC|KMCQPWGRRVUR|010120000617975001|Lao Thongkeo Leasing Company Limited|010120001615400001| 16:56:15</v>
          </cell>
          <cell r="F194">
            <v>0</v>
          </cell>
          <cell r="G194">
            <v>72000</v>
          </cell>
          <cell r="H194">
            <v>1940611980.4899998</v>
          </cell>
        </row>
        <row r="195">
          <cell r="B195">
            <v>44715</v>
          </cell>
          <cell r="C195">
            <v>0</v>
          </cell>
          <cell r="D195">
            <v>202206032153466</v>
          </cell>
          <cell r="E195" t="str">
            <v>ONEPAY|MC|ZZ24M6FLQ23Y|010120000617975001|Lao Thongkeo Leasing Company Limited|0101206519658| 16:59:57</v>
          </cell>
          <cell r="F195">
            <v>0</v>
          </cell>
          <cell r="G195">
            <v>5000</v>
          </cell>
          <cell r="H195">
            <v>1940616980.4899998</v>
          </cell>
        </row>
        <row r="196">
          <cell r="B196">
            <v>44715</v>
          </cell>
          <cell r="C196">
            <v>0</v>
          </cell>
          <cell r="D196">
            <v>202206032108675</v>
          </cell>
          <cell r="E196" t="str">
            <v>ONEPAY|MC|KN5G1J3RFTG5|010120000617975001|Lao Thongkeo Leasing Company Limited|2221203713106| 17:00:59</v>
          </cell>
          <cell r="F196">
            <v>0</v>
          </cell>
          <cell r="G196">
            <v>500000</v>
          </cell>
          <cell r="H196">
            <v>1941116980.4899998</v>
          </cell>
        </row>
        <row r="197">
          <cell r="B197">
            <v>44715</v>
          </cell>
          <cell r="C197">
            <v>0</v>
          </cell>
          <cell r="D197">
            <v>202206032540143</v>
          </cell>
          <cell r="E197" t="str">
            <v>ONEPAY|MC|QYTPFAZAQ8NJ|010120000617975001|Lao Thongkeo Leasing Company Limited|161120001681960001| 17:01:34</v>
          </cell>
          <cell r="F197">
            <v>0</v>
          </cell>
          <cell r="G197">
            <v>107000</v>
          </cell>
          <cell r="H197">
            <v>1941223980.4899998</v>
          </cell>
        </row>
        <row r="198">
          <cell r="B198">
            <v>44715</v>
          </cell>
          <cell r="C198">
            <v>0</v>
          </cell>
          <cell r="D198">
            <v>202206032190796</v>
          </cell>
          <cell r="E198" t="str">
            <v>ONEPAY|MC|PRB85GN8Q15N|010120000617975001|Lao Thongkeo Leasing Company Limited|103120001091220001| 17:06:33</v>
          </cell>
          <cell r="F198">
            <v>0</v>
          </cell>
          <cell r="G198">
            <v>118000</v>
          </cell>
          <cell r="H198">
            <v>1941341980.4899998</v>
          </cell>
        </row>
        <row r="199">
          <cell r="B199">
            <v>44715</v>
          </cell>
          <cell r="C199">
            <v>0</v>
          </cell>
          <cell r="D199">
            <v>202206032051992</v>
          </cell>
          <cell r="E199" t="str">
            <v>TRANSFER|FT|220120001603804001|BCELONE|010120000617975001|214.000ກີບ AAA0001500-1 ນ ແຟນຕ້າ ງວດທີ່72|17:09:49 17:09:50</v>
          </cell>
          <cell r="F199">
            <v>0</v>
          </cell>
          <cell r="G199">
            <v>214000</v>
          </cell>
          <cell r="H199">
            <v>1941555980.4899998</v>
          </cell>
        </row>
        <row r="200">
          <cell r="B200">
            <v>44715</v>
          </cell>
          <cell r="C200">
            <v>0</v>
          </cell>
          <cell r="D200">
            <v>202206032166757</v>
          </cell>
          <cell r="E200" t="str">
            <v>TRANSFER|FT|101120001984702001|BCELONE|010120000617975001|AAA001548-2ນ ບົວວອນງວດທີ31|17:37:23 17:37:23</v>
          </cell>
          <cell r="F200">
            <v>0</v>
          </cell>
          <cell r="G200">
            <v>214000</v>
          </cell>
          <cell r="H200">
            <v>1941769980.4899998</v>
          </cell>
        </row>
        <row r="201">
          <cell r="B201">
            <v>44715</v>
          </cell>
          <cell r="C201">
            <v>0</v>
          </cell>
          <cell r="D201">
            <v>202206032558395</v>
          </cell>
          <cell r="E201" t="str">
            <v>TRANSFER|FT|223120001992701001|BCELONE|010120000617975001|ທີ8|17:37:39 17:37:39</v>
          </cell>
          <cell r="F201">
            <v>0</v>
          </cell>
          <cell r="G201">
            <v>106000</v>
          </cell>
          <cell r="H201">
            <v>1941875980.4899998</v>
          </cell>
        </row>
        <row r="202">
          <cell r="B202">
            <v>44715</v>
          </cell>
          <cell r="C202">
            <v>0</v>
          </cell>
          <cell r="D202">
            <v>202206031864980</v>
          </cell>
          <cell r="E202" t="str">
            <v>ONEPAY|MC|RQH20F9FSFX6|010120000617975001|Lao Thongkeo Leasing Company Limited|093120000383111001| 17:45:45</v>
          </cell>
          <cell r="F202">
            <v>0</v>
          </cell>
          <cell r="G202">
            <v>53000</v>
          </cell>
          <cell r="H202">
            <v>1941928980.4899998</v>
          </cell>
        </row>
        <row r="203">
          <cell r="B203">
            <v>44715</v>
          </cell>
          <cell r="C203">
            <v>0</v>
          </cell>
          <cell r="D203">
            <v>202206032678082</v>
          </cell>
          <cell r="E203" t="str">
            <v>ONEPAY|MC|87SXH78W1VXD|010120000617975001|Lao Thongkeo Leasing Company Limited|010120001166135001| 17:55:09</v>
          </cell>
          <cell r="F203">
            <v>0</v>
          </cell>
          <cell r="G203">
            <v>200000</v>
          </cell>
          <cell r="H203">
            <v>1942128980.4899998</v>
          </cell>
        </row>
        <row r="204">
          <cell r="B204">
            <v>44715</v>
          </cell>
          <cell r="C204">
            <v>0</v>
          </cell>
          <cell r="D204">
            <v>202206032549557</v>
          </cell>
          <cell r="E204" t="str">
            <v>ONEPAY|MC|AVBBZJJ0U3YJ|010120000617975001|Lao Thongkeo Leasing Company Limited|016120001921978001| 17:59:39</v>
          </cell>
          <cell r="F204">
            <v>0</v>
          </cell>
          <cell r="G204">
            <v>50000</v>
          </cell>
          <cell r="H204">
            <v>1942328980.4899998</v>
          </cell>
        </row>
        <row r="205">
          <cell r="B205">
            <v>44715</v>
          </cell>
          <cell r="C205">
            <v>0</v>
          </cell>
          <cell r="D205">
            <v>202206032687092</v>
          </cell>
          <cell r="E205" t="str">
            <v>ONEPAY|MC|FXUB1UUTMLCQ|010120000617975001|Lao Thongkeo Leasing Company Limited|0921203496451| 18:10:16</v>
          </cell>
          <cell r="F205">
            <v>0</v>
          </cell>
          <cell r="G205">
            <v>75000</v>
          </cell>
          <cell r="H205">
            <v>1942403980.4899998</v>
          </cell>
        </row>
        <row r="206">
          <cell r="B206">
            <v>44715</v>
          </cell>
          <cell r="C206">
            <v>0</v>
          </cell>
          <cell r="D206">
            <v>202206032557577</v>
          </cell>
          <cell r="E206" t="str">
            <v>TRANSFER|FT|1041211160906|BCELONE|010120000617975001|AAA1386ບຸນຖົມ|18:12:42 18:12:42</v>
          </cell>
          <cell r="F206">
            <v>0</v>
          </cell>
          <cell r="G206">
            <v>300000</v>
          </cell>
          <cell r="H206">
            <v>1942703980.4899998</v>
          </cell>
        </row>
        <row r="207">
          <cell r="B207">
            <v>44715</v>
          </cell>
          <cell r="C207">
            <v>0</v>
          </cell>
          <cell r="D207">
            <v>202206032614300</v>
          </cell>
          <cell r="E207" t="str">
            <v>TRANSFER|FT|010120001346659001|BCELONE|010120000617975001|ທ້າວສຸວັນຄພ3137|18:14:02 18:14:02</v>
          </cell>
          <cell r="F207">
            <v>0</v>
          </cell>
          <cell r="G207">
            <v>357000</v>
          </cell>
          <cell r="H207">
            <v>1943060980.4899998</v>
          </cell>
        </row>
        <row r="208">
          <cell r="B208">
            <v>44715</v>
          </cell>
          <cell r="C208">
            <v>0</v>
          </cell>
          <cell r="D208">
            <v>202206032503878</v>
          </cell>
          <cell r="E208" t="str">
            <v>TRANSFER|FT|140120000475688001|BCELONE|010120000617975001|ລາຍວັນ|18:16:55 18:16:55</v>
          </cell>
          <cell r="F208">
            <v>0</v>
          </cell>
          <cell r="G208">
            <v>197000</v>
          </cell>
          <cell r="H208">
            <v>1943257980.4899998</v>
          </cell>
        </row>
        <row r="209">
          <cell r="B209">
            <v>44715</v>
          </cell>
          <cell r="C209">
            <v>0</v>
          </cell>
          <cell r="D209">
            <v>202206032277683</v>
          </cell>
          <cell r="E209" t="str">
            <v>ONEPAY|MC|Z0HLABG659OZ|010120000617975001|Lao Thongkeo Leasing Company Limited|092120000269995001| 18:19:50</v>
          </cell>
          <cell r="F209">
            <v>0</v>
          </cell>
          <cell r="G209">
            <v>72000</v>
          </cell>
          <cell r="H209">
            <v>1943329980.4899998</v>
          </cell>
        </row>
        <row r="210">
          <cell r="B210">
            <v>44715</v>
          </cell>
          <cell r="C210">
            <v>0</v>
          </cell>
          <cell r="D210">
            <v>202206032781045</v>
          </cell>
          <cell r="E210" t="str">
            <v>ONEPAY|MC|FXYUSHZHBDH2|010120000617975001|Lao Thongkeo Leasing Company Limited|160120001279456001| 18:43:36</v>
          </cell>
          <cell r="F210">
            <v>0</v>
          </cell>
          <cell r="G210">
            <v>197000</v>
          </cell>
          <cell r="H210">
            <v>1943526980.4899998</v>
          </cell>
        </row>
        <row r="211">
          <cell r="B211">
            <v>44715</v>
          </cell>
          <cell r="C211">
            <v>0</v>
          </cell>
          <cell r="D211">
            <v>202206032721120</v>
          </cell>
          <cell r="E211" t="str">
            <v>ONEPAY|MC|YWORDLCKGP38|010120000617975001|Lao Thongkeo Leasing Company Limited|010120000224448001| 18:44:39</v>
          </cell>
          <cell r="F211">
            <v>0</v>
          </cell>
          <cell r="G211">
            <v>54000</v>
          </cell>
          <cell r="H211">
            <v>1943580980.4899998</v>
          </cell>
        </row>
        <row r="212">
          <cell r="B212">
            <v>44715</v>
          </cell>
          <cell r="C212">
            <v>0</v>
          </cell>
          <cell r="D212">
            <v>202206031719562</v>
          </cell>
          <cell r="E212" t="str">
            <v>ONEPAY|MC|F86NRHNNT93Y|010120000617975001|Lao Thongkeo Leasing Company Limited|090120000994208001| 18:47:19</v>
          </cell>
          <cell r="F212">
            <v>0</v>
          </cell>
          <cell r="G212">
            <v>120000</v>
          </cell>
          <cell r="H212">
            <v>1943700980.4899998</v>
          </cell>
        </row>
        <row r="213">
          <cell r="B213">
            <v>44715</v>
          </cell>
          <cell r="C213">
            <v>0</v>
          </cell>
          <cell r="D213">
            <v>202206031787867</v>
          </cell>
          <cell r="E213" t="str">
            <v>ONEPAY|MC|X2PV9Q2AKIRX|010120000617975001|Lao Thongkeo Leasing Company Limited|160120001567636001| 18:47:46</v>
          </cell>
          <cell r="F213">
            <v>0</v>
          </cell>
          <cell r="G213">
            <v>150000</v>
          </cell>
          <cell r="H213">
            <v>1943850980.4899998</v>
          </cell>
        </row>
        <row r="214">
          <cell r="B214">
            <v>44715</v>
          </cell>
          <cell r="C214">
            <v>0</v>
          </cell>
          <cell r="D214">
            <v>202206032541640</v>
          </cell>
          <cell r="E214" t="str">
            <v>TRANSFER|FT|090120001221987001|BCELONE|010120000617975001|ງວດ28|18:49:51 18:49:51</v>
          </cell>
          <cell r="F214">
            <v>0</v>
          </cell>
          <cell r="G214">
            <v>179000</v>
          </cell>
          <cell r="H214">
            <v>1944029980.4899998</v>
          </cell>
        </row>
        <row r="215">
          <cell r="B215">
            <v>44715</v>
          </cell>
          <cell r="C215">
            <v>0</v>
          </cell>
          <cell r="D215">
            <v>202206032637980</v>
          </cell>
          <cell r="E215" t="str">
            <v>TRANSFER|FT|016120001870499001|BCELONE|010120000617975001|ຄ່າເງີນ|18:54:22 18:54:22</v>
          </cell>
          <cell r="F215">
            <v>0</v>
          </cell>
          <cell r="G215">
            <v>214000</v>
          </cell>
          <cell r="H215">
            <v>1944243980.4899998</v>
          </cell>
        </row>
        <row r="216">
          <cell r="B216">
            <v>44715</v>
          </cell>
          <cell r="C216">
            <v>0</v>
          </cell>
          <cell r="D216">
            <v>202206032244608</v>
          </cell>
          <cell r="E216" t="str">
            <v>TRANSFER|FT|162120000437552001|BCELONE|010120000617975001|2-3|19:00:16 19:00:16</v>
          </cell>
          <cell r="F216">
            <v>0</v>
          </cell>
          <cell r="G216">
            <v>375000</v>
          </cell>
          <cell r="H216">
            <v>1944618980.4899998</v>
          </cell>
        </row>
        <row r="217">
          <cell r="B217">
            <v>44715</v>
          </cell>
          <cell r="C217">
            <v>0</v>
          </cell>
          <cell r="D217">
            <v>202206032685486</v>
          </cell>
          <cell r="E217" t="str">
            <v>TRANSFER|FT|160120000188783001|BCELONE|010120000617975001|ຈ່າຍເງິນມື້ນາງເພັດສາຄອນ ອິນທະວົງ|19:01:31 19:01:32</v>
          </cell>
          <cell r="F217">
            <v>0</v>
          </cell>
          <cell r="G217">
            <v>1000000</v>
          </cell>
          <cell r="H217">
            <v>1945618980.4899998</v>
          </cell>
        </row>
        <row r="218">
          <cell r="B218">
            <v>44715</v>
          </cell>
          <cell r="C218">
            <v>0</v>
          </cell>
          <cell r="D218">
            <v>202206032810155</v>
          </cell>
          <cell r="E218" t="str">
            <v>ONEPAY|MC|6V7MYHOXN5QW|010120000617975001|Lao Thongkeo Leasing Company Limited|160120001785735001| 19:02:24</v>
          </cell>
          <cell r="F218">
            <v>0</v>
          </cell>
          <cell r="G218">
            <v>178500</v>
          </cell>
          <cell r="H218">
            <v>1945797480.4899998</v>
          </cell>
        </row>
        <row r="219">
          <cell r="B219">
            <v>44715</v>
          </cell>
          <cell r="C219">
            <v>0</v>
          </cell>
          <cell r="D219">
            <v>202206032760120</v>
          </cell>
          <cell r="E219" t="str">
            <v>TRANSFER|FT|1651204166596|BCELONE|010120000617975001|.|19:12:44 19:12:44</v>
          </cell>
          <cell r="F219">
            <v>0</v>
          </cell>
          <cell r="G219">
            <v>178000</v>
          </cell>
          <cell r="H219">
            <v>1945975480.4899998</v>
          </cell>
        </row>
        <row r="220">
          <cell r="B220">
            <v>44715</v>
          </cell>
          <cell r="C220">
            <v>0</v>
          </cell>
          <cell r="D220">
            <v>202206032252614</v>
          </cell>
          <cell r="E220" t="str">
            <v>TRANSFER|FT|1651204166596|BCELONE|010120000617975001|.|19:14:32 19:14:32</v>
          </cell>
          <cell r="F220">
            <v>0</v>
          </cell>
          <cell r="G220">
            <v>500</v>
          </cell>
          <cell r="H220">
            <v>1945975980.4899998</v>
          </cell>
        </row>
        <row r="221">
          <cell r="B221">
            <v>44715</v>
          </cell>
          <cell r="C221">
            <v>0</v>
          </cell>
          <cell r="D221">
            <v>202206032830378</v>
          </cell>
          <cell r="E221" t="str">
            <v>TRANSFER|FT|010120000358327001|BCELONE|010120000617975001|AAຄ່າງວດນ.ວິໄລລັກຈິດຕະພົງ|19:26:38 19:26:38</v>
          </cell>
          <cell r="F221">
            <v>0</v>
          </cell>
          <cell r="G221">
            <v>87000</v>
          </cell>
          <cell r="H221">
            <v>1946062980.4899998</v>
          </cell>
        </row>
        <row r="222">
          <cell r="B222">
            <v>44715</v>
          </cell>
          <cell r="C222">
            <v>0</v>
          </cell>
          <cell r="D222">
            <v>202206032226903</v>
          </cell>
          <cell r="E222" t="str">
            <v>TRANSFER|FT|010120001478776001|BCELONE|010120000617975001| AAA001460 ນາງຄຳພູວັນງວດ47|19:29:54 19:29:54</v>
          </cell>
          <cell r="F222">
            <v>0</v>
          </cell>
          <cell r="G222">
            <v>178500</v>
          </cell>
          <cell r="H222">
            <v>1946241480.4899998</v>
          </cell>
        </row>
        <row r="223">
          <cell r="B223">
            <v>44715</v>
          </cell>
          <cell r="C223">
            <v>0</v>
          </cell>
          <cell r="D223">
            <v>202206032830443</v>
          </cell>
          <cell r="E223" t="str">
            <v>TRANSFER|FT|010120000358327001|BCELONE|010120000617975001|AAຄ່າງວດນ.ວິໄລລັກຈິດະພົງ|19:29:57 19:29:57</v>
          </cell>
          <cell r="F223">
            <v>0</v>
          </cell>
          <cell r="G223">
            <v>2500</v>
          </cell>
          <cell r="H223">
            <v>1946243980.4899998</v>
          </cell>
        </row>
        <row r="224">
          <cell r="B224">
            <v>44715</v>
          </cell>
          <cell r="C224">
            <v>0</v>
          </cell>
          <cell r="D224">
            <v>202206032666916</v>
          </cell>
          <cell r="E224" t="str">
            <v>TRANSFER|FT|010120000358327001|BCELONE|010120000617975001|AAຄາງວດນ.ອຳມາລາຈິດຕະພົງ|19:33:56 19:33:57</v>
          </cell>
          <cell r="F224">
            <v>0</v>
          </cell>
          <cell r="G224">
            <v>143000</v>
          </cell>
          <cell r="H224">
            <v>1946386980.4899998</v>
          </cell>
        </row>
        <row r="225">
          <cell r="B225">
            <v>44715</v>
          </cell>
          <cell r="C225">
            <v>0</v>
          </cell>
          <cell r="D225">
            <v>202206032670364</v>
          </cell>
          <cell r="E225" t="str">
            <v>TRANSFER|FT|164120001258503001|BCELONE|010120000617975001|ນ ວຽງສີ|19:41:14 19:41:14</v>
          </cell>
          <cell r="F225">
            <v>0</v>
          </cell>
          <cell r="G225">
            <v>107000</v>
          </cell>
          <cell r="H225">
            <v>1946493980.4899998</v>
          </cell>
        </row>
        <row r="226">
          <cell r="B226">
            <v>44715</v>
          </cell>
          <cell r="C226">
            <v>0</v>
          </cell>
          <cell r="D226">
            <v>202206032586603</v>
          </cell>
          <cell r="E226" t="str">
            <v>ONEPAY|MC|YOXLO516O5KO|010120000617975001|Lao Thongkeo Leasing Company Limited|092120001914408001| 19:41:48</v>
          </cell>
          <cell r="F226">
            <v>0</v>
          </cell>
          <cell r="G226">
            <v>143000</v>
          </cell>
          <cell r="H226">
            <v>1946636980.4899998</v>
          </cell>
        </row>
        <row r="227">
          <cell r="B227">
            <v>44715</v>
          </cell>
          <cell r="C227">
            <v>0</v>
          </cell>
          <cell r="D227">
            <v>202206032894229</v>
          </cell>
          <cell r="E227" t="str">
            <v>ONEPAY|MC|33N6UGJH9XE5|010120000617975001|Lao Thongkeo Leasing Company Limited|163120001785756001| 19:44:55</v>
          </cell>
          <cell r="F227">
            <v>0</v>
          </cell>
          <cell r="G227">
            <v>178500</v>
          </cell>
          <cell r="H227">
            <v>1946815480.4899998</v>
          </cell>
        </row>
        <row r="228">
          <cell r="B228">
            <v>44715</v>
          </cell>
          <cell r="C228">
            <v>0</v>
          </cell>
          <cell r="D228">
            <v>202206032761584</v>
          </cell>
          <cell r="E228" t="str">
            <v>TRANSFER|FT|090120000962546001|BCELONE|010120000617975001|36|19:48:29 19:48:29</v>
          </cell>
          <cell r="F228">
            <v>0</v>
          </cell>
          <cell r="G228">
            <v>107000</v>
          </cell>
          <cell r="H228">
            <v>1946922480.4899998</v>
          </cell>
        </row>
        <row r="229">
          <cell r="B229">
            <v>44715</v>
          </cell>
          <cell r="C229">
            <v>0</v>
          </cell>
          <cell r="D229">
            <v>202206032835445</v>
          </cell>
          <cell r="E229" t="str">
            <v>ONEPAY|MC|O8YPERJ2K8YT|010120000617975001|Lao Thongkeo Leasing Company Limited|090120001421037001| 20:01:29</v>
          </cell>
          <cell r="F229">
            <v>0</v>
          </cell>
          <cell r="G229">
            <v>276000</v>
          </cell>
          <cell r="H229">
            <v>1947198480.4899998</v>
          </cell>
        </row>
        <row r="230">
          <cell r="B230">
            <v>44715</v>
          </cell>
          <cell r="C230">
            <v>0</v>
          </cell>
          <cell r="D230">
            <v>202206032874291</v>
          </cell>
          <cell r="E230" t="str">
            <v>TRANSFER|FT|096120000220834001|BCELONE|010120000617975001|ສົດ|20:04:29 20:04:29</v>
          </cell>
          <cell r="F230">
            <v>0</v>
          </cell>
          <cell r="G230">
            <v>1160000</v>
          </cell>
          <cell r="H230">
            <v>1948358480.4899998</v>
          </cell>
        </row>
        <row r="231">
          <cell r="B231">
            <v>44715</v>
          </cell>
          <cell r="C231">
            <v>0</v>
          </cell>
          <cell r="D231">
            <v>202206031776936</v>
          </cell>
          <cell r="E231" t="str">
            <v>ONEPAY|MC|4SCRW3L4RYPS|010120000617975001|Lao Thongkeo Leasing Company Limited|093120001956809001| 20:09:57</v>
          </cell>
          <cell r="F231">
            <v>0</v>
          </cell>
          <cell r="G231">
            <v>107000</v>
          </cell>
          <cell r="H231">
            <v>1948465480.4899998</v>
          </cell>
        </row>
        <row r="232">
          <cell r="B232">
            <v>44715</v>
          </cell>
          <cell r="C232">
            <v>0</v>
          </cell>
          <cell r="D232">
            <v>202206032903819</v>
          </cell>
          <cell r="E232" t="str">
            <v>TRANSFER|FT|1621206896108|BCELONE|010120000617975001|ເງີນນາງແຟງງວດທີ່51|20:24:59 20:24:59</v>
          </cell>
          <cell r="F232">
            <v>0</v>
          </cell>
          <cell r="G232">
            <v>107000</v>
          </cell>
          <cell r="H232">
            <v>1948572480.4899998</v>
          </cell>
        </row>
        <row r="233">
          <cell r="B233">
            <v>44716</v>
          </cell>
          <cell r="C233">
            <v>44715</v>
          </cell>
          <cell r="D233">
            <v>20220604954023</v>
          </cell>
          <cell r="E233" t="str">
            <v>ONEPAY|MC|0L394R8XYQZM|010120000617975001|Lao Thongkeo Leasing Company Limited|160120001157549001| 20:43:15</v>
          </cell>
          <cell r="F233">
            <v>0</v>
          </cell>
          <cell r="G233">
            <v>178200</v>
          </cell>
          <cell r="H233">
            <v>1948750680.4899998</v>
          </cell>
        </row>
        <row r="234">
          <cell r="B234">
            <v>44716</v>
          </cell>
          <cell r="C234">
            <v>44715</v>
          </cell>
          <cell r="D234">
            <v>20220604680013</v>
          </cell>
          <cell r="E234" t="str">
            <v>ONEPAY|MC|D2K4ZF1GBIAE|010120000617975001|Lao Thongkeo Leasing Company Limited|010120000610885001| 20:44:24</v>
          </cell>
          <cell r="F234">
            <v>0</v>
          </cell>
          <cell r="G234">
            <v>767000</v>
          </cell>
          <cell r="H234">
            <v>1949517680.4899998</v>
          </cell>
        </row>
        <row r="235">
          <cell r="B235">
            <v>44716</v>
          </cell>
          <cell r="C235">
            <v>44715</v>
          </cell>
          <cell r="D235">
            <v>20220604224024</v>
          </cell>
          <cell r="E235" t="str">
            <v>TRANSFER|FT|161120001940433001|BCELONE|010120000617975001|ທີ3|20:49:53 20:49:53</v>
          </cell>
          <cell r="F235">
            <v>0</v>
          </cell>
          <cell r="G235">
            <v>214000</v>
          </cell>
          <cell r="H235">
            <v>1949731680.4899998</v>
          </cell>
        </row>
        <row r="236">
          <cell r="B236">
            <v>44716</v>
          </cell>
          <cell r="C236">
            <v>44715</v>
          </cell>
          <cell r="D236">
            <v>20220604952062</v>
          </cell>
          <cell r="E236" t="str">
            <v>ONEPAY|MC|9BU0DQNYO1Q3|010120000617975001|Lao Thongkeo Leasing Company Limited|162120001350672001| 20:51:17</v>
          </cell>
          <cell r="F236">
            <v>0</v>
          </cell>
          <cell r="G236">
            <v>107000</v>
          </cell>
          <cell r="H236">
            <v>1949838680.4899998</v>
          </cell>
        </row>
        <row r="237">
          <cell r="B237">
            <v>44716</v>
          </cell>
          <cell r="C237">
            <v>44715</v>
          </cell>
          <cell r="D237">
            <v>20220604316034</v>
          </cell>
          <cell r="E237" t="str">
            <v>ONEPAY|MC|ZBA0YEF2GL56|010120000617975001|Lao Thongkeo Leasing Company Limited|1611211013357| 20:56:04</v>
          </cell>
          <cell r="F237">
            <v>0</v>
          </cell>
          <cell r="G237">
            <v>107000</v>
          </cell>
          <cell r="H237">
            <v>1949945680.4899998</v>
          </cell>
        </row>
        <row r="238">
          <cell r="B238">
            <v>44716</v>
          </cell>
          <cell r="C238">
            <v>44715</v>
          </cell>
          <cell r="D238">
            <v>20220604764060</v>
          </cell>
          <cell r="E238" t="str">
            <v>TRANSFER|FT|150120001492719001|BCELONE|010120000617975001|38|20:59:32 20:59:32</v>
          </cell>
          <cell r="F238">
            <v>0</v>
          </cell>
          <cell r="G238">
            <v>143000</v>
          </cell>
          <cell r="H238">
            <v>1950088680.4899998</v>
          </cell>
        </row>
        <row r="239">
          <cell r="B239">
            <v>44716</v>
          </cell>
          <cell r="C239">
            <v>44715</v>
          </cell>
          <cell r="D239">
            <v>20220604990102</v>
          </cell>
          <cell r="E239" t="str">
            <v>TRANSFER|FT|095120000611115001|BCELONE|010120000617975001|ແບ້ງລາວ|21:09:00 21:09:00</v>
          </cell>
          <cell r="F239">
            <v>0</v>
          </cell>
          <cell r="G239">
            <v>179000</v>
          </cell>
          <cell r="H239">
            <v>1950267680.4899998</v>
          </cell>
        </row>
        <row r="240">
          <cell r="B240">
            <v>44716</v>
          </cell>
          <cell r="C240">
            <v>44715</v>
          </cell>
          <cell r="D240">
            <v>20220604918058</v>
          </cell>
          <cell r="E240" t="str">
            <v>ONEPAY|MC|2LNAC1LCJZZU|010120000617975001|Lao Thongkeo Leasing Company Limited|092120000230206001| 21:21:42</v>
          </cell>
          <cell r="F240">
            <v>0</v>
          </cell>
          <cell r="G240">
            <v>158000</v>
          </cell>
          <cell r="H240">
            <v>1950425680.4899998</v>
          </cell>
        </row>
        <row r="241">
          <cell r="B241">
            <v>44716</v>
          </cell>
          <cell r="C241">
            <v>44715</v>
          </cell>
          <cell r="D241">
            <v>20220604180085</v>
          </cell>
          <cell r="E241" t="str">
            <v>TRANSFER|FT|182120001626428001|BCELONE|010120000617975001|.|21:26:16 21:26:16</v>
          </cell>
          <cell r="F241">
            <v>0</v>
          </cell>
          <cell r="G241">
            <v>214000</v>
          </cell>
          <cell r="H241">
            <v>1950639680.4899998</v>
          </cell>
        </row>
        <row r="242">
          <cell r="B242">
            <v>44716</v>
          </cell>
          <cell r="C242">
            <v>44715</v>
          </cell>
          <cell r="D242">
            <v>20220604624139</v>
          </cell>
          <cell r="E242" t="str">
            <v>ONEPAY|MC|7FS96NDKBM0L|010120000617975001|Lao Thongkeo Leasing Company Limited|098120001666034001| 22:22:48</v>
          </cell>
          <cell r="F242">
            <v>0</v>
          </cell>
          <cell r="G242">
            <v>300000</v>
          </cell>
          <cell r="H242">
            <v>1950939680.4899998</v>
          </cell>
        </row>
        <row r="243">
          <cell r="B243">
            <v>44716</v>
          </cell>
          <cell r="C243">
            <v>44715</v>
          </cell>
          <cell r="D243">
            <v>20220604808127</v>
          </cell>
          <cell r="E243" t="str">
            <v>ONEPAY|MC|BEWP9OL6OF0T|010120000617975001|Lao Thongkeo Leasing Company Limited|018120000895392001| 22:27:31</v>
          </cell>
          <cell r="F243">
            <v>0</v>
          </cell>
          <cell r="G243">
            <v>178500</v>
          </cell>
          <cell r="H243">
            <v>1951118180.4899998</v>
          </cell>
        </row>
        <row r="244">
          <cell r="B244">
            <v>44716</v>
          </cell>
          <cell r="C244">
            <v>44715</v>
          </cell>
          <cell r="D244">
            <v>2022060482522</v>
          </cell>
          <cell r="E244" t="str">
            <v>TRANSFER|FT|010120000258595001|BCELONE|010120000617975001|ນ ຂັນທອງ ຈ່າຍ|23:40:18 23:40:18</v>
          </cell>
          <cell r="F244">
            <v>0</v>
          </cell>
          <cell r="G244">
            <v>179000</v>
          </cell>
          <cell r="H244">
            <v>1951297180.4899998</v>
          </cell>
        </row>
        <row r="245">
          <cell r="B245">
            <v>44716</v>
          </cell>
          <cell r="C245">
            <v>0</v>
          </cell>
          <cell r="D245">
            <v>20220604346466</v>
          </cell>
          <cell r="E245" t="str">
            <v>ONEPAY|MC|GCBIEMNIPUGR|010120000617975001|Lao Thongkeo Leasing Company Limited|093120000944854001| 02:02:50</v>
          </cell>
          <cell r="F245">
            <v>0</v>
          </cell>
          <cell r="G245">
            <v>196000</v>
          </cell>
          <cell r="H245">
            <v>1951493180.4899998</v>
          </cell>
        </row>
        <row r="246">
          <cell r="B246">
            <v>44716</v>
          </cell>
          <cell r="C246">
            <v>0</v>
          </cell>
          <cell r="D246">
            <v>20220604816485</v>
          </cell>
          <cell r="E246" t="str">
            <v>ONEPAY|MC|0R7IYQQ4OPEJ|010120000617975001|Lao Thongkeo Leasing Company Limited|163120001092103001| 07:44:23</v>
          </cell>
          <cell r="F246">
            <v>0</v>
          </cell>
          <cell r="G246">
            <v>72000</v>
          </cell>
          <cell r="H246">
            <v>1951565180.4899998</v>
          </cell>
        </row>
        <row r="247">
          <cell r="B247">
            <v>44716</v>
          </cell>
          <cell r="C247">
            <v>0</v>
          </cell>
          <cell r="D247">
            <v>202206041250203</v>
          </cell>
          <cell r="E247" t="str">
            <v>ONEPAY|MC|PR7VNH850H4G|010120000617975001|Lao Thongkeo Leasing Company Limited|092120000143501001| 08:41:59</v>
          </cell>
          <cell r="F247">
            <v>0</v>
          </cell>
          <cell r="G247">
            <v>400000</v>
          </cell>
          <cell r="H247">
            <v>1951965180.4899998</v>
          </cell>
        </row>
        <row r="248">
          <cell r="B248">
            <v>44716</v>
          </cell>
          <cell r="C248">
            <v>0</v>
          </cell>
          <cell r="D248">
            <v>20220604608605</v>
          </cell>
          <cell r="E248" t="str">
            <v>TRANSFER|FT|222120001832347001|BCELONE|010120000617975001|ສົມສີ1305|09:41:33 09:41:33</v>
          </cell>
          <cell r="F248">
            <v>0</v>
          </cell>
          <cell r="G248">
            <v>105000</v>
          </cell>
          <cell r="H248">
            <v>1952070180.4899998</v>
          </cell>
        </row>
        <row r="249">
          <cell r="B249">
            <v>44716</v>
          </cell>
          <cell r="C249">
            <v>0</v>
          </cell>
          <cell r="D249">
            <v>202206041447005</v>
          </cell>
          <cell r="E249" t="str">
            <v>TRANSFER|FT|010120001267880001|BCELONE|010120000617975001|ນາງໂຊນາວອນ|12:21:37 12:21:37</v>
          </cell>
          <cell r="F249">
            <v>0</v>
          </cell>
          <cell r="G249">
            <v>150000</v>
          </cell>
          <cell r="H249">
            <v>1952220180.4899998</v>
          </cell>
        </row>
        <row r="250">
          <cell r="B250">
            <v>44716</v>
          </cell>
          <cell r="C250">
            <v>0</v>
          </cell>
          <cell r="D250">
            <v>202206041503789</v>
          </cell>
          <cell r="E250" t="str">
            <v>ONEPAY|MC|1BB9XMN6FJHJ|010120000617975001|Lao Thongkeo Leasing Company Limited|095120001646215001| 15:28:56</v>
          </cell>
          <cell r="F250">
            <v>0</v>
          </cell>
          <cell r="G250">
            <v>143000</v>
          </cell>
          <cell r="H250">
            <v>1952363180.4899998</v>
          </cell>
        </row>
        <row r="251">
          <cell r="B251">
            <v>44716</v>
          </cell>
          <cell r="C251">
            <v>0</v>
          </cell>
          <cell r="D251">
            <v>202206041741221</v>
          </cell>
          <cell r="E251" t="str">
            <v>TRANSFER|FT|160120001547208001|BCELONE|010120000617975001|mt|19:03:02 19:03:03</v>
          </cell>
          <cell r="F251">
            <v>0</v>
          </cell>
          <cell r="G251">
            <v>145000</v>
          </cell>
          <cell r="H251">
            <v>1952508180.4899998</v>
          </cell>
        </row>
        <row r="252">
          <cell r="B252">
            <v>44716</v>
          </cell>
          <cell r="C252">
            <v>0</v>
          </cell>
          <cell r="D252">
            <v>202206041558543</v>
          </cell>
          <cell r="E252" t="str">
            <v>ONEPAY|MC|SN1UURE6J0R1|010120000617975001|Lao Thongkeo Leasing Company Limited|1661206884307| 19:53:25</v>
          </cell>
          <cell r="F252">
            <v>0</v>
          </cell>
          <cell r="G252">
            <v>157000</v>
          </cell>
          <cell r="H252">
            <v>1952665180.4899998</v>
          </cell>
        </row>
        <row r="253">
          <cell r="B253">
            <v>44718</v>
          </cell>
          <cell r="C253">
            <v>44717</v>
          </cell>
          <cell r="D253">
            <v>20220606174215</v>
          </cell>
          <cell r="E253" t="str">
            <v>ONEPAY|MC|IHY3HEEG9CT9|010120000617975001|Lao Thongkeo Leasing Company Limited|016120001921978001| 22:33:44</v>
          </cell>
          <cell r="F253">
            <v>0</v>
          </cell>
          <cell r="G253">
            <v>70000</v>
          </cell>
          <cell r="H253">
            <v>1953618180.4899998</v>
          </cell>
        </row>
        <row r="254">
          <cell r="B254">
            <v>44718</v>
          </cell>
          <cell r="C254">
            <v>0</v>
          </cell>
          <cell r="D254">
            <v>20220606468138</v>
          </cell>
          <cell r="E254" t="str">
            <v>ONEPAY|MC|JGU2T1LFUURI|010120000617975001|Lao Thongkeo Leasing Company Limited|1601205344275| 05:38:09</v>
          </cell>
          <cell r="F254">
            <v>0</v>
          </cell>
          <cell r="G254">
            <v>50000</v>
          </cell>
          <cell r="H254">
            <v>1953668180.4899998</v>
          </cell>
        </row>
        <row r="255">
          <cell r="B255">
            <v>44718</v>
          </cell>
          <cell r="C255">
            <v>0</v>
          </cell>
          <cell r="D255">
            <v>202206061299101</v>
          </cell>
          <cell r="E255" t="str">
            <v>ONEPAY|MC|PIOBUGIC32HB|010120000617975001|Lao Thongkeo Leasing Company Limited|0951206428405| 08:41:08</v>
          </cell>
          <cell r="F255">
            <v>0</v>
          </cell>
          <cell r="G255">
            <v>180000</v>
          </cell>
          <cell r="H255">
            <v>1953848180.4899998</v>
          </cell>
        </row>
        <row r="256">
          <cell r="B256">
            <v>44718</v>
          </cell>
          <cell r="C256">
            <v>0</v>
          </cell>
          <cell r="D256">
            <v>202206061503135</v>
          </cell>
          <cell r="E256" t="str">
            <v>ONEPAY|MC|SLDYUX986MPI|010120000617975001|Lao Thongkeo Leasing Company Limited|010120001161767001| 10:34:58</v>
          </cell>
          <cell r="F256">
            <v>0</v>
          </cell>
          <cell r="G256">
            <v>132000</v>
          </cell>
          <cell r="H256">
            <v>1953980180.4899998</v>
          </cell>
        </row>
        <row r="257">
          <cell r="B257">
            <v>44718</v>
          </cell>
          <cell r="C257">
            <v>0</v>
          </cell>
          <cell r="D257">
            <v>202206061668865</v>
          </cell>
          <cell r="E257" t="str">
            <v>ONEPAY|MC|JUZXYGHAK2JB|010120000617975001|Lao Thongkeo Leasing Company Limited|091120001832463001| 12:28:53</v>
          </cell>
          <cell r="F257">
            <v>0</v>
          </cell>
          <cell r="G257">
            <v>71000</v>
          </cell>
          <cell r="H257">
            <v>1954051180.4899998</v>
          </cell>
        </row>
        <row r="258">
          <cell r="B258">
            <v>44718</v>
          </cell>
          <cell r="C258">
            <v>0</v>
          </cell>
          <cell r="D258">
            <v>202206061578773</v>
          </cell>
          <cell r="E258" t="str">
            <v>ONEPAY|MC|1M67XM1RSM6N|010120000617975001|Lao Thongkeo Leasing Company Limited|090120001345182001| 12:30:03</v>
          </cell>
          <cell r="F258">
            <v>0</v>
          </cell>
          <cell r="G258">
            <v>107000</v>
          </cell>
          <cell r="H258">
            <v>1954158180.4899998</v>
          </cell>
        </row>
        <row r="259">
          <cell r="B259">
            <v>44718</v>
          </cell>
          <cell r="C259">
            <v>0</v>
          </cell>
          <cell r="D259">
            <v>202206061778474</v>
          </cell>
          <cell r="E259" t="str">
            <v>TRANSFER|FT|162120001760082001|BCELONE|010120000617975001|ເອື້ອຍສຸກ|12:56:57 12:56:57</v>
          </cell>
          <cell r="F259">
            <v>0</v>
          </cell>
          <cell r="G259">
            <v>145000</v>
          </cell>
          <cell r="H259">
            <v>1954303180.4899998</v>
          </cell>
        </row>
        <row r="260">
          <cell r="B260">
            <v>44718</v>
          </cell>
          <cell r="C260">
            <v>0</v>
          </cell>
          <cell r="D260">
            <v>202206061879119</v>
          </cell>
          <cell r="E260" t="str">
            <v>ONEPAY|MC|IGDMNI9MLJZ1|010120000617975001|Lao Thongkeo Leasing Company Limited|0931208865976| 13:05:38</v>
          </cell>
          <cell r="F260">
            <v>0</v>
          </cell>
          <cell r="G260">
            <v>109000</v>
          </cell>
          <cell r="H260">
            <v>1954412180.4899998</v>
          </cell>
        </row>
        <row r="261">
          <cell r="B261">
            <v>44718</v>
          </cell>
          <cell r="C261">
            <v>0</v>
          </cell>
          <cell r="D261">
            <v>202206061984074</v>
          </cell>
          <cell r="E261" t="str">
            <v>ONEPAY|MC|3A594GKAACMY|010120000617975001|Lao Thongkeo Leasing Company Limited|0991203515506| 13:46:07</v>
          </cell>
          <cell r="F261">
            <v>0</v>
          </cell>
          <cell r="G261">
            <v>73000</v>
          </cell>
          <cell r="H261">
            <v>1954485180.4899998</v>
          </cell>
        </row>
        <row r="262">
          <cell r="B262">
            <v>44718</v>
          </cell>
          <cell r="C262">
            <v>0</v>
          </cell>
          <cell r="D262">
            <v>202206061771917</v>
          </cell>
          <cell r="E262" t="str">
            <v>TRANSFER|FT|096120001237251001|BCELONE|010120000617975001|່|13:47:21 13:47:21</v>
          </cell>
          <cell r="F262">
            <v>0</v>
          </cell>
          <cell r="G262">
            <v>218000</v>
          </cell>
          <cell r="H262">
            <v>1954703180.4899998</v>
          </cell>
        </row>
        <row r="263">
          <cell r="B263">
            <v>44718</v>
          </cell>
          <cell r="C263">
            <v>0</v>
          </cell>
          <cell r="D263">
            <v>202206061829442</v>
          </cell>
          <cell r="E263" t="str">
            <v>ONEPAY|MC|VFBXFYAFKKHK|010120000617975001|Lao Thongkeo Leasing Company Limited|010120000352555001| 13:55:30</v>
          </cell>
          <cell r="F263">
            <v>0</v>
          </cell>
          <cell r="G263">
            <v>100000</v>
          </cell>
          <cell r="H263">
            <v>1954803180.4899998</v>
          </cell>
        </row>
        <row r="264">
          <cell r="B264">
            <v>44718</v>
          </cell>
          <cell r="C264">
            <v>0</v>
          </cell>
          <cell r="D264">
            <v>202206061641957</v>
          </cell>
          <cell r="E264" t="str">
            <v>ONEPAY|MC|0TEPXRFHZ8JF|010120000617975001|Lao Thongkeo Leasing Company Limited|0921203645044| 13:59:43</v>
          </cell>
          <cell r="F264">
            <v>0</v>
          </cell>
          <cell r="G264">
            <v>120000</v>
          </cell>
          <cell r="H264">
            <v>1954923180.4899998</v>
          </cell>
        </row>
        <row r="265">
          <cell r="B265">
            <v>44718</v>
          </cell>
          <cell r="C265">
            <v>0</v>
          </cell>
          <cell r="D265">
            <v>202206061907539</v>
          </cell>
          <cell r="E265" t="str">
            <v>ONEPAY|MC|9RS6ESKSEH0C|010120000617975001|Lao Thongkeo Leasing Company Limited|0921207269279| 14:05:56</v>
          </cell>
          <cell r="F265">
            <v>0</v>
          </cell>
          <cell r="G265">
            <v>66000</v>
          </cell>
          <cell r="H265">
            <v>1954989180.4899998</v>
          </cell>
        </row>
        <row r="266">
          <cell r="B266">
            <v>44718</v>
          </cell>
          <cell r="C266">
            <v>0</v>
          </cell>
          <cell r="D266">
            <v>202206061969139</v>
          </cell>
          <cell r="E266" t="str">
            <v>ONEPAY|MC|9XY13R7JR4TX|010120000617975001|Lao Thongkeo Leasing Company Limited|092120001852506001| 14:27:59</v>
          </cell>
          <cell r="F266">
            <v>0</v>
          </cell>
          <cell r="G266">
            <v>109000</v>
          </cell>
          <cell r="H266">
            <v>1955098180.4899998</v>
          </cell>
        </row>
        <row r="267">
          <cell r="B267">
            <v>44718</v>
          </cell>
          <cell r="C267">
            <v>0</v>
          </cell>
          <cell r="D267">
            <v>202206061765574</v>
          </cell>
          <cell r="E267" t="str">
            <v>ONEPAY|MC|V3TMRRYDZ11A|010120000617975001|Lao Thongkeo Leasing Company Limited|093120001767285001| 14:36:31</v>
          </cell>
          <cell r="F267">
            <v>0</v>
          </cell>
          <cell r="G267">
            <v>100000</v>
          </cell>
          <cell r="H267">
            <v>1955198180.4899998</v>
          </cell>
        </row>
        <row r="268">
          <cell r="B268">
            <v>44718</v>
          </cell>
          <cell r="C268">
            <v>0</v>
          </cell>
          <cell r="D268">
            <v>202206061792809</v>
          </cell>
          <cell r="E268" t="str">
            <v>ONEPAY|MC|3C984KFRHU7V|010120000617975001|Lao Thongkeo Leasing Company Limited|160120001547208001| 14:36:48</v>
          </cell>
          <cell r="F268">
            <v>0</v>
          </cell>
          <cell r="G268">
            <v>205000</v>
          </cell>
          <cell r="H268">
            <v>1955403180.4899998</v>
          </cell>
        </row>
        <row r="269">
          <cell r="B269">
            <v>44718</v>
          </cell>
          <cell r="C269">
            <v>0</v>
          </cell>
          <cell r="D269">
            <v>202206062151008</v>
          </cell>
          <cell r="E269" t="str">
            <v>TRANSFER|FT|010120001478776001|BCELONE|010120000617975001|AAA001460ນາງຄຳພູວັນງວດທີ48|14:43:23 14:43:24</v>
          </cell>
          <cell r="F269">
            <v>0</v>
          </cell>
          <cell r="G269">
            <v>181000</v>
          </cell>
          <cell r="H269">
            <v>1955584180.4899998</v>
          </cell>
        </row>
        <row r="270">
          <cell r="B270">
            <v>44718</v>
          </cell>
          <cell r="C270">
            <v>0</v>
          </cell>
          <cell r="D270">
            <v>202206062034222</v>
          </cell>
          <cell r="E270" t="str">
            <v>TRANSFER|FT|0921205698307|BCELONE|010120000617975001|ອ|14:54:15 14:54:16</v>
          </cell>
          <cell r="F270">
            <v>0</v>
          </cell>
          <cell r="G270">
            <v>109000</v>
          </cell>
          <cell r="H270">
            <v>1955693180.4899998</v>
          </cell>
        </row>
        <row r="271">
          <cell r="B271">
            <v>44718</v>
          </cell>
          <cell r="C271">
            <v>0</v>
          </cell>
          <cell r="D271">
            <v>202206062014595</v>
          </cell>
          <cell r="E271" t="str">
            <v>TRANSFER|FT|018120000090042001|BCELONE|010120000617975001|ເງິນມື້|15:04:31 15:04:31</v>
          </cell>
          <cell r="F271">
            <v>0</v>
          </cell>
          <cell r="G271">
            <v>50000</v>
          </cell>
          <cell r="H271">
            <v>1955743180.4899998</v>
          </cell>
        </row>
        <row r="272">
          <cell r="B272">
            <v>44718</v>
          </cell>
          <cell r="C272">
            <v>0</v>
          </cell>
          <cell r="D272">
            <v>202206061526713</v>
          </cell>
          <cell r="E272" t="str">
            <v>ONEPAY|MC|Q0A42WSNGMBJ|010120000617975001|Lao Thongkeo Leasing Company Limited|010120001164167001| 15:11:06</v>
          </cell>
          <cell r="F272">
            <v>0</v>
          </cell>
          <cell r="G272">
            <v>109000</v>
          </cell>
          <cell r="H272">
            <v>1955852180.4899998</v>
          </cell>
        </row>
        <row r="273">
          <cell r="B273">
            <v>44718</v>
          </cell>
          <cell r="C273">
            <v>0</v>
          </cell>
          <cell r="D273">
            <v>202206061819578</v>
          </cell>
          <cell r="E273" t="str">
            <v>ONEPAY|MC|9K2G3QQ2FHEW|010120000617975001|Lao Thongkeo Leasing Company Limited|164120001589972001| 15:14:39</v>
          </cell>
          <cell r="F273">
            <v>0</v>
          </cell>
          <cell r="G273">
            <v>127000</v>
          </cell>
          <cell r="H273">
            <v>1955979180.4899998</v>
          </cell>
        </row>
        <row r="274">
          <cell r="B274">
            <v>44718</v>
          </cell>
          <cell r="C274">
            <v>0</v>
          </cell>
          <cell r="D274">
            <v>202206061605569</v>
          </cell>
          <cell r="E274" t="str">
            <v>TRANSFER|FT|091120001867313001|BCELONE|010120000617975001|ສຸກສະຫວັນ|15:24:40 15:24:40</v>
          </cell>
          <cell r="F274">
            <v>0</v>
          </cell>
          <cell r="G274">
            <v>181000</v>
          </cell>
          <cell r="H274">
            <v>1956160180.4899998</v>
          </cell>
        </row>
        <row r="275">
          <cell r="B275">
            <v>44718</v>
          </cell>
          <cell r="C275">
            <v>0</v>
          </cell>
          <cell r="D275">
            <v>20220606304814</v>
          </cell>
          <cell r="E275" t="str">
            <v>ONEPAY|MC|QF704HIBBS1C|010120000617975001|Lao Thongkeo Leasing Company Limited|0921203496451| 15:52:53</v>
          </cell>
          <cell r="F275">
            <v>0</v>
          </cell>
          <cell r="G275">
            <v>75000</v>
          </cell>
          <cell r="H275">
            <v>1956235180.4899998</v>
          </cell>
        </row>
        <row r="276">
          <cell r="B276">
            <v>44718</v>
          </cell>
          <cell r="C276">
            <v>0</v>
          </cell>
          <cell r="D276">
            <v>202206062316081</v>
          </cell>
          <cell r="E276" t="str">
            <v>ONEPAY|MC|B9IW1BXDUBO8|010120000617975001|Lao Thongkeo Leasing Company Limited|221120001800627001| 16:06:56</v>
          </cell>
          <cell r="F276">
            <v>0</v>
          </cell>
          <cell r="G276">
            <v>1516000</v>
          </cell>
          <cell r="H276">
            <v>1957751180.4899998</v>
          </cell>
        </row>
        <row r="277">
          <cell r="B277">
            <v>44718</v>
          </cell>
          <cell r="C277">
            <v>0</v>
          </cell>
          <cell r="D277">
            <v>202206061891530</v>
          </cell>
          <cell r="E277" t="str">
            <v>TRANSFER|FT|095120000611115001|BCELONE|010120000617975001|ແບ້ງ|16:07:28 16:07:28</v>
          </cell>
          <cell r="F277">
            <v>0</v>
          </cell>
          <cell r="G277">
            <v>181000</v>
          </cell>
          <cell r="H277">
            <v>1957932180.4899998</v>
          </cell>
        </row>
        <row r="278">
          <cell r="B278">
            <v>44718</v>
          </cell>
          <cell r="C278">
            <v>0</v>
          </cell>
          <cell r="D278">
            <v>202206062259566</v>
          </cell>
          <cell r="E278" t="str">
            <v>ONEPAY|MC|6FFDPE1108MI|010120000617975001|Lao Thongkeo Leasing Company Limited|0101206173751| 16:10:39</v>
          </cell>
          <cell r="F278">
            <v>0</v>
          </cell>
          <cell r="G278">
            <v>181000</v>
          </cell>
          <cell r="H278">
            <v>1958113180.4899998</v>
          </cell>
        </row>
        <row r="279">
          <cell r="B279">
            <v>44718</v>
          </cell>
          <cell r="C279">
            <v>0</v>
          </cell>
          <cell r="D279">
            <v>202206062256793</v>
          </cell>
          <cell r="E279" t="str">
            <v>TRANSFER|FT|016120001870499001|BCELONE|010120000617975001|ນາງຈັນສຸກໄຊຍະສານ|16:44:15 16:44:15</v>
          </cell>
          <cell r="F279">
            <v>0</v>
          </cell>
          <cell r="G279">
            <v>220000</v>
          </cell>
          <cell r="H279">
            <v>1958333180.4899998</v>
          </cell>
        </row>
        <row r="280">
          <cell r="B280">
            <v>44718</v>
          </cell>
          <cell r="C280">
            <v>0</v>
          </cell>
          <cell r="D280">
            <v>202206062080591</v>
          </cell>
          <cell r="E280" t="str">
            <v>ONEPAY|MC|JUYMUXYILFQY|010120000617975001|Lao Thongkeo Leasing Company Limited|012120000318233001| 16:44:22</v>
          </cell>
          <cell r="F280">
            <v>0</v>
          </cell>
          <cell r="G280">
            <v>144800</v>
          </cell>
          <cell r="H280">
            <v>1958477980.4899998</v>
          </cell>
        </row>
        <row r="281">
          <cell r="B281">
            <v>44718</v>
          </cell>
          <cell r="C281">
            <v>0</v>
          </cell>
          <cell r="D281">
            <v>202206062277861</v>
          </cell>
          <cell r="E281" t="str">
            <v>ONEPAY|MC|SYS4QVOXH047|010120000617975001|Lao Thongkeo Leasing Company Limited|0971210734325| 16:56:50</v>
          </cell>
          <cell r="F281">
            <v>0</v>
          </cell>
          <cell r="G281">
            <v>218000</v>
          </cell>
          <cell r="H281">
            <v>1958695980.4899998</v>
          </cell>
        </row>
        <row r="282">
          <cell r="B282">
            <v>44718</v>
          </cell>
          <cell r="C282">
            <v>0</v>
          </cell>
          <cell r="D282">
            <v>202206061909839</v>
          </cell>
          <cell r="E282" t="str">
            <v>TRANSFER|FT|010120001346659001|BCELONE|010120000617975001|ທ້າວສຸວັນຄຳ3137|17:16:48 17:16:48</v>
          </cell>
          <cell r="F282">
            <v>0</v>
          </cell>
          <cell r="G282">
            <v>363000</v>
          </cell>
          <cell r="H282">
            <v>1959058980.4899998</v>
          </cell>
        </row>
        <row r="283">
          <cell r="B283">
            <v>44718</v>
          </cell>
          <cell r="C283">
            <v>0</v>
          </cell>
          <cell r="D283">
            <v>202206062379539</v>
          </cell>
          <cell r="E283" t="str">
            <v>ONEPAY|MC|VUXDF51DR9LV|010120000617975001|Lao Thongkeo Leasing Company Limited|0101206519658| 17:21:50</v>
          </cell>
          <cell r="F283">
            <v>0</v>
          </cell>
          <cell r="G283">
            <v>901000</v>
          </cell>
          <cell r="H283">
            <v>1959959980.4899998</v>
          </cell>
        </row>
        <row r="284">
          <cell r="B284">
            <v>44718</v>
          </cell>
          <cell r="C284">
            <v>0</v>
          </cell>
          <cell r="D284">
            <v>202206062580292</v>
          </cell>
          <cell r="E284" t="str">
            <v>ONEPAY|MC|TT1KGGDJ6ZJ0|010120000617975001|Lao Thongkeo Leasing Company Limited|103120001091220001| 17:28:52</v>
          </cell>
          <cell r="F284">
            <v>0</v>
          </cell>
          <cell r="G284">
            <v>120000</v>
          </cell>
          <cell r="H284">
            <v>1960079980.4899998</v>
          </cell>
        </row>
        <row r="285">
          <cell r="B285">
            <v>44718</v>
          </cell>
          <cell r="C285">
            <v>0</v>
          </cell>
          <cell r="D285">
            <v>202206062595326</v>
          </cell>
          <cell r="E285" t="str">
            <v>TRANSFER|FT|010120001313249001|BCELONE|010120000617975001|ມີນາໄຊ|17:33:51 17:33:51</v>
          </cell>
          <cell r="F285">
            <v>0</v>
          </cell>
          <cell r="G285">
            <v>254000</v>
          </cell>
          <cell r="H285">
            <v>1960333980.4899998</v>
          </cell>
        </row>
        <row r="286">
          <cell r="B286">
            <v>44718</v>
          </cell>
          <cell r="C286">
            <v>0</v>
          </cell>
          <cell r="D286">
            <v>202206063008205</v>
          </cell>
          <cell r="E286" t="str">
            <v>TRANSFER|FT|101120001984702001|BCELONE|010120000617975001|AAA001548-2ນບົວວອນງວດທີ32|17:38:07 17:38:08</v>
          </cell>
          <cell r="F286">
            <v>0</v>
          </cell>
          <cell r="G286">
            <v>218000</v>
          </cell>
          <cell r="H286">
            <v>1960551980.4899998</v>
          </cell>
        </row>
        <row r="287">
          <cell r="B287">
            <v>44718</v>
          </cell>
          <cell r="C287">
            <v>0</v>
          </cell>
          <cell r="D287">
            <v>202206062572683</v>
          </cell>
          <cell r="E287" t="str">
            <v>ONEPAY|MC|W9ZI6UHJVN6Z|010120000617975001|Lao Thongkeo Leasing Company Limited|162120001626851001| 17:38:35</v>
          </cell>
          <cell r="F287">
            <v>0</v>
          </cell>
          <cell r="G287">
            <v>118000</v>
          </cell>
          <cell r="H287">
            <v>1960669980.4899998</v>
          </cell>
        </row>
        <row r="288">
          <cell r="B288">
            <v>44718</v>
          </cell>
          <cell r="C288">
            <v>0</v>
          </cell>
          <cell r="D288">
            <v>202206061550746</v>
          </cell>
          <cell r="E288" t="str">
            <v>ONEPAY|MC|52652EGU5I0H|010120000617975001|Lao Thongkeo Leasing Company Limited|093120001767285001| 17:49:26</v>
          </cell>
          <cell r="F288">
            <v>0</v>
          </cell>
          <cell r="G288">
            <v>130000</v>
          </cell>
          <cell r="H288">
            <v>1960799980.4899998</v>
          </cell>
        </row>
        <row r="289">
          <cell r="B289">
            <v>44718</v>
          </cell>
          <cell r="C289">
            <v>0</v>
          </cell>
          <cell r="D289">
            <v>202206062195380</v>
          </cell>
          <cell r="E289" t="str">
            <v>TRANSFER|FT|010120001170750001|BCELONE|010120000617975001|ສົດ|17:52:09 17:52:09</v>
          </cell>
          <cell r="F289">
            <v>0</v>
          </cell>
          <cell r="G289">
            <v>181000</v>
          </cell>
          <cell r="H289">
            <v>1960980980.4899998</v>
          </cell>
        </row>
        <row r="290">
          <cell r="B290">
            <v>44718</v>
          </cell>
          <cell r="C290">
            <v>0</v>
          </cell>
          <cell r="D290">
            <v>202206061298974</v>
          </cell>
          <cell r="E290" t="str">
            <v>ONEPAY|MC|E5S0VT4M4J1V|010120000617975001|Lao Thongkeo Leasing Company Limited|010120001615400001| 18:00:16</v>
          </cell>
          <cell r="F290">
            <v>0</v>
          </cell>
          <cell r="G290">
            <v>73000</v>
          </cell>
          <cell r="H290">
            <v>1961053980.4899998</v>
          </cell>
        </row>
        <row r="291">
          <cell r="B291">
            <v>44718</v>
          </cell>
          <cell r="C291">
            <v>0</v>
          </cell>
          <cell r="D291">
            <v>202206062175921</v>
          </cell>
          <cell r="E291" t="str">
            <v>TRANSFER|FT|140120000475688001|BCELONE|010120000617975001|ລາຍວັນ|18:01:57 18:01:57</v>
          </cell>
          <cell r="F291">
            <v>0</v>
          </cell>
          <cell r="G291">
            <v>200000</v>
          </cell>
          <cell r="H291">
            <v>1961253980.4899998</v>
          </cell>
        </row>
        <row r="292">
          <cell r="B292">
            <v>44718</v>
          </cell>
          <cell r="C292">
            <v>0</v>
          </cell>
          <cell r="D292">
            <v>202206062835210</v>
          </cell>
          <cell r="E292" t="str">
            <v>TRANSFER|FT|090120001627108001|BCELONE|010120000617975001|6,6,22|18:08:12 18:08:12</v>
          </cell>
          <cell r="F292">
            <v>0</v>
          </cell>
          <cell r="G292">
            <v>181000</v>
          </cell>
          <cell r="H292">
            <v>1961434980.4899998</v>
          </cell>
        </row>
        <row r="293">
          <cell r="B293">
            <v>44718</v>
          </cell>
          <cell r="C293">
            <v>0</v>
          </cell>
          <cell r="D293">
            <v>202206062326843</v>
          </cell>
          <cell r="E293" t="str">
            <v>ONEPAY|MC|KXE6AASAT820|010120000617975001|Lao Thongkeo Leasing Company Limited|090120001703873001| 18:10:14</v>
          </cell>
          <cell r="F293">
            <v>0</v>
          </cell>
          <cell r="G293">
            <v>109000</v>
          </cell>
          <cell r="H293">
            <v>1961543980.4899998</v>
          </cell>
        </row>
        <row r="294">
          <cell r="B294">
            <v>44718</v>
          </cell>
          <cell r="C294">
            <v>0</v>
          </cell>
          <cell r="D294">
            <v>202206063225042</v>
          </cell>
          <cell r="E294" t="str">
            <v>ONEPAY|MC|3I91SVYQINFY|010120000617975001|Lao Thongkeo Leasing Company Limited|104120001824746001| 18:11:08</v>
          </cell>
          <cell r="F294">
            <v>0</v>
          </cell>
          <cell r="G294">
            <v>181000</v>
          </cell>
          <cell r="H294">
            <v>1961724980.4899998</v>
          </cell>
        </row>
        <row r="295">
          <cell r="B295">
            <v>44718</v>
          </cell>
          <cell r="C295">
            <v>0</v>
          </cell>
          <cell r="D295">
            <v>202206061512959</v>
          </cell>
          <cell r="E295" t="str">
            <v>TRANSFER|FT|1651204166596|BCELONE|010120000617975001|.|18:20:57 18:20:57</v>
          </cell>
          <cell r="F295">
            <v>0</v>
          </cell>
          <cell r="G295">
            <v>181000</v>
          </cell>
          <cell r="H295">
            <v>1961905980.4899998</v>
          </cell>
        </row>
        <row r="296">
          <cell r="B296">
            <v>44718</v>
          </cell>
          <cell r="C296">
            <v>0</v>
          </cell>
          <cell r="D296">
            <v>202206063204163</v>
          </cell>
          <cell r="E296" t="str">
            <v>TRANSFER|FT|220120001603804001|BCELONE|010120000617975001|217.500ກີບ AAA0001500-1 ນ ແຟນຕ້າງວດທີ່73|18:21:46 18:21:46</v>
          </cell>
          <cell r="F296">
            <v>0</v>
          </cell>
          <cell r="G296">
            <v>217500</v>
          </cell>
          <cell r="H296">
            <v>1962123480.4899998</v>
          </cell>
        </row>
        <row r="297">
          <cell r="B297">
            <v>44718</v>
          </cell>
          <cell r="C297">
            <v>0</v>
          </cell>
          <cell r="D297">
            <v>202206062986354</v>
          </cell>
          <cell r="E297" t="str">
            <v>TRANSFER|FT|104120001882705001|BCELONE|010120000617975001|ນາງຄຳສະໝອນສູລີຍາມາດ|18:23:52 18:23:52</v>
          </cell>
          <cell r="F297">
            <v>0</v>
          </cell>
          <cell r="G297">
            <v>127000</v>
          </cell>
          <cell r="H297">
            <v>1962250480.4899998</v>
          </cell>
        </row>
        <row r="298">
          <cell r="B298">
            <v>44718</v>
          </cell>
          <cell r="C298">
            <v>0</v>
          </cell>
          <cell r="D298">
            <v>202206062290891</v>
          </cell>
          <cell r="E298" t="str">
            <v>ONEPAY|MC|U4QP9PCEVN0R|010120000617975001|Lao Thongkeo Leasing Company Limited|161120001681960001| 18:26:33</v>
          </cell>
          <cell r="F298">
            <v>0</v>
          </cell>
          <cell r="G298">
            <v>109000</v>
          </cell>
          <cell r="H298">
            <v>1962359480.4899998</v>
          </cell>
        </row>
        <row r="299">
          <cell r="B299">
            <v>44718</v>
          </cell>
          <cell r="C299">
            <v>0</v>
          </cell>
          <cell r="D299">
            <v>202206062358749</v>
          </cell>
          <cell r="E299" t="str">
            <v>TRANSFER|FT|013120001421327001|BCELONE|010120000617975001|9ກັບ10|18:26:50 18:26:50</v>
          </cell>
          <cell r="F299">
            <v>0</v>
          </cell>
          <cell r="G299">
            <v>340000</v>
          </cell>
          <cell r="H299">
            <v>1962699480.4899998</v>
          </cell>
        </row>
        <row r="300">
          <cell r="B300">
            <v>44718</v>
          </cell>
          <cell r="C300">
            <v>0</v>
          </cell>
          <cell r="D300">
            <v>202206063096167</v>
          </cell>
          <cell r="E300" t="str">
            <v>ONEPAY|MC|4A3EDRYLYS3D|010120000617975001|Lao Thongkeo Leasing Company Limited|1011206202001| 18:33:26</v>
          </cell>
          <cell r="F300">
            <v>0</v>
          </cell>
          <cell r="G300">
            <v>181000</v>
          </cell>
          <cell r="H300">
            <v>1962880480.4899998</v>
          </cell>
        </row>
        <row r="301">
          <cell r="B301">
            <v>44718</v>
          </cell>
          <cell r="C301">
            <v>0</v>
          </cell>
          <cell r="D301">
            <v>202206062325897</v>
          </cell>
          <cell r="E301" t="str">
            <v>ONEPAY|MC|SJOZQ7DXITSD|010120000617975001|Lao Thongkeo Leasing Company Limited|092120001148084001| 18:40:29</v>
          </cell>
          <cell r="F301">
            <v>0</v>
          </cell>
          <cell r="G301">
            <v>359000</v>
          </cell>
          <cell r="H301">
            <v>1963239480.4899998</v>
          </cell>
        </row>
        <row r="302">
          <cell r="B302">
            <v>44718</v>
          </cell>
          <cell r="C302">
            <v>0</v>
          </cell>
          <cell r="D302">
            <v>202206062282433</v>
          </cell>
          <cell r="E302" t="str">
            <v>ONEPAY|MC|SYYUC37B2TQQ|010120000617975001|Lao Thongkeo Leasing Company Limited|010120000893397001| 18:40:41</v>
          </cell>
          <cell r="F302">
            <v>0</v>
          </cell>
          <cell r="G302">
            <v>50000</v>
          </cell>
          <cell r="H302">
            <v>1963289480.4899998</v>
          </cell>
        </row>
        <row r="303">
          <cell r="B303">
            <v>44718</v>
          </cell>
          <cell r="C303">
            <v>0</v>
          </cell>
          <cell r="D303">
            <v>202206062244767</v>
          </cell>
          <cell r="E303" t="str">
            <v>ONEPAY|MC|64NVL5J0B9SO|010120000617975001|Lao Thongkeo Leasing Company Limited|091120000590613001| 19:01:50</v>
          </cell>
          <cell r="F303">
            <v>0</v>
          </cell>
          <cell r="G303">
            <v>181000</v>
          </cell>
          <cell r="H303">
            <v>1963470480.4899998</v>
          </cell>
        </row>
        <row r="304">
          <cell r="B304">
            <v>44718</v>
          </cell>
          <cell r="C304">
            <v>0</v>
          </cell>
          <cell r="D304">
            <v>202206063238324</v>
          </cell>
          <cell r="E304" t="str">
            <v>TRANSFER|FT|010120000358327001|BCELONE|010120000617975001|AAຄ່າງວດນ.ອຳມາລາຈິດຕະພົງ|19:03:03 19:03:03</v>
          </cell>
          <cell r="F304">
            <v>0</v>
          </cell>
          <cell r="G304">
            <v>144800</v>
          </cell>
          <cell r="H304">
            <v>1963615280.4899998</v>
          </cell>
        </row>
        <row r="305">
          <cell r="B305">
            <v>44718</v>
          </cell>
          <cell r="C305">
            <v>0</v>
          </cell>
          <cell r="D305">
            <v>202206063112655</v>
          </cell>
          <cell r="E305" t="str">
            <v>TRANSFER|FT|018120000870554001|BCELONE|010120000617975001|ທີ6|19:03:05 19:03:05</v>
          </cell>
          <cell r="F305">
            <v>0</v>
          </cell>
          <cell r="G305">
            <v>55000</v>
          </cell>
          <cell r="H305">
            <v>1963670280.4899998</v>
          </cell>
        </row>
        <row r="306">
          <cell r="B306">
            <v>44718</v>
          </cell>
          <cell r="C306">
            <v>0</v>
          </cell>
          <cell r="D306">
            <v>202206063287195</v>
          </cell>
          <cell r="E306" t="str">
            <v>TRANSFER|FT|010120000358327001|BCELONE|010120000617975001|AAຄ່າງວດນ.ວິໄລລັກຈິດຕະພົງ|19:05:24 19:05:24</v>
          </cell>
          <cell r="F306">
            <v>0</v>
          </cell>
          <cell r="G306">
            <v>90900</v>
          </cell>
          <cell r="H306">
            <v>1963761180.4899998</v>
          </cell>
        </row>
        <row r="307">
          <cell r="B307">
            <v>44718</v>
          </cell>
          <cell r="C307">
            <v>0</v>
          </cell>
          <cell r="D307">
            <v>202206063274126</v>
          </cell>
          <cell r="E307" t="str">
            <v>ONEPAY|MC|5NNF31R7GXC3|010120000617975001|Lao Thongkeo Leasing Company Limited|096120000034909001| 19:07:44</v>
          </cell>
          <cell r="F307">
            <v>0</v>
          </cell>
          <cell r="G307">
            <v>200000</v>
          </cell>
          <cell r="H307">
            <v>1963961180.4899998</v>
          </cell>
        </row>
        <row r="308">
          <cell r="B308">
            <v>44718</v>
          </cell>
          <cell r="C308">
            <v>0</v>
          </cell>
          <cell r="D308">
            <v>202206062915906</v>
          </cell>
          <cell r="E308" t="str">
            <v>ONEPAY|MC|H2HH9GU1O1I5|010120000617975001|Lao Thongkeo Leasing Company Limited|096120001940939001| 19:18:22</v>
          </cell>
          <cell r="F308">
            <v>0</v>
          </cell>
          <cell r="G308">
            <v>247000</v>
          </cell>
          <cell r="H308">
            <v>1964208180.4899998</v>
          </cell>
        </row>
        <row r="309">
          <cell r="B309">
            <v>44718</v>
          </cell>
          <cell r="C309">
            <v>0</v>
          </cell>
          <cell r="D309">
            <v>202206062057721</v>
          </cell>
          <cell r="E309" t="str">
            <v>TRANSFER|FT|090120000958079001|BCELONE|010120000617975001|ນ.​ມະລິພອນ|19:28:46 19:28:46</v>
          </cell>
          <cell r="F309">
            <v>0</v>
          </cell>
          <cell r="G309">
            <v>90500</v>
          </cell>
          <cell r="H309">
            <v>1964298680.4899998</v>
          </cell>
        </row>
        <row r="310">
          <cell r="B310">
            <v>44718</v>
          </cell>
          <cell r="C310">
            <v>0</v>
          </cell>
          <cell r="D310">
            <v>202206063267429</v>
          </cell>
          <cell r="E310" t="str">
            <v>TRANSFER|FT|020120001220453001|BCELONE|010120000617975001|ພາຄິນ ຕັນຂຸນທະວົງ|19:29:22 19:29:22</v>
          </cell>
          <cell r="F310">
            <v>0</v>
          </cell>
          <cell r="G310">
            <v>253400</v>
          </cell>
          <cell r="H310">
            <v>1964552080.4899998</v>
          </cell>
        </row>
        <row r="311">
          <cell r="B311">
            <v>44718</v>
          </cell>
          <cell r="C311">
            <v>0</v>
          </cell>
          <cell r="D311">
            <v>202206062656495</v>
          </cell>
          <cell r="E311" t="str">
            <v>TRANSFER|FT|160120001482048001|BCELONE|010120000617975001|.|19:39:31 19:39:31</v>
          </cell>
          <cell r="F311">
            <v>0</v>
          </cell>
          <cell r="G311">
            <v>200000</v>
          </cell>
          <cell r="H311">
            <v>1964752080.4899998</v>
          </cell>
        </row>
        <row r="312">
          <cell r="B312">
            <v>44718</v>
          </cell>
          <cell r="C312">
            <v>0</v>
          </cell>
          <cell r="D312">
            <v>202206063204615</v>
          </cell>
          <cell r="E312" t="str">
            <v>ONEPAY|MC|LGW1EDGAGWOZ|010120000617975001|Lao Thongkeo Leasing Company Limited|093120000944854001| 19:41:18</v>
          </cell>
          <cell r="F312">
            <v>0</v>
          </cell>
          <cell r="G312">
            <v>199000</v>
          </cell>
          <cell r="H312">
            <v>1964951080.4899998</v>
          </cell>
        </row>
        <row r="313">
          <cell r="B313">
            <v>44718</v>
          </cell>
          <cell r="C313">
            <v>0</v>
          </cell>
          <cell r="D313">
            <v>202206063208623</v>
          </cell>
          <cell r="E313" t="str">
            <v>TRANSFER|FT|0101203564303|BCELONE|010120000617975001|ນາງ​ມະນີ​ວັນ|19:44:38 19:44:38</v>
          </cell>
          <cell r="F313">
            <v>0</v>
          </cell>
          <cell r="G313">
            <v>109000</v>
          </cell>
          <cell r="H313">
            <v>1965060080.4899998</v>
          </cell>
        </row>
        <row r="314">
          <cell r="B314">
            <v>44718</v>
          </cell>
          <cell r="C314">
            <v>0</v>
          </cell>
          <cell r="D314">
            <v>202206063471032</v>
          </cell>
          <cell r="E314" t="str">
            <v>ONEPAY|MC|CB4NXE23NQDP|010120000617975001|Lao Thongkeo Leasing Company Limited|096120000510089001| 19:56:02</v>
          </cell>
          <cell r="F314">
            <v>0</v>
          </cell>
          <cell r="G314">
            <v>181000</v>
          </cell>
          <cell r="H314">
            <v>1965241080.4899998</v>
          </cell>
        </row>
        <row r="315">
          <cell r="B315">
            <v>44718</v>
          </cell>
          <cell r="C315">
            <v>0</v>
          </cell>
          <cell r="D315">
            <v>202206062171905</v>
          </cell>
          <cell r="E315" t="str">
            <v>ONEPAY|MC|HEGN0OYCR0QZ|010120000617975001|Lao Thongkeo Leasing Company Limited|010120001853832001| 20:07:18</v>
          </cell>
          <cell r="F315">
            <v>0</v>
          </cell>
          <cell r="G315">
            <v>181000</v>
          </cell>
          <cell r="H315">
            <v>1965422080.4899998</v>
          </cell>
        </row>
        <row r="316">
          <cell r="B316">
            <v>44718</v>
          </cell>
          <cell r="C316">
            <v>0</v>
          </cell>
          <cell r="D316">
            <v>202206063360237</v>
          </cell>
          <cell r="E316" t="str">
            <v>TRANSFER|FT|164120001258503001|BCELONE|010120000617975001|ນ ວຽງສີ|20:07:24 20:07:24</v>
          </cell>
          <cell r="F316">
            <v>0</v>
          </cell>
          <cell r="G316">
            <v>109000</v>
          </cell>
          <cell r="H316">
            <v>1965531080.4899998</v>
          </cell>
        </row>
        <row r="317">
          <cell r="B317">
            <v>44718</v>
          </cell>
          <cell r="C317">
            <v>0</v>
          </cell>
          <cell r="D317">
            <v>202206063238902</v>
          </cell>
          <cell r="E317" t="str">
            <v>ONEPAY|MC|OF5VHUNXFP97|010120000617975001|Lao Thongkeo Leasing Company Limited|163120001785756001| 20:11:21</v>
          </cell>
          <cell r="F317">
            <v>0</v>
          </cell>
          <cell r="G317">
            <v>181000</v>
          </cell>
          <cell r="H317">
            <v>1965712080.4899998</v>
          </cell>
        </row>
        <row r="318">
          <cell r="B318">
            <v>44718</v>
          </cell>
          <cell r="C318">
            <v>0</v>
          </cell>
          <cell r="D318">
            <v>202206063076854</v>
          </cell>
          <cell r="E318" t="str">
            <v>ONEPAY|MC|C6AMXNGIJY5B|010120000617975001|Lao Thongkeo Leasing Company Limited|100120001799346001| 20:11:25</v>
          </cell>
          <cell r="F318">
            <v>0</v>
          </cell>
          <cell r="G318">
            <v>160000</v>
          </cell>
          <cell r="H318">
            <v>1965872080.4899998</v>
          </cell>
        </row>
        <row r="319">
          <cell r="B319">
            <v>44718</v>
          </cell>
          <cell r="C319">
            <v>0</v>
          </cell>
          <cell r="D319">
            <v>202206063471123</v>
          </cell>
          <cell r="E319" t="str">
            <v>ONEPAY|MC|94O68MLJSM4O|010120000617975001|Lao Thongkeo Leasing Company Limited|093120000383111001| 20:11:42</v>
          </cell>
          <cell r="F319">
            <v>0</v>
          </cell>
          <cell r="G319">
            <v>55000</v>
          </cell>
          <cell r="H319">
            <v>1965927080.4899998</v>
          </cell>
        </row>
        <row r="320">
          <cell r="B320">
            <v>44718</v>
          </cell>
          <cell r="C320">
            <v>0</v>
          </cell>
          <cell r="D320">
            <v>202206063383514</v>
          </cell>
          <cell r="E320" t="str">
            <v>TRANSFER|FT|223120001992701001|BCELONE|010120000617975001|ມື້ທີ່9|20:18:03 20:18:03</v>
          </cell>
          <cell r="F320">
            <v>0</v>
          </cell>
          <cell r="G320">
            <v>109000</v>
          </cell>
          <cell r="H320">
            <v>1966036080.4899998</v>
          </cell>
        </row>
        <row r="321">
          <cell r="B321">
            <v>44718</v>
          </cell>
          <cell r="C321">
            <v>0</v>
          </cell>
          <cell r="D321">
            <v>202206063251470</v>
          </cell>
          <cell r="E321" t="str">
            <v>ONEPAY|MC|6QFDDH55ZUK4|010120000617975001|Lao Thongkeo Leasing Company Limited|093120001956809001| 20:24:51</v>
          </cell>
          <cell r="F321">
            <v>0</v>
          </cell>
          <cell r="G321">
            <v>109000</v>
          </cell>
          <cell r="H321">
            <v>1966145080.4899998</v>
          </cell>
        </row>
        <row r="322">
          <cell r="B322">
            <v>44718</v>
          </cell>
          <cell r="C322">
            <v>0</v>
          </cell>
          <cell r="D322">
            <v>202206063362336</v>
          </cell>
          <cell r="E322" t="str">
            <v>TRANSFER|FT|162120000437552001|BCELONE|010120000617975001|່|20:32:33 20:32:33</v>
          </cell>
          <cell r="F322">
            <v>0</v>
          </cell>
          <cell r="G322">
            <v>181000</v>
          </cell>
          <cell r="H322">
            <v>1966326080.4899998</v>
          </cell>
        </row>
        <row r="323">
          <cell r="B323">
            <v>44719</v>
          </cell>
          <cell r="C323">
            <v>0</v>
          </cell>
          <cell r="D323">
            <v>20220607292010</v>
          </cell>
          <cell r="E323" t="str">
            <v>TRANSFER|FT|150120001492719001|BCELONE|010120000617975001|39|20:36:25 20:36:25</v>
          </cell>
          <cell r="F323">
            <v>0</v>
          </cell>
          <cell r="G323">
            <v>145000</v>
          </cell>
          <cell r="H323">
            <v>1966471080.4899998</v>
          </cell>
        </row>
        <row r="324">
          <cell r="B324">
            <v>44719</v>
          </cell>
          <cell r="C324">
            <v>44718</v>
          </cell>
          <cell r="D324">
            <v>20220607884028</v>
          </cell>
          <cell r="E324" t="str">
            <v>ONEPAY|MC|BNQ27K9HNR79|010120000617975001|Lao Thongkeo Leasing Company Limited|092120000230206001| 20:39:21</v>
          </cell>
          <cell r="F324">
            <v>0</v>
          </cell>
          <cell r="G324">
            <v>145000</v>
          </cell>
          <cell r="H324">
            <v>1966616080.4899998</v>
          </cell>
        </row>
        <row r="325">
          <cell r="B325">
            <v>44719</v>
          </cell>
          <cell r="C325">
            <v>44718</v>
          </cell>
          <cell r="D325">
            <v>20220607178050</v>
          </cell>
          <cell r="E325" t="str">
            <v>ONEPAY|MC|4JONC6W5AWDX|010120000617975001|Lao Thongkeo Leasing Company Limited|163120001567847001| 20:58:49</v>
          </cell>
          <cell r="F325">
            <v>0</v>
          </cell>
          <cell r="G325">
            <v>145000</v>
          </cell>
          <cell r="H325">
            <v>1966761080.4899998</v>
          </cell>
        </row>
        <row r="326">
          <cell r="B326">
            <v>44719</v>
          </cell>
          <cell r="C326">
            <v>44718</v>
          </cell>
          <cell r="D326">
            <v>20220607216068</v>
          </cell>
          <cell r="E326" t="str">
            <v>ONEPAY|MC|S4WZTKZNT3GE|010120000617975001|Lao Thongkeo Leasing Company Limited|010120001958732001| 21:02:51</v>
          </cell>
          <cell r="F326">
            <v>0</v>
          </cell>
          <cell r="G326">
            <v>73000</v>
          </cell>
          <cell r="H326">
            <v>1966834080.4899998</v>
          </cell>
        </row>
        <row r="327">
          <cell r="B327">
            <v>44719</v>
          </cell>
          <cell r="C327">
            <v>0</v>
          </cell>
          <cell r="D327">
            <v>20220607216139</v>
          </cell>
          <cell r="E327" t="str">
            <v>TRANSFER|FT|090120001221987001|BCELONE|010120000617975001|ງວດ29|21:27:38 21:27:47</v>
          </cell>
          <cell r="F327">
            <v>0</v>
          </cell>
          <cell r="G327">
            <v>180000</v>
          </cell>
          <cell r="H327">
            <v>1967014080.4899998</v>
          </cell>
        </row>
        <row r="328">
          <cell r="B328">
            <v>44719</v>
          </cell>
          <cell r="C328">
            <v>0</v>
          </cell>
          <cell r="D328">
            <v>20220607620130</v>
          </cell>
          <cell r="E328" t="str">
            <v>ONEPAY|MC|XYRF8BSL2POD|010120000617975001|Lao Thongkeo Leasing Company Limited|162120001823318001| 21:32:08</v>
          </cell>
          <cell r="F328">
            <v>0</v>
          </cell>
          <cell r="G328">
            <v>160000</v>
          </cell>
          <cell r="H328">
            <v>1967174080.4899998</v>
          </cell>
        </row>
        <row r="329">
          <cell r="B329">
            <v>44719</v>
          </cell>
          <cell r="C329">
            <v>44718</v>
          </cell>
          <cell r="D329">
            <v>20220607828304</v>
          </cell>
          <cell r="E329" t="str">
            <v>TRANSFER|FT|030120001231317001|BCELONE|010120000617975001|j|21:35:15 21:35:15</v>
          </cell>
          <cell r="F329">
            <v>0</v>
          </cell>
          <cell r="G329">
            <v>181000</v>
          </cell>
          <cell r="H329">
            <v>1967355080.4899998</v>
          </cell>
        </row>
        <row r="330">
          <cell r="B330">
            <v>44719</v>
          </cell>
          <cell r="C330">
            <v>44718</v>
          </cell>
          <cell r="D330">
            <v>20220607986443</v>
          </cell>
          <cell r="E330" t="str">
            <v>TRANSFER|FT|010120000176636001|BCELONE|010120000617975001|1|22:28:16 22:28:17</v>
          </cell>
          <cell r="F330">
            <v>0</v>
          </cell>
          <cell r="G330">
            <v>362000</v>
          </cell>
          <cell r="H330">
            <v>1967717080.4899998</v>
          </cell>
        </row>
        <row r="331">
          <cell r="B331">
            <v>44719</v>
          </cell>
          <cell r="C331">
            <v>0</v>
          </cell>
          <cell r="D331">
            <v>20220607992494</v>
          </cell>
          <cell r="E331" t="str">
            <v>TRANSFER|FT|095120001685902001|BCELONE|010120000617975001|AAA000789 ນາງບຸນເລື່ອນ.ງວດ23|22:29:55 22:29:55</v>
          </cell>
          <cell r="F331">
            <v>0</v>
          </cell>
          <cell r="G331">
            <v>362000</v>
          </cell>
          <cell r="H331">
            <v>1968079080.4899998</v>
          </cell>
        </row>
        <row r="332">
          <cell r="B332">
            <v>44719</v>
          </cell>
          <cell r="C332">
            <v>44718</v>
          </cell>
          <cell r="D332">
            <v>20220607720356</v>
          </cell>
          <cell r="E332" t="str">
            <v>ONEPAY|MC|85EO7KRZ236N|010120000617975001|Lao Thongkeo Leasing Company Limited|018120000895392001| 22:39:48</v>
          </cell>
          <cell r="F332">
            <v>0</v>
          </cell>
          <cell r="G332">
            <v>181000</v>
          </cell>
          <cell r="H332">
            <v>1968260080.4899998</v>
          </cell>
        </row>
        <row r="333">
          <cell r="B333">
            <v>44719</v>
          </cell>
          <cell r="C333">
            <v>44718</v>
          </cell>
          <cell r="D333">
            <v>20220607290645</v>
          </cell>
          <cell r="E333" t="str">
            <v>TRANSFER|FT|010120000258595001|BCELONE|010120000617975001|ນ ຂັນທອງ ຈ່າຍ|23:04:47 23:04:47</v>
          </cell>
          <cell r="F333">
            <v>0</v>
          </cell>
          <cell r="G333">
            <v>181000</v>
          </cell>
          <cell r="H333">
            <v>1968441080.4899998</v>
          </cell>
        </row>
        <row r="334">
          <cell r="B334">
            <v>44719</v>
          </cell>
          <cell r="C334">
            <v>0</v>
          </cell>
          <cell r="D334">
            <v>20220607810775</v>
          </cell>
          <cell r="E334" t="str">
            <v>ONEPAY|MC|SPYGF90T19F4|010120000617975001|Lao Thongkeo Leasing Company Limited|163120001092103001| 08:20:17</v>
          </cell>
          <cell r="F334">
            <v>0</v>
          </cell>
          <cell r="G334">
            <v>73000</v>
          </cell>
          <cell r="H334">
            <v>1968514080.4899998</v>
          </cell>
        </row>
        <row r="335">
          <cell r="B335">
            <v>44719</v>
          </cell>
          <cell r="C335">
            <v>0</v>
          </cell>
          <cell r="D335">
            <v>20220607134992</v>
          </cell>
          <cell r="E335" t="str">
            <v>TRANSFER|FT|104120001882705001|BCELONE|010120000617975001|ນາງດອກໃມ້|08:40:11 08:40:12</v>
          </cell>
          <cell r="F335">
            <v>0</v>
          </cell>
          <cell r="G335">
            <v>181000</v>
          </cell>
          <cell r="H335">
            <v>1968695080.4899998</v>
          </cell>
        </row>
        <row r="336">
          <cell r="B336">
            <v>44719</v>
          </cell>
          <cell r="C336">
            <v>0</v>
          </cell>
          <cell r="D336">
            <v>202206071417039</v>
          </cell>
          <cell r="E336" t="str">
            <v>ONEPAY|MC|20V14T0DNB32|010120000617975001|Lao Thongkeo Leasing Company Limited|016120001628071001| 09:29:36</v>
          </cell>
          <cell r="F336">
            <v>0</v>
          </cell>
          <cell r="G336">
            <v>55000</v>
          </cell>
          <cell r="H336">
            <v>1968750080.4899998</v>
          </cell>
        </row>
        <row r="337">
          <cell r="B337">
            <v>44719</v>
          </cell>
          <cell r="C337">
            <v>0</v>
          </cell>
          <cell r="D337">
            <v>20220607830988</v>
          </cell>
          <cell r="E337" t="str">
            <v>ONEPAY|MC|M7JUJP5JFCYW|010120000617975001|Lao Thongkeo Leasing Company Limited|160120001158838001| 09:34:25</v>
          </cell>
          <cell r="F337">
            <v>0</v>
          </cell>
          <cell r="G337">
            <v>153000</v>
          </cell>
          <cell r="H337">
            <v>1968903080.4899998</v>
          </cell>
        </row>
        <row r="338">
          <cell r="B338">
            <v>44719</v>
          </cell>
          <cell r="C338">
            <v>0</v>
          </cell>
          <cell r="D338">
            <v>202206071325736</v>
          </cell>
          <cell r="E338" t="str">
            <v>ONEPAY|MC|CGE8R5TFKS7C|010120000617975001|Lao Thongkeo Leasing Company Limited|161120001729373001| 09:50:19</v>
          </cell>
          <cell r="F338">
            <v>0</v>
          </cell>
          <cell r="G338">
            <v>143000</v>
          </cell>
          <cell r="H338">
            <v>1969046080.4899998</v>
          </cell>
        </row>
        <row r="339">
          <cell r="B339">
            <v>44719</v>
          </cell>
          <cell r="C339">
            <v>0</v>
          </cell>
          <cell r="D339">
            <v>2022060788957</v>
          </cell>
          <cell r="E339" t="str">
            <v>TRANSFER|FT|164120001398555001|BCELONE|010120000617975001|ນ ໄກ່ມະນີ|10:20:30 10:20:30</v>
          </cell>
          <cell r="F339">
            <v>0</v>
          </cell>
          <cell r="G339">
            <v>72000</v>
          </cell>
          <cell r="H339">
            <v>1969118080.4899998</v>
          </cell>
        </row>
        <row r="340">
          <cell r="B340">
            <v>44719</v>
          </cell>
          <cell r="C340">
            <v>0</v>
          </cell>
          <cell r="D340">
            <v>202206071348707</v>
          </cell>
          <cell r="E340" t="str">
            <v>TRANSFER|FT|164120001398555001|BCELONE|010120000617975001|ນ ທິບພະສອນ|10:20:52 10:20:53</v>
          </cell>
          <cell r="F340">
            <v>0</v>
          </cell>
          <cell r="G340">
            <v>73000</v>
          </cell>
          <cell r="H340">
            <v>1969191080.4899998</v>
          </cell>
        </row>
        <row r="341">
          <cell r="B341">
            <v>44719</v>
          </cell>
          <cell r="C341">
            <v>0</v>
          </cell>
          <cell r="D341">
            <v>202206071389248</v>
          </cell>
          <cell r="E341" t="str">
            <v>TRANSFER|FT|018120001105314001|BCELONE|010120000617975001|ຄ່າປິດກູ້ຍືມຂອງນາງໄກ່ແກ້ວ ທຳມະຈັກ|11:32:29 11:32:29</v>
          </cell>
          <cell r="F341">
            <v>0</v>
          </cell>
          <cell r="G341">
            <v>1430000</v>
          </cell>
          <cell r="H341">
            <v>1970621080.4899998</v>
          </cell>
        </row>
        <row r="342">
          <cell r="B342">
            <v>44719</v>
          </cell>
          <cell r="C342">
            <v>0</v>
          </cell>
          <cell r="D342">
            <v>202206071607495</v>
          </cell>
          <cell r="E342" t="str">
            <v>ONEPAY|MC|HW61679MI9LP|010120000617975001|Lao Thongkeo Leasing Company Limited|1011204622520| 11:55:46</v>
          </cell>
          <cell r="F342">
            <v>0</v>
          </cell>
          <cell r="G342">
            <v>200000</v>
          </cell>
          <cell r="H342">
            <v>1970821080.4899998</v>
          </cell>
        </row>
        <row r="343">
          <cell r="B343">
            <v>44719</v>
          </cell>
          <cell r="C343">
            <v>0</v>
          </cell>
          <cell r="D343">
            <v>20220607346047</v>
          </cell>
          <cell r="E343" t="str">
            <v>ONEPAY|MC|ZKE3UIQ7EZW4|010120000617975001|Lao Thongkeo Leasing Company Limited|091120001832463001| 12:29:41</v>
          </cell>
          <cell r="F343">
            <v>0</v>
          </cell>
          <cell r="G343">
            <v>71000</v>
          </cell>
          <cell r="H343">
            <v>1970892080.4899998</v>
          </cell>
        </row>
        <row r="344">
          <cell r="B344">
            <v>44719</v>
          </cell>
          <cell r="C344">
            <v>0</v>
          </cell>
          <cell r="D344">
            <v>202206071593470</v>
          </cell>
          <cell r="E344" t="str">
            <v>TRANSFER|FT|1601205896475|BCELONE|010120000617975001|nf|14:35:19 14:35:19</v>
          </cell>
          <cell r="F344">
            <v>0</v>
          </cell>
          <cell r="G344">
            <v>181000</v>
          </cell>
          <cell r="H344">
            <v>1971743080.4899998</v>
          </cell>
        </row>
        <row r="345">
          <cell r="B345">
            <v>44719</v>
          </cell>
          <cell r="C345">
            <v>0</v>
          </cell>
          <cell r="D345">
            <v>202206071897655</v>
          </cell>
          <cell r="E345" t="str">
            <v>TRANSFER|FT|0921205698307|BCELONE|010120000617975001|ອ|14:37:06 14:37:06</v>
          </cell>
          <cell r="F345">
            <v>0</v>
          </cell>
          <cell r="G345">
            <v>109000</v>
          </cell>
          <cell r="H345">
            <v>1971852080.4899998</v>
          </cell>
        </row>
        <row r="346">
          <cell r="B346">
            <v>44719</v>
          </cell>
          <cell r="C346">
            <v>0</v>
          </cell>
          <cell r="D346">
            <v>202206071758606</v>
          </cell>
          <cell r="E346" t="str">
            <v>TRANSFER|FT|090110000305574001|BCELONE|010120000617975001|22|14:44:42 14:44:42</v>
          </cell>
          <cell r="F346">
            <v>0</v>
          </cell>
          <cell r="G346">
            <v>200000</v>
          </cell>
          <cell r="H346">
            <v>1972052080.4899998</v>
          </cell>
        </row>
        <row r="347">
          <cell r="B347">
            <v>44719</v>
          </cell>
          <cell r="C347">
            <v>0</v>
          </cell>
          <cell r="D347">
            <v>202206071766568</v>
          </cell>
          <cell r="E347" t="str">
            <v>ONEPAY|MC|V2CSG1VOAL2F|010120000617975001|Lao Thongkeo Leasing Company Limited|0931208865976| 14:49:54</v>
          </cell>
          <cell r="F347">
            <v>0</v>
          </cell>
          <cell r="G347">
            <v>109000</v>
          </cell>
          <cell r="H347">
            <v>1972161080.4899998</v>
          </cell>
        </row>
        <row r="348">
          <cell r="B348">
            <v>44719</v>
          </cell>
          <cell r="C348">
            <v>0</v>
          </cell>
          <cell r="D348">
            <v>202206071782425</v>
          </cell>
          <cell r="E348" t="str">
            <v>ONEPAY|MC|8OCZD9ANDLOD|010120000617975001|Lao Thongkeo Leasing Company Limited|0921203496451| 14:51:49</v>
          </cell>
          <cell r="F348">
            <v>0</v>
          </cell>
          <cell r="G348">
            <v>75000</v>
          </cell>
          <cell r="H348">
            <v>1972236080.4899998</v>
          </cell>
        </row>
        <row r="349">
          <cell r="B349">
            <v>44719</v>
          </cell>
          <cell r="C349">
            <v>0</v>
          </cell>
          <cell r="D349">
            <v>202206071808979</v>
          </cell>
          <cell r="E349" t="str">
            <v>ONEPAY|MC|1M7BN3WFXJIJ|010120000617975001|Lao Thongkeo Leasing Company Limited|092120001852506001| 15:13:14</v>
          </cell>
          <cell r="F349">
            <v>0</v>
          </cell>
          <cell r="G349">
            <v>109000</v>
          </cell>
          <cell r="H349">
            <v>1972345080.4899998</v>
          </cell>
        </row>
        <row r="350">
          <cell r="B350">
            <v>44719</v>
          </cell>
          <cell r="C350">
            <v>0</v>
          </cell>
          <cell r="D350">
            <v>202206072001371</v>
          </cell>
          <cell r="E350" t="str">
            <v>TRANSFER|FT|162120001760082001|BCELONE|010120000617975001|ເອື້ອຍສຸກ|15:29:15 15:29:15</v>
          </cell>
          <cell r="F350">
            <v>0</v>
          </cell>
          <cell r="G350">
            <v>145000</v>
          </cell>
          <cell r="H350">
            <v>1972490080.4899998</v>
          </cell>
        </row>
        <row r="351">
          <cell r="B351">
            <v>44719</v>
          </cell>
          <cell r="C351">
            <v>0</v>
          </cell>
          <cell r="D351">
            <v>202206072105138</v>
          </cell>
          <cell r="E351" t="str">
            <v>TRANSFER|FT|010120001478776001|BCELONE|010120000617975001|AAA001460ນາງຄຳພູວັນງວດທີ49|15:55:55 15:55:55</v>
          </cell>
          <cell r="F351">
            <v>0</v>
          </cell>
          <cell r="G351">
            <v>181000</v>
          </cell>
          <cell r="H351">
            <v>1972671080.4899998</v>
          </cell>
        </row>
        <row r="352">
          <cell r="B352">
            <v>44719</v>
          </cell>
          <cell r="C352">
            <v>0</v>
          </cell>
          <cell r="D352">
            <v>202206072221039</v>
          </cell>
          <cell r="E352" t="str">
            <v>TRANSFER|FT|1621206896108|BCELONE|010120000617975001|ເງີນນາງແຟງງວດທີ52.53|16:02:19 16:02:19</v>
          </cell>
          <cell r="F352">
            <v>0</v>
          </cell>
          <cell r="G352">
            <v>241000</v>
          </cell>
          <cell r="H352">
            <v>1972912080.4899998</v>
          </cell>
        </row>
        <row r="353">
          <cell r="B353">
            <v>44719</v>
          </cell>
          <cell r="C353">
            <v>0</v>
          </cell>
          <cell r="D353">
            <v>202206071836696</v>
          </cell>
          <cell r="E353" t="str">
            <v>ONEPAY|MC|ZXJ9J0AGYVP6|010120000617975001|Lao Thongkeo Leasing Company Limited|100120001799346001| 16:18:39</v>
          </cell>
          <cell r="F353">
            <v>0</v>
          </cell>
          <cell r="G353">
            <v>160000</v>
          </cell>
          <cell r="H353">
            <v>1973072080.4899998</v>
          </cell>
        </row>
        <row r="354">
          <cell r="B354">
            <v>44719</v>
          </cell>
          <cell r="C354">
            <v>0</v>
          </cell>
          <cell r="D354">
            <v>202206072002312</v>
          </cell>
          <cell r="E354" t="str">
            <v>ONEPAY|MC|0232JPPRHCJ1|010120000617975001|Lao Thongkeo Leasing Company Limited|100120001074072001| 16:21:58</v>
          </cell>
          <cell r="F354">
            <v>0</v>
          </cell>
          <cell r="G354">
            <v>370000</v>
          </cell>
          <cell r="H354">
            <v>1973442080.4899998</v>
          </cell>
        </row>
        <row r="355">
          <cell r="B355">
            <v>44719</v>
          </cell>
          <cell r="C355">
            <v>0</v>
          </cell>
          <cell r="D355">
            <v>202206071733803</v>
          </cell>
          <cell r="E355" t="str">
            <v>ONEPAY|MC|9E32D262VB08|010120000617975001|Lao Thongkeo Leasing Company Limited|0931204258132| 16:22:34</v>
          </cell>
          <cell r="F355">
            <v>0</v>
          </cell>
          <cell r="G355">
            <v>160000</v>
          </cell>
          <cell r="H355">
            <v>1973602080.4899998</v>
          </cell>
        </row>
        <row r="356">
          <cell r="B356">
            <v>44719</v>
          </cell>
          <cell r="C356">
            <v>0</v>
          </cell>
          <cell r="D356">
            <v>202206071524961</v>
          </cell>
          <cell r="E356" t="str">
            <v>ONEPAY|MC|H7NDS3XTJKQ4|010120000617975001|Lao Thongkeo Leasing Company Limited|0971210736981| 16:45:57</v>
          </cell>
          <cell r="F356">
            <v>0</v>
          </cell>
          <cell r="G356">
            <v>218000</v>
          </cell>
          <cell r="H356">
            <v>1973820080.4899998</v>
          </cell>
        </row>
        <row r="357">
          <cell r="B357">
            <v>44719</v>
          </cell>
          <cell r="C357">
            <v>0</v>
          </cell>
          <cell r="D357">
            <v>202206072319158</v>
          </cell>
          <cell r="E357" t="str">
            <v>ONEPAY|MC|GZH4YHVK20IX|010120000617975001|Lao Thongkeo Leasing Company Limited|163120001831202001| 17:34:05</v>
          </cell>
          <cell r="F357">
            <v>0</v>
          </cell>
          <cell r="G357">
            <v>91000</v>
          </cell>
          <cell r="H357">
            <v>1973911080.4899998</v>
          </cell>
        </row>
        <row r="358">
          <cell r="B358">
            <v>44719</v>
          </cell>
          <cell r="C358">
            <v>0</v>
          </cell>
          <cell r="D358">
            <v>202206072199760</v>
          </cell>
          <cell r="E358" t="str">
            <v>ONEPAY|MC|YX5US16C5OR7|010120000617975001|Lao Thongkeo Leasing Company Limited|101120002004221001| 17:44:05</v>
          </cell>
          <cell r="F358">
            <v>0</v>
          </cell>
          <cell r="G358">
            <v>30000</v>
          </cell>
          <cell r="H358">
            <v>1973941080.4899998</v>
          </cell>
        </row>
        <row r="359">
          <cell r="B359">
            <v>44719</v>
          </cell>
          <cell r="C359">
            <v>0</v>
          </cell>
          <cell r="D359">
            <v>202206072159520</v>
          </cell>
          <cell r="E359" t="str">
            <v>TRANSFER|FT|164120001258503001|BCELONE|010120000617975001|ຮ ວຽງສີ|17:46:47 17:46:47</v>
          </cell>
          <cell r="F359">
            <v>0</v>
          </cell>
          <cell r="G359">
            <v>108000</v>
          </cell>
          <cell r="H359">
            <v>1958459080.4899998</v>
          </cell>
        </row>
        <row r="360">
          <cell r="B360">
            <v>44719</v>
          </cell>
          <cell r="C360">
            <v>0</v>
          </cell>
          <cell r="D360">
            <v>202206072271255</v>
          </cell>
          <cell r="E360" t="str">
            <v>ONEPAY|MC|XMIOROVAVLQI|010120000617975001|Lao Thongkeo Leasing Company Limited|1011206202001| 17:47:31</v>
          </cell>
          <cell r="F360">
            <v>0</v>
          </cell>
          <cell r="G360">
            <v>181000</v>
          </cell>
          <cell r="H360">
            <v>1958640080.4899998</v>
          </cell>
        </row>
        <row r="361">
          <cell r="B361">
            <v>44719</v>
          </cell>
          <cell r="C361">
            <v>0</v>
          </cell>
          <cell r="D361">
            <v>202206072131473</v>
          </cell>
          <cell r="E361" t="str">
            <v>TRANSFER|FT|162120000437552001|BCELONE|010120000617975001|່|18:00:08 18:00:08</v>
          </cell>
          <cell r="F361">
            <v>0</v>
          </cell>
          <cell r="G361">
            <v>181000</v>
          </cell>
          <cell r="H361">
            <v>1958801080.4899998</v>
          </cell>
        </row>
        <row r="362">
          <cell r="B362">
            <v>44719</v>
          </cell>
          <cell r="C362">
            <v>0</v>
          </cell>
          <cell r="D362">
            <v>202206072041662</v>
          </cell>
          <cell r="E362" t="str">
            <v>TRANSFER|FT|1651204166596|BCELONE|010120000617975001|.|18:01:45 18:01:45</v>
          </cell>
          <cell r="F362">
            <v>0</v>
          </cell>
          <cell r="G362">
            <v>181000</v>
          </cell>
          <cell r="H362">
            <v>1958982080.4899998</v>
          </cell>
        </row>
        <row r="363">
          <cell r="B363">
            <v>44719</v>
          </cell>
          <cell r="C363">
            <v>0</v>
          </cell>
          <cell r="D363">
            <v>20220607520960</v>
          </cell>
          <cell r="E363" t="str">
            <v>ONEPAY|MC|WMRBBMV2NCJV|010120000617975001|Lao Thongkeo Leasing Company Limited|164120001563703001| 18:20:58</v>
          </cell>
          <cell r="F363">
            <v>0</v>
          </cell>
          <cell r="G363">
            <v>54300</v>
          </cell>
          <cell r="H363">
            <v>1959036380.4899998</v>
          </cell>
        </row>
        <row r="364">
          <cell r="B364">
            <v>44719</v>
          </cell>
          <cell r="C364">
            <v>0</v>
          </cell>
          <cell r="D364">
            <v>202206072610191</v>
          </cell>
          <cell r="E364" t="str">
            <v>ONEPAY|MC|QVSL1CP326M1|010120000617975001|Lao Thongkeo Leasing Company Limited|161120001681960001| 18:27:25</v>
          </cell>
          <cell r="F364">
            <v>0</v>
          </cell>
          <cell r="G364">
            <v>110000</v>
          </cell>
          <cell r="H364">
            <v>1959146380.4899998</v>
          </cell>
        </row>
        <row r="365">
          <cell r="B365">
            <v>44719</v>
          </cell>
          <cell r="C365">
            <v>0</v>
          </cell>
          <cell r="D365">
            <v>202206072278515</v>
          </cell>
          <cell r="E365" t="str">
            <v>ONEPAY|MC|I5U1W8ENTUU0|010120000617975001|Lao Thongkeo Leasing Company Limited|093120001956809001| 18:37:16</v>
          </cell>
          <cell r="F365">
            <v>0</v>
          </cell>
          <cell r="G365">
            <v>109000</v>
          </cell>
          <cell r="H365">
            <v>1959255380.4899998</v>
          </cell>
        </row>
        <row r="366">
          <cell r="B366">
            <v>44719</v>
          </cell>
          <cell r="C366">
            <v>0</v>
          </cell>
          <cell r="D366">
            <v>202206072296296</v>
          </cell>
          <cell r="E366" t="str">
            <v>TRANSFER|FT|090120001221987001|BCELONE|010120000617975001|ງວດ30|18:41:10 18:41:10</v>
          </cell>
          <cell r="F366">
            <v>0</v>
          </cell>
          <cell r="G366">
            <v>180000</v>
          </cell>
          <cell r="H366">
            <v>1959435380.4899998</v>
          </cell>
        </row>
        <row r="367">
          <cell r="B367">
            <v>44719</v>
          </cell>
          <cell r="C367">
            <v>0</v>
          </cell>
          <cell r="D367">
            <v>202206072704050</v>
          </cell>
          <cell r="E367" t="str">
            <v>TRANSFER|FT|101120001984702001|BCELONE|010120000617975001|AAA001548-2ນບົວວອນງວດທີ33|18:44:02 18:44:02</v>
          </cell>
          <cell r="F367">
            <v>0</v>
          </cell>
          <cell r="G367">
            <v>218000</v>
          </cell>
          <cell r="H367">
            <v>1959653380.4899998</v>
          </cell>
        </row>
        <row r="368">
          <cell r="B368">
            <v>44719</v>
          </cell>
          <cell r="C368">
            <v>0</v>
          </cell>
          <cell r="D368">
            <v>202206072694165</v>
          </cell>
          <cell r="E368" t="str">
            <v>ONEPAY|MC|AOATGDUAGJN9|010120000617975001|Lao Thongkeo Leasing Company Limited|010120001166135001| 18:48:59</v>
          </cell>
          <cell r="F368">
            <v>0</v>
          </cell>
          <cell r="G368">
            <v>200000</v>
          </cell>
          <cell r="H368">
            <v>1959853380.4899998</v>
          </cell>
        </row>
        <row r="369">
          <cell r="B369">
            <v>44719</v>
          </cell>
          <cell r="C369">
            <v>0</v>
          </cell>
          <cell r="D369">
            <v>202206072699256</v>
          </cell>
          <cell r="E369" t="str">
            <v>ONEPAY|MC|H3FYLMQ6K05F|010120000617975001|Lao Thongkeo Leasing Company Limited|090120001421037001| 19:00:01</v>
          </cell>
          <cell r="F369">
            <v>0</v>
          </cell>
          <cell r="G369">
            <v>288000</v>
          </cell>
          <cell r="H369">
            <v>1960141380.4899998</v>
          </cell>
        </row>
        <row r="370">
          <cell r="B370">
            <v>44719</v>
          </cell>
          <cell r="C370">
            <v>0</v>
          </cell>
          <cell r="D370">
            <v>202206072458288</v>
          </cell>
          <cell r="E370" t="str">
            <v>ONEPAY|MC|T5OPTDC2BVKO|010120000617975001|Lao Thongkeo Leasing Company Limited|095120000192186001| 19:00:41</v>
          </cell>
          <cell r="F370">
            <v>0</v>
          </cell>
          <cell r="G370">
            <v>145000</v>
          </cell>
          <cell r="H370">
            <v>1960286380.4899998</v>
          </cell>
        </row>
        <row r="371">
          <cell r="B371">
            <v>44719</v>
          </cell>
          <cell r="C371">
            <v>0</v>
          </cell>
          <cell r="D371">
            <v>202206072170541</v>
          </cell>
          <cell r="E371" t="str">
            <v>ONEPAY|MC|CODWJTKRYG2M|010120000617975001|Lao Thongkeo Leasing Company Limited|092120001148084001| 19:03:37</v>
          </cell>
          <cell r="F371">
            <v>0</v>
          </cell>
          <cell r="G371">
            <v>180000</v>
          </cell>
          <cell r="H371">
            <v>1960466380.4899998</v>
          </cell>
        </row>
        <row r="372">
          <cell r="B372">
            <v>44719</v>
          </cell>
          <cell r="C372">
            <v>0</v>
          </cell>
          <cell r="D372">
            <v>202206072601269</v>
          </cell>
          <cell r="E372" t="str">
            <v>TRANSFER|FT|010120000358327001|BCELONE|010120000617975001|AAຄ່າງວດນ.ອຳມາລາຈິດຕະພົງ|19:15:50 19:15:50</v>
          </cell>
          <cell r="F372">
            <v>0</v>
          </cell>
          <cell r="G372">
            <v>144800</v>
          </cell>
          <cell r="H372">
            <v>1960611180.4899998</v>
          </cell>
        </row>
        <row r="373">
          <cell r="B373">
            <v>44719</v>
          </cell>
          <cell r="C373">
            <v>0</v>
          </cell>
          <cell r="D373">
            <v>202206072172347</v>
          </cell>
          <cell r="E373" t="str">
            <v>ONEPAY|MC|829O9C0M2WV4|010120000617975001|Lao Thongkeo Leasing Company Limited|016120001921978001| 19:16:25</v>
          </cell>
          <cell r="F373">
            <v>0</v>
          </cell>
          <cell r="G373">
            <v>50000</v>
          </cell>
          <cell r="H373">
            <v>1960661180.4899998</v>
          </cell>
        </row>
        <row r="374">
          <cell r="B374">
            <v>44719</v>
          </cell>
          <cell r="C374">
            <v>0</v>
          </cell>
          <cell r="D374">
            <v>202206072599544</v>
          </cell>
          <cell r="E374" t="str">
            <v>TRANSFER|FT|150120001492719001|BCELONE|010120000617975001|40|19:21:28 19:21:28</v>
          </cell>
          <cell r="F374">
            <v>0</v>
          </cell>
          <cell r="G374">
            <v>145000</v>
          </cell>
          <cell r="H374">
            <v>1960806180.4899998</v>
          </cell>
        </row>
        <row r="375">
          <cell r="B375">
            <v>44719</v>
          </cell>
          <cell r="C375">
            <v>0</v>
          </cell>
          <cell r="D375">
            <v>202206071457994</v>
          </cell>
          <cell r="E375" t="str">
            <v>ONEPAY|MC|VY61XPIK2OXV|010120000617975001|Lao Thongkeo Leasing Company Limited|0961206008600| 19:23:43</v>
          </cell>
          <cell r="F375">
            <v>0</v>
          </cell>
          <cell r="G375">
            <v>150000</v>
          </cell>
          <cell r="H375">
            <v>1960956180.4899998</v>
          </cell>
        </row>
        <row r="376">
          <cell r="B376">
            <v>44719</v>
          </cell>
          <cell r="C376">
            <v>0</v>
          </cell>
          <cell r="D376">
            <v>202206071964891</v>
          </cell>
          <cell r="E376" t="str">
            <v>TRANSFER|FT|010120001346659001|BCELONE|010120000617975001|ທ້າວສຸວັນຄຳ3137|19:30:31 19:30:31</v>
          </cell>
          <cell r="F376">
            <v>0</v>
          </cell>
          <cell r="G376">
            <v>364000</v>
          </cell>
          <cell r="H376">
            <v>1961320180.4899998</v>
          </cell>
        </row>
        <row r="377">
          <cell r="B377">
            <v>44719</v>
          </cell>
          <cell r="C377">
            <v>0</v>
          </cell>
          <cell r="D377">
            <v>202206072287460</v>
          </cell>
          <cell r="E377" t="str">
            <v>TRANSFER|FT|016120001870499001|BCELONE|010120000617975001|ນາງຈັນສຸກຳຊຍະສານ|19:39:51 19:39:51</v>
          </cell>
          <cell r="F377">
            <v>0</v>
          </cell>
          <cell r="G377">
            <v>220000</v>
          </cell>
          <cell r="H377">
            <v>1961540180.4899998</v>
          </cell>
        </row>
        <row r="378">
          <cell r="B378">
            <v>44719</v>
          </cell>
          <cell r="C378">
            <v>0</v>
          </cell>
          <cell r="D378">
            <v>202206072038871</v>
          </cell>
          <cell r="E378" t="str">
            <v>ONEPAY|MC|XYGEO5TGIZP9|010120000617975001|Lao Thongkeo Leasing Company Limited|092120001914408001| 19:44:24</v>
          </cell>
          <cell r="F378">
            <v>0</v>
          </cell>
          <cell r="G378">
            <v>145000</v>
          </cell>
          <cell r="H378">
            <v>1961685180.4899998</v>
          </cell>
        </row>
        <row r="379">
          <cell r="B379">
            <v>44719</v>
          </cell>
          <cell r="C379">
            <v>0</v>
          </cell>
          <cell r="D379">
            <v>202206072117457</v>
          </cell>
          <cell r="E379" t="str">
            <v>TRANSFER|FT|161120001940433001|BCELONE|010120000617975001|ທີ7|19:52:07 19:52:07</v>
          </cell>
          <cell r="F379">
            <v>0</v>
          </cell>
          <cell r="G379">
            <v>218000</v>
          </cell>
          <cell r="H379">
            <v>1961903180.4899998</v>
          </cell>
        </row>
        <row r="380">
          <cell r="B380">
            <v>44719</v>
          </cell>
          <cell r="C380">
            <v>0</v>
          </cell>
          <cell r="D380">
            <v>202206072734092</v>
          </cell>
          <cell r="E380" t="str">
            <v>ONEPAY|MC|F4TGOFT7NBKC|010120000617975001|Lao Thongkeo Leasing Company Limited|162120001350672001| 19:56:14</v>
          </cell>
          <cell r="F380">
            <v>0</v>
          </cell>
          <cell r="G380">
            <v>218000</v>
          </cell>
          <cell r="H380">
            <v>1962121180.4899998</v>
          </cell>
        </row>
        <row r="381">
          <cell r="B381">
            <v>44719</v>
          </cell>
          <cell r="C381">
            <v>0</v>
          </cell>
          <cell r="D381">
            <v>202206072799006</v>
          </cell>
          <cell r="E381" t="str">
            <v>TRANSFER|FT|010120000358327001|BCELONE|010120000617975001|AAຄ່າງວດນ.ວິໄລລັກຈິດຕະພົງ|20:05:23 20:05:23</v>
          </cell>
          <cell r="F381">
            <v>0</v>
          </cell>
          <cell r="G381">
            <v>90900</v>
          </cell>
          <cell r="H381">
            <v>1962212080.4899998</v>
          </cell>
        </row>
        <row r="382">
          <cell r="B382">
            <v>44719</v>
          </cell>
          <cell r="C382">
            <v>0</v>
          </cell>
          <cell r="D382">
            <v>202206071967753</v>
          </cell>
          <cell r="E382" t="str">
            <v>ONEPAY|MC|RMHMZCMGO3QA|010120000617975001|Lao Thongkeo Leasing Company Limited|096120000510089001| 20:12:26</v>
          </cell>
          <cell r="F382">
            <v>0</v>
          </cell>
          <cell r="G382">
            <v>110000</v>
          </cell>
          <cell r="H382">
            <v>1962322080.4899998</v>
          </cell>
        </row>
        <row r="383">
          <cell r="B383">
            <v>44719</v>
          </cell>
          <cell r="C383">
            <v>0</v>
          </cell>
          <cell r="D383">
            <v>202206072692267</v>
          </cell>
          <cell r="E383" t="str">
            <v>TRANSFER|FT|0101203564303|BCELONE|010120000617975001|ນາງ​ມະນີ​ວັນ|20:17:40 20:17:40</v>
          </cell>
          <cell r="F383">
            <v>0</v>
          </cell>
          <cell r="G383">
            <v>109000</v>
          </cell>
          <cell r="H383">
            <v>1962431080.4899998</v>
          </cell>
        </row>
        <row r="384">
          <cell r="B384">
            <v>44720</v>
          </cell>
          <cell r="C384">
            <v>44719</v>
          </cell>
          <cell r="D384">
            <v>20220608562032</v>
          </cell>
          <cell r="E384" t="str">
            <v>ONEPAY|MC|6R0GMTEU4JZE|010120000617975001|Lao Thongkeo Leasing Company Limited|093120000383111001| 20:47:44</v>
          </cell>
          <cell r="F384">
            <v>0</v>
          </cell>
          <cell r="G384">
            <v>55000</v>
          </cell>
          <cell r="H384">
            <v>1962486080.4899998</v>
          </cell>
        </row>
        <row r="385">
          <cell r="B385">
            <v>44720</v>
          </cell>
          <cell r="C385">
            <v>44719</v>
          </cell>
          <cell r="D385">
            <v>20220608170051</v>
          </cell>
          <cell r="E385" t="str">
            <v>ONEPAY|MC|PZU7HJ52DFPT|010120000617975001|Lao Thongkeo Leasing Company Limited|163120001785756001| 20:59:58</v>
          </cell>
          <cell r="F385">
            <v>0</v>
          </cell>
          <cell r="G385">
            <v>181000</v>
          </cell>
          <cell r="H385">
            <v>1962667080.4899998</v>
          </cell>
        </row>
        <row r="386">
          <cell r="B386">
            <v>44720</v>
          </cell>
          <cell r="C386">
            <v>0</v>
          </cell>
          <cell r="D386">
            <v>20220608132081</v>
          </cell>
          <cell r="E386" t="str">
            <v>TRANSFER|FT|092120000086021001|BCELONE|010120000617975001|ເງິນAAA|21:15:35 21:15:35</v>
          </cell>
          <cell r="F386">
            <v>0</v>
          </cell>
          <cell r="G386">
            <v>290000</v>
          </cell>
          <cell r="H386">
            <v>1962957080.4899998</v>
          </cell>
        </row>
        <row r="387">
          <cell r="B387">
            <v>44720</v>
          </cell>
          <cell r="C387">
            <v>44719</v>
          </cell>
          <cell r="D387">
            <v>20220608580098</v>
          </cell>
          <cell r="E387" t="str">
            <v>TRANSFER|FT|103120001603385001|BCELONE|010120000617975001|ໂອນ|21:20:18 21:20:18</v>
          </cell>
          <cell r="F387">
            <v>0</v>
          </cell>
          <cell r="G387">
            <v>91000</v>
          </cell>
          <cell r="H387">
            <v>1963048080.4899998</v>
          </cell>
        </row>
        <row r="388">
          <cell r="B388">
            <v>44720</v>
          </cell>
          <cell r="C388">
            <v>0</v>
          </cell>
          <cell r="D388">
            <v>20220608560114</v>
          </cell>
          <cell r="E388" t="str">
            <v>TRANSFER|FT|020120001220453001|BCELONE|010120000617975001|ພາຄິນ ຕັນຂຸນທະວົງ|21:28:25 21:28:25</v>
          </cell>
          <cell r="F388">
            <v>0</v>
          </cell>
          <cell r="G388">
            <v>253400</v>
          </cell>
          <cell r="H388">
            <v>1963301480.4899998</v>
          </cell>
        </row>
        <row r="389">
          <cell r="B389">
            <v>44720</v>
          </cell>
          <cell r="C389">
            <v>44719</v>
          </cell>
          <cell r="D389">
            <v>20220608562092</v>
          </cell>
          <cell r="E389" t="str">
            <v>ONEPAY|MC|9XQR5UX7F2H2|010120000617975001|Lao Thongkeo Leasing Company Limited|010120000610885001| 22:18:42</v>
          </cell>
          <cell r="F389">
            <v>0</v>
          </cell>
          <cell r="G389">
            <v>381000</v>
          </cell>
          <cell r="H389">
            <v>1963682480.4899998</v>
          </cell>
        </row>
        <row r="390">
          <cell r="B390">
            <v>44720</v>
          </cell>
          <cell r="C390">
            <v>44719</v>
          </cell>
          <cell r="D390">
            <v>20220608832345</v>
          </cell>
          <cell r="E390" t="str">
            <v>TRANSFER|FT|010120001313249001|BCELONE|010120000617975001|ມີນາໄຊ|22:35:05 22:35:06</v>
          </cell>
          <cell r="F390">
            <v>0</v>
          </cell>
          <cell r="G390">
            <v>254000</v>
          </cell>
          <cell r="H390">
            <v>1963936480.4899998</v>
          </cell>
        </row>
        <row r="391">
          <cell r="B391">
            <v>44720</v>
          </cell>
          <cell r="C391">
            <v>44719</v>
          </cell>
          <cell r="D391">
            <v>20220608194220</v>
          </cell>
          <cell r="E391" t="str">
            <v>TRANSFER|FT|160120000917639001|BCELONE|010120000617975001|3|22:39:26 22:39:26</v>
          </cell>
          <cell r="F391">
            <v>0</v>
          </cell>
          <cell r="G391">
            <v>162900</v>
          </cell>
          <cell r="H391">
            <v>1964099380.4899998</v>
          </cell>
        </row>
        <row r="392">
          <cell r="B392">
            <v>44720</v>
          </cell>
          <cell r="C392">
            <v>44719</v>
          </cell>
          <cell r="D392">
            <v>20220608792791</v>
          </cell>
          <cell r="E392" t="str">
            <v>ONEPAY|MC|UFCAIZ7X32WA|010120000617975001|Lao Thongkeo Leasing Company Limited|010120000615362001| 22:51:06</v>
          </cell>
          <cell r="F392">
            <v>0</v>
          </cell>
          <cell r="G392">
            <v>109500</v>
          </cell>
          <cell r="H392">
            <v>1964208880.4899998</v>
          </cell>
        </row>
        <row r="393">
          <cell r="B393">
            <v>44720</v>
          </cell>
          <cell r="C393">
            <v>44719</v>
          </cell>
          <cell r="D393">
            <v>20220608738137</v>
          </cell>
          <cell r="E393" t="str">
            <v>TRANSFER|FT|095120001685902001|BCELONE|010120000617975001|AAA000789-ນາງບຸນເລື່ອນ ງວດ24|23:04:26 23:04:26</v>
          </cell>
          <cell r="F393">
            <v>0</v>
          </cell>
          <cell r="G393">
            <v>362000</v>
          </cell>
          <cell r="H393">
            <v>1964570880.4899998</v>
          </cell>
        </row>
        <row r="394">
          <cell r="B394">
            <v>44720</v>
          </cell>
          <cell r="C394">
            <v>44719</v>
          </cell>
          <cell r="D394">
            <v>20220608170141</v>
          </cell>
          <cell r="E394" t="str">
            <v>ONEPAY|MC|K3WOJHDGAI5I|010120000617975001|Lao Thongkeo Leasing Company Limited|162120001823318001| 23:05:59</v>
          </cell>
          <cell r="F394">
            <v>0</v>
          </cell>
          <cell r="G394">
            <v>160000</v>
          </cell>
          <cell r="H394">
            <v>1964730880.4899998</v>
          </cell>
        </row>
        <row r="395">
          <cell r="B395">
            <v>44720</v>
          </cell>
          <cell r="C395">
            <v>44719</v>
          </cell>
          <cell r="D395">
            <v>20220608132248</v>
          </cell>
          <cell r="E395" t="str">
            <v>TRANSFER|FT|010120000258595001|BCELONE|010120000617975001|ນ ຂັນທອງ ຈ່າຍ|23:08:57 23:08:57</v>
          </cell>
          <cell r="F395">
            <v>0</v>
          </cell>
          <cell r="G395">
            <v>180000</v>
          </cell>
          <cell r="H395">
            <v>1964910880.4899998</v>
          </cell>
        </row>
        <row r="396">
          <cell r="B396">
            <v>44720</v>
          </cell>
          <cell r="C396">
            <v>44719</v>
          </cell>
          <cell r="D396">
            <v>20220608144196</v>
          </cell>
          <cell r="E396" t="str">
            <v>TRANSFER|FT|010120000258595001|BCELONE|010120000617975001|ນ ຂັນທອງ ຈ່າຍເຕີມ|23:10:13 23:10:13</v>
          </cell>
          <cell r="F396">
            <v>0</v>
          </cell>
          <cell r="G396">
            <v>1000</v>
          </cell>
          <cell r="H396">
            <v>1964911880.4899998</v>
          </cell>
        </row>
        <row r="397">
          <cell r="B397">
            <v>44720</v>
          </cell>
          <cell r="C397">
            <v>0</v>
          </cell>
          <cell r="D397">
            <v>202206081290296</v>
          </cell>
          <cell r="E397" t="str">
            <v>TRANSFER|FT|164120001398555001|BCELONE|010120000617975001|ນ ທິບພະສອນ|09:33:27 09:33:27</v>
          </cell>
          <cell r="F397">
            <v>0</v>
          </cell>
          <cell r="G397">
            <v>72000</v>
          </cell>
          <cell r="H397">
            <v>1964983880.4899998</v>
          </cell>
        </row>
        <row r="398">
          <cell r="B398">
            <v>44720</v>
          </cell>
          <cell r="C398">
            <v>0</v>
          </cell>
          <cell r="D398">
            <v>202206081322037</v>
          </cell>
          <cell r="E398" t="str">
            <v>TRANSFER|FT|160120001482048001|BCELONE|010120000617975001|.|09:33:53 09:33:53</v>
          </cell>
          <cell r="F398">
            <v>0</v>
          </cell>
          <cell r="G398">
            <v>190000</v>
          </cell>
          <cell r="H398">
            <v>1965173880.4899998</v>
          </cell>
        </row>
        <row r="399">
          <cell r="B399">
            <v>44720</v>
          </cell>
          <cell r="C399">
            <v>0</v>
          </cell>
          <cell r="D399">
            <v>20220608836659</v>
          </cell>
          <cell r="E399" t="str">
            <v>TRANSFER|FT|164120001398555001|BCELONE|010120000617975001|ນ ໄກ່ມະນີ|09:34:15 09:34:15</v>
          </cell>
          <cell r="F399">
            <v>0</v>
          </cell>
          <cell r="G399">
            <v>73000</v>
          </cell>
          <cell r="H399">
            <v>1965246880.4899998</v>
          </cell>
        </row>
        <row r="400">
          <cell r="B400">
            <v>44720</v>
          </cell>
          <cell r="C400">
            <v>0</v>
          </cell>
          <cell r="D400">
            <v>202206081328087</v>
          </cell>
          <cell r="E400" t="str">
            <v>ONEPAY|MC|02HLH5I9OKNE|010120000617975001|Lao Thongkeo Leasing Company Limited|010120000020035001| 09:50:58</v>
          </cell>
          <cell r="F400">
            <v>0</v>
          </cell>
          <cell r="G400">
            <v>300000</v>
          </cell>
          <cell r="H400">
            <v>1965546880.4899998</v>
          </cell>
        </row>
        <row r="401">
          <cell r="B401">
            <v>44720</v>
          </cell>
          <cell r="C401">
            <v>0</v>
          </cell>
          <cell r="D401">
            <v>202206081362351</v>
          </cell>
          <cell r="E401" t="str">
            <v>TRANSFER|FT|222120001832347001|BCELONE|010120000617975001|ສົມສີ1305|10:58:49 10:58:49</v>
          </cell>
          <cell r="F401">
            <v>0</v>
          </cell>
          <cell r="G401">
            <v>105000</v>
          </cell>
          <cell r="H401">
            <v>1965651880.4899998</v>
          </cell>
        </row>
        <row r="402">
          <cell r="B402">
            <v>44720</v>
          </cell>
          <cell r="C402">
            <v>0</v>
          </cell>
          <cell r="D402">
            <v>202206081563089</v>
          </cell>
          <cell r="E402" t="str">
            <v>ONEPAY|MC|KZ8ZXNQQV31E|010120000617975001|Lao Thongkeo Leasing Company Limited|092120001766733001| 11:41:21</v>
          </cell>
          <cell r="F402">
            <v>0</v>
          </cell>
          <cell r="G402">
            <v>55000</v>
          </cell>
          <cell r="H402">
            <v>1965706880.4899998</v>
          </cell>
        </row>
        <row r="403">
          <cell r="B403">
            <v>44720</v>
          </cell>
          <cell r="C403">
            <v>0</v>
          </cell>
          <cell r="D403">
            <v>202206081639071</v>
          </cell>
          <cell r="E403" t="str">
            <v>ONEPAY|MC|EAV5IEGAFZMX|010120000617975001|Lao Thongkeo Leasing Company Limited|010120000893397001| 12:35:54</v>
          </cell>
          <cell r="F403">
            <v>0</v>
          </cell>
          <cell r="G403">
            <v>50000</v>
          </cell>
          <cell r="H403">
            <v>1965756880.4899998</v>
          </cell>
        </row>
        <row r="404">
          <cell r="B404">
            <v>44720</v>
          </cell>
          <cell r="C404">
            <v>0</v>
          </cell>
          <cell r="D404">
            <v>202206081321696</v>
          </cell>
          <cell r="E404" t="str">
            <v>TRANSFER|FT|018120000090042001|BCELONE|010120000617975001|ເງີນມື້|13:22:06 13:22:06</v>
          </cell>
          <cell r="F404">
            <v>0</v>
          </cell>
          <cell r="G404">
            <v>50000</v>
          </cell>
          <cell r="H404">
            <v>1965806880.4899998</v>
          </cell>
        </row>
        <row r="405">
          <cell r="B405">
            <v>44720</v>
          </cell>
          <cell r="C405">
            <v>0</v>
          </cell>
          <cell r="D405">
            <v>202206081469656</v>
          </cell>
          <cell r="E405" t="str">
            <v>ONEPAY|MC|YEKVW8TM30ZA|010120000617975001|Lao Thongkeo Leasing Company Limited|0971210736981| 13:30:16</v>
          </cell>
          <cell r="F405">
            <v>0</v>
          </cell>
          <cell r="G405">
            <v>221000</v>
          </cell>
          <cell r="H405">
            <v>1966027880.4899998</v>
          </cell>
        </row>
        <row r="406">
          <cell r="B406">
            <v>44720</v>
          </cell>
          <cell r="C406">
            <v>0</v>
          </cell>
          <cell r="D406">
            <v>202206081695860</v>
          </cell>
          <cell r="E406" t="str">
            <v>ONEPAY|MC|K236DL9D372B|010120000617975001|Lao Thongkeo Leasing Company Limited|0951204157653| 14:02:15</v>
          </cell>
          <cell r="F406">
            <v>0</v>
          </cell>
          <cell r="G406">
            <v>200000</v>
          </cell>
          <cell r="H406">
            <v>1966227880.4899998</v>
          </cell>
        </row>
        <row r="407">
          <cell r="B407">
            <v>44720</v>
          </cell>
          <cell r="C407">
            <v>0</v>
          </cell>
          <cell r="D407">
            <v>202206081792417</v>
          </cell>
          <cell r="E407" t="str">
            <v>ONEPAY|MC|Q6O2PZ6QSUR8|010120000617975001|Lao Thongkeo Leasing Company Limited|0951204157653| 14:06:52</v>
          </cell>
          <cell r="F407">
            <v>0</v>
          </cell>
          <cell r="G407">
            <v>20000</v>
          </cell>
          <cell r="H407">
            <v>1966247880.4899998</v>
          </cell>
        </row>
        <row r="408">
          <cell r="B408">
            <v>44720</v>
          </cell>
          <cell r="C408">
            <v>0</v>
          </cell>
          <cell r="D408">
            <v>202206081270849</v>
          </cell>
          <cell r="E408" t="str">
            <v>TRANSFER|FT|010120001346659001|BCELONE|010120000617975001|ທ້າວສຸວັນຄຳ3137|14:10:41 14:10:41</v>
          </cell>
          <cell r="F408">
            <v>0</v>
          </cell>
          <cell r="G408">
            <v>368000</v>
          </cell>
          <cell r="H408">
            <v>1966615880.4899998</v>
          </cell>
        </row>
        <row r="409">
          <cell r="B409">
            <v>44720</v>
          </cell>
          <cell r="C409">
            <v>0</v>
          </cell>
          <cell r="D409">
            <v>202206081873006</v>
          </cell>
          <cell r="E409" t="str">
            <v>TRANSFER|FT|092120001301337001|BCELONE|010120000617975001|ຄ້າຫວຍ|14:20:16 14:20:16</v>
          </cell>
          <cell r="F409">
            <v>0</v>
          </cell>
          <cell r="G409">
            <v>589000</v>
          </cell>
          <cell r="H409">
            <v>1967204880.4899998</v>
          </cell>
        </row>
        <row r="410">
          <cell r="B410">
            <v>44720</v>
          </cell>
          <cell r="C410">
            <v>0</v>
          </cell>
          <cell r="D410">
            <v>202206081774329</v>
          </cell>
          <cell r="E410" t="str">
            <v>ONEPAY|MC|YRE56HEG1MHW|010120000617975001|Lao Thongkeo Leasing Company Limited|096120001255048001| 14:20:44</v>
          </cell>
          <cell r="F410">
            <v>0</v>
          </cell>
          <cell r="G410">
            <v>251000</v>
          </cell>
          <cell r="H410">
            <v>1967455880.4899998</v>
          </cell>
        </row>
        <row r="411">
          <cell r="B411">
            <v>44720</v>
          </cell>
          <cell r="C411">
            <v>0</v>
          </cell>
          <cell r="D411">
            <v>202206081475259</v>
          </cell>
          <cell r="E411" t="str">
            <v>ONEPAY|MC|SSLLKDAUHB5Y|010120000617975001|Lao Thongkeo Leasing Company Limited|014120001961514001| 14:21:47</v>
          </cell>
          <cell r="F411">
            <v>0</v>
          </cell>
          <cell r="G411">
            <v>184000</v>
          </cell>
          <cell r="H411">
            <v>1967639880.4899998</v>
          </cell>
        </row>
        <row r="412">
          <cell r="B412">
            <v>44720</v>
          </cell>
          <cell r="C412">
            <v>0</v>
          </cell>
          <cell r="D412">
            <v>20220608724497</v>
          </cell>
          <cell r="E412" t="str">
            <v>ONEPAY|MC|H0EYXBYFI4JR|010120000617975001|Lao Thongkeo Leasing Company Limited|010120001156807001| 14:34:24</v>
          </cell>
          <cell r="F412">
            <v>0</v>
          </cell>
          <cell r="G412">
            <v>184000</v>
          </cell>
          <cell r="H412">
            <v>1967823880.4899998</v>
          </cell>
        </row>
        <row r="413">
          <cell r="B413">
            <v>44720</v>
          </cell>
          <cell r="C413">
            <v>0</v>
          </cell>
          <cell r="D413">
            <v>20220608338734</v>
          </cell>
          <cell r="E413" t="str">
            <v>TRANSFER|FT|0921205698307|BCELONE|010120000617975001|ອ|14:35:35 14:35:35</v>
          </cell>
          <cell r="F413">
            <v>0</v>
          </cell>
          <cell r="G413">
            <v>20000</v>
          </cell>
          <cell r="H413">
            <v>1967843880.4899998</v>
          </cell>
        </row>
        <row r="414">
          <cell r="B414">
            <v>44720</v>
          </cell>
          <cell r="C414">
            <v>0</v>
          </cell>
          <cell r="D414">
            <v>202206081927014</v>
          </cell>
          <cell r="E414" t="str">
            <v>TRANSFER|FT|0921205698307|BCELONE|010120000617975001|ອ|14:39:10 14:39:10</v>
          </cell>
          <cell r="F414">
            <v>0</v>
          </cell>
          <cell r="G414">
            <v>91000</v>
          </cell>
          <cell r="H414">
            <v>1967934880.4899998</v>
          </cell>
        </row>
        <row r="415">
          <cell r="B415">
            <v>44720</v>
          </cell>
          <cell r="C415">
            <v>0</v>
          </cell>
          <cell r="D415">
            <v>202206081542848</v>
          </cell>
          <cell r="E415" t="str">
            <v>TRANSFER|FT|010120000176636001|BCELONE|010120000617975001|2|15:38:35 15:38:35</v>
          </cell>
          <cell r="F415">
            <v>0</v>
          </cell>
          <cell r="G415">
            <v>326000</v>
          </cell>
          <cell r="H415">
            <v>1968260880.4899998</v>
          </cell>
        </row>
        <row r="416">
          <cell r="B416">
            <v>44720</v>
          </cell>
          <cell r="C416">
            <v>0</v>
          </cell>
          <cell r="D416">
            <v>202206081842306</v>
          </cell>
          <cell r="E416" t="str">
            <v>ONEPAY|MC|8BWN831HD7WD|010120000617975001|Lao Thongkeo Leasing Company Limited|0931208865976| 15:40:30</v>
          </cell>
          <cell r="F416">
            <v>0</v>
          </cell>
          <cell r="G416">
            <v>111000</v>
          </cell>
          <cell r="H416">
            <v>1968371880.4899998</v>
          </cell>
        </row>
        <row r="417">
          <cell r="B417">
            <v>44720</v>
          </cell>
          <cell r="C417">
            <v>0</v>
          </cell>
          <cell r="D417">
            <v>202206082005283</v>
          </cell>
          <cell r="E417" t="str">
            <v>TRANSFER|FT|010120001170750001|BCELONE|010120000617975001|ເຄື່ອງ|15:46:33 15:46:33</v>
          </cell>
          <cell r="F417">
            <v>0</v>
          </cell>
          <cell r="G417">
            <v>184000</v>
          </cell>
          <cell r="H417">
            <v>1968555880.4899998</v>
          </cell>
        </row>
        <row r="418">
          <cell r="B418">
            <v>44720</v>
          </cell>
          <cell r="C418">
            <v>0</v>
          </cell>
          <cell r="D418">
            <v>202206082040506</v>
          </cell>
          <cell r="E418" t="str">
            <v>ONEPAY|MC|35U78HSY4W9V|010120000617975001|Lao Thongkeo Leasing Company Limited|0991203515506| 15:52:08</v>
          </cell>
          <cell r="F418">
            <v>0</v>
          </cell>
          <cell r="G418">
            <v>148000</v>
          </cell>
          <cell r="H418">
            <v>1968703880.4899998</v>
          </cell>
        </row>
        <row r="419">
          <cell r="B419">
            <v>44720</v>
          </cell>
          <cell r="C419">
            <v>0</v>
          </cell>
          <cell r="D419">
            <v>202206081880268</v>
          </cell>
          <cell r="E419" t="str">
            <v>ONEPAY|MC|K64GZG4387C2|010120000617975001|Lao Thongkeo Leasing Company Limited|160120000902085001| 16:19:34</v>
          </cell>
          <cell r="F419">
            <v>0</v>
          </cell>
          <cell r="G419">
            <v>148000</v>
          </cell>
          <cell r="H419">
            <v>1968851880.4899998</v>
          </cell>
        </row>
        <row r="420">
          <cell r="B420">
            <v>44720</v>
          </cell>
          <cell r="C420">
            <v>0</v>
          </cell>
          <cell r="D420">
            <v>202206082064669</v>
          </cell>
          <cell r="E420" t="str">
            <v>ONEPAY|MC|BBKZFNUF8WFZ|010120000617975001|Lao Thongkeo Leasing Company Limited|092120001852506001| 16:21:24</v>
          </cell>
          <cell r="F420">
            <v>0</v>
          </cell>
          <cell r="G420">
            <v>111000</v>
          </cell>
          <cell r="H420">
            <v>1968962880.4899998</v>
          </cell>
        </row>
        <row r="421">
          <cell r="B421">
            <v>44720</v>
          </cell>
          <cell r="C421">
            <v>0</v>
          </cell>
          <cell r="D421">
            <v>202206081483144</v>
          </cell>
          <cell r="E421" t="str">
            <v>ONEPAY|MC|Z3W8M48SZ62N|010120000617975001|Lao Thongkeo Leasing Company Limited|103120001091220001| 16:27:31</v>
          </cell>
          <cell r="F421">
            <v>0</v>
          </cell>
          <cell r="G421">
            <v>122000</v>
          </cell>
          <cell r="H421">
            <v>1969084880.4899998</v>
          </cell>
        </row>
        <row r="422">
          <cell r="B422">
            <v>44720</v>
          </cell>
          <cell r="C422">
            <v>0</v>
          </cell>
          <cell r="D422">
            <v>202206082185048</v>
          </cell>
          <cell r="E422" t="str">
            <v>ONEPAY|MC|FQF9GN19QJFQ|010120000617975001|Lao Thongkeo Leasing Company Limited|090120001624540001| 16:39:30</v>
          </cell>
          <cell r="F422">
            <v>0</v>
          </cell>
          <cell r="G422">
            <v>111000</v>
          </cell>
          <cell r="H422">
            <v>1969195880.4899998</v>
          </cell>
        </row>
        <row r="423">
          <cell r="B423">
            <v>44720</v>
          </cell>
          <cell r="C423">
            <v>0</v>
          </cell>
          <cell r="D423">
            <v>202206082174122</v>
          </cell>
          <cell r="E423" t="str">
            <v>ONEPAY|MC|FB4219HNYBWJ|010120000617975001|Lao Thongkeo Leasing Company Limited|0921203496451| 16:40:51</v>
          </cell>
          <cell r="F423">
            <v>0</v>
          </cell>
          <cell r="G423">
            <v>75000</v>
          </cell>
          <cell r="H423">
            <v>1969270880.4899998</v>
          </cell>
        </row>
        <row r="424">
          <cell r="B424">
            <v>44720</v>
          </cell>
          <cell r="C424">
            <v>0</v>
          </cell>
          <cell r="D424">
            <v>202206082053728</v>
          </cell>
          <cell r="E424" t="str">
            <v>ONEPAY|MC|19DUTXDVALQV|010120000617975001|Lao Thongkeo Leasing Company Limited|093120001956809001| 17:00:01</v>
          </cell>
          <cell r="F424">
            <v>0</v>
          </cell>
          <cell r="G424">
            <v>110500</v>
          </cell>
          <cell r="H424">
            <v>1969562380.4899998</v>
          </cell>
        </row>
        <row r="425">
          <cell r="B425">
            <v>44720</v>
          </cell>
          <cell r="C425">
            <v>0</v>
          </cell>
          <cell r="D425">
            <v>202206081728784</v>
          </cell>
          <cell r="E425" t="str">
            <v>TRANSFER|FT|016120001870499001|BCELONE|010120000617975001|ນາງຈັນສຸກໄຊຍະສານ|17:09:54 17:09:54</v>
          </cell>
          <cell r="F425">
            <v>0</v>
          </cell>
          <cell r="G425">
            <v>221000</v>
          </cell>
          <cell r="H425">
            <v>1969783380.4899998</v>
          </cell>
        </row>
        <row r="426">
          <cell r="B426">
            <v>44720</v>
          </cell>
          <cell r="C426">
            <v>0</v>
          </cell>
          <cell r="D426">
            <v>202206081963556</v>
          </cell>
          <cell r="E426" t="str">
            <v>TRANSFER|FT|101120001984702001|BCELONE|010120000617975001|AAA001548-2ນ ບົວວອນງວດທີ34|17:27:58 17:27:58</v>
          </cell>
          <cell r="F426">
            <v>0</v>
          </cell>
          <cell r="G426">
            <v>221000</v>
          </cell>
          <cell r="H426">
            <v>1970004380.4899998</v>
          </cell>
        </row>
        <row r="427">
          <cell r="B427">
            <v>44720</v>
          </cell>
          <cell r="C427">
            <v>0</v>
          </cell>
          <cell r="D427">
            <v>202206081650599</v>
          </cell>
          <cell r="E427" t="str">
            <v>TRANSFER|FT|018120000870554001|BCELONE|010120000617975001|ທີ8|17:30:32 17:30:32</v>
          </cell>
          <cell r="F427">
            <v>0</v>
          </cell>
          <cell r="G427">
            <v>54000</v>
          </cell>
          <cell r="H427">
            <v>1970058380.4899998</v>
          </cell>
        </row>
        <row r="428">
          <cell r="B428">
            <v>44720</v>
          </cell>
          <cell r="C428">
            <v>0</v>
          </cell>
          <cell r="D428">
            <v>202206082107378</v>
          </cell>
          <cell r="E428" t="str">
            <v>TRANSFER|FT|162120001649878001|BCELONE|010120000617975001|ມຶ້|17:31:03 17:31:03</v>
          </cell>
          <cell r="F428">
            <v>0</v>
          </cell>
          <cell r="G428">
            <v>109000</v>
          </cell>
          <cell r="H428">
            <v>1970167380.4899998</v>
          </cell>
        </row>
        <row r="429">
          <cell r="B429">
            <v>44720</v>
          </cell>
          <cell r="C429">
            <v>0</v>
          </cell>
          <cell r="D429">
            <v>202206082513124</v>
          </cell>
          <cell r="E429" t="str">
            <v>TRANSFER|FT|0181208375702|BCELONE|010120000617975001|ເງິນມື້|17:44:28 17:44:28</v>
          </cell>
          <cell r="F429">
            <v>0</v>
          </cell>
          <cell r="G429">
            <v>184000</v>
          </cell>
          <cell r="H429">
            <v>1970351380.4899998</v>
          </cell>
        </row>
        <row r="430">
          <cell r="B430">
            <v>44720</v>
          </cell>
          <cell r="C430">
            <v>0</v>
          </cell>
          <cell r="D430">
            <v>202206082535025</v>
          </cell>
          <cell r="E430" t="str">
            <v>TRANSFER|FT|223120001992701001|BCELONE|010120000617975001|ທີ10-11|17:51:15 17:51:16</v>
          </cell>
          <cell r="F430">
            <v>0</v>
          </cell>
          <cell r="G430">
            <v>210000</v>
          </cell>
          <cell r="H430">
            <v>1970561380.4899998</v>
          </cell>
        </row>
        <row r="431">
          <cell r="B431">
            <v>44720</v>
          </cell>
          <cell r="C431">
            <v>0</v>
          </cell>
          <cell r="D431">
            <v>202206082536052</v>
          </cell>
          <cell r="E431" t="str">
            <v>TRANSFER|FT|096120000586780001|BCELONE|010120000617975001|ເອື້ອຍລີ່|17:56:12 17:56:12</v>
          </cell>
          <cell r="F431">
            <v>0</v>
          </cell>
          <cell r="G431">
            <v>148000</v>
          </cell>
          <cell r="H431">
            <v>1970709380.4899998</v>
          </cell>
        </row>
        <row r="432">
          <cell r="B432">
            <v>44720</v>
          </cell>
          <cell r="C432">
            <v>0</v>
          </cell>
          <cell r="D432">
            <v>202206081782528</v>
          </cell>
          <cell r="E432" t="str">
            <v>TRANSFER|FT|160120001783322001|BCELONE|010120000617975001|ສຸດສາຄອນ|17:57:06 17:57:06</v>
          </cell>
          <cell r="F432">
            <v>0</v>
          </cell>
          <cell r="G432">
            <v>114000</v>
          </cell>
          <cell r="H432">
            <v>1970823380.4899998</v>
          </cell>
        </row>
        <row r="433">
          <cell r="B433">
            <v>44720</v>
          </cell>
          <cell r="C433">
            <v>0</v>
          </cell>
          <cell r="D433">
            <v>202206082496391</v>
          </cell>
          <cell r="E433" t="str">
            <v>TRANSFER|FT|010120001267880001|BCELONE|010120000617975001|ນາງໂຊນາວອນ|18:01:55 18:01:55</v>
          </cell>
          <cell r="F433">
            <v>0</v>
          </cell>
          <cell r="G433">
            <v>150000</v>
          </cell>
          <cell r="H433">
            <v>1970973380.4899998</v>
          </cell>
        </row>
        <row r="434">
          <cell r="B434">
            <v>44720</v>
          </cell>
          <cell r="C434">
            <v>0</v>
          </cell>
          <cell r="D434">
            <v>202206081928817</v>
          </cell>
          <cell r="E434" t="str">
            <v>TRANSFER|FT|013120001421327001|BCELONE|010120000617975001|11 12|18:02:07 18:02:07</v>
          </cell>
          <cell r="F434">
            <v>0</v>
          </cell>
          <cell r="G434">
            <v>387000</v>
          </cell>
          <cell r="H434">
            <v>1971360380.4899998</v>
          </cell>
        </row>
        <row r="435">
          <cell r="B435">
            <v>44720</v>
          </cell>
          <cell r="C435">
            <v>0</v>
          </cell>
          <cell r="D435">
            <v>202206082017712</v>
          </cell>
          <cell r="E435" t="str">
            <v>TRANSFER|FT|013120001421327001|BCELONE|010120000617975001|ງວດຂອງເອຶອຍ ມະນີວອນ|18:07:56 18:07:56</v>
          </cell>
          <cell r="F435">
            <v>0</v>
          </cell>
          <cell r="G435">
            <v>148000</v>
          </cell>
          <cell r="H435">
            <v>1971508380.4899998</v>
          </cell>
        </row>
        <row r="436">
          <cell r="B436">
            <v>44720</v>
          </cell>
          <cell r="C436">
            <v>0</v>
          </cell>
          <cell r="D436">
            <v>202206082083378</v>
          </cell>
          <cell r="E436" t="str">
            <v>ONEPAY|MC|X17D6YST4D81|010120000617975001|Lao Thongkeo Leasing Company Limited|090120001736377001| 18:10:28</v>
          </cell>
          <cell r="F436">
            <v>0</v>
          </cell>
          <cell r="G436">
            <v>1100000</v>
          </cell>
          <cell r="H436">
            <v>1972608380.4899998</v>
          </cell>
        </row>
        <row r="437">
          <cell r="B437">
            <v>44720</v>
          </cell>
          <cell r="C437">
            <v>0</v>
          </cell>
          <cell r="D437">
            <v>202206082535789</v>
          </cell>
          <cell r="E437" t="str">
            <v>TRANSFER|FT|182120001626428001|BCELONE|010120000617975001|.|18:43:16 18:43:16</v>
          </cell>
          <cell r="F437">
            <v>0</v>
          </cell>
          <cell r="G437">
            <v>221000</v>
          </cell>
          <cell r="H437">
            <v>1972829380.4899998</v>
          </cell>
        </row>
        <row r="438">
          <cell r="B438">
            <v>44720</v>
          </cell>
          <cell r="C438">
            <v>0</v>
          </cell>
          <cell r="D438">
            <v>202206081751638</v>
          </cell>
          <cell r="E438" t="str">
            <v>ONEPAY|MC|YGM9942VEESO|010120000617975001|Lao Thongkeo Leasing Company Limited|2211209631520| 18:56:34</v>
          </cell>
          <cell r="F438">
            <v>0</v>
          </cell>
          <cell r="G438">
            <v>50000</v>
          </cell>
          <cell r="H438">
            <v>1972879380.4899998</v>
          </cell>
        </row>
        <row r="439">
          <cell r="B439">
            <v>44720</v>
          </cell>
          <cell r="C439">
            <v>0</v>
          </cell>
          <cell r="D439">
            <v>202206082591344</v>
          </cell>
          <cell r="E439" t="str">
            <v>ONEPAY|MC|RY2VP7KL0HTD|010120000617975001|Lao Thongkeo Leasing Company Limited|0921203645044| 18:59:03</v>
          </cell>
          <cell r="F439">
            <v>0</v>
          </cell>
          <cell r="G439">
            <v>120000</v>
          </cell>
          <cell r="H439">
            <v>1972999380.4899998</v>
          </cell>
        </row>
        <row r="440">
          <cell r="B440">
            <v>44720</v>
          </cell>
          <cell r="C440">
            <v>0</v>
          </cell>
          <cell r="D440">
            <v>202206082189951</v>
          </cell>
          <cell r="E440" t="str">
            <v>ONEPAY|MC|2RNOOAEY9I59|010120000617975001|Lao Thongkeo Leasing Company Limited|016120001921978001| 19:00:34</v>
          </cell>
          <cell r="F440">
            <v>0</v>
          </cell>
          <cell r="G440">
            <v>134000</v>
          </cell>
          <cell r="H440">
            <v>1973133380.4899998</v>
          </cell>
        </row>
        <row r="441">
          <cell r="B441">
            <v>44720</v>
          </cell>
          <cell r="C441">
            <v>0</v>
          </cell>
          <cell r="D441">
            <v>202206082505713</v>
          </cell>
          <cell r="E441" t="str">
            <v>ONEPAY|MC|HFBRD6SCP8DA|010120000617975001|Lao Thongkeo Leasing Company Limited|161120001729373001| 19:04:44</v>
          </cell>
          <cell r="F441">
            <v>0</v>
          </cell>
          <cell r="G441">
            <v>145000</v>
          </cell>
          <cell r="H441">
            <v>1973278380.4899998</v>
          </cell>
        </row>
        <row r="442">
          <cell r="B442">
            <v>44720</v>
          </cell>
          <cell r="C442">
            <v>0</v>
          </cell>
          <cell r="D442">
            <v>202206082653180</v>
          </cell>
          <cell r="E442" t="str">
            <v>ONEPAY|MC|Q50QPN7R7VUE|010120000617975001|Lao Thongkeo Leasing Company Limited|161120001729373001| 19:08:00</v>
          </cell>
          <cell r="F442">
            <v>0</v>
          </cell>
          <cell r="G442">
            <v>3000</v>
          </cell>
          <cell r="H442">
            <v>1973281380.4899998</v>
          </cell>
        </row>
        <row r="443">
          <cell r="B443">
            <v>44720</v>
          </cell>
          <cell r="C443">
            <v>0</v>
          </cell>
          <cell r="D443">
            <v>202206082696007</v>
          </cell>
          <cell r="E443" t="str">
            <v>ONEPAY|MC|DQNIHZBV7VVA|010120000617975001|Lao Thongkeo Leasing Company Limited|010120001330493001| 19:13:57</v>
          </cell>
          <cell r="F443">
            <v>0</v>
          </cell>
          <cell r="G443">
            <v>100000</v>
          </cell>
          <cell r="H443">
            <v>1973381380.4899998</v>
          </cell>
        </row>
        <row r="444">
          <cell r="B444">
            <v>44720</v>
          </cell>
          <cell r="C444">
            <v>0</v>
          </cell>
          <cell r="D444">
            <v>202206082083708</v>
          </cell>
          <cell r="E444" t="str">
            <v>TRANSFER|FT|1651204166596|BCELONE|010120000617975001|.|19:14:06 19:14:06</v>
          </cell>
          <cell r="F444">
            <v>0</v>
          </cell>
          <cell r="G444">
            <v>184000</v>
          </cell>
          <cell r="H444">
            <v>1973565380.4899998</v>
          </cell>
        </row>
        <row r="445">
          <cell r="B445">
            <v>44720</v>
          </cell>
          <cell r="C445">
            <v>0</v>
          </cell>
          <cell r="D445">
            <v>202206081956905</v>
          </cell>
          <cell r="E445" t="str">
            <v>TRANSFER|FT|090120001221987001|BCELONE|010120000617975001|ງວດ31|19:36:11 19:36:11</v>
          </cell>
          <cell r="F445">
            <v>0</v>
          </cell>
          <cell r="G445">
            <v>185000</v>
          </cell>
          <cell r="H445">
            <v>1973750380.4899998</v>
          </cell>
        </row>
        <row r="446">
          <cell r="B446">
            <v>44720</v>
          </cell>
          <cell r="C446">
            <v>0</v>
          </cell>
          <cell r="D446">
            <v>202206082538605</v>
          </cell>
          <cell r="E446" t="str">
            <v>ONEPAY|MC|Y86TO4BWVVEI|010120000617975001|Lao Thongkeo Leasing Company Limited|090120001421037001| 19:38:10</v>
          </cell>
          <cell r="F446">
            <v>0</v>
          </cell>
          <cell r="G446">
            <v>145000</v>
          </cell>
          <cell r="H446">
            <v>1973895380.4899998</v>
          </cell>
        </row>
        <row r="447">
          <cell r="B447">
            <v>44720</v>
          </cell>
          <cell r="C447">
            <v>0</v>
          </cell>
          <cell r="D447">
            <v>202206082703136</v>
          </cell>
          <cell r="E447" t="str">
            <v>ONEPAY|MC|7VWNMV0DVZXE|010120000617975001|Lao Thongkeo Leasing Company Limited|0931209497972| 19:39:52</v>
          </cell>
          <cell r="F447">
            <v>0</v>
          </cell>
          <cell r="G447">
            <v>162000</v>
          </cell>
          <cell r="H447">
            <v>1974057380.4899998</v>
          </cell>
        </row>
        <row r="448">
          <cell r="B448">
            <v>44720</v>
          </cell>
          <cell r="C448">
            <v>0</v>
          </cell>
          <cell r="D448">
            <v>202206082601396</v>
          </cell>
          <cell r="E448" t="str">
            <v>ONEPAY|MC|I3NYXV94FRWP|010120000617975001|Lao Thongkeo Leasing Company Limited|095120000192186001| 19:43:48</v>
          </cell>
          <cell r="F448">
            <v>0</v>
          </cell>
          <cell r="G448">
            <v>148000</v>
          </cell>
          <cell r="H448">
            <v>1974205380.4899998</v>
          </cell>
        </row>
        <row r="449">
          <cell r="B449">
            <v>44720</v>
          </cell>
          <cell r="C449">
            <v>0</v>
          </cell>
          <cell r="D449">
            <v>202206082529641</v>
          </cell>
          <cell r="E449" t="str">
            <v>ONEPAY|MC|404QVV2LE2WY|010120000617975001|Lao Thongkeo Leasing Company Limited|010120001164167001| 19:52:41</v>
          </cell>
          <cell r="F449">
            <v>0</v>
          </cell>
          <cell r="G449">
            <v>110500</v>
          </cell>
          <cell r="H449">
            <v>1974315880.4899998</v>
          </cell>
        </row>
        <row r="450">
          <cell r="B450">
            <v>44720</v>
          </cell>
          <cell r="C450">
            <v>0</v>
          </cell>
          <cell r="D450">
            <v>202206082796060</v>
          </cell>
          <cell r="E450" t="str">
            <v>ONEPAY|MC|DG7HCVJ23XU0|010120000617975001|Lao Thongkeo Leasing Company Limited|162120000084291001| 19:55:11</v>
          </cell>
          <cell r="F450">
            <v>0</v>
          </cell>
          <cell r="G450">
            <v>184000</v>
          </cell>
          <cell r="H450">
            <v>1974499880.4899998</v>
          </cell>
        </row>
        <row r="451">
          <cell r="B451">
            <v>44720</v>
          </cell>
          <cell r="C451">
            <v>0</v>
          </cell>
          <cell r="D451">
            <v>202206082588607</v>
          </cell>
          <cell r="E451" t="str">
            <v>TRANSFER|FT|090120001627108001|BCELONE|010120000617975001|8/6/22|19:57:56 19:57:56</v>
          </cell>
          <cell r="F451">
            <v>0</v>
          </cell>
          <cell r="G451">
            <v>181000</v>
          </cell>
          <cell r="H451">
            <v>1974680880.4899998</v>
          </cell>
        </row>
        <row r="452">
          <cell r="B452">
            <v>44720</v>
          </cell>
          <cell r="C452">
            <v>0</v>
          </cell>
          <cell r="D452">
            <v>202206082818052</v>
          </cell>
          <cell r="E452" t="str">
            <v>ONEPAY|MC|87E1YDTFZX8W|010120000617975001|Lao Thongkeo Leasing Company Limited|010120001147560001| 20:01:56</v>
          </cell>
          <cell r="F452">
            <v>0</v>
          </cell>
          <cell r="G452">
            <v>258000</v>
          </cell>
          <cell r="H452">
            <v>1974938880.4899998</v>
          </cell>
        </row>
        <row r="453">
          <cell r="B453">
            <v>44720</v>
          </cell>
          <cell r="C453">
            <v>0</v>
          </cell>
          <cell r="D453">
            <v>202206082776272</v>
          </cell>
          <cell r="E453" t="str">
            <v>ONEPAY|MC|XD3LJKALHYRK|010120000617975001|Lao Thongkeo Leasing Company Limited|010120000327298001| 20:07:13</v>
          </cell>
          <cell r="F453">
            <v>0</v>
          </cell>
          <cell r="G453">
            <v>162000</v>
          </cell>
          <cell r="H453">
            <v>1975100880.4899998</v>
          </cell>
        </row>
        <row r="454">
          <cell r="B454">
            <v>44720</v>
          </cell>
          <cell r="C454">
            <v>0</v>
          </cell>
          <cell r="D454">
            <v>202206082697922</v>
          </cell>
          <cell r="E454" t="str">
            <v>ONEPAY|MC|RO2B3K7LZNZK|010120000617975001|Lao Thongkeo Leasing Company Limited|010120000327298001| 20:09:07</v>
          </cell>
          <cell r="F454">
            <v>0</v>
          </cell>
          <cell r="G454">
            <v>237000</v>
          </cell>
          <cell r="H454">
            <v>1975337880.4899998</v>
          </cell>
        </row>
        <row r="455">
          <cell r="B455">
            <v>44720</v>
          </cell>
          <cell r="C455">
            <v>0</v>
          </cell>
          <cell r="D455">
            <v>202206082788153</v>
          </cell>
          <cell r="E455" t="str">
            <v>ONEPAY|MC|VSX3KIT0OAQK|010120000617975001|Lao Thongkeo Leasing Company Limited|162120001350672001| 20:12:52</v>
          </cell>
          <cell r="F455">
            <v>0</v>
          </cell>
          <cell r="G455">
            <v>111000</v>
          </cell>
          <cell r="H455">
            <v>1975448880.4899998</v>
          </cell>
        </row>
        <row r="456">
          <cell r="B456">
            <v>44720</v>
          </cell>
          <cell r="C456">
            <v>0</v>
          </cell>
          <cell r="D456">
            <v>202206082818089</v>
          </cell>
          <cell r="E456" t="str">
            <v>ONEPAY|MC|CMLBRD5U86ZS|010120000617975001|Lao Thongkeo Leasing Company Limited|092120000230206001| 20:12:59</v>
          </cell>
          <cell r="F456">
            <v>0</v>
          </cell>
          <cell r="G456">
            <v>148000</v>
          </cell>
          <cell r="H456">
            <v>1975596880.4899998</v>
          </cell>
        </row>
        <row r="457">
          <cell r="B457">
            <v>44720</v>
          </cell>
          <cell r="C457">
            <v>0</v>
          </cell>
          <cell r="D457">
            <v>202206082773306</v>
          </cell>
          <cell r="E457" t="str">
            <v>ONEPAY|MC|2BNCOVW2QG8C|010120000617975001|Lao Thongkeo Leasing Company Limited|161120001681960001| 20:15:38</v>
          </cell>
          <cell r="F457">
            <v>0</v>
          </cell>
          <cell r="G457">
            <v>111000</v>
          </cell>
          <cell r="H457">
            <v>1975707880.4899998</v>
          </cell>
        </row>
        <row r="458">
          <cell r="B458">
            <v>44720</v>
          </cell>
          <cell r="C458">
            <v>0</v>
          </cell>
          <cell r="D458">
            <v>202206082655808</v>
          </cell>
          <cell r="E458" t="str">
            <v>TRANSFER|FT|010120000358327001|BCELONE|010120000617975001|AAຄ່າງວດນ.ອຳມາລາຈິດຕະພົງ|20:20:59 20:20:59</v>
          </cell>
          <cell r="F458">
            <v>0</v>
          </cell>
          <cell r="G458">
            <v>147200</v>
          </cell>
          <cell r="H458">
            <v>1975855080.4899998</v>
          </cell>
        </row>
        <row r="459">
          <cell r="B459">
            <v>44721</v>
          </cell>
          <cell r="C459">
            <v>44720</v>
          </cell>
          <cell r="D459">
            <v>20220609290018</v>
          </cell>
          <cell r="E459" t="str">
            <v>ONEPAY|MC|IT9QTWJHON7I|010120000617975001|Lao Thongkeo Leasing Company Limited|099120001489512001| 20:45:53</v>
          </cell>
          <cell r="F459">
            <v>0</v>
          </cell>
          <cell r="G459">
            <v>184000</v>
          </cell>
          <cell r="H459">
            <v>1976039080.4899998</v>
          </cell>
        </row>
        <row r="460">
          <cell r="B460">
            <v>44721</v>
          </cell>
          <cell r="C460">
            <v>0</v>
          </cell>
          <cell r="D460">
            <v>20220609442098</v>
          </cell>
          <cell r="E460" t="str">
            <v>TRANSFER|FT|164120001258503001|BCELONE|010120000617975001|ນ ວຽງສີ|21:12:57 21:12:57</v>
          </cell>
          <cell r="F460">
            <v>0</v>
          </cell>
          <cell r="G460">
            <v>111000</v>
          </cell>
          <cell r="H460">
            <v>1976150080.4899998</v>
          </cell>
        </row>
        <row r="461">
          <cell r="B461">
            <v>44721</v>
          </cell>
          <cell r="C461">
            <v>44720</v>
          </cell>
          <cell r="D461">
            <v>20220609286145</v>
          </cell>
          <cell r="E461" t="str">
            <v>ONEPAY|MC|40S6BD4B12FX|010120000617975001|Lao Thongkeo Leasing Company Limited|160120001410239001| 21:32:03</v>
          </cell>
          <cell r="F461">
            <v>0</v>
          </cell>
          <cell r="G461">
            <v>221000</v>
          </cell>
          <cell r="H461">
            <v>1976371080.4899998</v>
          </cell>
        </row>
        <row r="462">
          <cell r="B462">
            <v>44721</v>
          </cell>
          <cell r="C462">
            <v>44720</v>
          </cell>
          <cell r="D462">
            <v>20220609250152</v>
          </cell>
          <cell r="E462" t="str">
            <v>TRANSFER|FT|161120000601929001|BCELONE|010120000617975001|o|21:34:17 21:34:17</v>
          </cell>
          <cell r="F462">
            <v>0</v>
          </cell>
          <cell r="G462">
            <v>148000</v>
          </cell>
          <cell r="H462">
            <v>1976519080.4899998</v>
          </cell>
        </row>
        <row r="463">
          <cell r="B463">
            <v>44721</v>
          </cell>
          <cell r="C463">
            <v>0</v>
          </cell>
          <cell r="D463">
            <v>20220609742077</v>
          </cell>
          <cell r="E463" t="str">
            <v>ONEPAY|MC|VBSFHVDI7K97|010120000617975001|Lao Thongkeo Leasing Company Limited|163120001785756001| 21:35:16</v>
          </cell>
          <cell r="F463">
            <v>0</v>
          </cell>
          <cell r="G463">
            <v>184000</v>
          </cell>
          <cell r="H463">
            <v>1976703080.4899998</v>
          </cell>
        </row>
        <row r="464">
          <cell r="B464">
            <v>44721</v>
          </cell>
          <cell r="C464">
            <v>44720</v>
          </cell>
          <cell r="D464">
            <v>20220609530097</v>
          </cell>
          <cell r="E464" t="str">
            <v>ONEPAY|MC|Z8QM5O4MVFI0|010120000617975001|Lao Thongkeo Leasing Company Limited|096120000510089001| 21:39:17</v>
          </cell>
          <cell r="F464">
            <v>0</v>
          </cell>
          <cell r="G464">
            <v>150000</v>
          </cell>
          <cell r="H464">
            <v>1976853080.4899998</v>
          </cell>
        </row>
        <row r="465">
          <cell r="B465">
            <v>44721</v>
          </cell>
          <cell r="C465">
            <v>44720</v>
          </cell>
          <cell r="D465">
            <v>20220609704085</v>
          </cell>
          <cell r="E465" t="str">
            <v>ONEPAY|MC|MUXRMJO52H6F|010120000617975001|Lao Thongkeo Leasing Company Limited|1011206202001| 21:43:01</v>
          </cell>
          <cell r="F465">
            <v>0</v>
          </cell>
          <cell r="G465">
            <v>184000</v>
          </cell>
          <cell r="H465">
            <v>1977037080.4899998</v>
          </cell>
        </row>
        <row r="466">
          <cell r="B466">
            <v>44721</v>
          </cell>
          <cell r="C466">
            <v>44720</v>
          </cell>
          <cell r="D466">
            <v>20220609186121</v>
          </cell>
          <cell r="E466" t="str">
            <v>ONEPAY|MC|GOACSZHPK3HL|010120000617975001|Lao Thongkeo Leasing Company Limited|010120001615400001| 21:55:07</v>
          </cell>
          <cell r="F466">
            <v>0</v>
          </cell>
          <cell r="G466">
            <v>148000</v>
          </cell>
          <cell r="H466">
            <v>1977185080.4899998</v>
          </cell>
        </row>
        <row r="467">
          <cell r="B467">
            <v>44721</v>
          </cell>
          <cell r="C467">
            <v>44720</v>
          </cell>
          <cell r="D467">
            <v>20220609120281</v>
          </cell>
          <cell r="E467" t="str">
            <v>TRANSFER|FT|095120001685902001|BCELONE|010120000617975001|AAA000789-ນາງບຸນເລື່ອນ.ງວດ25|22:05:50 22:05:50</v>
          </cell>
          <cell r="F467">
            <v>0</v>
          </cell>
          <cell r="G467">
            <v>368000</v>
          </cell>
          <cell r="H467">
            <v>1977553080.4899998</v>
          </cell>
        </row>
        <row r="468">
          <cell r="B468">
            <v>44721</v>
          </cell>
          <cell r="C468">
            <v>0</v>
          </cell>
          <cell r="D468">
            <v>20220609760265</v>
          </cell>
          <cell r="E468" t="str">
            <v>ONEPAY|MC|4VRHFTLZ25NN|010120000617975001|Lao Thongkeo Leasing Company Limited|101120001385115001| 22:20:51</v>
          </cell>
          <cell r="F468">
            <v>0</v>
          </cell>
          <cell r="G468">
            <v>184000</v>
          </cell>
          <cell r="H468">
            <v>1977737080.4899998</v>
          </cell>
        </row>
        <row r="469">
          <cell r="B469">
            <v>44721</v>
          </cell>
          <cell r="C469">
            <v>44720</v>
          </cell>
          <cell r="D469">
            <v>20220609344097</v>
          </cell>
          <cell r="E469" t="str">
            <v>TRANSFER|FT|020120001220453001|BCELONE|010120000617975001|ພາຄິນ ຕັນຂຸນທະວົງ|22:28:07 22:28:07</v>
          </cell>
          <cell r="F469">
            <v>0</v>
          </cell>
          <cell r="G469">
            <v>257600</v>
          </cell>
          <cell r="H469">
            <v>1977994680.4899998</v>
          </cell>
        </row>
        <row r="470">
          <cell r="B470">
            <v>44721</v>
          </cell>
          <cell r="C470">
            <v>44720</v>
          </cell>
          <cell r="D470">
            <v>20220609738144</v>
          </cell>
          <cell r="E470" t="str">
            <v>TRANSFER|FT|010120000258595001|BCELONE|010120000617975001|ນ ຂັນທອງ ຈ່າຍ|22:34:24 22:34:24</v>
          </cell>
          <cell r="F470">
            <v>0</v>
          </cell>
          <cell r="G470">
            <v>184000</v>
          </cell>
          <cell r="H470">
            <v>1978178680.4899998</v>
          </cell>
        </row>
        <row r="471">
          <cell r="B471">
            <v>44721</v>
          </cell>
          <cell r="C471">
            <v>0</v>
          </cell>
          <cell r="D471">
            <v>20220609422187</v>
          </cell>
          <cell r="E471" t="str">
            <v>ONEPAY|MC|5HE2YC7I51JI|010120000617975001|Lao Thongkeo Leasing Company Limited|100120001799346001| 22:35:43</v>
          </cell>
          <cell r="F471">
            <v>0</v>
          </cell>
          <cell r="G471">
            <v>162000</v>
          </cell>
          <cell r="H471">
            <v>1978340680.4899998</v>
          </cell>
        </row>
        <row r="472">
          <cell r="B472">
            <v>44721</v>
          </cell>
          <cell r="C472">
            <v>44720</v>
          </cell>
          <cell r="D472">
            <v>20220609856125</v>
          </cell>
          <cell r="E472" t="str">
            <v>ONEPAY|MC|9M8D1GB6XY9B|010120000617975001|Lao Thongkeo Leasing Company Limited|162120001823318001| 22:48:16</v>
          </cell>
          <cell r="F472">
            <v>0</v>
          </cell>
          <cell r="G472">
            <v>162000</v>
          </cell>
          <cell r="H472">
            <v>1978502680.4899998</v>
          </cell>
        </row>
        <row r="473">
          <cell r="B473">
            <v>44721</v>
          </cell>
          <cell r="C473">
            <v>44720</v>
          </cell>
          <cell r="D473">
            <v>20220609510659</v>
          </cell>
          <cell r="E473" t="str">
            <v>ONEPAY|MC|WMQCP33GGQ2P|010120000617975001|Lao Thongkeo Leasing Company Limited|010120000615362001| 23:03:37</v>
          </cell>
          <cell r="F473">
            <v>0</v>
          </cell>
          <cell r="G473">
            <v>110400</v>
          </cell>
          <cell r="H473">
            <v>1978613080.4899998</v>
          </cell>
        </row>
        <row r="474">
          <cell r="B474">
            <v>44721</v>
          </cell>
          <cell r="C474">
            <v>0</v>
          </cell>
          <cell r="D474">
            <v>20220609904693</v>
          </cell>
          <cell r="E474" t="str">
            <v>TRANSFER|FT|1041211160906|BCELONE|010120000617975001|AAA1386ບູນຖົມ|23:25:00 23:25:00</v>
          </cell>
          <cell r="F474">
            <v>0</v>
          </cell>
          <cell r="G474">
            <v>300000</v>
          </cell>
          <cell r="H474">
            <v>1978913080.4899998</v>
          </cell>
        </row>
        <row r="475">
          <cell r="B475">
            <v>44721</v>
          </cell>
          <cell r="C475">
            <v>0</v>
          </cell>
          <cell r="D475">
            <v>20220609800192</v>
          </cell>
          <cell r="E475" t="str">
            <v>ONEPAY|MC|Q4AYY6A8L339|010120000617975001|Lao Thongkeo Leasing Company Limited|018120000895392001| 00:24:28</v>
          </cell>
          <cell r="F475">
            <v>0</v>
          </cell>
          <cell r="G475">
            <v>387000</v>
          </cell>
          <cell r="H475">
            <v>1979300080.4899998</v>
          </cell>
        </row>
        <row r="476">
          <cell r="B476">
            <v>44721</v>
          </cell>
          <cell r="C476">
            <v>0</v>
          </cell>
          <cell r="D476">
            <v>20220609662222</v>
          </cell>
          <cell r="E476" t="str">
            <v>TRANSFER|FT|162120001760082001|BCELONE|010120000617975001|ເອື້ອຍສຸກ|04:35:41 04:35:41</v>
          </cell>
          <cell r="F476">
            <v>0</v>
          </cell>
          <cell r="G476">
            <v>148000</v>
          </cell>
          <cell r="H476">
            <v>1979448080.4899998</v>
          </cell>
        </row>
        <row r="477">
          <cell r="B477">
            <v>44721</v>
          </cell>
          <cell r="C477">
            <v>0</v>
          </cell>
          <cell r="D477">
            <v>20220609294603</v>
          </cell>
          <cell r="E477" t="str">
            <v>ONEPAY|MC|9PGG27W79IKW|010120000617975001|Lao Thongkeo Leasing Company Limited|093120000383111001| 09:24:43</v>
          </cell>
          <cell r="F477">
            <v>0</v>
          </cell>
          <cell r="G477">
            <v>110000</v>
          </cell>
          <cell r="H477">
            <v>1979558080.4899998</v>
          </cell>
        </row>
        <row r="478">
          <cell r="B478">
            <v>44721</v>
          </cell>
          <cell r="C478">
            <v>0</v>
          </cell>
          <cell r="D478">
            <v>202206091404669</v>
          </cell>
          <cell r="E478" t="str">
            <v>TRANSFER|FT|150120001492719001|BCELONE|010120000617975001|41|11:32:37 11:32:37</v>
          </cell>
          <cell r="F478">
            <v>0</v>
          </cell>
          <cell r="G478">
            <v>148000</v>
          </cell>
          <cell r="H478">
            <v>1979706080.4899998</v>
          </cell>
        </row>
        <row r="479">
          <cell r="B479">
            <v>44721</v>
          </cell>
          <cell r="C479">
            <v>0</v>
          </cell>
          <cell r="D479">
            <v>202206091525323</v>
          </cell>
          <cell r="E479" t="str">
            <v>ONEPAY|MC|0G3AP8MI5EQB|010120000617975001|Lao Thongkeo Leasing Company Limited|0101211405474| 13:07:34</v>
          </cell>
          <cell r="F479">
            <v>0</v>
          </cell>
          <cell r="G479">
            <v>71000</v>
          </cell>
          <cell r="H479">
            <v>1979777080.4899998</v>
          </cell>
        </row>
        <row r="480">
          <cell r="B480">
            <v>44721</v>
          </cell>
          <cell r="C480">
            <v>0</v>
          </cell>
          <cell r="D480">
            <v>202206091606465</v>
          </cell>
          <cell r="E480" t="str">
            <v>ONEPAY|MC|01TNC9MFEB0Q|010120000617975001|Lao Thongkeo Leasing Company Limited|092120001148084001| 13:19:11</v>
          </cell>
          <cell r="F480">
            <v>0</v>
          </cell>
          <cell r="G480">
            <v>185000</v>
          </cell>
          <cell r="H480">
            <v>1979962080.4899998</v>
          </cell>
        </row>
        <row r="481">
          <cell r="B481">
            <v>44721</v>
          </cell>
          <cell r="C481">
            <v>0</v>
          </cell>
          <cell r="D481">
            <v>20220609892787</v>
          </cell>
          <cell r="E481" t="str">
            <v>TRANSFER|FT|0921205698307|BCELONE|010120000617975001|ອ|14:03:15 14:03:15</v>
          </cell>
          <cell r="F481">
            <v>0</v>
          </cell>
          <cell r="G481">
            <v>112000</v>
          </cell>
          <cell r="H481">
            <v>1980074080.4899998</v>
          </cell>
        </row>
        <row r="482">
          <cell r="B482">
            <v>44721</v>
          </cell>
          <cell r="C482">
            <v>0</v>
          </cell>
          <cell r="D482">
            <v>202206091322818</v>
          </cell>
          <cell r="E482" t="str">
            <v>ONEPAY|MC|LB953072UCIV|010120000617975001|Lao Thongkeo Leasing Company Limited|091120001832463001| 14:11:47</v>
          </cell>
          <cell r="F482">
            <v>0</v>
          </cell>
          <cell r="G482">
            <v>71000</v>
          </cell>
          <cell r="H482">
            <v>1980145080.4899998</v>
          </cell>
        </row>
        <row r="483">
          <cell r="B483">
            <v>44721</v>
          </cell>
          <cell r="C483">
            <v>0</v>
          </cell>
          <cell r="D483">
            <v>202206091658837</v>
          </cell>
          <cell r="E483" t="str">
            <v>ONEPAY|MC|2FJUR5VXLUEY|010120000617975001|Lao Thongkeo Leasing Company Limited|0921203496451| 14:29:43</v>
          </cell>
          <cell r="F483">
            <v>0</v>
          </cell>
          <cell r="G483">
            <v>75000</v>
          </cell>
          <cell r="H483">
            <v>2013920080.4899998</v>
          </cell>
        </row>
        <row r="484">
          <cell r="B484">
            <v>44721</v>
          </cell>
          <cell r="C484">
            <v>0</v>
          </cell>
          <cell r="D484">
            <v>202206091725281</v>
          </cell>
          <cell r="E484" t="str">
            <v>ONEPAY|MC|GZASY10DRPA4|010120000617975001|Lao Thongkeo Leasing Company Limited|100120001799346001| 14:55:46</v>
          </cell>
          <cell r="F484">
            <v>0</v>
          </cell>
          <cell r="G484">
            <v>162000</v>
          </cell>
          <cell r="H484">
            <v>2014082080.4899998</v>
          </cell>
        </row>
        <row r="485">
          <cell r="B485">
            <v>44721</v>
          </cell>
          <cell r="C485">
            <v>0</v>
          </cell>
          <cell r="D485">
            <v>202206091958188</v>
          </cell>
          <cell r="E485" t="str">
            <v>ONEPAY|MC|OA8QACPI1B4R|010120000617975001|Lao Thongkeo Leasing Company Limited|012120001543071001| 15:27:57</v>
          </cell>
          <cell r="F485">
            <v>0</v>
          </cell>
          <cell r="G485">
            <v>185000</v>
          </cell>
          <cell r="H485">
            <v>2014267080.4899998</v>
          </cell>
        </row>
        <row r="486">
          <cell r="B486">
            <v>44721</v>
          </cell>
          <cell r="C486">
            <v>0</v>
          </cell>
          <cell r="D486">
            <v>202206092084046</v>
          </cell>
          <cell r="E486" t="str">
            <v>TRANSFER|FT|098120001952358001|BCELONE|010120000617975001|ງວດລາຍເດືອນ|16:00:38 16:00:38</v>
          </cell>
          <cell r="F486">
            <v>0</v>
          </cell>
          <cell r="G486">
            <v>700000</v>
          </cell>
          <cell r="H486">
            <v>2014967080.4899998</v>
          </cell>
        </row>
        <row r="487">
          <cell r="B487">
            <v>44721</v>
          </cell>
          <cell r="C487">
            <v>0</v>
          </cell>
          <cell r="D487">
            <v>202206091636250</v>
          </cell>
          <cell r="E487" t="str">
            <v>TRANSFER|FT|0101205947683|BCELONE|010120000617975001|ເງີນມື້|16:02:52 16:02:52</v>
          </cell>
          <cell r="F487">
            <v>0</v>
          </cell>
          <cell r="G487">
            <v>200000</v>
          </cell>
          <cell r="H487">
            <v>2015167080.4899998</v>
          </cell>
        </row>
        <row r="488">
          <cell r="B488">
            <v>44721</v>
          </cell>
          <cell r="C488">
            <v>0</v>
          </cell>
          <cell r="D488">
            <v>202206091928387</v>
          </cell>
          <cell r="E488" t="str">
            <v>TRANSFER|FT|010120001346659001|BCELONE|010120000617975001|ທ້າວສຸວັນຄຳ313/7|16:13:35 16:13:35</v>
          </cell>
          <cell r="F488">
            <v>0</v>
          </cell>
          <cell r="G488">
            <v>369000</v>
          </cell>
          <cell r="H488">
            <v>2015536080.4899998</v>
          </cell>
        </row>
        <row r="489">
          <cell r="B489">
            <v>44721</v>
          </cell>
          <cell r="C489">
            <v>0</v>
          </cell>
          <cell r="D489">
            <v>202206092098076</v>
          </cell>
          <cell r="E489" t="str">
            <v>TRANSFER|FT|018120000090042001|BCELONE|010120000617975001|ເງີນມື້|16:14:11 16:14:11</v>
          </cell>
          <cell r="F489">
            <v>0</v>
          </cell>
          <cell r="G489">
            <v>50000</v>
          </cell>
          <cell r="H489">
            <v>2015586080.4899998</v>
          </cell>
        </row>
        <row r="490">
          <cell r="B490">
            <v>44721</v>
          </cell>
          <cell r="C490">
            <v>0</v>
          </cell>
          <cell r="D490">
            <v>20220609630910</v>
          </cell>
          <cell r="E490" t="str">
            <v>ONEPAY|MC|CA29MYZ7AS4J|010120000617975001|Lao Thongkeo Leasing Company Limited|0931208865976| 16:18:38</v>
          </cell>
          <cell r="F490">
            <v>0</v>
          </cell>
          <cell r="G490">
            <v>111000</v>
          </cell>
          <cell r="H490">
            <v>2015697080.4899998</v>
          </cell>
        </row>
        <row r="491">
          <cell r="B491">
            <v>44721</v>
          </cell>
          <cell r="C491">
            <v>0</v>
          </cell>
          <cell r="D491">
            <v>202206091989974</v>
          </cell>
          <cell r="E491" t="str">
            <v>ONEPAY|MC|D9FWJ9CEOWR4|010120000617975001|Lao Thongkeo Leasing Company Limited|010120001156807001| 16:35:59</v>
          </cell>
          <cell r="F491">
            <v>0</v>
          </cell>
          <cell r="G491">
            <v>185000</v>
          </cell>
          <cell r="H491">
            <v>2015882080.4899998</v>
          </cell>
        </row>
        <row r="492">
          <cell r="B492">
            <v>44721</v>
          </cell>
          <cell r="C492">
            <v>0</v>
          </cell>
          <cell r="D492">
            <v>202206091953254</v>
          </cell>
          <cell r="E492" t="str">
            <v>TRANSFER|FT|010120001170750001|BCELONE|010120000617975001|ສົດ|16:40:56 16:40:56</v>
          </cell>
          <cell r="F492">
            <v>0</v>
          </cell>
          <cell r="G492">
            <v>185000</v>
          </cell>
          <cell r="H492">
            <v>2016067080.4899998</v>
          </cell>
        </row>
        <row r="493">
          <cell r="B493">
            <v>44721</v>
          </cell>
          <cell r="C493">
            <v>0</v>
          </cell>
          <cell r="D493">
            <v>202206092112216</v>
          </cell>
          <cell r="E493" t="str">
            <v>ONEPAY|MC|6EQ4RXELCZ3H|010120000617975001|Lao Thongkeo Leasing Company Limited|1631208883606| 16:46:51</v>
          </cell>
          <cell r="F493">
            <v>0</v>
          </cell>
          <cell r="G493">
            <v>230000</v>
          </cell>
          <cell r="H493">
            <v>2016297080.4899998</v>
          </cell>
        </row>
        <row r="494">
          <cell r="B494">
            <v>44721</v>
          </cell>
          <cell r="C494">
            <v>0</v>
          </cell>
          <cell r="D494">
            <v>202206092079191</v>
          </cell>
          <cell r="E494" t="str">
            <v>ONEPAY|MC|YXO6IKARQ2ND|010120000617975001|Lao Thongkeo Leasing Company Limited|160120001547208001| 16:59:33</v>
          </cell>
          <cell r="F494">
            <v>0</v>
          </cell>
          <cell r="G494">
            <v>205000</v>
          </cell>
          <cell r="H494">
            <v>2016502080.4899998</v>
          </cell>
        </row>
        <row r="495">
          <cell r="B495">
            <v>44721</v>
          </cell>
          <cell r="C495">
            <v>0</v>
          </cell>
          <cell r="D495">
            <v>202206092145183</v>
          </cell>
          <cell r="E495" t="str">
            <v>TRANSFER|FT|1651204166596|BCELONE|010120000617975001|.|17:01:12 17:01:12</v>
          </cell>
          <cell r="F495">
            <v>0</v>
          </cell>
          <cell r="G495">
            <v>184100</v>
          </cell>
          <cell r="H495">
            <v>2016686180.4899998</v>
          </cell>
        </row>
        <row r="496">
          <cell r="B496">
            <v>44721</v>
          </cell>
          <cell r="C496">
            <v>0</v>
          </cell>
          <cell r="D496">
            <v>202206092440009</v>
          </cell>
          <cell r="E496" t="str">
            <v>TRANSFER|FT|162120001760082001|BCELONE|010120000617975001|ເອື້ອຍສຸກ|17:21:42 17:21:42</v>
          </cell>
          <cell r="F496">
            <v>0</v>
          </cell>
          <cell r="G496">
            <v>148000</v>
          </cell>
          <cell r="H496">
            <v>2016834180.4899998</v>
          </cell>
        </row>
        <row r="497">
          <cell r="B497">
            <v>44721</v>
          </cell>
          <cell r="C497">
            <v>0</v>
          </cell>
          <cell r="D497">
            <v>202206092172139</v>
          </cell>
          <cell r="E497" t="str">
            <v>ONEPAY|MC|XJERSS5V68PF|010120000617975001|Lao Thongkeo Leasing Company Limited|013120001351602001| 17:25:19</v>
          </cell>
          <cell r="F497">
            <v>0</v>
          </cell>
          <cell r="G497">
            <v>56000</v>
          </cell>
          <cell r="H497">
            <v>2016890180.4899998</v>
          </cell>
        </row>
        <row r="498">
          <cell r="B498">
            <v>44721</v>
          </cell>
          <cell r="C498">
            <v>0</v>
          </cell>
          <cell r="D498">
            <v>202206092172319</v>
          </cell>
          <cell r="E498" t="str">
            <v>TRANSFER|FT|096120000586780001|BCELONE|010120000617975001|ລີ່|17:59:15 17:59:15</v>
          </cell>
          <cell r="F498">
            <v>0</v>
          </cell>
          <cell r="G498">
            <v>148000</v>
          </cell>
          <cell r="H498">
            <v>2017038180.4899998</v>
          </cell>
        </row>
        <row r="499">
          <cell r="B499">
            <v>44721</v>
          </cell>
          <cell r="C499">
            <v>0</v>
          </cell>
          <cell r="D499">
            <v>202206092133275</v>
          </cell>
          <cell r="E499" t="str">
            <v>ONEPAY|MC|EK5XM5K56MNK|010120000617975001|Lao Thongkeo Leasing Company Limited|013120001351602001| 18:03:58</v>
          </cell>
          <cell r="F499">
            <v>0</v>
          </cell>
          <cell r="G499">
            <v>30500</v>
          </cell>
          <cell r="H499">
            <v>2017068680.4899998</v>
          </cell>
        </row>
        <row r="500">
          <cell r="B500">
            <v>44721</v>
          </cell>
          <cell r="C500">
            <v>0</v>
          </cell>
          <cell r="D500">
            <v>202206091573250</v>
          </cell>
          <cell r="E500" t="str">
            <v>ONEPAY|MC|Z5SZR7RCIX0C|010120000617975001|Lao Thongkeo Leasing Company Limited|016120001921978001| 18:05:50</v>
          </cell>
          <cell r="F500">
            <v>0</v>
          </cell>
          <cell r="G500">
            <v>30000</v>
          </cell>
          <cell r="H500">
            <v>2017098680.4899998</v>
          </cell>
        </row>
        <row r="501">
          <cell r="B501">
            <v>44721</v>
          </cell>
          <cell r="C501">
            <v>0</v>
          </cell>
          <cell r="D501">
            <v>202206092204748</v>
          </cell>
          <cell r="E501" t="str">
            <v>TRANSFER|FT|095120000611115001|BCELONE|010120000617975001|ລາວ|18:09:36 18:09:36</v>
          </cell>
          <cell r="F501">
            <v>0</v>
          </cell>
          <cell r="G501">
            <v>590000</v>
          </cell>
          <cell r="H501">
            <v>2017688680.4899998</v>
          </cell>
        </row>
        <row r="502">
          <cell r="B502">
            <v>44721</v>
          </cell>
          <cell r="C502">
            <v>0</v>
          </cell>
          <cell r="D502">
            <v>20220609548917</v>
          </cell>
          <cell r="E502" t="str">
            <v>TRANSFER|FT|0101207730049|BCELONE|010120000617975001|ງວດ53|18:16:59 18:16:59</v>
          </cell>
          <cell r="F502">
            <v>0</v>
          </cell>
          <cell r="G502">
            <v>100000</v>
          </cell>
          <cell r="H502">
            <v>2017788680.4899998</v>
          </cell>
        </row>
        <row r="503">
          <cell r="B503">
            <v>44721</v>
          </cell>
          <cell r="C503">
            <v>0</v>
          </cell>
          <cell r="D503">
            <v>202206091695695</v>
          </cell>
          <cell r="E503" t="str">
            <v>TRANSFER|FT|092120000086021001|BCELONE|010120000617975001|ເງິນAAA|18:24:37 18:24:37</v>
          </cell>
          <cell r="F503">
            <v>0</v>
          </cell>
          <cell r="G503">
            <v>295000</v>
          </cell>
          <cell r="H503">
            <v>2018083680.4899998</v>
          </cell>
        </row>
        <row r="504">
          <cell r="B504">
            <v>44721</v>
          </cell>
          <cell r="C504">
            <v>0</v>
          </cell>
          <cell r="D504">
            <v>202206091697379</v>
          </cell>
          <cell r="E504" t="str">
            <v>TRANSFER|FT|016120001697640001|BCELONE|010120000617975001|pdv1.06|18:27:20 18:27:20</v>
          </cell>
          <cell r="F504">
            <v>0</v>
          </cell>
          <cell r="G504">
            <v>258000</v>
          </cell>
          <cell r="H504">
            <v>2018341680.4899998</v>
          </cell>
        </row>
        <row r="505">
          <cell r="B505">
            <v>44721</v>
          </cell>
          <cell r="C505">
            <v>0</v>
          </cell>
          <cell r="D505">
            <v>202206091718492</v>
          </cell>
          <cell r="E505" t="str">
            <v>ONEPAY|MC|V72X0HZQ1TZN|010120000617975001|Lao Thongkeo Leasing Company Limited|093120001956809001| 18:29:32</v>
          </cell>
          <cell r="F505">
            <v>0</v>
          </cell>
          <cell r="G505">
            <v>110500</v>
          </cell>
          <cell r="H505">
            <v>2018452180.4899998</v>
          </cell>
        </row>
        <row r="506">
          <cell r="B506">
            <v>44721</v>
          </cell>
          <cell r="C506">
            <v>0</v>
          </cell>
          <cell r="D506">
            <v>202206092145937</v>
          </cell>
          <cell r="E506" t="str">
            <v>ONEPAY|MC|OLGGN850ERSB|010120000617975001|Lao Thongkeo Leasing Company Limited|0131205214421| 18:37:05</v>
          </cell>
          <cell r="F506">
            <v>0</v>
          </cell>
          <cell r="G506">
            <v>369000</v>
          </cell>
          <cell r="H506">
            <v>2019006180.4899998</v>
          </cell>
        </row>
        <row r="507">
          <cell r="B507">
            <v>44721</v>
          </cell>
          <cell r="C507">
            <v>0</v>
          </cell>
          <cell r="D507">
            <v>202206091928846</v>
          </cell>
          <cell r="E507" t="str">
            <v>ONEPAY|MC|MV5JVU1HZ0YP|010120000617975001|Lao Thongkeo Leasing Company Limited|0971210736981| 18:38:19</v>
          </cell>
          <cell r="F507">
            <v>0</v>
          </cell>
          <cell r="G507">
            <v>221000</v>
          </cell>
          <cell r="H507">
            <v>2019227180.4899998</v>
          </cell>
        </row>
        <row r="508">
          <cell r="B508">
            <v>44721</v>
          </cell>
          <cell r="C508">
            <v>0</v>
          </cell>
          <cell r="D508">
            <v>202206092126579</v>
          </cell>
          <cell r="E508" t="str">
            <v>TRANSFER|FT|101120001984702001|BCELONE|010120000617975001|AAA001548-2ນ ບົວວອນງວດທີ35|18:43:57 18:43:57</v>
          </cell>
          <cell r="F508">
            <v>0</v>
          </cell>
          <cell r="G508">
            <v>221000</v>
          </cell>
          <cell r="H508">
            <v>2019448180.4899998</v>
          </cell>
        </row>
        <row r="509">
          <cell r="B509">
            <v>44721</v>
          </cell>
          <cell r="C509">
            <v>0</v>
          </cell>
          <cell r="D509">
            <v>202206092543160</v>
          </cell>
          <cell r="E509" t="str">
            <v>ONEPAY|MC|3EOYXTO5F9DO|010120000617975001|Lao Thongkeo Leasing Company Limited|010120001164167001| 18:57:57</v>
          </cell>
          <cell r="F509">
            <v>0</v>
          </cell>
          <cell r="G509">
            <v>110500</v>
          </cell>
          <cell r="H509">
            <v>2019558680.4899998</v>
          </cell>
        </row>
        <row r="510">
          <cell r="B510">
            <v>44721</v>
          </cell>
          <cell r="C510">
            <v>0</v>
          </cell>
          <cell r="D510">
            <v>202206091795879</v>
          </cell>
          <cell r="E510" t="str">
            <v>ONEPAY|MC|X7W2MHID38UG|010120000617975001|Lao Thongkeo Leasing Company Limited|090120001624540001| 19:00:52</v>
          </cell>
          <cell r="F510">
            <v>0</v>
          </cell>
          <cell r="G510">
            <v>111000</v>
          </cell>
          <cell r="H510">
            <v>2019669680.4899998</v>
          </cell>
        </row>
        <row r="511">
          <cell r="B511">
            <v>44721</v>
          </cell>
          <cell r="C511">
            <v>0</v>
          </cell>
          <cell r="D511">
            <v>202206092096859</v>
          </cell>
          <cell r="E511" t="str">
            <v>ONEPAY|MC|6VKFH8HLO1P5|010120000617975001|Lao Thongkeo Leasing Company Limited|1601205344275| 19:09:32</v>
          </cell>
          <cell r="F511">
            <v>0</v>
          </cell>
          <cell r="G511">
            <v>50000</v>
          </cell>
          <cell r="H511">
            <v>2019719680.4899998</v>
          </cell>
        </row>
        <row r="512">
          <cell r="B512">
            <v>44721</v>
          </cell>
          <cell r="C512">
            <v>0</v>
          </cell>
          <cell r="D512">
            <v>202206092442470</v>
          </cell>
          <cell r="E512" t="str">
            <v>ONEPAY|MC|UHF6ZIQX3F5T|010120000617975001|Lao Thongkeo Leasing Company Limited|101120001385115001| 19:15:04</v>
          </cell>
          <cell r="F512">
            <v>0</v>
          </cell>
          <cell r="G512">
            <v>184000</v>
          </cell>
          <cell r="H512">
            <v>2019903680.4899998</v>
          </cell>
        </row>
        <row r="513">
          <cell r="B513">
            <v>44721</v>
          </cell>
          <cell r="C513">
            <v>0</v>
          </cell>
          <cell r="D513">
            <v>202206092591075</v>
          </cell>
          <cell r="E513" t="str">
            <v>TRANSFER|FT|164120001258503001|BCELONE|010120000617975001|ນ ວຽງສີ|19:33:29 19:33:29</v>
          </cell>
          <cell r="F513">
            <v>0</v>
          </cell>
          <cell r="G513">
            <v>111000</v>
          </cell>
          <cell r="H513">
            <v>2020014680.4899998</v>
          </cell>
        </row>
        <row r="514">
          <cell r="B514">
            <v>44721</v>
          </cell>
          <cell r="C514">
            <v>0</v>
          </cell>
          <cell r="D514">
            <v>202206092519221</v>
          </cell>
          <cell r="E514" t="str">
            <v>ONEPAY|MC|CINSA8WA8G1A|010120000617975001|Lao Thongkeo Leasing Company Limited|161120001681960001| 19:40:13</v>
          </cell>
          <cell r="F514">
            <v>0</v>
          </cell>
          <cell r="G514">
            <v>111000</v>
          </cell>
          <cell r="H514">
            <v>2020125680.4899998</v>
          </cell>
        </row>
        <row r="515">
          <cell r="B515">
            <v>44721</v>
          </cell>
          <cell r="C515">
            <v>0</v>
          </cell>
          <cell r="D515">
            <v>202206092617037</v>
          </cell>
          <cell r="E515" t="str">
            <v>TRANSFER|FT|016120001870499001|BCELONE|010120000617975001|ນາງຈັນສຸກໄຊຍະສານ|19:46:07 19:46:07</v>
          </cell>
          <cell r="F515">
            <v>0</v>
          </cell>
          <cell r="G515">
            <v>221000</v>
          </cell>
          <cell r="H515">
            <v>2020346680.4899998</v>
          </cell>
        </row>
        <row r="516">
          <cell r="B516">
            <v>44721</v>
          </cell>
          <cell r="C516">
            <v>0</v>
          </cell>
          <cell r="D516">
            <v>202206092628001</v>
          </cell>
          <cell r="E516" t="str">
            <v>ONEPAY|MC|XOLVQJNYKT8Y|010120000617975001|Lao Thongkeo Leasing Company Limited|163120001785756001| 19:47:44</v>
          </cell>
          <cell r="F516">
            <v>0</v>
          </cell>
          <cell r="G516">
            <v>184500</v>
          </cell>
          <cell r="H516">
            <v>2020531180.4899998</v>
          </cell>
        </row>
        <row r="517">
          <cell r="B517">
            <v>44721</v>
          </cell>
          <cell r="C517">
            <v>0</v>
          </cell>
          <cell r="D517">
            <v>202206091633928</v>
          </cell>
          <cell r="E517" t="str">
            <v>ONEPAY|MC|FSFYZNDSAFNV|010120000617975001|Lao Thongkeo Leasing Company Limited|092120001914408001| 19:54:03</v>
          </cell>
          <cell r="F517">
            <v>0</v>
          </cell>
          <cell r="G517">
            <v>296000</v>
          </cell>
          <cell r="H517">
            <v>2020827180.4899998</v>
          </cell>
        </row>
        <row r="518">
          <cell r="B518">
            <v>44721</v>
          </cell>
          <cell r="C518">
            <v>0</v>
          </cell>
          <cell r="D518">
            <v>202206091953727</v>
          </cell>
          <cell r="E518" t="str">
            <v>TRANSFER|FT|013120001421327001|BCELONE|010120000617975001|13|19:55:19 19:55:19</v>
          </cell>
          <cell r="F518">
            <v>0</v>
          </cell>
          <cell r="G518">
            <v>184500</v>
          </cell>
          <cell r="H518">
            <v>2021011680.4899998</v>
          </cell>
        </row>
        <row r="519">
          <cell r="B519">
            <v>44721</v>
          </cell>
          <cell r="C519">
            <v>0</v>
          </cell>
          <cell r="D519">
            <v>202206092167734</v>
          </cell>
          <cell r="E519" t="str">
            <v>ONEPAY|MC|2S7Z43FGSYWL|010120000617975001|Lao Thongkeo Leasing Company Limited|097120001779835001| 20:03:34</v>
          </cell>
          <cell r="F519">
            <v>0</v>
          </cell>
          <cell r="G519">
            <v>140000</v>
          </cell>
          <cell r="H519">
            <v>2021151680.4899998</v>
          </cell>
        </row>
        <row r="520">
          <cell r="B520">
            <v>44721</v>
          </cell>
          <cell r="C520">
            <v>0</v>
          </cell>
          <cell r="D520">
            <v>202206092651011</v>
          </cell>
          <cell r="E520" t="str">
            <v>ONEPAY|MC|SJRLRGFBOE0Z|010120000617975001|Lao Thongkeo Leasing Company Limited|010120001147560001| 20:25:13</v>
          </cell>
          <cell r="F520">
            <v>0</v>
          </cell>
          <cell r="G520">
            <v>258000</v>
          </cell>
          <cell r="H520">
            <v>2021409680.4899998</v>
          </cell>
        </row>
        <row r="521">
          <cell r="B521">
            <v>44722</v>
          </cell>
          <cell r="C521">
            <v>44721</v>
          </cell>
          <cell r="D521">
            <v>20220610382054</v>
          </cell>
          <cell r="E521" t="str">
            <v>TRANSFER|FT|090120001221987001|BCELONE|010120000617975001|ງວດ32|20:42:57 20:42:57</v>
          </cell>
          <cell r="F521">
            <v>0</v>
          </cell>
          <cell r="G521">
            <v>185000</v>
          </cell>
          <cell r="H521">
            <v>2021594680.4899998</v>
          </cell>
        </row>
        <row r="522">
          <cell r="B522">
            <v>44722</v>
          </cell>
          <cell r="C522">
            <v>44721</v>
          </cell>
          <cell r="D522">
            <v>2022061015</v>
          </cell>
          <cell r="E522" t="str">
            <v>ONEPAY|MC|3N8VFMHXRU9Z|010120000617975001|Lao Thongkeo Leasing Company Limited|010120001433734001| 20:45:17</v>
          </cell>
          <cell r="F522">
            <v>0</v>
          </cell>
          <cell r="G522">
            <v>50000</v>
          </cell>
          <cell r="H522">
            <v>2021644680.4899998</v>
          </cell>
        </row>
        <row r="523">
          <cell r="B523">
            <v>44722</v>
          </cell>
          <cell r="C523">
            <v>44721</v>
          </cell>
          <cell r="D523">
            <v>20220610544043</v>
          </cell>
          <cell r="E523" t="str">
            <v>TRANSFER|FT|010120000176636001|BCELONE|010120000617975001|4|20:46:11 20:46:11</v>
          </cell>
          <cell r="F523">
            <v>0</v>
          </cell>
          <cell r="G523">
            <v>368000</v>
          </cell>
          <cell r="H523">
            <v>2022012680.4899998</v>
          </cell>
        </row>
        <row r="524">
          <cell r="B524">
            <v>44722</v>
          </cell>
          <cell r="C524">
            <v>44721</v>
          </cell>
          <cell r="D524">
            <v>20220610690089</v>
          </cell>
          <cell r="E524" t="str">
            <v>ONEPAY|MC|4OAHPM5I6OSB|010120000617975001|Lao Thongkeo Leasing Company Limited|162120001350672001| 20:50:12</v>
          </cell>
          <cell r="F524">
            <v>0</v>
          </cell>
          <cell r="G524">
            <v>111000</v>
          </cell>
          <cell r="H524">
            <v>2022123680.4899998</v>
          </cell>
        </row>
        <row r="525">
          <cell r="B525">
            <v>44722</v>
          </cell>
          <cell r="C525">
            <v>44721</v>
          </cell>
          <cell r="D525">
            <v>20220610368085</v>
          </cell>
          <cell r="E525" t="str">
            <v>TRANSFER|FT|010120000026237001|BCELONE|010120000617975001|a|20:54:09 20:54:09</v>
          </cell>
          <cell r="F525">
            <v>0</v>
          </cell>
          <cell r="G525">
            <v>184500</v>
          </cell>
          <cell r="H525">
            <v>2022308180.4899998</v>
          </cell>
        </row>
        <row r="526">
          <cell r="B526">
            <v>44722</v>
          </cell>
          <cell r="C526">
            <v>44721</v>
          </cell>
          <cell r="D526">
            <v>20220610536120</v>
          </cell>
          <cell r="E526" t="str">
            <v>ONEPAY|MC|6ONUC0L4ZNEX|010120000617975001|Lao Thongkeo Leasing Company Limited|101120001385115001| 20:57:34</v>
          </cell>
          <cell r="F526">
            <v>0</v>
          </cell>
          <cell r="G526">
            <v>1000</v>
          </cell>
          <cell r="H526">
            <v>2022309180.4899998</v>
          </cell>
        </row>
        <row r="527">
          <cell r="B527">
            <v>44722</v>
          </cell>
          <cell r="C527">
            <v>44721</v>
          </cell>
          <cell r="D527">
            <v>20220610792133</v>
          </cell>
          <cell r="E527" t="str">
            <v>ONEPAY|MC|UBC5583EXB2U|010120000617975001|Lao Thongkeo Leasing Company Limited|095120000192186001| 21:04:55</v>
          </cell>
          <cell r="F527">
            <v>0</v>
          </cell>
          <cell r="G527">
            <v>148000</v>
          </cell>
          <cell r="H527">
            <v>2022457180.4899998</v>
          </cell>
        </row>
        <row r="528">
          <cell r="B528">
            <v>44722</v>
          </cell>
          <cell r="C528">
            <v>44721</v>
          </cell>
          <cell r="D528">
            <v>20220610850115</v>
          </cell>
          <cell r="E528" t="str">
            <v>ONEPAY|MC|YIBK79KK2B71|010120000617975001|Lao Thongkeo Leasing Company Limited|010120001283859001| 21:06:04</v>
          </cell>
          <cell r="F528">
            <v>0</v>
          </cell>
          <cell r="G528">
            <v>5000</v>
          </cell>
          <cell r="H528">
            <v>2022462180.4899998</v>
          </cell>
        </row>
        <row r="529">
          <cell r="B529">
            <v>44722</v>
          </cell>
          <cell r="C529">
            <v>44721</v>
          </cell>
          <cell r="D529">
            <v>20220610932063</v>
          </cell>
          <cell r="E529" t="str">
            <v>TRANSFER|FT|161120001940433001|BCELONE|010120000617975001|ທີ9|21:26:24 21:26:24</v>
          </cell>
          <cell r="F529">
            <v>0</v>
          </cell>
          <cell r="G529">
            <v>221000</v>
          </cell>
          <cell r="H529">
            <v>2022683180.4899998</v>
          </cell>
        </row>
        <row r="530">
          <cell r="B530">
            <v>44722</v>
          </cell>
          <cell r="C530">
            <v>44721</v>
          </cell>
          <cell r="D530">
            <v>20220610862106</v>
          </cell>
          <cell r="E530" t="str">
            <v>ONEPAY|MC|ITLD4SD8CD6Q|010120000617975001|Lao Thongkeo Leasing Company Limited|097120001779835001| 21:27:47</v>
          </cell>
          <cell r="F530">
            <v>0</v>
          </cell>
          <cell r="G530">
            <v>68000</v>
          </cell>
          <cell r="H530">
            <v>2022751180.4899998</v>
          </cell>
        </row>
        <row r="531">
          <cell r="B531">
            <v>44722</v>
          </cell>
          <cell r="C531">
            <v>44721</v>
          </cell>
          <cell r="D531">
            <v>2022061040240</v>
          </cell>
          <cell r="E531" t="str">
            <v>ONEPAY|MC|L2C99OUCW53B|010120000617975001|Lao Thongkeo Leasing Company Limited|099120001489512001| 22:04:28</v>
          </cell>
          <cell r="F531">
            <v>0</v>
          </cell>
          <cell r="G531">
            <v>185000</v>
          </cell>
          <cell r="H531">
            <v>2022936180.4899998</v>
          </cell>
        </row>
        <row r="532">
          <cell r="B532">
            <v>44722</v>
          </cell>
          <cell r="C532">
            <v>44721</v>
          </cell>
          <cell r="D532">
            <v>20220610798586</v>
          </cell>
          <cell r="E532" t="str">
            <v>ONEPAY|MC|XLJRKVIXN01B|010120000617975001|Lao Thongkeo Leasing Company Limited|163120001567847001| 22:05:03</v>
          </cell>
          <cell r="F532">
            <v>0</v>
          </cell>
          <cell r="G532">
            <v>148000</v>
          </cell>
          <cell r="H532">
            <v>2023084180.4899998</v>
          </cell>
        </row>
        <row r="533">
          <cell r="B533">
            <v>44722</v>
          </cell>
          <cell r="C533">
            <v>44721</v>
          </cell>
          <cell r="D533">
            <v>20220610198199</v>
          </cell>
          <cell r="E533" t="str">
            <v>ONEPAY|MC|02QDVTJV8PFX|010120000617975001|Lao Thongkeo Leasing Company Limited|160120000902085001| 22:10:03</v>
          </cell>
          <cell r="F533">
            <v>0</v>
          </cell>
          <cell r="G533">
            <v>8000</v>
          </cell>
          <cell r="H533">
            <v>2023092180.4899998</v>
          </cell>
        </row>
        <row r="534">
          <cell r="B534">
            <v>44722</v>
          </cell>
          <cell r="C534">
            <v>44721</v>
          </cell>
          <cell r="D534">
            <v>20220610704215</v>
          </cell>
          <cell r="E534" t="str">
            <v>ONEPAY|MC|NI62MS814LHZ|010120000617975001|Lao Thongkeo Leasing Company Limited|010120000615362001| 22:15:44</v>
          </cell>
          <cell r="F534">
            <v>0</v>
          </cell>
          <cell r="G534">
            <v>110460</v>
          </cell>
          <cell r="H534">
            <v>2023202640.4899998</v>
          </cell>
        </row>
        <row r="535">
          <cell r="B535">
            <v>44722</v>
          </cell>
          <cell r="C535">
            <v>44721</v>
          </cell>
          <cell r="D535">
            <v>20220610258673</v>
          </cell>
          <cell r="E535" t="str">
            <v>TRANSFER|FT|010120000258595001|BCELONE|010120000617975001|ນ ຂັນທອງ ຈ່າຍ|22:28:59 22:29:00</v>
          </cell>
          <cell r="F535">
            <v>0</v>
          </cell>
          <cell r="G535">
            <v>185000</v>
          </cell>
          <cell r="H535">
            <v>2023387640.4899998</v>
          </cell>
        </row>
        <row r="536">
          <cell r="B536">
            <v>44722</v>
          </cell>
          <cell r="C536">
            <v>44721</v>
          </cell>
          <cell r="D536">
            <v>20220610122284</v>
          </cell>
          <cell r="E536" t="str">
            <v>TRANSFER|FT|162120000437552001|BCELONE|010120000617975001|ເ|22:36:47 22:36:47</v>
          </cell>
          <cell r="F536">
            <v>0</v>
          </cell>
          <cell r="G536">
            <v>387000</v>
          </cell>
          <cell r="H536">
            <v>2023774640.4899998</v>
          </cell>
        </row>
        <row r="537">
          <cell r="B537">
            <v>44722</v>
          </cell>
          <cell r="C537">
            <v>44721</v>
          </cell>
          <cell r="D537">
            <v>20220610730038</v>
          </cell>
          <cell r="E537" t="str">
            <v>TRANSFER|FT|095120001685902001|BCELONE|010120000617975001|AAA000789-ນາງບຸນເລື່ອນ.ງວດ25|23:13:50 23:13:51</v>
          </cell>
          <cell r="F537">
            <v>0</v>
          </cell>
          <cell r="G537">
            <v>368500</v>
          </cell>
          <cell r="H537">
            <v>2024143140.4899998</v>
          </cell>
        </row>
        <row r="538">
          <cell r="B538">
            <v>44722</v>
          </cell>
          <cell r="C538">
            <v>44721</v>
          </cell>
          <cell r="D538">
            <v>20220610612227</v>
          </cell>
          <cell r="E538" t="str">
            <v>ONEPAY|MC|SAOBLE3FHI93|010120000617975001|Lao Thongkeo Leasing Company Limited|096120000510089001| 23:30:44</v>
          </cell>
          <cell r="F538">
            <v>0</v>
          </cell>
          <cell r="G538">
            <v>170000</v>
          </cell>
          <cell r="H538">
            <v>2024313140.4899998</v>
          </cell>
        </row>
        <row r="539">
          <cell r="B539">
            <v>44722</v>
          </cell>
          <cell r="C539">
            <v>44721</v>
          </cell>
          <cell r="D539">
            <v>20220610584364</v>
          </cell>
          <cell r="E539" t="str">
            <v>ONEPAY|MC|CZQ73XCHYWOI|010120000617975001|Lao Thongkeo Leasing Company Limited|160120001403933001| 23:53:25</v>
          </cell>
          <cell r="F539">
            <v>0</v>
          </cell>
          <cell r="G539">
            <v>976000</v>
          </cell>
          <cell r="H539">
            <v>2025289140.4899998</v>
          </cell>
        </row>
        <row r="540">
          <cell r="B540">
            <v>44722</v>
          </cell>
          <cell r="C540">
            <v>0</v>
          </cell>
          <cell r="D540">
            <v>20220610292675</v>
          </cell>
          <cell r="E540" t="str">
            <v>TRANSFER|FT|013120001421327001|BCELONE|010120000617975001|ຄ່າງວດນາງມະນິວອນ|03:13:31 03:13:31</v>
          </cell>
          <cell r="F540">
            <v>0</v>
          </cell>
          <cell r="G540">
            <v>148000</v>
          </cell>
          <cell r="H540">
            <v>2025437140.4899998</v>
          </cell>
        </row>
        <row r="541">
          <cell r="B541">
            <v>44722</v>
          </cell>
          <cell r="C541">
            <v>0</v>
          </cell>
          <cell r="D541">
            <v>2022061014804</v>
          </cell>
          <cell r="E541" t="str">
            <v>ONEPAY|MC|J93NPRP72YI9|010120000617975001|Lao Thongkeo Leasing Company Limited|013120001351602001| 07:44:06</v>
          </cell>
          <cell r="F541">
            <v>0</v>
          </cell>
          <cell r="G541">
            <v>25500</v>
          </cell>
          <cell r="H541">
            <v>2025462640.4899998</v>
          </cell>
        </row>
        <row r="542">
          <cell r="B542">
            <v>44722</v>
          </cell>
          <cell r="C542">
            <v>0</v>
          </cell>
          <cell r="D542">
            <v>20220610496757</v>
          </cell>
          <cell r="E542" t="str">
            <v>ONEPAY|MC|DY2DAQRJBALS|010120000617975001|Lao Thongkeo Leasing Company Limited|1021206485410| 09:19:47</v>
          </cell>
          <cell r="F542">
            <v>0</v>
          </cell>
          <cell r="G542">
            <v>150000</v>
          </cell>
          <cell r="H542">
            <v>2025612640.4899998</v>
          </cell>
        </row>
        <row r="543">
          <cell r="B543">
            <v>44722</v>
          </cell>
          <cell r="C543">
            <v>0</v>
          </cell>
          <cell r="D543">
            <v>20220610122964</v>
          </cell>
          <cell r="E543" t="str">
            <v>ONEPAY|MC|NVGOKG0DSYVZ|010120000617975001|Lao Thongkeo Leasing Company Limited|1601209525559| 10:17:32</v>
          </cell>
          <cell r="F543">
            <v>0</v>
          </cell>
          <cell r="G543">
            <v>200000</v>
          </cell>
          <cell r="H543">
            <v>2025812640.4899998</v>
          </cell>
        </row>
        <row r="544">
          <cell r="B544">
            <v>44722</v>
          </cell>
          <cell r="C544">
            <v>0</v>
          </cell>
          <cell r="D544">
            <v>202206101440380</v>
          </cell>
          <cell r="E544" t="str">
            <v>ONEPAY|MC|5IQQQ1EW0WM5|010120000617975001|Lao Thongkeo Leasing Company Limited|160120001157549001| 11:29:24</v>
          </cell>
          <cell r="F544">
            <v>0</v>
          </cell>
          <cell r="G544">
            <v>186000</v>
          </cell>
          <cell r="H544">
            <v>2025998640.4899998</v>
          </cell>
        </row>
        <row r="545">
          <cell r="B545">
            <v>44722</v>
          </cell>
          <cell r="C545">
            <v>0</v>
          </cell>
          <cell r="D545">
            <v>20220610610668</v>
          </cell>
          <cell r="E545" t="str">
            <v>ONEPAY|MC|ZTPFVIEC0QAI|010120000617975001|Lao Thongkeo Leasing Company Limited|095120000192186001| 12:00:28</v>
          </cell>
          <cell r="F545">
            <v>0</v>
          </cell>
          <cell r="G545">
            <v>149000</v>
          </cell>
          <cell r="H545">
            <v>2026147640.4899998</v>
          </cell>
        </row>
        <row r="546">
          <cell r="B546">
            <v>44722</v>
          </cell>
          <cell r="C546">
            <v>0</v>
          </cell>
          <cell r="D546">
            <v>202206101578501</v>
          </cell>
          <cell r="E546" t="str">
            <v>TRANSFER|FT|222120001832347001|BCELONE|010120000617975001|ສິມສີ1305|12:30:58 12:30:58</v>
          </cell>
          <cell r="F546">
            <v>0</v>
          </cell>
          <cell r="G546">
            <v>105000</v>
          </cell>
          <cell r="H546">
            <v>2026252640.4899998</v>
          </cell>
        </row>
        <row r="547">
          <cell r="B547">
            <v>44722</v>
          </cell>
          <cell r="C547">
            <v>0</v>
          </cell>
          <cell r="D547">
            <v>202206101765353</v>
          </cell>
          <cell r="E547" t="str">
            <v>TRANSFER|FT|0921205698307|BCELONE|010120000617975001|ອ|14:21:40 14:21:40</v>
          </cell>
          <cell r="F547">
            <v>0</v>
          </cell>
          <cell r="G547">
            <v>113000</v>
          </cell>
          <cell r="H547">
            <v>2026365640.4899998</v>
          </cell>
        </row>
        <row r="548">
          <cell r="B548">
            <v>44722</v>
          </cell>
          <cell r="C548">
            <v>0</v>
          </cell>
          <cell r="D548">
            <v>202206101637786</v>
          </cell>
          <cell r="E548" t="str">
            <v>ONEPAY|MC|JG5Y176B49JI|010120000617975001|Lao Thongkeo Leasing Company Limited|0921203496451| 14:41:32</v>
          </cell>
          <cell r="F548">
            <v>0</v>
          </cell>
          <cell r="G548">
            <v>75000</v>
          </cell>
          <cell r="H548">
            <v>2026440640.4899998</v>
          </cell>
        </row>
        <row r="549">
          <cell r="B549">
            <v>44722</v>
          </cell>
          <cell r="C549">
            <v>0</v>
          </cell>
          <cell r="D549">
            <v>202206101750397</v>
          </cell>
          <cell r="E549" t="str">
            <v>ONEPAY|MC|8Q41LYD7TIL3|010120000617975001|Lao Thongkeo Leasing Company Limited|010120000893397001| 15:10:21</v>
          </cell>
          <cell r="F549">
            <v>0</v>
          </cell>
          <cell r="G549">
            <v>50000</v>
          </cell>
          <cell r="H549">
            <v>2026490640.4899998</v>
          </cell>
        </row>
        <row r="550">
          <cell r="B550">
            <v>44722</v>
          </cell>
          <cell r="C550">
            <v>0</v>
          </cell>
          <cell r="D550">
            <v>202206102019228</v>
          </cell>
          <cell r="E550" t="str">
            <v>ONEPAY|MC|IOD8G91SSEP6|010120000617975001|Lao Thongkeo Leasing Company Limited|097120001587637001| 15:20:57</v>
          </cell>
          <cell r="F550">
            <v>0</v>
          </cell>
          <cell r="G550">
            <v>205000</v>
          </cell>
          <cell r="H550">
            <v>2026695640.4899998</v>
          </cell>
        </row>
        <row r="551">
          <cell r="B551">
            <v>44722</v>
          </cell>
          <cell r="C551">
            <v>0</v>
          </cell>
          <cell r="D551">
            <v>202206102010085</v>
          </cell>
          <cell r="E551" t="str">
            <v>ONEPAY|MC|JN6J08FKL8I9|010120000617975001|Lao Thongkeo Leasing Company Limited|019120001127372001| 15:23:10</v>
          </cell>
          <cell r="F551">
            <v>0</v>
          </cell>
          <cell r="G551">
            <v>56000</v>
          </cell>
          <cell r="H551">
            <v>2026751640.4899998</v>
          </cell>
        </row>
        <row r="552">
          <cell r="B552">
            <v>44722</v>
          </cell>
          <cell r="C552">
            <v>0</v>
          </cell>
          <cell r="D552">
            <v>202206101857465</v>
          </cell>
          <cell r="E552" t="str">
            <v>TRANSFER|FT|010120001478776001|BCELONE|010120000617975001|AAA001460ນາງຄຳພູວັນງວດທີ2|15:55:04 15:55:04</v>
          </cell>
          <cell r="F552">
            <v>0</v>
          </cell>
          <cell r="G552">
            <v>186000</v>
          </cell>
          <cell r="H552">
            <v>2026937640.4899998</v>
          </cell>
        </row>
        <row r="553">
          <cell r="B553">
            <v>44722</v>
          </cell>
          <cell r="C553">
            <v>0</v>
          </cell>
          <cell r="D553">
            <v>202206102103219</v>
          </cell>
          <cell r="E553" t="str">
            <v>ONEPAY|MC|45OZNGU23Y9R|010120000617975001|Lao Thongkeo Leasing Company Limited|016120001124448001| 16:07:29</v>
          </cell>
          <cell r="F553">
            <v>0</v>
          </cell>
          <cell r="G553">
            <v>186000</v>
          </cell>
          <cell r="H553">
            <v>2027123640.4899998</v>
          </cell>
        </row>
        <row r="554">
          <cell r="B554">
            <v>44722</v>
          </cell>
          <cell r="C554">
            <v>0</v>
          </cell>
          <cell r="D554">
            <v>202206101840696</v>
          </cell>
          <cell r="E554" t="str">
            <v>ONEPAY|MC|5G17OX0GD2SL|010120000617975001|Lao Thongkeo Leasing Company Limited|0131205214421| 16:14:36</v>
          </cell>
          <cell r="F554">
            <v>0</v>
          </cell>
          <cell r="G554">
            <v>372000</v>
          </cell>
          <cell r="H554">
            <v>2027495640.4899998</v>
          </cell>
        </row>
        <row r="555">
          <cell r="B555">
            <v>44722</v>
          </cell>
          <cell r="C555">
            <v>0</v>
          </cell>
          <cell r="D555">
            <v>202206101646771</v>
          </cell>
          <cell r="E555" t="str">
            <v>ONEPAY|MC|T9MRTS2IVRIV|010120000617975001|Lao Thongkeo Leasing Company Limited|0931204258132| 16:20:45</v>
          </cell>
          <cell r="F555">
            <v>0</v>
          </cell>
          <cell r="G555">
            <v>163000</v>
          </cell>
          <cell r="H555">
            <v>2027658640.4899998</v>
          </cell>
        </row>
        <row r="556">
          <cell r="B556">
            <v>44722</v>
          </cell>
          <cell r="C556">
            <v>0</v>
          </cell>
          <cell r="D556">
            <v>202206101951880</v>
          </cell>
          <cell r="E556" t="str">
            <v>ONEPAY|MC|CBO0TAMTGYN1|010120000617975001|Lao Thongkeo Leasing Company Limited|1011206202001| 16:28:16</v>
          </cell>
          <cell r="F556">
            <v>0</v>
          </cell>
          <cell r="G556">
            <v>391000</v>
          </cell>
          <cell r="H556">
            <v>2028049640.4899998</v>
          </cell>
        </row>
        <row r="557">
          <cell r="B557">
            <v>44722</v>
          </cell>
          <cell r="C557">
            <v>0</v>
          </cell>
          <cell r="D557">
            <v>202206101314974</v>
          </cell>
          <cell r="E557" t="str">
            <v>TRANSFER|FT|090120001773037001|BCELONE|010120000617975001|20-23|16:34:59 16:34:59</v>
          </cell>
          <cell r="F557">
            <v>0</v>
          </cell>
          <cell r="G557">
            <v>700000</v>
          </cell>
          <cell r="H557">
            <v>2028749640.4899998</v>
          </cell>
        </row>
        <row r="558">
          <cell r="B558">
            <v>44722</v>
          </cell>
          <cell r="C558">
            <v>0</v>
          </cell>
          <cell r="D558">
            <v>202206101956633</v>
          </cell>
          <cell r="E558" t="str">
            <v>ONEPAY|MC|NKQUYT759QGV|010120000617975001|Lao Thongkeo Leasing Company Limited|104120001824746001| 16:38:09</v>
          </cell>
          <cell r="F558">
            <v>0</v>
          </cell>
          <cell r="G558">
            <v>205000</v>
          </cell>
          <cell r="H558">
            <v>2028954640.4899998</v>
          </cell>
        </row>
        <row r="559">
          <cell r="B559">
            <v>44722</v>
          </cell>
          <cell r="C559">
            <v>0</v>
          </cell>
          <cell r="D559">
            <v>202206101974413</v>
          </cell>
          <cell r="E559" t="str">
            <v>ONEPAY|MC|OTC5BM1Z64LK|010120000617975001|Lao Thongkeo Leasing Company Limited|0971210736981| 16:47:49</v>
          </cell>
          <cell r="F559">
            <v>0</v>
          </cell>
          <cell r="G559">
            <v>224000</v>
          </cell>
          <cell r="H559">
            <v>2029178640.4899998</v>
          </cell>
        </row>
        <row r="560">
          <cell r="B560">
            <v>44722</v>
          </cell>
          <cell r="C560">
            <v>0</v>
          </cell>
          <cell r="D560">
            <v>202206102147538</v>
          </cell>
          <cell r="E560" t="str">
            <v>ONEPAY|MC|7FLI13AWDI8K|010120000617975001|Lao Thongkeo Leasing Company Limited|093120001956809001| 17:04:32</v>
          </cell>
          <cell r="F560">
            <v>0</v>
          </cell>
          <cell r="G560">
            <v>112000</v>
          </cell>
          <cell r="H560">
            <v>2029290640.4899998</v>
          </cell>
        </row>
        <row r="561">
          <cell r="B561">
            <v>44722</v>
          </cell>
          <cell r="C561">
            <v>0</v>
          </cell>
          <cell r="D561">
            <v>20220610202828</v>
          </cell>
          <cell r="E561" t="str">
            <v>TRANSFER|FT|0901210284443|BCELONE|010120000617975001|.|17:09:32 17:09:32</v>
          </cell>
          <cell r="F561">
            <v>0</v>
          </cell>
          <cell r="G561">
            <v>145000</v>
          </cell>
          <cell r="H561">
            <v>2029435640.4899998</v>
          </cell>
        </row>
        <row r="562">
          <cell r="B562">
            <v>44722</v>
          </cell>
          <cell r="C562">
            <v>0</v>
          </cell>
          <cell r="D562">
            <v>202206102113543</v>
          </cell>
          <cell r="E562" t="str">
            <v>TRANSFER|FT|096120000586780001|BCELONE|010120000617975001|ເອື້ອຍລີ່|17:14:41 17:14:41</v>
          </cell>
          <cell r="F562">
            <v>0</v>
          </cell>
          <cell r="G562">
            <v>149000</v>
          </cell>
          <cell r="H562">
            <v>2029584640.4899998</v>
          </cell>
        </row>
        <row r="563">
          <cell r="B563">
            <v>44722</v>
          </cell>
          <cell r="C563">
            <v>0</v>
          </cell>
          <cell r="D563">
            <v>202206102488304</v>
          </cell>
          <cell r="E563" t="str">
            <v>ONEPAY|MC|I95D6QQEMM4Q|010120000617975001|Lao Thongkeo Leasing Company Limited|092120001405904001| 17:17:29</v>
          </cell>
          <cell r="F563">
            <v>0</v>
          </cell>
          <cell r="G563">
            <v>112000</v>
          </cell>
          <cell r="H563">
            <v>2029696640.4899998</v>
          </cell>
        </row>
        <row r="564">
          <cell r="B564">
            <v>44722</v>
          </cell>
          <cell r="C564">
            <v>0</v>
          </cell>
          <cell r="D564">
            <v>202206102527055</v>
          </cell>
          <cell r="E564" t="str">
            <v>TRANSFER|FT|016120001697640001|BCELONE|010120000617975001|pdv2|17:19:30 17:19:30</v>
          </cell>
          <cell r="F564">
            <v>0</v>
          </cell>
          <cell r="G564">
            <v>258000</v>
          </cell>
          <cell r="H564">
            <v>2029954640.4899998</v>
          </cell>
        </row>
        <row r="565">
          <cell r="B565">
            <v>44722</v>
          </cell>
          <cell r="C565">
            <v>0</v>
          </cell>
          <cell r="D565">
            <v>202206102205673</v>
          </cell>
          <cell r="E565" t="str">
            <v>ONEPAY|MC|JXCKN3ZDX11S|010120000617975001|Lao Thongkeo Leasing Company Limited|0101100025592| 17:33:57</v>
          </cell>
          <cell r="F565">
            <v>0</v>
          </cell>
          <cell r="G565">
            <v>447000</v>
          </cell>
          <cell r="H565">
            <v>2030401640.4899998</v>
          </cell>
        </row>
        <row r="566">
          <cell r="B566">
            <v>44722</v>
          </cell>
          <cell r="C566">
            <v>0</v>
          </cell>
          <cell r="D566">
            <v>202206101484667</v>
          </cell>
          <cell r="E566" t="str">
            <v>TRANSFER|FT|092120001301337001|BCELONE|010120000617975001|ຄ້າຫວຍ|17:53:13 17:53:13</v>
          </cell>
          <cell r="F566">
            <v>0</v>
          </cell>
          <cell r="G566">
            <v>391000</v>
          </cell>
          <cell r="H566">
            <v>2030792640.4899998</v>
          </cell>
        </row>
        <row r="567">
          <cell r="B567">
            <v>44722</v>
          </cell>
          <cell r="C567">
            <v>0</v>
          </cell>
          <cell r="D567">
            <v>202206102526751</v>
          </cell>
          <cell r="E567" t="str">
            <v>TRANSFER|FT|018120000870554001|BCELONE|010120000617975001|ທີ10|18:05:06 18:05:06</v>
          </cell>
          <cell r="F567">
            <v>0</v>
          </cell>
          <cell r="G567">
            <v>56000</v>
          </cell>
          <cell r="H567">
            <v>2030848640.4899998</v>
          </cell>
        </row>
        <row r="568">
          <cell r="B568">
            <v>44722</v>
          </cell>
          <cell r="C568">
            <v>0</v>
          </cell>
          <cell r="D568">
            <v>202206101955906</v>
          </cell>
          <cell r="E568" t="str">
            <v>TRANSFER|FT|1651204166596|BCELONE|010120000617975001|.|18:17:34 18:17:35</v>
          </cell>
          <cell r="F568">
            <v>0</v>
          </cell>
          <cell r="G568">
            <v>186000</v>
          </cell>
          <cell r="H568">
            <v>2031034640.4899998</v>
          </cell>
        </row>
        <row r="569">
          <cell r="B569">
            <v>44722</v>
          </cell>
          <cell r="C569">
            <v>0</v>
          </cell>
          <cell r="D569">
            <v>202206102494387</v>
          </cell>
          <cell r="E569" t="str">
            <v>TRANSFER|FT|010120001170750001|BCELONE|010120000617975001|k|18:18:25 18:18:25</v>
          </cell>
          <cell r="F569">
            <v>0</v>
          </cell>
          <cell r="G569">
            <v>186000</v>
          </cell>
          <cell r="H569">
            <v>2031220640.4899998</v>
          </cell>
        </row>
        <row r="570">
          <cell r="B570">
            <v>44722</v>
          </cell>
          <cell r="C570">
            <v>0</v>
          </cell>
          <cell r="D570">
            <v>202206101594702</v>
          </cell>
          <cell r="E570" t="str">
            <v>TRANSFER|FT|020120001220453001|BCELONE|010120000617975001|ພາຄີນ ຕັນຂຸນທະວົງ|18:19:25 18:19:25</v>
          </cell>
          <cell r="F570">
            <v>0</v>
          </cell>
          <cell r="G570">
            <v>521000</v>
          </cell>
          <cell r="H570">
            <v>2031741640.4899998</v>
          </cell>
        </row>
        <row r="571">
          <cell r="B571">
            <v>44722</v>
          </cell>
          <cell r="C571">
            <v>0</v>
          </cell>
          <cell r="D571">
            <v>202206102655078</v>
          </cell>
          <cell r="E571" t="str">
            <v>ONEPAY|MC|FIME3J3FA4NX|010120000617975001|Lao Thongkeo Leasing Company Limited|098120000401169001| 18:21:37</v>
          </cell>
          <cell r="F571">
            <v>0</v>
          </cell>
          <cell r="G571">
            <v>186000</v>
          </cell>
          <cell r="H571">
            <v>2031927640.4899998</v>
          </cell>
        </row>
        <row r="572">
          <cell r="B572">
            <v>44722</v>
          </cell>
          <cell r="C572">
            <v>0</v>
          </cell>
          <cell r="D572">
            <v>202206102447937</v>
          </cell>
          <cell r="E572" t="str">
            <v>TRANSFER|FT|090120000278767001|BCELONE|010120000617975001|ຈ່າຍທີ່10/6/22|18:27:27 18:27:27</v>
          </cell>
          <cell r="F572">
            <v>0</v>
          </cell>
          <cell r="G572">
            <v>186000</v>
          </cell>
          <cell r="H572">
            <v>2032113640.4899998</v>
          </cell>
        </row>
        <row r="573">
          <cell r="B573">
            <v>44722</v>
          </cell>
          <cell r="C573">
            <v>0</v>
          </cell>
          <cell r="D573">
            <v>202206102527553</v>
          </cell>
          <cell r="E573" t="str">
            <v>TRANSFER|FT|010120001346659001|BCELONE|010120000617975001|ທ້າວສຸວັນຄຳ3137|19:06:28 19:06:28</v>
          </cell>
          <cell r="F573">
            <v>0</v>
          </cell>
          <cell r="G573">
            <v>372000</v>
          </cell>
          <cell r="H573">
            <v>2032485640.4899998</v>
          </cell>
        </row>
        <row r="574">
          <cell r="B574">
            <v>44722</v>
          </cell>
          <cell r="C574">
            <v>0</v>
          </cell>
          <cell r="D574">
            <v>202206102024873</v>
          </cell>
          <cell r="E574" t="str">
            <v>TRANSFER|FT|090110000305574001|BCELONE|010120000617975001|23|19:11:29 19:11:29</v>
          </cell>
          <cell r="F574">
            <v>0</v>
          </cell>
          <cell r="G574">
            <v>205000</v>
          </cell>
          <cell r="H574">
            <v>2032690640.4899998</v>
          </cell>
        </row>
        <row r="575">
          <cell r="B575">
            <v>44722</v>
          </cell>
          <cell r="C575">
            <v>0</v>
          </cell>
          <cell r="D575">
            <v>202206102247838</v>
          </cell>
          <cell r="E575" t="str">
            <v>ONEPAY|MC|F0FO8CPAOG8U|010120000617975001|Lao Thongkeo Leasing Company Limited|161120001681960001| 19:11:36</v>
          </cell>
          <cell r="F575">
            <v>0</v>
          </cell>
          <cell r="G575">
            <v>112000</v>
          </cell>
          <cell r="H575">
            <v>2032802640.4899998</v>
          </cell>
        </row>
        <row r="576">
          <cell r="B576">
            <v>44722</v>
          </cell>
          <cell r="C576">
            <v>0</v>
          </cell>
          <cell r="D576">
            <v>202206102760036</v>
          </cell>
          <cell r="E576" t="str">
            <v>ONEPAY|MC|TU3TNHZLU18M|010120000617975001|Lao Thongkeo Leasing Company Limited|090120001073545001| 19:12:57</v>
          </cell>
          <cell r="F576">
            <v>0</v>
          </cell>
          <cell r="G576">
            <v>186000</v>
          </cell>
          <cell r="H576">
            <v>2032988640.4899998</v>
          </cell>
        </row>
        <row r="577">
          <cell r="B577">
            <v>44722</v>
          </cell>
          <cell r="C577">
            <v>0</v>
          </cell>
          <cell r="D577">
            <v>202206102685537</v>
          </cell>
          <cell r="E577" t="str">
            <v>TRANSFER|FT|101120001984702001|BCELONE|010120000617975001|AAA001548-2ນ ບົວວອນງວດທີ36|19:13:56 19:13:56</v>
          </cell>
          <cell r="F577">
            <v>0</v>
          </cell>
          <cell r="G577">
            <v>223500</v>
          </cell>
          <cell r="H577">
            <v>2033212140.4899998</v>
          </cell>
        </row>
        <row r="578">
          <cell r="B578">
            <v>44722</v>
          </cell>
          <cell r="C578">
            <v>0</v>
          </cell>
          <cell r="D578">
            <v>202206102686266</v>
          </cell>
          <cell r="E578" t="str">
            <v>TRANSFER|FT|016120001870499001|BCELONE|010120000617975001|ນາງຈັນສຸກໄຊຍະສານ|19:13:57 19:13:57</v>
          </cell>
          <cell r="F578">
            <v>0</v>
          </cell>
          <cell r="G578">
            <v>224000</v>
          </cell>
          <cell r="H578">
            <v>2033436140.4899998</v>
          </cell>
        </row>
        <row r="579">
          <cell r="B579">
            <v>44722</v>
          </cell>
          <cell r="C579">
            <v>0</v>
          </cell>
          <cell r="D579">
            <v>202206102750253</v>
          </cell>
          <cell r="E579" t="str">
            <v>TRANSFER|FT|090120001627108001|BCELONE|010120000617975001|10/6/22|19:26:58 19:26:58</v>
          </cell>
          <cell r="F579">
            <v>0</v>
          </cell>
          <cell r="G579">
            <v>184000</v>
          </cell>
          <cell r="H579">
            <v>2033620140.4899998</v>
          </cell>
        </row>
        <row r="580">
          <cell r="B580">
            <v>44722</v>
          </cell>
          <cell r="C580">
            <v>0</v>
          </cell>
          <cell r="D580">
            <v>202206102642514</v>
          </cell>
          <cell r="E580" t="str">
            <v>ONEPAY|MC|ZU1PMU6BNJLJ|010120000617975001|Lao Thongkeo Leasing Company Limited|010120000925745001| 19:29:43</v>
          </cell>
          <cell r="F580">
            <v>0</v>
          </cell>
          <cell r="G580">
            <v>82000</v>
          </cell>
          <cell r="H580">
            <v>2033702140.4899998</v>
          </cell>
        </row>
        <row r="581">
          <cell r="B581">
            <v>44722</v>
          </cell>
          <cell r="C581">
            <v>0</v>
          </cell>
          <cell r="D581">
            <v>202206101576940</v>
          </cell>
          <cell r="E581" t="str">
            <v>ONEPAY|MC|MM9DLQK9VA13|010120000617975001|Lao Thongkeo Leasing Company Limited|160120001076061001| 19:40:17</v>
          </cell>
          <cell r="F581">
            <v>0</v>
          </cell>
          <cell r="G581">
            <v>100000</v>
          </cell>
          <cell r="H581">
            <v>2033802140.4899998</v>
          </cell>
        </row>
        <row r="582">
          <cell r="B582">
            <v>44722</v>
          </cell>
          <cell r="C582">
            <v>0</v>
          </cell>
          <cell r="D582">
            <v>202206102688800</v>
          </cell>
          <cell r="E582" t="str">
            <v>ONEPAY|MC|QG4MNHTJRZ4L|010120000617975001|Lao Thongkeo Leasing Company Limited|098120001666034001| 19:52:06</v>
          </cell>
          <cell r="F582">
            <v>0</v>
          </cell>
          <cell r="G582">
            <v>300000</v>
          </cell>
          <cell r="H582">
            <v>2034102140.4899998</v>
          </cell>
        </row>
        <row r="583">
          <cell r="B583">
            <v>44722</v>
          </cell>
          <cell r="C583">
            <v>0</v>
          </cell>
          <cell r="D583">
            <v>202206102673479</v>
          </cell>
          <cell r="E583" t="str">
            <v>TRANSFER|FT|150120001492719001|BCELONE|010120000617975001|43|19:58:57 19:58:57</v>
          </cell>
          <cell r="F583">
            <v>0</v>
          </cell>
          <cell r="G583">
            <v>328000</v>
          </cell>
          <cell r="H583">
            <v>2034430140.4899998</v>
          </cell>
        </row>
        <row r="584">
          <cell r="B584">
            <v>44722</v>
          </cell>
          <cell r="C584">
            <v>0</v>
          </cell>
          <cell r="D584">
            <v>202206102570788</v>
          </cell>
          <cell r="E584" t="str">
            <v>TRANSFER|FT|090120001221987001|BCELONE|010120000617975001|ງວດ33|20:05:17 20:05:17</v>
          </cell>
          <cell r="F584">
            <v>0</v>
          </cell>
          <cell r="G584">
            <v>186000</v>
          </cell>
          <cell r="H584">
            <v>2034616140.4899998</v>
          </cell>
        </row>
        <row r="585">
          <cell r="B585">
            <v>44722</v>
          </cell>
          <cell r="C585">
            <v>0</v>
          </cell>
          <cell r="D585">
            <v>202206102727904</v>
          </cell>
          <cell r="E585" t="str">
            <v>TRANSFER|FT|223120001992701001|BCELONE|010120000617975001|ມື້ທີ່12-13|20:09:11 20:09:11</v>
          </cell>
          <cell r="F585">
            <v>0</v>
          </cell>
          <cell r="G585">
            <v>225000</v>
          </cell>
          <cell r="H585">
            <v>2034841140.4899998</v>
          </cell>
        </row>
        <row r="586">
          <cell r="B586">
            <v>44722</v>
          </cell>
          <cell r="C586">
            <v>0</v>
          </cell>
          <cell r="D586">
            <v>202206102732885</v>
          </cell>
          <cell r="E586" t="str">
            <v>ONEPAY|MC|M37RH0D9KY5P|010120000617975001|Lao Thongkeo Leasing Company Limited|101120001385115001| 20:16:34</v>
          </cell>
          <cell r="F586">
            <v>0</v>
          </cell>
          <cell r="G586">
            <v>186000</v>
          </cell>
          <cell r="H586">
            <v>2035027140.4899998</v>
          </cell>
        </row>
        <row r="587">
          <cell r="B587">
            <v>44722</v>
          </cell>
          <cell r="C587">
            <v>0</v>
          </cell>
          <cell r="D587">
            <v>202206102888188</v>
          </cell>
          <cell r="E587" t="str">
            <v>TRANSFER|FT|070120001124522002|BCELONE|010120000617975001|ຄ່າງວດ|20:16:54 20:16:54</v>
          </cell>
          <cell r="F587">
            <v>0</v>
          </cell>
          <cell r="G587">
            <v>111600</v>
          </cell>
          <cell r="H587">
            <v>2035138740.4899998</v>
          </cell>
        </row>
        <row r="588">
          <cell r="B588">
            <v>44722</v>
          </cell>
          <cell r="C588">
            <v>0</v>
          </cell>
          <cell r="D588">
            <v>202206102006821</v>
          </cell>
          <cell r="E588" t="str">
            <v>TRANSFER|FT|0101203564303|BCELONE|010120000617975001|ນາງມະນີວັນ​ແກ້ວປະເສີດ​|20:24:18 20:24:18</v>
          </cell>
          <cell r="F588">
            <v>0</v>
          </cell>
          <cell r="G588">
            <v>112000</v>
          </cell>
          <cell r="H588">
            <v>2035250740.4899998</v>
          </cell>
        </row>
        <row r="589">
          <cell r="B589">
            <v>44722</v>
          </cell>
          <cell r="C589">
            <v>0</v>
          </cell>
          <cell r="D589">
            <v>202206101371903</v>
          </cell>
          <cell r="E589" t="str">
            <v>ONEPAY|MC|FR19QT6ZRTUL|010120000617975001|Lao Thongkeo Leasing Company Limited|162120001350672001| 20:25:15</v>
          </cell>
          <cell r="F589">
            <v>0</v>
          </cell>
          <cell r="G589">
            <v>112000</v>
          </cell>
          <cell r="H589">
            <v>2035362740.4899998</v>
          </cell>
        </row>
        <row r="590">
          <cell r="B590">
            <v>44722</v>
          </cell>
          <cell r="C590">
            <v>0</v>
          </cell>
          <cell r="D590">
            <v>202206102534249</v>
          </cell>
          <cell r="E590" t="str">
            <v>ONEPAY|MC|RZL3FOIJX2KW|010120000617975001|Lao Thongkeo Leasing Company Limited|093120001609776001| 20:26:57</v>
          </cell>
          <cell r="F590">
            <v>0</v>
          </cell>
          <cell r="G590">
            <v>108000</v>
          </cell>
          <cell r="H590">
            <v>2035470740.4899998</v>
          </cell>
        </row>
        <row r="591">
          <cell r="B591">
            <v>44723</v>
          </cell>
          <cell r="C591">
            <v>44722</v>
          </cell>
          <cell r="D591">
            <v>20220611604009</v>
          </cell>
          <cell r="E591" t="str">
            <v>ONEPAY|MC|9XOHV9JLZ9NZ|010120000617975001|Lao Thongkeo Leasing Company Limited|0931208865976| 20:35:25</v>
          </cell>
          <cell r="F591">
            <v>0</v>
          </cell>
          <cell r="G591">
            <v>112000</v>
          </cell>
          <cell r="H591">
            <v>2035582740.4899998</v>
          </cell>
        </row>
        <row r="592">
          <cell r="B592">
            <v>44723</v>
          </cell>
          <cell r="C592">
            <v>44722</v>
          </cell>
          <cell r="D592">
            <v>20220611742046</v>
          </cell>
          <cell r="E592" t="str">
            <v>ONEPAY|MC|YPM1ZRUQ0ID0|010120000617975001|Lao Thongkeo Leasing Company Limited|010120001147560001| 20:41:46</v>
          </cell>
          <cell r="F592">
            <v>0</v>
          </cell>
          <cell r="G592">
            <v>261000</v>
          </cell>
          <cell r="H592">
            <v>2035843740.4899998</v>
          </cell>
        </row>
        <row r="593">
          <cell r="B593">
            <v>44723</v>
          </cell>
          <cell r="C593">
            <v>44722</v>
          </cell>
          <cell r="D593">
            <v>20220611250025</v>
          </cell>
          <cell r="E593" t="str">
            <v>ONEPAY|MC|S849LWJ78HMR|010120000617975001|Lao Thongkeo Leasing Company Limited|100120001799346001| 20:44:22</v>
          </cell>
          <cell r="F593">
            <v>0</v>
          </cell>
          <cell r="G593">
            <v>164000</v>
          </cell>
          <cell r="H593">
            <v>2036007740.4899998</v>
          </cell>
        </row>
        <row r="594">
          <cell r="B594">
            <v>44723</v>
          </cell>
          <cell r="C594">
            <v>44722</v>
          </cell>
          <cell r="D594">
            <v>20220611440110</v>
          </cell>
          <cell r="E594" t="str">
            <v>ONEPAY|MC|XZTOW3LXSZ4O|010120000617975001|Lao Thongkeo Leasing Company Limited|018120000895392001| 21:08:04</v>
          </cell>
          <cell r="F594">
            <v>0</v>
          </cell>
          <cell r="G594">
            <v>391000</v>
          </cell>
          <cell r="H594">
            <v>2036398740.4899998</v>
          </cell>
        </row>
        <row r="595">
          <cell r="B595">
            <v>44723</v>
          </cell>
          <cell r="C595">
            <v>44722</v>
          </cell>
          <cell r="D595">
            <v>20220611302214</v>
          </cell>
          <cell r="E595" t="str">
            <v>TRANSFER|FT|013120001421327001|BCELONE|010120000617975001|14|21:27:01 21:27:01</v>
          </cell>
          <cell r="F595">
            <v>0</v>
          </cell>
          <cell r="G595">
            <v>186000</v>
          </cell>
          <cell r="H595">
            <v>2036584740.4899998</v>
          </cell>
        </row>
        <row r="596">
          <cell r="B596">
            <v>44723</v>
          </cell>
          <cell r="C596">
            <v>44722</v>
          </cell>
          <cell r="D596">
            <v>20220611844403</v>
          </cell>
          <cell r="E596" t="str">
            <v>ONEPAY|MC|YWWAHYQCWEMT|010120000617975001|Lao Thongkeo Leasing Company Limited|099120001489512001| 21:57:31</v>
          </cell>
          <cell r="F596">
            <v>0</v>
          </cell>
          <cell r="G596">
            <v>186000</v>
          </cell>
          <cell r="H596">
            <v>2036770740.4899998</v>
          </cell>
        </row>
        <row r="597">
          <cell r="B597">
            <v>44723</v>
          </cell>
          <cell r="C597">
            <v>44722</v>
          </cell>
          <cell r="D597">
            <v>20220611326174</v>
          </cell>
          <cell r="E597" t="str">
            <v>TRANSFER|FT|164120001258503001|BCELONE|010120000617975001|ນ ວຽງສີ|21:57:59 21:58:00</v>
          </cell>
          <cell r="F597">
            <v>0</v>
          </cell>
          <cell r="G597">
            <v>112000</v>
          </cell>
          <cell r="H597">
            <v>2036882740.4899998</v>
          </cell>
        </row>
        <row r="598">
          <cell r="B598">
            <v>44723</v>
          </cell>
          <cell r="C598">
            <v>44722</v>
          </cell>
          <cell r="D598">
            <v>20220611446420</v>
          </cell>
          <cell r="E598" t="str">
            <v>ONEPAY|MC|0RNOLHEUN83N|010120000617975001|Lao Thongkeo Leasing Company Limited|160120001785756001| 22:33:39</v>
          </cell>
          <cell r="F598">
            <v>0</v>
          </cell>
          <cell r="G598">
            <v>186000</v>
          </cell>
          <cell r="H598">
            <v>2037924340.4899998</v>
          </cell>
        </row>
        <row r="599">
          <cell r="B599">
            <v>44723</v>
          </cell>
          <cell r="C599">
            <v>44722</v>
          </cell>
          <cell r="D599">
            <v>20220611932254</v>
          </cell>
          <cell r="E599" t="str">
            <v>TRANSFER|FT|010120000258595001|BCELONE|010120000617975001|ນ ຂັນທອງມຈ່າຍ|22:39:21 22:39:21</v>
          </cell>
          <cell r="F599">
            <v>0</v>
          </cell>
          <cell r="G599">
            <v>186000</v>
          </cell>
          <cell r="H599">
            <v>2038110340.4899998</v>
          </cell>
        </row>
        <row r="600">
          <cell r="B600">
            <v>44723</v>
          </cell>
          <cell r="C600">
            <v>0</v>
          </cell>
          <cell r="D600">
            <v>2022061134551</v>
          </cell>
          <cell r="E600" t="str">
            <v>ONEPAY|MC|MOIBEA3ZQPN9|010120000617975001|Lao Thongkeo Leasing Company Limited|095120001544599001| 07:04:54</v>
          </cell>
          <cell r="F600">
            <v>0</v>
          </cell>
          <cell r="G600">
            <v>300000</v>
          </cell>
          <cell r="H600">
            <v>2038410340.4899998</v>
          </cell>
        </row>
        <row r="601">
          <cell r="B601">
            <v>44723</v>
          </cell>
          <cell r="C601">
            <v>0</v>
          </cell>
          <cell r="D601">
            <v>20220611334383</v>
          </cell>
          <cell r="E601" t="str">
            <v>ONEPAY|MC|AP57QLTYGUV7|010120000617975001|Lao Thongkeo Leasing Company Limited|010120000615362001| 09:44:47</v>
          </cell>
          <cell r="F601">
            <v>0</v>
          </cell>
          <cell r="G601">
            <v>111600</v>
          </cell>
          <cell r="H601">
            <v>2038521940.4899998</v>
          </cell>
        </row>
        <row r="602">
          <cell r="B602">
            <v>44723</v>
          </cell>
          <cell r="C602">
            <v>0</v>
          </cell>
          <cell r="D602">
            <v>20220611566720</v>
          </cell>
          <cell r="E602" t="str">
            <v>TRANSFER|FT|010120000402510001|BCELONE|010120000617975001|ແມ່ກົງແສງ|10:53:26 10:53:26</v>
          </cell>
          <cell r="F602">
            <v>0</v>
          </cell>
          <cell r="G602">
            <v>187000</v>
          </cell>
          <cell r="H602">
            <v>2041388940.4899998</v>
          </cell>
        </row>
        <row r="603">
          <cell r="B603">
            <v>44723</v>
          </cell>
          <cell r="C603">
            <v>0</v>
          </cell>
          <cell r="D603">
            <v>202206111359389</v>
          </cell>
          <cell r="E603" t="str">
            <v>ONEPAY|MC|6J9C6YRIP69U|010120000617975001|Lao Thongkeo Leasing Company Limited|161120001907412001| 12:05:22</v>
          </cell>
          <cell r="F603">
            <v>0</v>
          </cell>
          <cell r="G603">
            <v>384000</v>
          </cell>
          <cell r="H603">
            <v>2041772940.4899998</v>
          </cell>
        </row>
        <row r="604">
          <cell r="B604">
            <v>44723</v>
          </cell>
          <cell r="C604">
            <v>0</v>
          </cell>
          <cell r="D604">
            <v>20220611312959</v>
          </cell>
          <cell r="E604" t="str">
            <v>ONEPAY|MC|PY3TCNPQRL1X|010120000617975001|Lao Thongkeo Leasing Company Limited|096120000510089001| 18:44:15</v>
          </cell>
          <cell r="F604">
            <v>0</v>
          </cell>
          <cell r="G604">
            <v>150000</v>
          </cell>
          <cell r="H604">
            <v>2042091940.4899998</v>
          </cell>
        </row>
        <row r="605">
          <cell r="B605">
            <v>44724</v>
          </cell>
          <cell r="C605">
            <v>44723</v>
          </cell>
          <cell r="D605">
            <v>20220612598014</v>
          </cell>
          <cell r="E605" t="str">
            <v>ONEPAY|MC|B9TYU6FEH9H9|010120000617975001|Lao Thongkeo Leasing Company Limited|162120001823318001| 20:41:15</v>
          </cell>
          <cell r="F605">
            <v>0</v>
          </cell>
          <cell r="G605">
            <v>324000</v>
          </cell>
          <cell r="H605">
            <v>2042415940.4899998</v>
          </cell>
        </row>
        <row r="606">
          <cell r="B606">
            <v>44724</v>
          </cell>
          <cell r="C606">
            <v>0</v>
          </cell>
          <cell r="D606">
            <v>20220612252265</v>
          </cell>
          <cell r="E606" t="str">
            <v>ONEPAY|MC|KCA9DWO3QU50|010120000617975001|Lao Thongkeo Leasing Company Limited|010120000248164001| 16:49:22</v>
          </cell>
          <cell r="F606">
            <v>0</v>
          </cell>
          <cell r="G606">
            <v>186000</v>
          </cell>
          <cell r="H606">
            <v>2042601940.4899998</v>
          </cell>
        </row>
        <row r="607">
          <cell r="B607">
            <v>44724</v>
          </cell>
          <cell r="C607">
            <v>0</v>
          </cell>
          <cell r="D607">
            <v>202206122570685</v>
          </cell>
          <cell r="E607" t="str">
            <v>TRANSFER|FT|096120001190949001|BCELONE|010120000617975001|1119000ກິບAAA002078ນາງ ວອນມະນີ ດວງປະເສີດ ງວດທີ 19-20-21-22-23-24-25|19:08:44 19:08:44</v>
          </cell>
          <cell r="F607">
            <v>0</v>
          </cell>
          <cell r="G607">
            <v>1119000</v>
          </cell>
          <cell r="H607">
            <v>2043720940.4899998</v>
          </cell>
        </row>
        <row r="608">
          <cell r="B608">
            <v>44725</v>
          </cell>
          <cell r="C608">
            <v>0</v>
          </cell>
          <cell r="D608">
            <v>202206131390990</v>
          </cell>
          <cell r="E608" t="str">
            <v>TRANSFER|FT|140120000475688001|BCELONE|010120000617975001|ລາຍວັນ|11:03:42 11:03:42</v>
          </cell>
          <cell r="F608">
            <v>0</v>
          </cell>
          <cell r="G608">
            <v>218000</v>
          </cell>
          <cell r="H608">
            <v>2043938940.4899998</v>
          </cell>
        </row>
        <row r="609">
          <cell r="B609">
            <v>44725</v>
          </cell>
          <cell r="C609">
            <v>0</v>
          </cell>
          <cell r="D609">
            <v>202206131438310</v>
          </cell>
          <cell r="E609" t="str">
            <v>TRANSFER|FT|140120000475688001|BCELONE|010120000617975001|ລາຍວັນ|11:14:24 11:14:24</v>
          </cell>
          <cell r="F609">
            <v>0</v>
          </cell>
          <cell r="G609">
            <v>5000</v>
          </cell>
          <cell r="H609">
            <v>2043943940.4899998</v>
          </cell>
        </row>
        <row r="610">
          <cell r="B610">
            <v>44725</v>
          </cell>
          <cell r="C610">
            <v>0</v>
          </cell>
          <cell r="D610">
            <v>202206131476098</v>
          </cell>
          <cell r="E610" t="str">
            <v>ONEPAY|MC|R5A4MNA8KJVE|010120000617975001|Lao Thongkeo Leasing Company Limited|101120001688210001| 11:20:46</v>
          </cell>
          <cell r="F610">
            <v>0</v>
          </cell>
          <cell r="G610">
            <v>152000</v>
          </cell>
          <cell r="H610">
            <v>2044095940.4899998</v>
          </cell>
        </row>
        <row r="611">
          <cell r="B611">
            <v>44725</v>
          </cell>
          <cell r="C611">
            <v>0</v>
          </cell>
          <cell r="D611">
            <v>202206131506273</v>
          </cell>
          <cell r="E611" t="str">
            <v>TRANSFER|FT|164120001398555001|BCELONE|010120000617975001|ນ ໄກ່ມະນີ |11:32:14 11:32:14</v>
          </cell>
          <cell r="F611">
            <v>0</v>
          </cell>
          <cell r="G611">
            <v>72000</v>
          </cell>
          <cell r="H611">
            <v>2044167940.4899998</v>
          </cell>
        </row>
        <row r="612">
          <cell r="B612">
            <v>44725</v>
          </cell>
          <cell r="C612">
            <v>0</v>
          </cell>
          <cell r="D612">
            <v>202206131490382</v>
          </cell>
          <cell r="E612" t="str">
            <v>TRANSFER|FT|164120001398555001|BCELONE|010120000617975001|ນ ທິບພະສອນ|11:32:41 11:32:41</v>
          </cell>
          <cell r="F612">
            <v>0</v>
          </cell>
          <cell r="G612">
            <v>73000</v>
          </cell>
          <cell r="H612">
            <v>2044240940.4899998</v>
          </cell>
        </row>
        <row r="613">
          <cell r="B613">
            <v>44725</v>
          </cell>
          <cell r="C613">
            <v>0</v>
          </cell>
          <cell r="D613">
            <v>20220613412731</v>
          </cell>
          <cell r="E613" t="str">
            <v>ONEPAY|MC|OEW5SURP1I36|010120000617975001|Lao Thongkeo Leasing Company Limited|010120001728122001| 12:59:07</v>
          </cell>
          <cell r="F613">
            <v>0</v>
          </cell>
          <cell r="G613">
            <v>220000</v>
          </cell>
          <cell r="H613">
            <v>2044460940.4899998</v>
          </cell>
        </row>
        <row r="614">
          <cell r="B614">
            <v>44725</v>
          </cell>
          <cell r="C614">
            <v>0</v>
          </cell>
          <cell r="D614">
            <v>202206131526426</v>
          </cell>
          <cell r="E614" t="str">
            <v>TRANSFER|FT|221120001786652001|BCELONE|010120000617975001|ຄ່າງວດເງີນມື້5ມື|14:00:30 14:00:30</v>
          </cell>
          <cell r="F614">
            <v>0</v>
          </cell>
          <cell r="G614">
            <v>606000</v>
          </cell>
          <cell r="H614">
            <v>2045066940.4899998</v>
          </cell>
        </row>
        <row r="615">
          <cell r="B615">
            <v>44725</v>
          </cell>
          <cell r="C615">
            <v>0</v>
          </cell>
          <cell r="D615">
            <v>202206131354734</v>
          </cell>
          <cell r="E615" t="str">
            <v>TRANSFER|FT|0921205698307|BCELONE|010120000617975001|ອ|14:47:21 14:47:21</v>
          </cell>
          <cell r="F615">
            <v>0</v>
          </cell>
          <cell r="G615">
            <v>336000</v>
          </cell>
          <cell r="H615">
            <v>2045402940.4899998</v>
          </cell>
        </row>
        <row r="616">
          <cell r="B616">
            <v>44725</v>
          </cell>
          <cell r="C616">
            <v>0</v>
          </cell>
          <cell r="D616">
            <v>202206131906058</v>
          </cell>
          <cell r="E616" t="str">
            <v>TRANSFER|FT|222120001832347001|BCELONE|010120000617975001|ສົມສີ1305|14:57:19 14:57:19</v>
          </cell>
          <cell r="F616">
            <v>0</v>
          </cell>
          <cell r="G616">
            <v>105000</v>
          </cell>
          <cell r="H616">
            <v>2045507940.4899998</v>
          </cell>
        </row>
        <row r="617">
          <cell r="B617">
            <v>44725</v>
          </cell>
          <cell r="C617">
            <v>0</v>
          </cell>
          <cell r="D617">
            <v>202206131786799</v>
          </cell>
          <cell r="E617" t="str">
            <v>ONEPAY|MC|4C4VNRB9QFCE|010120000617975001|Lao Thongkeo Leasing Company Limited|010120000893397001| 14:58:14</v>
          </cell>
          <cell r="F617">
            <v>0</v>
          </cell>
          <cell r="G617">
            <v>50000</v>
          </cell>
          <cell r="H617">
            <v>2045557940.4899998</v>
          </cell>
        </row>
        <row r="618">
          <cell r="B618">
            <v>44725</v>
          </cell>
          <cell r="C618">
            <v>0</v>
          </cell>
          <cell r="D618">
            <v>202206131999072</v>
          </cell>
          <cell r="E618" t="str">
            <v>ONEPAY|MC|RFWGV8JK78VB|010120000617975001|Lao Thongkeo Leasing Company Limited|222120001746427001| 15:29:18</v>
          </cell>
          <cell r="F618">
            <v>0</v>
          </cell>
          <cell r="G618">
            <v>283000</v>
          </cell>
          <cell r="H618">
            <v>2045840940.4899998</v>
          </cell>
        </row>
        <row r="619">
          <cell r="B619">
            <v>44725</v>
          </cell>
          <cell r="C619">
            <v>0</v>
          </cell>
          <cell r="D619">
            <v>202206131542274</v>
          </cell>
          <cell r="E619" t="str">
            <v>TRANSFER|FT|010120001346659001|BCELONE|010120000617975001|ທ້າວສຸວັນຄຳ3137|15:39:15 15:39:15</v>
          </cell>
          <cell r="F619">
            <v>0</v>
          </cell>
          <cell r="G619">
            <v>404000</v>
          </cell>
          <cell r="H619">
            <v>2046244940.4899998</v>
          </cell>
        </row>
        <row r="620">
          <cell r="B620">
            <v>44725</v>
          </cell>
          <cell r="C620">
            <v>0</v>
          </cell>
          <cell r="D620">
            <v>202206131578618</v>
          </cell>
          <cell r="E620" t="str">
            <v>ONEPAY|MC|UV1C0HJJIK5F|010120000617975001|Lao Thongkeo Leasing Company Limited|0921203496451| 15:43:26</v>
          </cell>
          <cell r="F620">
            <v>0</v>
          </cell>
          <cell r="G620">
            <v>75000</v>
          </cell>
          <cell r="H620">
            <v>2046319940.4899998</v>
          </cell>
        </row>
        <row r="621">
          <cell r="B621">
            <v>44725</v>
          </cell>
          <cell r="C621">
            <v>0</v>
          </cell>
          <cell r="D621">
            <v>202206132074131</v>
          </cell>
          <cell r="E621" t="str">
            <v>TRANSFER|FT|092120000086021001|BCELONE|010120000617975001|ເງິນAAA|16:15:41 16:15:41</v>
          </cell>
          <cell r="F621">
            <v>0</v>
          </cell>
          <cell r="G621">
            <v>324000</v>
          </cell>
          <cell r="H621">
            <v>2046643940.4899998</v>
          </cell>
        </row>
        <row r="622">
          <cell r="B622">
            <v>44725</v>
          </cell>
          <cell r="C622">
            <v>0</v>
          </cell>
          <cell r="D622">
            <v>202206132023572</v>
          </cell>
          <cell r="E622" t="str">
            <v>ONEPAY|MC|IIEIGINDZR1T|010120000617975001|Lao Thongkeo Leasing Company Limited|092120001852506001| 16:18:35</v>
          </cell>
          <cell r="F622">
            <v>0</v>
          </cell>
          <cell r="G622">
            <v>122000</v>
          </cell>
          <cell r="H622">
            <v>2046765940.4899998</v>
          </cell>
        </row>
        <row r="623">
          <cell r="B623">
            <v>44725</v>
          </cell>
          <cell r="C623">
            <v>0</v>
          </cell>
          <cell r="D623">
            <v>202206131643467</v>
          </cell>
          <cell r="E623" t="str">
            <v>TRANSFER|FT|1651204166596|BCELONE|010120000617975001|.|16:22:37 16:22:37</v>
          </cell>
          <cell r="F623">
            <v>0</v>
          </cell>
          <cell r="G623">
            <v>202000</v>
          </cell>
          <cell r="H623">
            <v>2046967940.4899998</v>
          </cell>
        </row>
        <row r="624">
          <cell r="B624">
            <v>44725</v>
          </cell>
          <cell r="C624">
            <v>0</v>
          </cell>
          <cell r="D624">
            <v>202206132111149</v>
          </cell>
          <cell r="E624" t="str">
            <v>ONEPAY|MC|SGW7MN650K82|010120000617975001|Lao Thongkeo Leasing Company Limited|0921203645044| 16:23:30</v>
          </cell>
          <cell r="F624">
            <v>0</v>
          </cell>
          <cell r="G624">
            <v>120000</v>
          </cell>
          <cell r="H624">
            <v>2047087940.4899998</v>
          </cell>
        </row>
        <row r="625">
          <cell r="B625">
            <v>44725</v>
          </cell>
          <cell r="C625">
            <v>0</v>
          </cell>
          <cell r="D625">
            <v>202206131950670</v>
          </cell>
          <cell r="E625" t="str">
            <v>ONEPAY|MC|LVRZ2X50I338|010120000617975001|Lao Thongkeo Leasing Company Limited|160120001783322001| 16:29:40</v>
          </cell>
          <cell r="F625">
            <v>0</v>
          </cell>
          <cell r="G625">
            <v>114000</v>
          </cell>
          <cell r="H625">
            <v>2047201940.4899998</v>
          </cell>
        </row>
        <row r="626">
          <cell r="B626">
            <v>44725</v>
          </cell>
          <cell r="C626">
            <v>0</v>
          </cell>
          <cell r="D626">
            <v>202206131734817</v>
          </cell>
          <cell r="E626" t="str">
            <v>ONEPAY|MC|OWXHNJEOMY87|010120000617975001|Lao Thongkeo Leasing Company Limited|1031209453307| 16:58:10</v>
          </cell>
          <cell r="F626">
            <v>0</v>
          </cell>
          <cell r="G626">
            <v>202000</v>
          </cell>
          <cell r="H626">
            <v>2047403940.4899998</v>
          </cell>
        </row>
        <row r="627">
          <cell r="B627">
            <v>44725</v>
          </cell>
          <cell r="C627">
            <v>0</v>
          </cell>
          <cell r="D627">
            <v>202206132067492</v>
          </cell>
          <cell r="E627" t="str">
            <v>TRANSFER|FT|010120001478776001|BCELONE|010120000617975001|AAA001460ນາງຄຳພູວັນງວດທີ3|16:58:56 16:58:56</v>
          </cell>
          <cell r="F627">
            <v>0</v>
          </cell>
          <cell r="G627">
            <v>202000</v>
          </cell>
          <cell r="H627">
            <v>2047605940.4899998</v>
          </cell>
        </row>
        <row r="628">
          <cell r="B628">
            <v>44725</v>
          </cell>
          <cell r="C628">
            <v>0</v>
          </cell>
          <cell r="D628">
            <v>202206132684284</v>
          </cell>
          <cell r="E628" t="str">
            <v>ONEPAY|MC|S3S26JGDY2Z7|010120000617975001|Lao Thongkeo Leasing Company Limited|093120001956809001| 17:22:31</v>
          </cell>
          <cell r="F628">
            <v>0</v>
          </cell>
          <cell r="G628">
            <v>121500</v>
          </cell>
          <cell r="H628">
            <v>2047727440.4899998</v>
          </cell>
        </row>
        <row r="629">
          <cell r="B629">
            <v>44725</v>
          </cell>
          <cell r="C629">
            <v>0</v>
          </cell>
          <cell r="D629">
            <v>202206131866657</v>
          </cell>
          <cell r="E629" t="str">
            <v>TRANSFER|FT|010120000214107001|BCELONE|010120000617975001|Paid|17:49:50 17:49:50</v>
          </cell>
          <cell r="F629">
            <v>0</v>
          </cell>
          <cell r="G629">
            <v>134000</v>
          </cell>
          <cell r="H629">
            <v>2047861440.4899998</v>
          </cell>
        </row>
        <row r="630">
          <cell r="B630">
            <v>44725</v>
          </cell>
          <cell r="C630">
            <v>0</v>
          </cell>
          <cell r="D630">
            <v>202206131882641</v>
          </cell>
          <cell r="E630" t="str">
            <v>ONEPAY|MC|VPY6ME9643OT|010120000617975001|Lao Thongkeo Leasing Company Limited|161120001681960001| 18:05:28</v>
          </cell>
          <cell r="F630">
            <v>0</v>
          </cell>
          <cell r="G630">
            <v>122000</v>
          </cell>
          <cell r="H630">
            <v>2047983440.4899998</v>
          </cell>
        </row>
        <row r="631">
          <cell r="B631">
            <v>44725</v>
          </cell>
          <cell r="C631">
            <v>0</v>
          </cell>
          <cell r="D631">
            <v>202206132795107</v>
          </cell>
          <cell r="E631" t="str">
            <v>TRANSFER|FT|0901210284443|BCELONE|010120000617975001|.|18:16:10 18:16:10</v>
          </cell>
          <cell r="F631">
            <v>0</v>
          </cell>
          <cell r="G631">
            <v>162000</v>
          </cell>
          <cell r="H631">
            <v>2048145440.4899998</v>
          </cell>
        </row>
        <row r="632">
          <cell r="B632">
            <v>44725</v>
          </cell>
          <cell r="C632">
            <v>0</v>
          </cell>
          <cell r="D632">
            <v>202206132709708</v>
          </cell>
          <cell r="E632" t="str">
            <v>ONEPAY|MC|41YS9KRX6MP3|010120000617975001|Lao Thongkeo Leasing Company Limited|092120000269995001| 18:19:47</v>
          </cell>
          <cell r="F632">
            <v>0</v>
          </cell>
          <cell r="G632">
            <v>224000</v>
          </cell>
          <cell r="H632">
            <v>2048369440.4899998</v>
          </cell>
        </row>
        <row r="633">
          <cell r="B633">
            <v>44725</v>
          </cell>
          <cell r="C633">
            <v>0</v>
          </cell>
          <cell r="D633">
            <v>202206132277288</v>
          </cell>
          <cell r="E633" t="str">
            <v>ONEPAY|MC|UOBJ623CY5DO|010120000617975001|Lao Thongkeo Leasing Company Limited|090120000994208001| 18:21:08</v>
          </cell>
          <cell r="F633">
            <v>0</v>
          </cell>
          <cell r="G633">
            <v>101000</v>
          </cell>
          <cell r="H633">
            <v>2048470440.4899998</v>
          </cell>
        </row>
        <row r="634">
          <cell r="B634">
            <v>44725</v>
          </cell>
          <cell r="C634">
            <v>0</v>
          </cell>
          <cell r="D634">
            <v>202206132845131</v>
          </cell>
          <cell r="E634" t="str">
            <v>TRANSFER|FT|160120001896060001|BCELONE|010120000617975001|ຳ|18:24:07 18:24:07</v>
          </cell>
          <cell r="F634">
            <v>0</v>
          </cell>
          <cell r="G634">
            <v>162000</v>
          </cell>
          <cell r="H634">
            <v>2048632440.4899998</v>
          </cell>
        </row>
        <row r="635">
          <cell r="B635">
            <v>44725</v>
          </cell>
          <cell r="C635">
            <v>0</v>
          </cell>
          <cell r="D635">
            <v>202206132750273</v>
          </cell>
          <cell r="E635" t="str">
            <v>TRANSFER|FT|010120001170750001|BCELONE|010120000617975001|ສົດ|18:26:22 18:26:22</v>
          </cell>
          <cell r="F635">
            <v>0</v>
          </cell>
          <cell r="G635">
            <v>202000</v>
          </cell>
          <cell r="H635">
            <v>2048834440.4899998</v>
          </cell>
        </row>
        <row r="636">
          <cell r="B636">
            <v>44725</v>
          </cell>
          <cell r="C636">
            <v>0</v>
          </cell>
          <cell r="D636">
            <v>202206132826149</v>
          </cell>
          <cell r="E636" t="str">
            <v>ONEPAY|MC|OZ9XXRVKVI2K|010120000617975001|Lao Thongkeo Leasing Company Limited|093120001959038001| 18:27:33</v>
          </cell>
          <cell r="F636">
            <v>0</v>
          </cell>
          <cell r="G636">
            <v>120000</v>
          </cell>
          <cell r="H636">
            <v>2048954440.4899998</v>
          </cell>
        </row>
        <row r="637">
          <cell r="B637">
            <v>44725</v>
          </cell>
          <cell r="C637">
            <v>0</v>
          </cell>
          <cell r="D637">
            <v>202206132731246</v>
          </cell>
          <cell r="E637" t="str">
            <v>ONEPAY|MC|FIKCR3HXH5W4|010120000617975001|Lao Thongkeo Leasing Company Limited|0971210734325| 18:39:22</v>
          </cell>
          <cell r="F637">
            <v>0</v>
          </cell>
          <cell r="G637">
            <v>243000</v>
          </cell>
          <cell r="H637">
            <v>2049197440.4899998</v>
          </cell>
        </row>
        <row r="638">
          <cell r="B638">
            <v>44725</v>
          </cell>
          <cell r="C638">
            <v>0</v>
          </cell>
          <cell r="D638">
            <v>202206132903025</v>
          </cell>
          <cell r="E638" t="str">
            <v>ONEPAY|MC|V5PNK4MGCVSG|010120000617975001|Lao Thongkeo Leasing Company Limited|097120001587637001| 18:42:39</v>
          </cell>
          <cell r="F638">
            <v>0</v>
          </cell>
          <cell r="G638">
            <v>202000</v>
          </cell>
          <cell r="H638">
            <v>2049399440.4899998</v>
          </cell>
        </row>
        <row r="639">
          <cell r="B639">
            <v>44725</v>
          </cell>
          <cell r="C639">
            <v>0</v>
          </cell>
          <cell r="D639">
            <v>202206132836411</v>
          </cell>
          <cell r="E639" t="str">
            <v>ONEPAY|MC|KQVYHZK4K2U2|010120000617975001|Lao Thongkeo Leasing Company Limited|093120000383111001| 18:43:18</v>
          </cell>
          <cell r="F639">
            <v>0</v>
          </cell>
          <cell r="G639">
            <v>124000</v>
          </cell>
          <cell r="H639">
            <v>2049523440.4899998</v>
          </cell>
        </row>
        <row r="640">
          <cell r="B640">
            <v>44725</v>
          </cell>
          <cell r="C640">
            <v>0</v>
          </cell>
          <cell r="D640">
            <v>202206132883497</v>
          </cell>
          <cell r="E640" t="str">
            <v>TRANSFER|FT|101120001984702001|BCELONE|010120000617975001|AAA001548-2ນ ບົວວອນ ງວດທີ37|18:59:17 18:59:18</v>
          </cell>
          <cell r="F640">
            <v>0</v>
          </cell>
          <cell r="G640">
            <v>243000</v>
          </cell>
          <cell r="H640">
            <v>2049766440.4899998</v>
          </cell>
        </row>
        <row r="641">
          <cell r="B641">
            <v>44725</v>
          </cell>
          <cell r="C641">
            <v>0</v>
          </cell>
          <cell r="D641">
            <v>202206132896235</v>
          </cell>
          <cell r="E641" t="str">
            <v>ONEPAY|MC|4MQAYBIV78XH|010120000617975001|Lao Thongkeo Leasing Company Limited|0931208865976| 18:59:37</v>
          </cell>
          <cell r="F641">
            <v>0</v>
          </cell>
          <cell r="G641">
            <v>122000</v>
          </cell>
          <cell r="H641">
            <v>2049888440.4899998</v>
          </cell>
        </row>
        <row r="642">
          <cell r="B642">
            <v>44725</v>
          </cell>
          <cell r="C642">
            <v>0</v>
          </cell>
          <cell r="D642">
            <v>202206132898094</v>
          </cell>
          <cell r="E642" t="str">
            <v>ONEPAY|MC|DDH8XGHCP4NU|010120000617975001|Lao Thongkeo Leasing Company Limited|010120001330493001| 19:08:25</v>
          </cell>
          <cell r="F642">
            <v>0</v>
          </cell>
          <cell r="G642">
            <v>120000</v>
          </cell>
          <cell r="H642">
            <v>2050008440.4899998</v>
          </cell>
        </row>
        <row r="643">
          <cell r="B643">
            <v>44725</v>
          </cell>
          <cell r="C643">
            <v>0</v>
          </cell>
          <cell r="D643">
            <v>202206132914371</v>
          </cell>
          <cell r="E643" t="str">
            <v>ONEPAY|MC|2J96844VUI80|010120000617975001|Lao Thongkeo Leasing Company Limited|160120001727795001| 19:08:39</v>
          </cell>
          <cell r="F643">
            <v>0</v>
          </cell>
          <cell r="G643">
            <v>1200000</v>
          </cell>
          <cell r="H643">
            <v>2051208440.4899998</v>
          </cell>
        </row>
        <row r="644">
          <cell r="B644">
            <v>44725</v>
          </cell>
          <cell r="C644">
            <v>0</v>
          </cell>
          <cell r="D644">
            <v>202206132833289</v>
          </cell>
          <cell r="E644" t="str">
            <v>ONEPAY|MC|YS5ZY8HG7QO6|010120000617975001|Lao Thongkeo Leasing Company Limited|010120001166135001| 19:14:57</v>
          </cell>
          <cell r="F644">
            <v>0</v>
          </cell>
          <cell r="G644">
            <v>300000</v>
          </cell>
          <cell r="H644">
            <v>2051508440.4899998</v>
          </cell>
        </row>
        <row r="645">
          <cell r="B645">
            <v>44725</v>
          </cell>
          <cell r="C645">
            <v>0</v>
          </cell>
          <cell r="D645">
            <v>202206132741621</v>
          </cell>
          <cell r="E645" t="str">
            <v>TRANSFER|FT|160120001482048001|BCELONE|010120000617975001|.|19:19:12 19:19:12</v>
          </cell>
          <cell r="F645">
            <v>0</v>
          </cell>
          <cell r="G645">
            <v>223000</v>
          </cell>
          <cell r="H645">
            <v>2051731440.4899998</v>
          </cell>
        </row>
        <row r="646">
          <cell r="B646">
            <v>44725</v>
          </cell>
          <cell r="C646">
            <v>0</v>
          </cell>
          <cell r="D646">
            <v>202206132279936</v>
          </cell>
          <cell r="E646" t="str">
            <v>ONEPAY|MC|I3CYGWVS961D|010120000617975001|Lao Thongkeo Leasing Company Limited|160120001410203001| 19:43:05</v>
          </cell>
          <cell r="F646">
            <v>0</v>
          </cell>
          <cell r="G646">
            <v>161500</v>
          </cell>
          <cell r="H646">
            <v>2051892940.4899998</v>
          </cell>
        </row>
        <row r="647">
          <cell r="B647">
            <v>44725</v>
          </cell>
          <cell r="C647">
            <v>0</v>
          </cell>
          <cell r="D647">
            <v>202206133021049</v>
          </cell>
          <cell r="E647" t="str">
            <v>ONEPAY|MC|VN8NGC4VKKWQ|010120000617975001|Lao Thongkeo Leasing Company Limited|092120001832106001| 19:44:45</v>
          </cell>
          <cell r="F647">
            <v>0</v>
          </cell>
          <cell r="G647">
            <v>178000</v>
          </cell>
          <cell r="H647">
            <v>2052070940.4899998</v>
          </cell>
        </row>
        <row r="648">
          <cell r="B648">
            <v>44725</v>
          </cell>
          <cell r="C648">
            <v>0</v>
          </cell>
          <cell r="D648">
            <v>202206133109004</v>
          </cell>
          <cell r="E648" t="str">
            <v>TRANSFER|FT|013120001421327001|BCELONE|010120000617975001|15|20:05:48 20:05:48</v>
          </cell>
          <cell r="F648">
            <v>0</v>
          </cell>
          <cell r="G648">
            <v>202000</v>
          </cell>
          <cell r="H648">
            <v>2052272940.4899998</v>
          </cell>
        </row>
        <row r="649">
          <cell r="B649">
            <v>44725</v>
          </cell>
          <cell r="C649">
            <v>0</v>
          </cell>
          <cell r="D649">
            <v>202206133029135</v>
          </cell>
          <cell r="E649" t="str">
            <v>TRANSFER|FT|164120001258503001|BCELONE|010120000617975001|ນ ວຽງສີ|20:06:55 20:06:55</v>
          </cell>
          <cell r="F649">
            <v>0</v>
          </cell>
          <cell r="G649">
            <v>122000</v>
          </cell>
          <cell r="H649">
            <v>2052394940.4899998</v>
          </cell>
        </row>
        <row r="650">
          <cell r="B650">
            <v>44725</v>
          </cell>
          <cell r="C650">
            <v>0</v>
          </cell>
          <cell r="D650">
            <v>202206132707781</v>
          </cell>
          <cell r="E650" t="str">
            <v>ONEPAY|MC|5YE78AE5962Y|010120000617975001|Lao Thongkeo Leasing Company Limited|161120001377906001| 20:09:53</v>
          </cell>
          <cell r="F650">
            <v>0</v>
          </cell>
          <cell r="G650">
            <v>165000</v>
          </cell>
          <cell r="H650">
            <v>2052559940.4899998</v>
          </cell>
        </row>
        <row r="651">
          <cell r="B651">
            <v>44725</v>
          </cell>
          <cell r="C651">
            <v>0</v>
          </cell>
          <cell r="D651">
            <v>202206132924312</v>
          </cell>
          <cell r="E651" t="str">
            <v>ONEPAY|MC|C0GCQ4A5AUKU|010120000617975001|Lao Thongkeo Leasing Company Limited|010120001283859001| 20:10:40</v>
          </cell>
          <cell r="F651">
            <v>0</v>
          </cell>
          <cell r="G651">
            <v>202000</v>
          </cell>
          <cell r="H651">
            <v>2052761940.4899998</v>
          </cell>
        </row>
        <row r="652">
          <cell r="B652">
            <v>44725</v>
          </cell>
          <cell r="C652">
            <v>0</v>
          </cell>
          <cell r="D652">
            <v>202206132987416</v>
          </cell>
          <cell r="E652" t="str">
            <v>TRANSFER|FT|0101203564303|BCELONE|010120000617975001|ນາງ​ມະນີ​ວັນ|20:12:28 20:12:28</v>
          </cell>
          <cell r="F652">
            <v>0</v>
          </cell>
          <cell r="G652">
            <v>123000</v>
          </cell>
          <cell r="H652">
            <v>2052884940.4899998</v>
          </cell>
        </row>
        <row r="653">
          <cell r="B653">
            <v>44725</v>
          </cell>
          <cell r="C653">
            <v>0</v>
          </cell>
          <cell r="D653">
            <v>202206132984776</v>
          </cell>
          <cell r="E653" t="str">
            <v>TRANSFER|FT|095120001224647001|BCELONE|010120000617975001|ຄ|20:14:50 20:14:50</v>
          </cell>
          <cell r="F653">
            <v>0</v>
          </cell>
          <cell r="G653">
            <v>196000</v>
          </cell>
          <cell r="H653">
            <v>2053080940.4899998</v>
          </cell>
        </row>
        <row r="654">
          <cell r="B654">
            <v>44725</v>
          </cell>
          <cell r="C654">
            <v>0</v>
          </cell>
          <cell r="D654">
            <v>202206133060353</v>
          </cell>
          <cell r="E654" t="str">
            <v>TRANSFER|FT|013120001421327001|BCELONE|010120000617975001|ຂອງເອຶອຍມະນີວອນ |20:15:13 20:15:13</v>
          </cell>
          <cell r="F654">
            <v>0</v>
          </cell>
          <cell r="G654">
            <v>178000</v>
          </cell>
          <cell r="H654">
            <v>2053258940.4899998</v>
          </cell>
        </row>
        <row r="655">
          <cell r="B655">
            <v>44725</v>
          </cell>
          <cell r="C655">
            <v>0</v>
          </cell>
          <cell r="D655">
            <v>202206133092115</v>
          </cell>
          <cell r="E655" t="str">
            <v>ONEPAY|MC|PKKWEGN0VQSX|010120000617975001|Lao Thongkeo Leasing Company Limited|163120001785756001| 20:20:00</v>
          </cell>
          <cell r="F655">
            <v>0</v>
          </cell>
          <cell r="G655">
            <v>202000</v>
          </cell>
          <cell r="H655">
            <v>2053460940.4899998</v>
          </cell>
        </row>
        <row r="656">
          <cell r="B656">
            <v>44725</v>
          </cell>
          <cell r="C656">
            <v>0</v>
          </cell>
          <cell r="D656">
            <v>202206132959296</v>
          </cell>
          <cell r="E656" t="str">
            <v>ONEPAY|MC|R8KN73ML4DQH|010120000617975001|Lao Thongkeo Leasing Company Limited|160120001157549001| 20:25:50</v>
          </cell>
          <cell r="F656">
            <v>0</v>
          </cell>
          <cell r="G656">
            <v>202000</v>
          </cell>
          <cell r="H656">
            <v>2053662940.4899998</v>
          </cell>
        </row>
        <row r="657">
          <cell r="B657">
            <v>44725</v>
          </cell>
          <cell r="C657">
            <v>0</v>
          </cell>
          <cell r="D657">
            <v>202206132841463</v>
          </cell>
          <cell r="E657" t="str">
            <v>ONEPAY|MC|AWPVA7MPVZ68|010120000617975001|Lao Thongkeo Leasing Company Limited|016120001921978001| 20:28:24</v>
          </cell>
          <cell r="F657">
            <v>0</v>
          </cell>
          <cell r="G657">
            <v>50000</v>
          </cell>
          <cell r="H657">
            <v>2053712940.4899998</v>
          </cell>
        </row>
        <row r="658">
          <cell r="B658">
            <v>44725</v>
          </cell>
          <cell r="C658">
            <v>0</v>
          </cell>
          <cell r="D658">
            <v>202206133000434</v>
          </cell>
          <cell r="E658" t="str">
            <v>ONEPAY|MC|RLE3PJTS1YV1|010120000617975001|Lao Thongkeo Leasing Company Limited|010120001615400001| 20:28:33</v>
          </cell>
          <cell r="F658">
            <v>0</v>
          </cell>
          <cell r="G658">
            <v>230000</v>
          </cell>
          <cell r="H658">
            <v>2053942940.4899998</v>
          </cell>
        </row>
        <row r="659">
          <cell r="B659">
            <v>44725</v>
          </cell>
          <cell r="C659">
            <v>0</v>
          </cell>
          <cell r="D659">
            <v>202206132089916</v>
          </cell>
          <cell r="E659" t="str">
            <v>TRANSFER|FT|091120001867313001|BCELONE|010120000617975001|ສຸກສະຫວັນຍັງ102ພັນ|20:30:51 20:30:51</v>
          </cell>
          <cell r="F659">
            <v>0</v>
          </cell>
          <cell r="G659">
            <v>100000</v>
          </cell>
          <cell r="H659">
            <v>2054042940.4899998</v>
          </cell>
        </row>
        <row r="660">
          <cell r="B660">
            <v>44725</v>
          </cell>
          <cell r="C660">
            <v>0</v>
          </cell>
          <cell r="D660">
            <v>202206133124065</v>
          </cell>
          <cell r="E660" t="str">
            <v>ONEPAY|MC|BFXIVZ48LOG5|010120000617975001|Lao Thongkeo Leasing Company Limited|098120001365153001| 20:30:56</v>
          </cell>
          <cell r="F660">
            <v>0</v>
          </cell>
          <cell r="G660">
            <v>178000</v>
          </cell>
          <cell r="H660">
            <v>2054220940.4899998</v>
          </cell>
        </row>
        <row r="661">
          <cell r="B661">
            <v>44725</v>
          </cell>
          <cell r="C661">
            <v>0</v>
          </cell>
          <cell r="D661">
            <v>202206132743996</v>
          </cell>
          <cell r="E661" t="str">
            <v>TRANSFER|FT|1041211160906|BCELONE|010120000617975001|AAA1386ບຸນຖົມ|20:33:36 20:33:43</v>
          </cell>
          <cell r="F661">
            <v>0</v>
          </cell>
          <cell r="G661">
            <v>350000</v>
          </cell>
          <cell r="H661">
            <v>2054570940.4899998</v>
          </cell>
        </row>
        <row r="662">
          <cell r="B662">
            <v>44725</v>
          </cell>
          <cell r="C662">
            <v>0</v>
          </cell>
          <cell r="D662">
            <v>202206132978873</v>
          </cell>
          <cell r="E662" t="str">
            <v>TRANSFER|FT|090120001221987001|BCELONE|010120000617975001|ງວດ34|20:34:50 20:34:50</v>
          </cell>
          <cell r="F662">
            <v>0</v>
          </cell>
          <cell r="G662">
            <v>202000</v>
          </cell>
          <cell r="H662">
            <v>2054772940.4899998</v>
          </cell>
        </row>
        <row r="663">
          <cell r="B663">
            <v>44726</v>
          </cell>
          <cell r="C663">
            <v>44725</v>
          </cell>
          <cell r="D663">
            <v>20220614852019</v>
          </cell>
          <cell r="E663" t="str">
            <v>TRANSFER|FT|010120000258595001|BCELONE|010120000617975001|ນ ຂັນທອງ ຈ່າຍ|20:48:06 20:48:06</v>
          </cell>
          <cell r="F663">
            <v>0</v>
          </cell>
          <cell r="G663">
            <v>202000</v>
          </cell>
          <cell r="H663">
            <v>2054974940.4899998</v>
          </cell>
        </row>
        <row r="664">
          <cell r="B664">
            <v>44726</v>
          </cell>
          <cell r="C664">
            <v>44725</v>
          </cell>
          <cell r="D664">
            <v>20220614262068</v>
          </cell>
          <cell r="E664" t="str">
            <v>ONEPAY|MC|EDNAMG5LLM57|010120000617975001|Lao Thongkeo Leasing Company Limited|010120001147560001| 20:56:29</v>
          </cell>
          <cell r="F664">
            <v>0</v>
          </cell>
          <cell r="G664">
            <v>283000</v>
          </cell>
          <cell r="H664">
            <v>2055257940.4899998</v>
          </cell>
        </row>
        <row r="665">
          <cell r="B665">
            <v>44726</v>
          </cell>
          <cell r="C665">
            <v>44725</v>
          </cell>
          <cell r="D665">
            <v>2022061476065</v>
          </cell>
          <cell r="E665" t="str">
            <v>TRANSFER|FT|016120001697640001|BCELONE|010120000617975001|pdv3|21:01:30 21:01:30</v>
          </cell>
          <cell r="F665">
            <v>0</v>
          </cell>
          <cell r="G665">
            <v>283000</v>
          </cell>
          <cell r="H665">
            <v>2055540940.4899998</v>
          </cell>
        </row>
        <row r="666">
          <cell r="B666">
            <v>44726</v>
          </cell>
          <cell r="C666">
            <v>44725</v>
          </cell>
          <cell r="D666">
            <v>20220614254039</v>
          </cell>
          <cell r="E666" t="str">
            <v>ONEPAY|MC|1R85NGPG48ET|010120000617975001|Lao Thongkeo Leasing Company Limited|100120001799346001| 21:02:53</v>
          </cell>
          <cell r="F666">
            <v>0</v>
          </cell>
          <cell r="G666">
            <v>175000</v>
          </cell>
          <cell r="H666">
            <v>2055715940.4899998</v>
          </cell>
        </row>
        <row r="667">
          <cell r="B667">
            <v>44726</v>
          </cell>
          <cell r="C667">
            <v>44725</v>
          </cell>
          <cell r="D667">
            <v>20220614718141</v>
          </cell>
          <cell r="E667" t="str">
            <v>TRANSFER|FT|161120001940433001|BCELONE|010120000617975001|ທີ13|21:15:35 21:15:35</v>
          </cell>
          <cell r="F667">
            <v>0</v>
          </cell>
          <cell r="G667">
            <v>243000</v>
          </cell>
          <cell r="H667">
            <v>2055958940.4899998</v>
          </cell>
        </row>
        <row r="668">
          <cell r="B668">
            <v>44726</v>
          </cell>
          <cell r="C668">
            <v>44725</v>
          </cell>
          <cell r="D668">
            <v>20220614994066</v>
          </cell>
          <cell r="E668" t="str">
            <v>TRANSFER|FT|020120001220453001|BCELONE|010120000617975001|ພາຄິນ ຕັນຂຸນທະວົງ|21:25:10 21:25:10</v>
          </cell>
          <cell r="F668">
            <v>0</v>
          </cell>
          <cell r="G668">
            <v>282800</v>
          </cell>
          <cell r="H668">
            <v>2056241740.4899998</v>
          </cell>
        </row>
        <row r="669">
          <cell r="B669">
            <v>44726</v>
          </cell>
          <cell r="C669">
            <v>44725</v>
          </cell>
          <cell r="D669">
            <v>2022061442194</v>
          </cell>
          <cell r="E669" t="str">
            <v>ONEPAY|MC|34QZBNID917F|010120000617975001|Lao Thongkeo Leasing Company Limited|010120000911164001| 21:40:05</v>
          </cell>
          <cell r="F669">
            <v>0</v>
          </cell>
          <cell r="G669">
            <v>243000</v>
          </cell>
          <cell r="H669">
            <v>2056484740.4899998</v>
          </cell>
        </row>
        <row r="670">
          <cell r="B670">
            <v>44726</v>
          </cell>
          <cell r="C670">
            <v>44725</v>
          </cell>
          <cell r="D670">
            <v>20220614726246</v>
          </cell>
          <cell r="E670" t="str">
            <v>ONEPAY|MC|66HAAIG2YIE5|010120000617975001|Lao Thongkeo Leasing Company Limited|1611211013357| 21:57:55</v>
          </cell>
          <cell r="F670">
            <v>0</v>
          </cell>
          <cell r="G670">
            <v>122000</v>
          </cell>
          <cell r="H670">
            <v>2056606740.4899998</v>
          </cell>
        </row>
        <row r="671">
          <cell r="B671">
            <v>44726</v>
          </cell>
          <cell r="C671">
            <v>44725</v>
          </cell>
          <cell r="D671">
            <v>20220614120164</v>
          </cell>
          <cell r="E671" t="str">
            <v>ONEPAY|MC|1ND8IQDJGYHW|010120000617975001|Lao Thongkeo Leasing Company Limited|018120000895392001| 21:59:25</v>
          </cell>
          <cell r="F671">
            <v>0</v>
          </cell>
          <cell r="G671">
            <v>202000</v>
          </cell>
          <cell r="H671">
            <v>2056808740.4899998</v>
          </cell>
        </row>
        <row r="672">
          <cell r="B672">
            <v>44726</v>
          </cell>
          <cell r="C672">
            <v>44725</v>
          </cell>
          <cell r="D672">
            <v>20220614234314</v>
          </cell>
          <cell r="E672" t="str">
            <v>ONEPAY|MC|URSOUJ9ZFP1O|010120000617975001|Lao Thongkeo Leasing Company Limited|095120000192186001| 22:02:00</v>
          </cell>
          <cell r="F672">
            <v>0</v>
          </cell>
          <cell r="G672">
            <v>162000</v>
          </cell>
          <cell r="H672">
            <v>2056970740.4899998</v>
          </cell>
        </row>
        <row r="673">
          <cell r="B673">
            <v>44726</v>
          </cell>
          <cell r="C673">
            <v>44725</v>
          </cell>
          <cell r="D673">
            <v>20220614740214</v>
          </cell>
          <cell r="E673" t="str">
            <v>TRANSFER|FT|161120000601929001|BCELONE|010120000617975001|ໂອນ|22:09:18 22:09:18</v>
          </cell>
          <cell r="F673">
            <v>0</v>
          </cell>
          <cell r="G673">
            <v>162000</v>
          </cell>
          <cell r="H673">
            <v>2057132740.4899998</v>
          </cell>
        </row>
        <row r="674">
          <cell r="B674">
            <v>44726</v>
          </cell>
          <cell r="C674">
            <v>44725</v>
          </cell>
          <cell r="D674">
            <v>20220614850324</v>
          </cell>
          <cell r="E674" t="str">
            <v>TRANSFER|FT|010120001313249001|BCELONE|010120000617975001|ມີນາໄຊ|22:23:39 22:23:39</v>
          </cell>
          <cell r="F674">
            <v>0</v>
          </cell>
          <cell r="G674">
            <v>283000</v>
          </cell>
          <cell r="H674">
            <v>2057415740.4899998</v>
          </cell>
        </row>
        <row r="675">
          <cell r="B675">
            <v>44726</v>
          </cell>
          <cell r="C675">
            <v>44725</v>
          </cell>
          <cell r="D675">
            <v>20220614284627</v>
          </cell>
          <cell r="E675" t="str">
            <v>ONEPAY|MC|WKXC892WFEA6|010120000617975001|Lao Thongkeo Leasing Company Limited|099120001489512001| 22:50:07</v>
          </cell>
          <cell r="F675">
            <v>0</v>
          </cell>
          <cell r="G675">
            <v>202000</v>
          </cell>
          <cell r="H675">
            <v>2057617740.4899998</v>
          </cell>
        </row>
        <row r="676">
          <cell r="B676">
            <v>44726</v>
          </cell>
          <cell r="C676">
            <v>44725</v>
          </cell>
          <cell r="D676">
            <v>20220614386350</v>
          </cell>
          <cell r="E676" t="str">
            <v>ONEPAY|MC|GY20CKBK85KI|010120000617975001|Lao Thongkeo Leasing Company Limited|010120000615362001| 23:24:47</v>
          </cell>
          <cell r="F676">
            <v>0</v>
          </cell>
          <cell r="G676">
            <v>142920</v>
          </cell>
          <cell r="H676">
            <v>2057760660.4899998</v>
          </cell>
        </row>
        <row r="677">
          <cell r="B677">
            <v>44726</v>
          </cell>
          <cell r="C677">
            <v>44725</v>
          </cell>
          <cell r="D677">
            <v>20220614946246</v>
          </cell>
          <cell r="E677" t="str">
            <v>ONEPAY|MC|APTP6OZVXQG9|010120000617975001|Lao Thongkeo Leasing Company Limited|162120001823318001| 23:36:59</v>
          </cell>
          <cell r="F677">
            <v>0</v>
          </cell>
          <cell r="G677">
            <v>178000</v>
          </cell>
          <cell r="H677">
            <v>2057938660.4899998</v>
          </cell>
        </row>
        <row r="678">
          <cell r="B678">
            <v>44726</v>
          </cell>
          <cell r="C678">
            <v>0</v>
          </cell>
          <cell r="D678">
            <v>20220614514288</v>
          </cell>
          <cell r="E678" t="str">
            <v>ONEPAY|MC|GJNKABU42WHB|010120000617975001|Lao Thongkeo Leasing Company Limited|1011206202001| 01:21:34</v>
          </cell>
          <cell r="F678">
            <v>0</v>
          </cell>
          <cell r="G678">
            <v>202000</v>
          </cell>
          <cell r="H678">
            <v>2058140660.4899998</v>
          </cell>
        </row>
        <row r="679">
          <cell r="B679">
            <v>44726</v>
          </cell>
          <cell r="C679">
            <v>0</v>
          </cell>
          <cell r="D679">
            <v>20220614218066</v>
          </cell>
          <cell r="E679" t="str">
            <v>TRANSFER|FT|150120001492719001|BCELONE|010120000617975001|44|03:39:10 03:39:10</v>
          </cell>
          <cell r="F679">
            <v>0</v>
          </cell>
          <cell r="G679">
            <v>162000</v>
          </cell>
          <cell r="H679">
            <v>2058302660.4899998</v>
          </cell>
        </row>
        <row r="680">
          <cell r="B680">
            <v>44726</v>
          </cell>
          <cell r="C680">
            <v>0</v>
          </cell>
          <cell r="D680">
            <v>20220614644349</v>
          </cell>
          <cell r="E680" t="str">
            <v>TRANSFER|FT|162120001760082001|BCELONE|010120000617975001|ເອື້ອຍສຸກ|07:11:41 07:11:41</v>
          </cell>
          <cell r="F680">
            <v>0</v>
          </cell>
          <cell r="G680">
            <v>162000</v>
          </cell>
          <cell r="H680">
            <v>2058464660.4899998</v>
          </cell>
        </row>
        <row r="681">
          <cell r="B681">
            <v>44726</v>
          </cell>
          <cell r="C681">
            <v>0</v>
          </cell>
          <cell r="D681">
            <v>20220614678396</v>
          </cell>
          <cell r="E681" t="str">
            <v>TRANSFER|FT|090120001773037001|BCELONE|010120000617975001|24-26|10:26:45 10:26:45</v>
          </cell>
          <cell r="F681">
            <v>0</v>
          </cell>
          <cell r="G681">
            <v>838000</v>
          </cell>
          <cell r="H681">
            <v>2059302660.4899998</v>
          </cell>
        </row>
        <row r="682">
          <cell r="B682">
            <v>44726</v>
          </cell>
          <cell r="C682">
            <v>0</v>
          </cell>
          <cell r="D682">
            <v>202206141290826</v>
          </cell>
          <cell r="E682" t="str">
            <v>TRANSFER|FT|090120001773037001|BCELONE|010120000617975001|27|10:35:49 10:35:49</v>
          </cell>
          <cell r="F682">
            <v>0</v>
          </cell>
          <cell r="G682">
            <v>286000</v>
          </cell>
          <cell r="H682">
            <v>2059588660.4899998</v>
          </cell>
        </row>
        <row r="683">
          <cell r="B683">
            <v>44726</v>
          </cell>
          <cell r="C683">
            <v>0</v>
          </cell>
          <cell r="D683">
            <v>202206141413085</v>
          </cell>
          <cell r="E683" t="str">
            <v>ONEPAY|MC|TJH05UW6RIHQ|010120000617975001|Lao Thongkeo Leasing Company Limited|160120000902085001| 11:41:16</v>
          </cell>
          <cell r="F683">
            <v>0</v>
          </cell>
          <cell r="G683">
            <v>150000</v>
          </cell>
          <cell r="H683">
            <v>2059738660.4899998</v>
          </cell>
        </row>
        <row r="684">
          <cell r="B684">
            <v>44726</v>
          </cell>
          <cell r="C684">
            <v>0</v>
          </cell>
          <cell r="D684">
            <v>20220614734773</v>
          </cell>
          <cell r="E684" t="str">
            <v>ONEPAY|MC|0C1ZLL2B0M3W|010120000617975001|Lao Thongkeo Leasing Company Limited|091120001832463001| 11:53:13</v>
          </cell>
          <cell r="F684">
            <v>0</v>
          </cell>
          <cell r="G684">
            <v>71000</v>
          </cell>
          <cell r="H684">
            <v>2059809660.4899998</v>
          </cell>
        </row>
        <row r="685">
          <cell r="B685">
            <v>44726</v>
          </cell>
          <cell r="C685">
            <v>0</v>
          </cell>
          <cell r="D685">
            <v>202206141777013</v>
          </cell>
          <cell r="E685" t="str">
            <v>ONEPAY|MC|TY9FNDIS3LHT|010120000617975001|Lao Thongkeo Leasing Company Limited|160120001727795001| 13:51:37</v>
          </cell>
          <cell r="F685">
            <v>0</v>
          </cell>
          <cell r="G685">
            <v>780000</v>
          </cell>
          <cell r="H685">
            <v>2060589660.4899998</v>
          </cell>
        </row>
        <row r="686">
          <cell r="B686">
            <v>44726</v>
          </cell>
          <cell r="C686">
            <v>0</v>
          </cell>
          <cell r="D686">
            <v>202206141737551</v>
          </cell>
          <cell r="E686" t="str">
            <v>ONEPAY|MC|QMC0BSK1GIMN|010120000617975001|Lao Thongkeo Leasing Company Limited|0921203496451| 15:53:49</v>
          </cell>
          <cell r="F686">
            <v>0</v>
          </cell>
          <cell r="G686">
            <v>75000</v>
          </cell>
          <cell r="H686">
            <v>2060664660.4899998</v>
          </cell>
        </row>
        <row r="687">
          <cell r="B687">
            <v>44726</v>
          </cell>
          <cell r="C687">
            <v>0</v>
          </cell>
          <cell r="D687">
            <v>202206141816865</v>
          </cell>
          <cell r="E687" t="str">
            <v>TRANSFER|FT|0901210284443|BCELONE|010120000617975001|.|16:04:58 16:04:58</v>
          </cell>
          <cell r="F687">
            <v>0</v>
          </cell>
          <cell r="G687">
            <v>167000</v>
          </cell>
          <cell r="H687">
            <v>2060831660.4899998</v>
          </cell>
        </row>
        <row r="688">
          <cell r="B688">
            <v>44726</v>
          </cell>
          <cell r="C688">
            <v>0</v>
          </cell>
          <cell r="D688">
            <v>202206142061030</v>
          </cell>
          <cell r="E688" t="str">
            <v>ONEPAY|MC|OKK9AGZD0IOX|010120000617975001|Lao Thongkeo Leasing Company Limited|012120001543071001| 16:07:46</v>
          </cell>
          <cell r="F688">
            <v>0</v>
          </cell>
          <cell r="G688">
            <v>208000</v>
          </cell>
          <cell r="H688">
            <v>2061039660.4899998</v>
          </cell>
        </row>
        <row r="689">
          <cell r="B689">
            <v>44726</v>
          </cell>
          <cell r="C689">
            <v>0</v>
          </cell>
          <cell r="D689">
            <v>202206141591923</v>
          </cell>
          <cell r="E689" t="str">
            <v>TRANSFER|FT|090120001221987001|BCELONE|010120000617975001|ງວດ35|16:21:23 16:21:25</v>
          </cell>
          <cell r="F689">
            <v>0</v>
          </cell>
          <cell r="G689">
            <v>208000</v>
          </cell>
          <cell r="H689">
            <v>2061247660.4899998</v>
          </cell>
        </row>
        <row r="690">
          <cell r="B690">
            <v>44726</v>
          </cell>
          <cell r="C690">
            <v>0</v>
          </cell>
          <cell r="D690">
            <v>202206142045185</v>
          </cell>
          <cell r="E690" t="str">
            <v>ONEPAY|MC|G4YO4YJZUJRP|010120000617975001|Lao Thongkeo Leasing Company Limited|0471206056276| 16:22:54</v>
          </cell>
          <cell r="F690">
            <v>0</v>
          </cell>
          <cell r="G690">
            <v>125000</v>
          </cell>
          <cell r="H690">
            <v>2061372660.4899998</v>
          </cell>
        </row>
        <row r="691">
          <cell r="B691">
            <v>44726</v>
          </cell>
          <cell r="C691">
            <v>0</v>
          </cell>
          <cell r="D691">
            <v>202206141861400</v>
          </cell>
          <cell r="E691" t="str">
            <v>TRANSFER|FT|096120000586780001|BCELONE|010120000617975001|ເອື້ອຍລີ່|16:34:27 16:34:27</v>
          </cell>
          <cell r="F691">
            <v>0</v>
          </cell>
          <cell r="G691">
            <v>165000</v>
          </cell>
          <cell r="H691">
            <v>2061537660.4899998</v>
          </cell>
        </row>
        <row r="692">
          <cell r="B692">
            <v>44726</v>
          </cell>
          <cell r="C692">
            <v>0</v>
          </cell>
          <cell r="D692">
            <v>202206141581789</v>
          </cell>
          <cell r="E692" t="str">
            <v>ONEPAY|MC|8UR6T9V3U5VY|010120000617975001|Lao Thongkeo Leasing Company Limited|010120000190578001| 16:50:23</v>
          </cell>
          <cell r="F692">
            <v>0</v>
          </cell>
          <cell r="G692">
            <v>230000</v>
          </cell>
          <cell r="H692">
            <v>2061767660.4899998</v>
          </cell>
        </row>
        <row r="693">
          <cell r="B693">
            <v>44726</v>
          </cell>
          <cell r="C693">
            <v>0</v>
          </cell>
          <cell r="D693">
            <v>202206141708600</v>
          </cell>
          <cell r="E693" t="str">
            <v>TRANSFER|FT|223120001992701001|BCELONE|010120000617975001|ມື້ທີ14|16:54:42 16:54:42</v>
          </cell>
          <cell r="F693">
            <v>0</v>
          </cell>
          <cell r="G693">
            <v>122000</v>
          </cell>
          <cell r="H693">
            <v>2061889660.4899998</v>
          </cell>
        </row>
        <row r="694">
          <cell r="B694">
            <v>44726</v>
          </cell>
          <cell r="C694">
            <v>0</v>
          </cell>
          <cell r="D694">
            <v>202206141819702</v>
          </cell>
          <cell r="E694" t="str">
            <v>TRANSFER|FT|010120001346659001|BCELONE|010120000617975001|ທ້າວສຸວັນຄຳ3137|16:57:49 16:57:49</v>
          </cell>
          <cell r="F694">
            <v>0</v>
          </cell>
          <cell r="G694">
            <v>417000</v>
          </cell>
          <cell r="H694">
            <v>2062306660.4899998</v>
          </cell>
        </row>
        <row r="695">
          <cell r="B695">
            <v>44726</v>
          </cell>
          <cell r="C695">
            <v>0</v>
          </cell>
          <cell r="D695">
            <v>202206141505997</v>
          </cell>
          <cell r="E695" t="str">
            <v>ONEPAY|MC|5B94SLPICPNK|010120000617975001|Lao Thongkeo Leasing Company Limited|222120001746427001| 17:02:47</v>
          </cell>
          <cell r="F695">
            <v>0</v>
          </cell>
          <cell r="G695">
            <v>292000</v>
          </cell>
          <cell r="H695">
            <v>2062598660.4899998</v>
          </cell>
        </row>
        <row r="696">
          <cell r="B696">
            <v>44726</v>
          </cell>
          <cell r="C696">
            <v>0</v>
          </cell>
          <cell r="D696">
            <v>20220614990903</v>
          </cell>
          <cell r="E696" t="str">
            <v>TRANSFER|FT|092120001301337001|BCELONE|010120000617975001|ຄ້າຫວຍ|17:20:11 17:20:11</v>
          </cell>
          <cell r="F696">
            <v>0</v>
          </cell>
          <cell r="G696">
            <v>202000</v>
          </cell>
          <cell r="H696">
            <v>2062800660.4899998</v>
          </cell>
        </row>
        <row r="697">
          <cell r="B697">
            <v>44726</v>
          </cell>
          <cell r="C697">
            <v>0</v>
          </cell>
          <cell r="D697">
            <v>202206142409008</v>
          </cell>
          <cell r="E697" t="str">
            <v>TRANSFER|FT|092120001301337001|BCELONE|010120000617975001|ຄ້າຫວຍ|17:31:46 17:31:46</v>
          </cell>
          <cell r="F697">
            <v>0</v>
          </cell>
          <cell r="G697">
            <v>27000</v>
          </cell>
          <cell r="H697">
            <v>2062827660.4899998</v>
          </cell>
        </row>
        <row r="698">
          <cell r="B698">
            <v>44726</v>
          </cell>
          <cell r="C698">
            <v>0</v>
          </cell>
          <cell r="D698">
            <v>202206142058608</v>
          </cell>
          <cell r="E698" t="str">
            <v>ONEPAY|MC|4JNL29YNN3CH|010120000617975001|Lao Thongkeo Leasing Company Limited|092120001852506001| 17:36:57</v>
          </cell>
          <cell r="F698">
            <v>0</v>
          </cell>
          <cell r="G698">
            <v>125000</v>
          </cell>
          <cell r="H698">
            <v>2062952660.4899998</v>
          </cell>
        </row>
        <row r="699">
          <cell r="B699">
            <v>44726</v>
          </cell>
          <cell r="C699">
            <v>0</v>
          </cell>
          <cell r="D699">
            <v>20220614536727</v>
          </cell>
          <cell r="E699" t="str">
            <v>TRANSFER|FT|101120001984702001|BCELONE|010120000617975001|AAA001548-2ນບົວວອນງວດທີ38|17:49:51 17:49:51</v>
          </cell>
          <cell r="F699">
            <v>0</v>
          </cell>
          <cell r="G699">
            <v>250000</v>
          </cell>
          <cell r="H699">
            <v>2063202660.4899998</v>
          </cell>
        </row>
        <row r="700">
          <cell r="B700">
            <v>44726</v>
          </cell>
          <cell r="C700">
            <v>0</v>
          </cell>
          <cell r="D700">
            <v>202206141594968</v>
          </cell>
          <cell r="E700" t="str">
            <v>ONEPAY|MC|FC1QF404L9CG|010120000617975001|Lao Thongkeo Leasing Company Limited|163120001461530001| 17:54:17</v>
          </cell>
          <cell r="F700">
            <v>0</v>
          </cell>
          <cell r="G700">
            <v>647000</v>
          </cell>
          <cell r="H700">
            <v>2063849660.4899998</v>
          </cell>
        </row>
        <row r="701">
          <cell r="B701">
            <v>44726</v>
          </cell>
          <cell r="C701">
            <v>0</v>
          </cell>
          <cell r="D701">
            <v>202206142050821</v>
          </cell>
          <cell r="E701" t="str">
            <v>ONEPAY|MC|IW131CG2J7KC|010120000617975001|Lao Thongkeo Leasing Company Limited|0971210734325| 17:59:42</v>
          </cell>
          <cell r="F701">
            <v>0</v>
          </cell>
          <cell r="G701">
            <v>250000</v>
          </cell>
          <cell r="H701">
            <v>2064099660.4899998</v>
          </cell>
        </row>
        <row r="702">
          <cell r="B702">
            <v>44726</v>
          </cell>
          <cell r="C702">
            <v>0</v>
          </cell>
          <cell r="D702">
            <v>202206141510963</v>
          </cell>
          <cell r="E702" t="str">
            <v>ONEPAY|MC|QTP2UD86GD9N|010120000617975001|Lao Thongkeo Leasing Company Limited|010120001283859001| 18:04:26</v>
          </cell>
          <cell r="F702">
            <v>0</v>
          </cell>
          <cell r="G702">
            <v>125000</v>
          </cell>
          <cell r="H702">
            <v>2064224660.4899998</v>
          </cell>
        </row>
        <row r="703">
          <cell r="B703">
            <v>44726</v>
          </cell>
          <cell r="C703">
            <v>0</v>
          </cell>
          <cell r="D703">
            <v>202206142081580</v>
          </cell>
          <cell r="E703" t="str">
            <v>TRANSFER|FT|010120001170750001|BCELONE|010120000617975001|ສົດ|18:13:24 18:13:24</v>
          </cell>
          <cell r="F703">
            <v>0</v>
          </cell>
          <cell r="G703">
            <v>208000</v>
          </cell>
          <cell r="H703">
            <v>2064432660.4899998</v>
          </cell>
        </row>
        <row r="704">
          <cell r="B704">
            <v>44726</v>
          </cell>
          <cell r="C704">
            <v>0</v>
          </cell>
          <cell r="D704">
            <v>202206142398158</v>
          </cell>
          <cell r="E704" t="str">
            <v>TRANSFER|FT|010120001478776001|BCELONE|010120000617975001|AAA001460ນາງຄຳພູວັນງວດທີ4|18:20:05 18:20:05</v>
          </cell>
          <cell r="F704">
            <v>0</v>
          </cell>
          <cell r="G704">
            <v>208000</v>
          </cell>
          <cell r="H704">
            <v>2064640660.4899998</v>
          </cell>
        </row>
        <row r="705">
          <cell r="B705">
            <v>44726</v>
          </cell>
          <cell r="C705">
            <v>0</v>
          </cell>
          <cell r="D705">
            <v>202206142419173</v>
          </cell>
          <cell r="E705" t="str">
            <v>ONEPAY|MC|LQKUXT5VIOKG|010120000617975001|Lao Thongkeo Leasing Company Limited|161120001681960001| 18:29:23</v>
          </cell>
          <cell r="F705">
            <v>0</v>
          </cell>
          <cell r="G705">
            <v>128000</v>
          </cell>
          <cell r="H705">
            <v>2064768660.4899998</v>
          </cell>
        </row>
        <row r="706">
          <cell r="B706">
            <v>44726</v>
          </cell>
          <cell r="C706">
            <v>0</v>
          </cell>
          <cell r="D706">
            <v>202206141586606</v>
          </cell>
          <cell r="E706" t="str">
            <v>ONEPAY|MC|ACZB8PBGA8B4|010120000617975001|Lao Thongkeo Leasing Company Limited|098120000401169001| 18:30:29</v>
          </cell>
          <cell r="F706">
            <v>0</v>
          </cell>
          <cell r="G706">
            <v>208000</v>
          </cell>
          <cell r="H706">
            <v>2064976660.4899998</v>
          </cell>
        </row>
        <row r="707">
          <cell r="B707">
            <v>44726</v>
          </cell>
          <cell r="C707">
            <v>0</v>
          </cell>
          <cell r="D707">
            <v>202206142117609</v>
          </cell>
          <cell r="E707" t="str">
            <v>ONEPAY|MC|M51O1W068GUL|010120000617975001|Lao Thongkeo Leasing Company Limited|162120001350672001| 18:39:29</v>
          </cell>
          <cell r="F707">
            <v>0</v>
          </cell>
          <cell r="G707">
            <v>250000</v>
          </cell>
          <cell r="H707">
            <v>2065226660.4899998</v>
          </cell>
        </row>
        <row r="708">
          <cell r="B708">
            <v>44726</v>
          </cell>
          <cell r="C708">
            <v>0</v>
          </cell>
          <cell r="D708">
            <v>202206141837767</v>
          </cell>
          <cell r="E708" t="str">
            <v>TRANSFER|FT|1651204166596|BCELONE|010120000617975001|.|18:58:22 18:58:22</v>
          </cell>
          <cell r="F708">
            <v>0</v>
          </cell>
          <cell r="G708">
            <v>208000</v>
          </cell>
          <cell r="H708">
            <v>2065434660.4899998</v>
          </cell>
        </row>
        <row r="709">
          <cell r="B709">
            <v>44726</v>
          </cell>
          <cell r="C709">
            <v>0</v>
          </cell>
          <cell r="D709">
            <v>202206142506129</v>
          </cell>
          <cell r="E709" t="str">
            <v>ONEPAY|MC|R03QML5ICN3M|010120000617975001|Lao Thongkeo Leasing Company Limited|101120001385115001| 19:10:18</v>
          </cell>
          <cell r="F709">
            <v>0</v>
          </cell>
          <cell r="G709">
            <v>437000</v>
          </cell>
          <cell r="H709">
            <v>2065871660.4899998</v>
          </cell>
        </row>
        <row r="710">
          <cell r="B710">
            <v>44726</v>
          </cell>
          <cell r="C710">
            <v>0</v>
          </cell>
          <cell r="D710">
            <v>202206142407263</v>
          </cell>
          <cell r="E710" t="str">
            <v>ONEPAY|MC|BEHFPXDRFYB0|010120000617975001|Lao Thongkeo Leasing Company Limited|163120001785756001| 19:10:40</v>
          </cell>
          <cell r="F710">
            <v>0</v>
          </cell>
          <cell r="G710">
            <v>208000</v>
          </cell>
          <cell r="H710">
            <v>2066079660.4899998</v>
          </cell>
        </row>
        <row r="711">
          <cell r="B711">
            <v>44726</v>
          </cell>
          <cell r="C711">
            <v>0</v>
          </cell>
          <cell r="D711">
            <v>202206142525038</v>
          </cell>
          <cell r="E711" t="str">
            <v>ONEPAY|MC|4QZPG2OF52VX|010120000617975001|Lao Thongkeo Leasing Company Limited|163120001092103001| 19:41:53</v>
          </cell>
          <cell r="F711">
            <v>0</v>
          </cell>
          <cell r="G711">
            <v>84000</v>
          </cell>
          <cell r="H711">
            <v>2066163660.4899998</v>
          </cell>
        </row>
        <row r="712">
          <cell r="B712">
            <v>44726</v>
          </cell>
          <cell r="C712">
            <v>0</v>
          </cell>
          <cell r="D712">
            <v>2022061494978</v>
          </cell>
          <cell r="E712" t="str">
            <v>ONEPAY|MC|45H04UI7UHKF|010120000617975001|Lao Thongkeo Leasing Company Limited|010120000610885001| 19:43:43</v>
          </cell>
          <cell r="F712">
            <v>0</v>
          </cell>
          <cell r="G712">
            <v>458000</v>
          </cell>
          <cell r="H712">
            <v>2066621660.4899998</v>
          </cell>
        </row>
        <row r="713">
          <cell r="B713">
            <v>44726</v>
          </cell>
          <cell r="C713">
            <v>0</v>
          </cell>
          <cell r="D713">
            <v>202206142556058</v>
          </cell>
          <cell r="E713" t="str">
            <v>ONEPAY|MC|SU2AOND59A3W|010120000617975001|Lao Thongkeo Leasing Company Limited|010120001147560001| 19:49:24</v>
          </cell>
          <cell r="F713">
            <v>0</v>
          </cell>
          <cell r="G713">
            <v>292000</v>
          </cell>
          <cell r="H713">
            <v>2066913660.4899998</v>
          </cell>
        </row>
        <row r="714">
          <cell r="B714">
            <v>44726</v>
          </cell>
          <cell r="C714">
            <v>0</v>
          </cell>
          <cell r="D714">
            <v>202206142483315</v>
          </cell>
          <cell r="E714" t="str">
            <v>ONEPAY|MC|65I0VMBI95QF|010120000617975001|Lao Thongkeo Leasing Company Limited|1011206202001| 19:53:25</v>
          </cell>
          <cell r="F714">
            <v>0</v>
          </cell>
          <cell r="G714">
            <v>208000</v>
          </cell>
          <cell r="H714">
            <v>2067121660.4899998</v>
          </cell>
        </row>
        <row r="715">
          <cell r="B715">
            <v>44726</v>
          </cell>
          <cell r="C715">
            <v>0</v>
          </cell>
          <cell r="D715">
            <v>202206141789929</v>
          </cell>
          <cell r="E715" t="str">
            <v>TRANSFER|FT|091120001867313001|BCELONE|010120000617975001|ສຸກສະຫວັນ|20:06:07 20:06:07</v>
          </cell>
          <cell r="F715">
            <v>0</v>
          </cell>
          <cell r="G715">
            <v>316000</v>
          </cell>
          <cell r="H715">
            <v>2067437660.4899998</v>
          </cell>
        </row>
        <row r="716">
          <cell r="B716">
            <v>44726</v>
          </cell>
          <cell r="C716">
            <v>0</v>
          </cell>
          <cell r="D716">
            <v>202206141370779</v>
          </cell>
          <cell r="E716" t="str">
            <v>ONEPAY|MC|0GT1YSR1OUJ2|010120000617975001|Lao Thongkeo Leasing Company Limited|010120000432065001| 20:09:56</v>
          </cell>
          <cell r="F716">
            <v>0</v>
          </cell>
          <cell r="G716">
            <v>208000</v>
          </cell>
          <cell r="H716">
            <v>2067645660.4899998</v>
          </cell>
        </row>
        <row r="717">
          <cell r="B717">
            <v>44727</v>
          </cell>
          <cell r="C717">
            <v>44726</v>
          </cell>
          <cell r="D717">
            <v>20220615758025</v>
          </cell>
          <cell r="E717" t="str">
            <v>TRANSFER|FT|0101203564303|BCELONE|010120000617975001|ດ|20:59:29 20:59:29</v>
          </cell>
          <cell r="F717">
            <v>0</v>
          </cell>
          <cell r="G717">
            <v>125000</v>
          </cell>
          <cell r="H717">
            <v>2067770660.4899998</v>
          </cell>
        </row>
        <row r="718">
          <cell r="B718">
            <v>44727</v>
          </cell>
          <cell r="C718">
            <v>44726</v>
          </cell>
          <cell r="D718">
            <v>20220615676096</v>
          </cell>
          <cell r="E718" t="str">
            <v>TRANSFER|FT|150120001492719001|BCELONE|010120000617975001|45|21:08:02 21:08:02</v>
          </cell>
          <cell r="F718">
            <v>0</v>
          </cell>
          <cell r="G718">
            <v>183500</v>
          </cell>
          <cell r="H718">
            <v>2067954160.4899998</v>
          </cell>
        </row>
        <row r="719">
          <cell r="B719">
            <v>44727</v>
          </cell>
          <cell r="C719">
            <v>44726</v>
          </cell>
          <cell r="D719">
            <v>20220615954129</v>
          </cell>
          <cell r="E719" t="str">
            <v>TRANSFER|FT|164120001258503001|BCELONE|010120000617975001|ນ ວຽງສີ|21:35:02 21:35:02</v>
          </cell>
          <cell r="F719">
            <v>0</v>
          </cell>
          <cell r="G719">
            <v>125000</v>
          </cell>
          <cell r="H719">
            <v>2068079160.4899998</v>
          </cell>
        </row>
        <row r="720">
          <cell r="B720">
            <v>44727</v>
          </cell>
          <cell r="C720">
            <v>44726</v>
          </cell>
          <cell r="D720">
            <v>20220615144156</v>
          </cell>
          <cell r="E720" t="str">
            <v>ONEPAY|MC|YHUDLZRVB3UH|010120000617975001|Lao Thongkeo Leasing Company Limited|010120000615362001| 21:51:11</v>
          </cell>
          <cell r="F720">
            <v>0</v>
          </cell>
          <cell r="G720">
            <v>124800</v>
          </cell>
          <cell r="H720">
            <v>2068203960.4899998</v>
          </cell>
        </row>
        <row r="721">
          <cell r="B721">
            <v>44727</v>
          </cell>
          <cell r="C721">
            <v>44726</v>
          </cell>
          <cell r="D721">
            <v>20220615608292</v>
          </cell>
          <cell r="E721" t="str">
            <v>ONEPAY|MC|W82JD1PGMT8M|010120000617975001|Lao Thongkeo Leasing Company Limited|096120000510089001| 21:57:39</v>
          </cell>
          <cell r="F721">
            <v>0</v>
          </cell>
          <cell r="G721">
            <v>190000</v>
          </cell>
          <cell r="H721">
            <v>2068393960.4899998</v>
          </cell>
        </row>
        <row r="722">
          <cell r="B722">
            <v>44727</v>
          </cell>
          <cell r="C722">
            <v>44726</v>
          </cell>
          <cell r="D722">
            <v>2022061558238</v>
          </cell>
          <cell r="E722" t="str">
            <v>ONEPAY|MC|M8PC2AYVR96T|010120000617975001|Lao Thongkeo Leasing Company Limited|095120000192186001| 22:06:25</v>
          </cell>
          <cell r="F722">
            <v>0</v>
          </cell>
          <cell r="G722">
            <v>166500</v>
          </cell>
          <cell r="H722">
            <v>2068560460.4899998</v>
          </cell>
        </row>
        <row r="723">
          <cell r="B723">
            <v>44727</v>
          </cell>
          <cell r="C723">
            <v>44726</v>
          </cell>
          <cell r="D723">
            <v>20220615864277</v>
          </cell>
          <cell r="E723" t="str">
            <v>TRANSFER|FT|010120000258595001|BCELONE|010120000617975001|ນ ຂັນທອງ ຈ່າຍ|22:15:58 22:15:58</v>
          </cell>
          <cell r="F723">
            <v>0</v>
          </cell>
          <cell r="G723">
            <v>208000</v>
          </cell>
          <cell r="H723">
            <v>2068768460.4899998</v>
          </cell>
        </row>
        <row r="724">
          <cell r="B724">
            <v>44727</v>
          </cell>
          <cell r="C724">
            <v>44726</v>
          </cell>
          <cell r="D724">
            <v>20220615222303</v>
          </cell>
          <cell r="E724" t="str">
            <v>TRANSFER|FT|016120001697640001|BCELONE|010120000617975001|pdv4|22:34:28 22:34:28</v>
          </cell>
          <cell r="F724">
            <v>0</v>
          </cell>
          <cell r="G724">
            <v>292000</v>
          </cell>
          <cell r="H724">
            <v>2069060460.4899998</v>
          </cell>
        </row>
        <row r="725">
          <cell r="B725">
            <v>44727</v>
          </cell>
          <cell r="C725">
            <v>44726</v>
          </cell>
          <cell r="D725">
            <v>20220615788159</v>
          </cell>
          <cell r="E725" t="str">
            <v>ONEPAY|MC|R7WP9TIDPRB6|010120000617975001|Lao Thongkeo Leasing Company Limited|093120001956809001| 22:45:46</v>
          </cell>
          <cell r="F725">
            <v>0</v>
          </cell>
          <cell r="G725">
            <v>125000</v>
          </cell>
          <cell r="H725">
            <v>2069185460.4899998</v>
          </cell>
        </row>
        <row r="726">
          <cell r="B726">
            <v>44727</v>
          </cell>
          <cell r="C726">
            <v>44726</v>
          </cell>
          <cell r="D726">
            <v>20220615454259</v>
          </cell>
          <cell r="E726" t="str">
            <v>TRANSFER|FT|010120001313249001|BCELONE|010120000617975001|ມີນາໄຊ|23:38:24 23:38:24</v>
          </cell>
          <cell r="F726">
            <v>0</v>
          </cell>
          <cell r="G726">
            <v>292000</v>
          </cell>
          <cell r="H726">
            <v>2069477460.4899998</v>
          </cell>
        </row>
        <row r="727">
          <cell r="B727">
            <v>44727</v>
          </cell>
          <cell r="C727">
            <v>0</v>
          </cell>
          <cell r="D727">
            <v>20220615464629</v>
          </cell>
          <cell r="E727" t="str">
            <v>TRANSFER|FT|013120001421327001|BCELONE|010120000617975001|16|05:46:38 05:46:38</v>
          </cell>
          <cell r="F727">
            <v>0</v>
          </cell>
          <cell r="G727">
            <v>208000</v>
          </cell>
          <cell r="H727">
            <v>2069685460.4899998</v>
          </cell>
        </row>
        <row r="728">
          <cell r="B728">
            <v>44727</v>
          </cell>
          <cell r="C728">
            <v>0</v>
          </cell>
          <cell r="D728">
            <v>20220615540133</v>
          </cell>
          <cell r="E728" t="str">
            <v>ONEPAY|MC|6HXO593RGA4G|010120000617975001|Lao Thongkeo Leasing Company Limited|099120001489512001| 07:08:24</v>
          </cell>
          <cell r="F728">
            <v>0</v>
          </cell>
          <cell r="G728">
            <v>208000</v>
          </cell>
          <cell r="H728">
            <v>2069893460.4899998</v>
          </cell>
        </row>
        <row r="729">
          <cell r="B729">
            <v>44727</v>
          </cell>
          <cell r="C729">
            <v>0</v>
          </cell>
          <cell r="D729">
            <v>20220615656408</v>
          </cell>
          <cell r="E729" t="str">
            <v>ONEPAY|MC|PARKKPFEOM36|010120000617975001|Lao Thongkeo Leasing Company Limited|161120001729373001| 07:53:14</v>
          </cell>
          <cell r="F729">
            <v>0</v>
          </cell>
          <cell r="G729">
            <v>167000</v>
          </cell>
          <cell r="H729">
            <v>2070060460.4899998</v>
          </cell>
        </row>
        <row r="730">
          <cell r="B730">
            <v>44727</v>
          </cell>
          <cell r="C730">
            <v>0</v>
          </cell>
          <cell r="D730">
            <v>202206151224149</v>
          </cell>
          <cell r="E730" t="str">
            <v>TRANSFER|FT|020120001220453001|BCELONE|010120000617975001|ພາຄິນ ຕັນຂຸນທະວົງ|08:43:22 08:43:22</v>
          </cell>
          <cell r="F730">
            <v>0</v>
          </cell>
          <cell r="G730">
            <v>291200</v>
          </cell>
          <cell r="H730">
            <v>2070351660.4899998</v>
          </cell>
        </row>
        <row r="731">
          <cell r="B731">
            <v>44727</v>
          </cell>
          <cell r="C731">
            <v>0</v>
          </cell>
          <cell r="D731">
            <v>20220615724535</v>
          </cell>
          <cell r="E731" t="str">
            <v>ONEPAY|MC|2CVNV41J2Z09|010120000617975001|Lao Thongkeo Leasing Company Limited|222120000270975001| 09:01:12</v>
          </cell>
          <cell r="F731">
            <v>0</v>
          </cell>
          <cell r="G731">
            <v>229000</v>
          </cell>
          <cell r="H731">
            <v>2070580660.4899998</v>
          </cell>
        </row>
        <row r="732">
          <cell r="B732">
            <v>44727</v>
          </cell>
          <cell r="C732">
            <v>0</v>
          </cell>
          <cell r="D732">
            <v>20220615506698</v>
          </cell>
          <cell r="E732" t="str">
            <v>ONEPAY|MC|HW6QDXL0KSW8|010120000617975001|Lao Thongkeo Leasing Company Limited|010120001835131001| 10:07:39</v>
          </cell>
          <cell r="F732">
            <v>0</v>
          </cell>
          <cell r="G732">
            <v>322000</v>
          </cell>
          <cell r="H732">
            <v>2070902660.4899998</v>
          </cell>
        </row>
        <row r="733">
          <cell r="B733">
            <v>44727</v>
          </cell>
          <cell r="C733">
            <v>0</v>
          </cell>
          <cell r="D733">
            <v>20220615124878</v>
          </cell>
          <cell r="E733" t="str">
            <v>TRANSFER|FT|018120000090042001|BCELONE|010120000617975001|ເງີນມື້|11:18:38 11:18:38</v>
          </cell>
          <cell r="F733">
            <v>0</v>
          </cell>
          <cell r="G733">
            <v>50000</v>
          </cell>
          <cell r="H733">
            <v>2070952660.4899998</v>
          </cell>
        </row>
        <row r="734">
          <cell r="B734">
            <v>44727</v>
          </cell>
          <cell r="C734">
            <v>0</v>
          </cell>
          <cell r="D734">
            <v>202206151393965</v>
          </cell>
          <cell r="E734" t="str">
            <v>ONEPAY|MC|HLDMQ7LZJWM2|010120000617975001|Lao Thongkeo Leasing Company Limited|099120001709174001| 11:55:28</v>
          </cell>
          <cell r="F734">
            <v>0</v>
          </cell>
          <cell r="G734">
            <v>63000</v>
          </cell>
          <cell r="H734">
            <v>2071015660.4899998</v>
          </cell>
        </row>
        <row r="735">
          <cell r="B735">
            <v>44727</v>
          </cell>
          <cell r="C735">
            <v>0</v>
          </cell>
          <cell r="D735">
            <v>202206151401576</v>
          </cell>
          <cell r="E735" t="str">
            <v>TRANSFER|FT|222120001832347001|BCELONE|010120000617975001|ຄ່າເຄືອງ|13:37:46 13:37:46</v>
          </cell>
          <cell r="F735">
            <v>0</v>
          </cell>
          <cell r="G735">
            <v>105000</v>
          </cell>
          <cell r="H735">
            <v>2071120660.4899998</v>
          </cell>
        </row>
        <row r="736">
          <cell r="B736">
            <v>44727</v>
          </cell>
          <cell r="C736">
            <v>0</v>
          </cell>
          <cell r="D736">
            <v>202206151709841</v>
          </cell>
          <cell r="E736" t="str">
            <v>TRANSFER|FT|092120000086021001|BCELONE|010120000617975001|AAA|14:31:26 14:31:26</v>
          </cell>
          <cell r="F736">
            <v>0</v>
          </cell>
          <cell r="G736">
            <v>333000</v>
          </cell>
          <cell r="H736">
            <v>2071453660.4899998</v>
          </cell>
        </row>
        <row r="737">
          <cell r="B737">
            <v>44727</v>
          </cell>
          <cell r="C737">
            <v>0</v>
          </cell>
          <cell r="D737">
            <v>202206152003800</v>
          </cell>
          <cell r="E737" t="str">
            <v>TRANSFER|FT|095120000611115001|BCELONE|010120000617975001|ແບ້ງ|15:04:37 15:04:37</v>
          </cell>
          <cell r="F737">
            <v>0</v>
          </cell>
          <cell r="G737">
            <v>666000</v>
          </cell>
          <cell r="H737">
            <v>2116719660.4899998</v>
          </cell>
        </row>
        <row r="738">
          <cell r="B738">
            <v>44727</v>
          </cell>
          <cell r="C738">
            <v>0</v>
          </cell>
          <cell r="D738">
            <v>202206152089178</v>
          </cell>
          <cell r="E738" t="str">
            <v>ONEPAY|MC|OL3XE3CKCHFB|010120000617975001|Lao Thongkeo Leasing Company Limited|0921203496451| 15:12:42</v>
          </cell>
          <cell r="F738">
            <v>0</v>
          </cell>
          <cell r="G738">
            <v>75000</v>
          </cell>
          <cell r="H738">
            <v>2116794660.4899998</v>
          </cell>
        </row>
        <row r="739">
          <cell r="B739">
            <v>44727</v>
          </cell>
          <cell r="C739">
            <v>0</v>
          </cell>
          <cell r="D739">
            <v>202206151846725</v>
          </cell>
          <cell r="E739" t="str">
            <v>ONEPAY|MC|59HAT1ZMEIKJ|010120000617975001|Lao Thongkeo Leasing Company Limited|160120000902085001| 15:28:04</v>
          </cell>
          <cell r="F739">
            <v>0</v>
          </cell>
          <cell r="G739">
            <v>101000</v>
          </cell>
          <cell r="H739">
            <v>2116895660.4899998</v>
          </cell>
        </row>
        <row r="740">
          <cell r="B740">
            <v>44727</v>
          </cell>
          <cell r="C740">
            <v>0</v>
          </cell>
          <cell r="D740">
            <v>202206151815895</v>
          </cell>
          <cell r="E740" t="str">
            <v>TRANSFER|FT|010120001478776001|BCELONE|010120000617975001|AAA001460ນາງຄຳພູວັນງວດທີ5|15:36:57 15:36:57</v>
          </cell>
          <cell r="F740">
            <v>0</v>
          </cell>
          <cell r="G740">
            <v>211000</v>
          </cell>
          <cell r="H740">
            <v>2117106660.4899998</v>
          </cell>
        </row>
        <row r="741">
          <cell r="B741">
            <v>44727</v>
          </cell>
          <cell r="C741">
            <v>0</v>
          </cell>
          <cell r="D741">
            <v>202206151950792</v>
          </cell>
          <cell r="E741" t="str">
            <v>ONEPAY|MC|JAWTCCP84RWZ|010120000617975001|Lao Thongkeo Leasing Company Limited|1601209525559| 15:47:16</v>
          </cell>
          <cell r="F741">
            <v>0</v>
          </cell>
          <cell r="G741">
            <v>200000</v>
          </cell>
          <cell r="H741">
            <v>2117306660.4899998</v>
          </cell>
        </row>
        <row r="742">
          <cell r="B742">
            <v>44727</v>
          </cell>
          <cell r="C742">
            <v>0</v>
          </cell>
          <cell r="D742">
            <v>202206152369232</v>
          </cell>
          <cell r="E742" t="str">
            <v>TRANSFER|FT|0921205698307|BCELONE|010120000617975001|ອ|16:35:52 16:35:52</v>
          </cell>
          <cell r="F742">
            <v>0</v>
          </cell>
          <cell r="G742">
            <v>35000</v>
          </cell>
          <cell r="H742">
            <v>2117341660.4899998</v>
          </cell>
        </row>
        <row r="743">
          <cell r="B743">
            <v>44727</v>
          </cell>
          <cell r="C743">
            <v>0</v>
          </cell>
          <cell r="D743">
            <v>202206152109582</v>
          </cell>
          <cell r="E743" t="str">
            <v>TRANSFER|FT|090120001773037001|BCELONE|010120000617975001|28|16:40:12 16:40:12</v>
          </cell>
          <cell r="F743">
            <v>0</v>
          </cell>
          <cell r="G743">
            <v>190000</v>
          </cell>
          <cell r="H743">
            <v>2117531660.4899998</v>
          </cell>
        </row>
        <row r="744">
          <cell r="B744">
            <v>44727</v>
          </cell>
          <cell r="C744">
            <v>0</v>
          </cell>
          <cell r="D744">
            <v>202206152352353</v>
          </cell>
          <cell r="E744" t="str">
            <v>TRANSFER|FT|0921205698307|BCELONE|010120000617975001|ອ|16:42:09 16:42:09</v>
          </cell>
          <cell r="F744">
            <v>0</v>
          </cell>
          <cell r="G744">
            <v>3000</v>
          </cell>
          <cell r="H744">
            <v>2117534660.4899998</v>
          </cell>
        </row>
        <row r="745">
          <cell r="B745">
            <v>44727</v>
          </cell>
          <cell r="C745">
            <v>0</v>
          </cell>
          <cell r="D745">
            <v>202206151993665</v>
          </cell>
          <cell r="E745" t="str">
            <v>ONEPAY|MC|NPTXTW46C3UB|010120000617975001|Lao Thongkeo Leasing Company Limited|010120001161767001| 16:52:34</v>
          </cell>
          <cell r="F745">
            <v>0</v>
          </cell>
          <cell r="G745">
            <v>169000</v>
          </cell>
          <cell r="H745">
            <v>2117703660.4899998</v>
          </cell>
        </row>
        <row r="746">
          <cell r="B746">
            <v>44727</v>
          </cell>
          <cell r="C746">
            <v>0</v>
          </cell>
          <cell r="D746">
            <v>202206151601501</v>
          </cell>
          <cell r="E746" t="str">
            <v>ONEPAY|MC|IG286HMAEWBW|010120000617975001|Lao Thongkeo Leasing Company Limited|0921207269279| 16:57:27</v>
          </cell>
          <cell r="F746">
            <v>0</v>
          </cell>
          <cell r="G746">
            <v>43000</v>
          </cell>
          <cell r="H746">
            <v>2117746660.4899998</v>
          </cell>
        </row>
        <row r="747">
          <cell r="B747">
            <v>44727</v>
          </cell>
          <cell r="C747">
            <v>0</v>
          </cell>
          <cell r="D747">
            <v>202206152350822</v>
          </cell>
          <cell r="E747" t="str">
            <v>ONEPAY|MC|LF9QUJGJ32IJ|010120000617975001|Lao Thongkeo Leasing Company Limited|092120001148084001| 17:06:34</v>
          </cell>
          <cell r="F747">
            <v>0</v>
          </cell>
          <cell r="G747">
            <v>211000</v>
          </cell>
          <cell r="H747">
            <v>2117957660.4899998</v>
          </cell>
        </row>
        <row r="748">
          <cell r="B748">
            <v>44727</v>
          </cell>
          <cell r="C748">
            <v>0</v>
          </cell>
          <cell r="D748">
            <v>202206152376516</v>
          </cell>
          <cell r="E748" t="str">
            <v>TRANSFER|FT|0901210284443|BCELONE|010120000617975001|.|17:17:40 17:17:40</v>
          </cell>
          <cell r="F748">
            <v>0</v>
          </cell>
          <cell r="G748">
            <v>169000</v>
          </cell>
          <cell r="H748">
            <v>2118126660.4899998</v>
          </cell>
        </row>
        <row r="749">
          <cell r="B749">
            <v>44727</v>
          </cell>
          <cell r="C749">
            <v>0</v>
          </cell>
          <cell r="D749">
            <v>202206151540741</v>
          </cell>
          <cell r="E749" t="str">
            <v>ONEPAY|MC|9Q5JD4YESS9Q|010120000617975001|Lao Thongkeo Leasing Company Limited|161120001681960001| 17:24:24</v>
          </cell>
          <cell r="F749">
            <v>0</v>
          </cell>
          <cell r="G749">
            <v>128000</v>
          </cell>
          <cell r="H749">
            <v>2118254660.4899998</v>
          </cell>
        </row>
        <row r="750">
          <cell r="B750">
            <v>44727</v>
          </cell>
          <cell r="C750">
            <v>0</v>
          </cell>
          <cell r="D750">
            <v>202206152141556</v>
          </cell>
          <cell r="E750" t="str">
            <v>TRANSFER|FT|095120000611115001|BCELONE|010120000617975001|ແບ້ງ|17:44:49 17:44:49</v>
          </cell>
          <cell r="F750">
            <v>0</v>
          </cell>
          <cell r="G750">
            <v>242000</v>
          </cell>
          <cell r="H750">
            <v>2118496660.4899998</v>
          </cell>
        </row>
        <row r="751">
          <cell r="B751">
            <v>44727</v>
          </cell>
          <cell r="C751">
            <v>0</v>
          </cell>
          <cell r="D751">
            <v>202206152746226</v>
          </cell>
          <cell r="E751" t="str">
            <v>TRANSFER|FT|1651204166596|BCELONE|010120000617975001|.|17:48:41 17:48:41</v>
          </cell>
          <cell r="F751">
            <v>0</v>
          </cell>
          <cell r="G751">
            <v>211000</v>
          </cell>
          <cell r="H751">
            <v>2118707660.4899998</v>
          </cell>
        </row>
        <row r="752">
          <cell r="B752">
            <v>44727</v>
          </cell>
          <cell r="C752">
            <v>0</v>
          </cell>
          <cell r="D752">
            <v>202206152753099</v>
          </cell>
          <cell r="E752" t="str">
            <v>ONEPAY|MC|0NW2DQ35R2QD|010120000617975001|Lao Thongkeo Leasing Company Limited|092120001852506001| 18:06:23</v>
          </cell>
          <cell r="F752">
            <v>0</v>
          </cell>
          <cell r="G752">
            <v>127000</v>
          </cell>
          <cell r="H752">
            <v>2118834660.4899998</v>
          </cell>
        </row>
        <row r="753">
          <cell r="B753">
            <v>44727</v>
          </cell>
          <cell r="C753">
            <v>0</v>
          </cell>
          <cell r="D753">
            <v>202206152516466</v>
          </cell>
          <cell r="E753" t="str">
            <v>TRANSFER|FT|091120001867313001|BCELONE|010120000617975001|ສຸກສະຫວັນຍັງບໍ່ຫມາຍ3ມື້|18:14:18 18:14:18</v>
          </cell>
          <cell r="F753">
            <v>0</v>
          </cell>
          <cell r="G753">
            <v>211000</v>
          </cell>
          <cell r="H753">
            <v>2119045660.4899998</v>
          </cell>
        </row>
        <row r="754">
          <cell r="B754">
            <v>44727</v>
          </cell>
          <cell r="C754">
            <v>0</v>
          </cell>
          <cell r="D754">
            <v>202206152173468</v>
          </cell>
          <cell r="E754" t="str">
            <v>TRANSFER|FT|016120001697640001|BCELONE|010120000617975001|pdv5|18:15:30 18:15:30</v>
          </cell>
          <cell r="F754">
            <v>0</v>
          </cell>
          <cell r="G754">
            <v>296000</v>
          </cell>
          <cell r="H754">
            <v>2119341660.4899998</v>
          </cell>
        </row>
        <row r="755">
          <cell r="B755">
            <v>44727</v>
          </cell>
          <cell r="C755">
            <v>0</v>
          </cell>
          <cell r="D755">
            <v>202206152879049</v>
          </cell>
          <cell r="E755" t="str">
            <v>TRANSFER|FT|101120001984702001|BCELONE|010120000617975001|AAA001548-2ນ ບົວວອນງວດທິ39|18:15:56 18:15:56</v>
          </cell>
          <cell r="F755">
            <v>0</v>
          </cell>
          <cell r="G755">
            <v>254000</v>
          </cell>
          <cell r="H755">
            <v>2119595660.4899998</v>
          </cell>
        </row>
        <row r="756">
          <cell r="B756">
            <v>44727</v>
          </cell>
          <cell r="C756">
            <v>0</v>
          </cell>
          <cell r="D756">
            <v>202206152571733</v>
          </cell>
          <cell r="E756" t="str">
            <v>ONEPAY|MC|9CSM5M13HOB1|010120000617975001|Lao Thongkeo Leasing Company Limited|098120000401169001| 18:16:51</v>
          </cell>
          <cell r="F756">
            <v>0</v>
          </cell>
          <cell r="G756">
            <v>211000</v>
          </cell>
          <cell r="H756">
            <v>2119806660.4899998</v>
          </cell>
        </row>
        <row r="757">
          <cell r="B757">
            <v>44727</v>
          </cell>
          <cell r="C757">
            <v>0</v>
          </cell>
          <cell r="D757">
            <v>202206151981774</v>
          </cell>
          <cell r="E757" t="str">
            <v>ONEPAY|MC|7KUAY9G0GIF8|010120000617975001|Lao Thongkeo Leasing Company Limited|103120001091220001| 18:21:50</v>
          </cell>
          <cell r="F757">
            <v>0</v>
          </cell>
          <cell r="G757">
            <v>211000</v>
          </cell>
          <cell r="H757">
            <v>2120017660.4899998</v>
          </cell>
        </row>
        <row r="758">
          <cell r="B758">
            <v>44727</v>
          </cell>
          <cell r="C758">
            <v>0</v>
          </cell>
          <cell r="D758">
            <v>202206151721769</v>
          </cell>
          <cell r="E758" t="str">
            <v>TRANSFER|FT|010120000358327001|BCELONE|010120000617975001|AAຄ່າງວດນ.ອຳມາລາຈິດຕະພົງ|18:23:12 18:23:12</v>
          </cell>
          <cell r="F758">
            <v>0</v>
          </cell>
          <cell r="G758">
            <v>168800</v>
          </cell>
          <cell r="H758">
            <v>2120186460.4899998</v>
          </cell>
        </row>
        <row r="759">
          <cell r="B759">
            <v>44727</v>
          </cell>
          <cell r="C759">
            <v>0</v>
          </cell>
          <cell r="D759">
            <v>202206152289995</v>
          </cell>
          <cell r="E759" t="str">
            <v>ONEPAY|MC|E0DOTDCPTFCK|010120000617975001|Lao Thongkeo Leasing Company Limited|040120000337211001| 18:25:50</v>
          </cell>
          <cell r="F759">
            <v>0</v>
          </cell>
          <cell r="G759">
            <v>127000</v>
          </cell>
          <cell r="H759">
            <v>2120313460.4899998</v>
          </cell>
        </row>
        <row r="760">
          <cell r="B760">
            <v>44727</v>
          </cell>
          <cell r="C760">
            <v>0</v>
          </cell>
          <cell r="D760">
            <v>202206152395875</v>
          </cell>
          <cell r="E760" t="str">
            <v>TRANSFER|FT|010120000026237001|BCELONE|010120000617975001|a|18:28:43 18:28:43</v>
          </cell>
          <cell r="F760">
            <v>0</v>
          </cell>
          <cell r="G760">
            <v>211000</v>
          </cell>
          <cell r="H760">
            <v>2120524460.4899998</v>
          </cell>
        </row>
        <row r="761">
          <cell r="B761">
            <v>44727</v>
          </cell>
          <cell r="C761">
            <v>0</v>
          </cell>
          <cell r="D761">
            <v>202206152133842</v>
          </cell>
          <cell r="E761" t="str">
            <v>TRANSFER|FT|010120001346659001|BCELONE|010120000617975001|ທ້າວສຸວັນຄຳ3137|18:42:34 18:42:34</v>
          </cell>
          <cell r="F761">
            <v>0</v>
          </cell>
          <cell r="G761">
            <v>422000</v>
          </cell>
          <cell r="H761">
            <v>2120946460.4899998</v>
          </cell>
        </row>
        <row r="762">
          <cell r="B762">
            <v>44727</v>
          </cell>
          <cell r="C762">
            <v>0</v>
          </cell>
          <cell r="D762">
            <v>202206152964113</v>
          </cell>
          <cell r="E762" t="str">
            <v>ONEPAY|MC|ZQ6YAMYF93EK|010120000617975001|Lao Thongkeo Leasing Company Limited|0471206056276| 19:06:31</v>
          </cell>
          <cell r="F762">
            <v>0</v>
          </cell>
          <cell r="G762">
            <v>127000</v>
          </cell>
          <cell r="H762">
            <v>2121073460.4899998</v>
          </cell>
        </row>
        <row r="763">
          <cell r="B763">
            <v>44727</v>
          </cell>
          <cell r="C763">
            <v>0</v>
          </cell>
          <cell r="D763">
            <v>202206152327883</v>
          </cell>
          <cell r="E763" t="str">
            <v>ONEPAY|MC|K3CZRG464A1N|010120000617975001|Lao Thongkeo Leasing Company Limited|101120001385115001| 19:15:21</v>
          </cell>
          <cell r="F763">
            <v>0</v>
          </cell>
          <cell r="G763">
            <v>211000</v>
          </cell>
          <cell r="H763">
            <v>2121284460.4899998</v>
          </cell>
        </row>
        <row r="764">
          <cell r="B764">
            <v>44727</v>
          </cell>
          <cell r="C764">
            <v>0</v>
          </cell>
          <cell r="D764">
            <v>202206151795646</v>
          </cell>
          <cell r="E764" t="str">
            <v>ONEPAY|MC|UN8YV9NC8XA5|010120000617975001|Lao Thongkeo Leasing Company Limited|010120001166135001| 19:16:12</v>
          </cell>
          <cell r="F764">
            <v>0</v>
          </cell>
          <cell r="G764">
            <v>200000</v>
          </cell>
          <cell r="H764">
            <v>2121484460.4899998</v>
          </cell>
        </row>
        <row r="765">
          <cell r="B765">
            <v>44727</v>
          </cell>
          <cell r="C765">
            <v>0</v>
          </cell>
          <cell r="D765">
            <v>202206152996176</v>
          </cell>
          <cell r="E765" t="str">
            <v>TRANSFER|FT|016120001870499001|BCELONE|010120000617975001|ນາງຈັນສຸກໄຊຍະສານ|19:19:56 19:19:56</v>
          </cell>
          <cell r="F765">
            <v>0</v>
          </cell>
          <cell r="G765">
            <v>254000</v>
          </cell>
          <cell r="H765">
            <v>2121738460.4899998</v>
          </cell>
        </row>
        <row r="766">
          <cell r="B766">
            <v>44727</v>
          </cell>
          <cell r="C766">
            <v>0</v>
          </cell>
          <cell r="D766">
            <v>202206151843671</v>
          </cell>
          <cell r="E766" t="str">
            <v>TRANSFER|FT|090120001221987001|BCELONE|010120000617975001|ງວດ36|19:30:48 19:30:48</v>
          </cell>
          <cell r="F766">
            <v>0</v>
          </cell>
          <cell r="G766">
            <v>208000</v>
          </cell>
          <cell r="H766">
            <v>2121946460.4899998</v>
          </cell>
        </row>
        <row r="767">
          <cell r="B767">
            <v>44727</v>
          </cell>
          <cell r="C767">
            <v>0</v>
          </cell>
          <cell r="D767">
            <v>202206152434882</v>
          </cell>
          <cell r="E767" t="str">
            <v>TRANSFER|FT|104120001882705001|BCELONE|010120000617975001|ນາງຄຳສະໝອນສູລີຍາມາດ|19:38:29 19:38:29</v>
          </cell>
          <cell r="F767">
            <v>0</v>
          </cell>
          <cell r="G767">
            <v>148000</v>
          </cell>
          <cell r="H767">
            <v>2122094460.4899998</v>
          </cell>
        </row>
        <row r="768">
          <cell r="B768">
            <v>44727</v>
          </cell>
          <cell r="C768">
            <v>0</v>
          </cell>
          <cell r="D768">
            <v>202206152998423</v>
          </cell>
          <cell r="E768" t="str">
            <v>TRANSFER|FT|093120001637904001|BCELONE|010120000617975001|.|19:39:06 19:39:06</v>
          </cell>
          <cell r="F768">
            <v>0</v>
          </cell>
          <cell r="G768">
            <v>169000</v>
          </cell>
          <cell r="H768">
            <v>2122263460.4899998</v>
          </cell>
        </row>
        <row r="769">
          <cell r="B769">
            <v>44727</v>
          </cell>
          <cell r="C769">
            <v>0</v>
          </cell>
          <cell r="D769">
            <v>202206153027160</v>
          </cell>
          <cell r="E769" t="str">
            <v>ONEPAY|MC|X02AIW7IPAS0|010120000617975001|Lao Thongkeo Leasing Company Limited|222120001746427001| 19:42:55</v>
          </cell>
          <cell r="F769">
            <v>0</v>
          </cell>
          <cell r="G769">
            <v>296000</v>
          </cell>
          <cell r="H769">
            <v>2122559460.4899998</v>
          </cell>
        </row>
        <row r="770">
          <cell r="B770">
            <v>44727</v>
          </cell>
          <cell r="C770">
            <v>0</v>
          </cell>
          <cell r="D770">
            <v>202206153159035</v>
          </cell>
          <cell r="E770" t="str">
            <v>TRANSFER|FT|020120001220453001|BCELONE|010120000617975001|ພາຄິນ ຕັນຂຸນທະວົງ|20:19:47 20:19:47</v>
          </cell>
          <cell r="F770">
            <v>0</v>
          </cell>
          <cell r="G770">
            <v>300000</v>
          </cell>
          <cell r="H770">
            <v>2122859460.4899998</v>
          </cell>
        </row>
        <row r="771">
          <cell r="B771">
            <v>44727</v>
          </cell>
          <cell r="C771">
            <v>0</v>
          </cell>
          <cell r="D771">
            <v>202206152455641</v>
          </cell>
          <cell r="E771" t="str">
            <v>TRANSFER|FT|150120001492719001|BCELONE|010120000617975001|46|20:29:46 20:29:46</v>
          </cell>
          <cell r="F771">
            <v>0</v>
          </cell>
          <cell r="G771">
            <v>169000</v>
          </cell>
          <cell r="H771">
            <v>2123028460.4899998</v>
          </cell>
        </row>
        <row r="772">
          <cell r="B772">
            <v>44727</v>
          </cell>
          <cell r="C772">
            <v>0</v>
          </cell>
          <cell r="D772">
            <v>202206153125399</v>
          </cell>
          <cell r="E772" t="str">
            <v>ONEPAY|MC|OCLOI5OK37R0|010120000617975001|Lao Thongkeo Leasing Company Limited|163120001785756001| 20:30:14</v>
          </cell>
          <cell r="F772">
            <v>0</v>
          </cell>
          <cell r="G772">
            <v>212000</v>
          </cell>
          <cell r="H772">
            <v>2123240460.4899998</v>
          </cell>
        </row>
        <row r="773">
          <cell r="B773">
            <v>44727</v>
          </cell>
          <cell r="C773">
            <v>0</v>
          </cell>
          <cell r="D773">
            <v>202206152996525</v>
          </cell>
          <cell r="E773" t="str">
            <v>ONEPAY|MC|UGIOK51Z6J2A|010120000617975001|Lao Thongkeo Leasing Company Limited|010120000911164001| 20:34:05</v>
          </cell>
          <cell r="F773">
            <v>0</v>
          </cell>
          <cell r="G773">
            <v>180000</v>
          </cell>
          <cell r="H773">
            <v>2123420460.4899998</v>
          </cell>
        </row>
        <row r="774">
          <cell r="B774">
            <v>44727</v>
          </cell>
          <cell r="C774">
            <v>0</v>
          </cell>
          <cell r="D774">
            <v>202206153186052</v>
          </cell>
          <cell r="E774" t="str">
            <v>TRANSFER|FT|090120000962546001|BCELONE|010120000617975001|37|20:41:29 20:41:29</v>
          </cell>
          <cell r="F774">
            <v>0</v>
          </cell>
          <cell r="G774">
            <v>127000</v>
          </cell>
          <cell r="H774">
            <v>2123547460.4899998</v>
          </cell>
        </row>
        <row r="775">
          <cell r="B775">
            <v>44727</v>
          </cell>
          <cell r="C775">
            <v>0</v>
          </cell>
          <cell r="D775">
            <v>202206153011772</v>
          </cell>
          <cell r="E775" t="str">
            <v>ONEPAY|MC|FITCQXCLUMFQ|010120000617975001|Lao Thongkeo Leasing Company Limited|013120001351602001| 20:46:06</v>
          </cell>
          <cell r="F775">
            <v>0</v>
          </cell>
          <cell r="G775">
            <v>122000</v>
          </cell>
          <cell r="H775">
            <v>2123669460.4899998</v>
          </cell>
        </row>
        <row r="776">
          <cell r="B776">
            <v>44727</v>
          </cell>
          <cell r="C776">
            <v>0</v>
          </cell>
          <cell r="D776">
            <v>202206152450769</v>
          </cell>
          <cell r="E776" t="str">
            <v>ONEPAY|MC|6XD2OXDA0DLQ|010120000617975001|Lao Thongkeo Leasing Company Limited|092120001832106001| 20:48:26</v>
          </cell>
          <cell r="F776">
            <v>0</v>
          </cell>
          <cell r="G776">
            <v>169000</v>
          </cell>
          <cell r="H776">
            <v>2123838460.4899998</v>
          </cell>
        </row>
        <row r="777">
          <cell r="B777">
            <v>44727</v>
          </cell>
          <cell r="C777">
            <v>0</v>
          </cell>
          <cell r="D777">
            <v>202206153118142</v>
          </cell>
          <cell r="E777" t="str">
            <v>ONEPAY|MC|MLKAYHGG78I7|010120000617975001|Lao Thongkeo Leasing Company Limited|093120001956809001| 20:57:38</v>
          </cell>
          <cell r="F777">
            <v>0</v>
          </cell>
          <cell r="G777">
            <v>127000</v>
          </cell>
          <cell r="H777">
            <v>2123965460.4899998</v>
          </cell>
        </row>
        <row r="778">
          <cell r="B778">
            <v>44727</v>
          </cell>
          <cell r="C778">
            <v>0</v>
          </cell>
          <cell r="D778">
            <v>202206152433581</v>
          </cell>
          <cell r="E778" t="str">
            <v>ONEPAY|MC|GVQ25GMNKXHX|010120000617975001|Lao Thongkeo Leasing Company Limited|100120001799346001| 20:59:23</v>
          </cell>
          <cell r="F778">
            <v>0</v>
          </cell>
          <cell r="G778">
            <v>372000</v>
          </cell>
          <cell r="H778">
            <v>2124337460.4899998</v>
          </cell>
        </row>
        <row r="779">
          <cell r="B779">
            <v>44727</v>
          </cell>
          <cell r="C779">
            <v>0</v>
          </cell>
          <cell r="D779">
            <v>202206152676910</v>
          </cell>
          <cell r="E779" t="str">
            <v>ONEPAY|MC|2UHR7N9TH68Y|010120000617975001|Lao Thongkeo Leasing Company Limited|010120001147560001| 21:01:52</v>
          </cell>
          <cell r="F779">
            <v>0</v>
          </cell>
          <cell r="G779">
            <v>296000</v>
          </cell>
          <cell r="H779">
            <v>2124633460.4899998</v>
          </cell>
        </row>
        <row r="780">
          <cell r="B780">
            <v>44727</v>
          </cell>
          <cell r="C780">
            <v>0</v>
          </cell>
          <cell r="D780">
            <v>202206153029294</v>
          </cell>
          <cell r="E780" t="str">
            <v>ONEPAY|MC|XDX14KYHQ4H5|010120000617975001|Lao Thongkeo Leasing Company Limited|010120000615362001| 21:06:43</v>
          </cell>
          <cell r="F780">
            <v>0</v>
          </cell>
          <cell r="G780">
            <v>126600</v>
          </cell>
          <cell r="H780">
            <v>2124760060.4899998</v>
          </cell>
        </row>
        <row r="781">
          <cell r="B781">
            <v>44728</v>
          </cell>
          <cell r="C781">
            <v>44727</v>
          </cell>
          <cell r="D781">
            <v>2022061662</v>
          </cell>
          <cell r="E781" t="str">
            <v>ONEPAY|MC|L4E8IQZ6Y9DO|010120000617975001|Lao Thongkeo Leasing Company Limited|018120000895392001| 21:56:31</v>
          </cell>
          <cell r="F781">
            <v>0</v>
          </cell>
          <cell r="G781">
            <v>444000</v>
          </cell>
          <cell r="H781">
            <v>2125204060.4899998</v>
          </cell>
        </row>
        <row r="782">
          <cell r="B782">
            <v>44728</v>
          </cell>
          <cell r="C782">
            <v>44727</v>
          </cell>
          <cell r="D782">
            <v>20220616580105</v>
          </cell>
          <cell r="E782" t="str">
            <v>TRANSFER|FT|010120000258595001|BCELONE|010120000617975001|ນ ຂັນທອງ ຈ່າຍ|23:15:07 23:15:07</v>
          </cell>
          <cell r="F782">
            <v>0</v>
          </cell>
          <cell r="G782">
            <v>211000</v>
          </cell>
          <cell r="H782">
            <v>2125415060.4899998</v>
          </cell>
        </row>
        <row r="783">
          <cell r="B783">
            <v>44728</v>
          </cell>
          <cell r="C783">
            <v>44727</v>
          </cell>
          <cell r="D783">
            <v>20220616166256</v>
          </cell>
          <cell r="E783" t="str">
            <v>TRANSFER|FT|095120001685902001|BCELONE|010120000617975001|AAA000789 ນາງ.ບຸນເລື່ອນ|23:29:40 23:29:40</v>
          </cell>
          <cell r="F783">
            <v>0</v>
          </cell>
          <cell r="G783">
            <v>422000</v>
          </cell>
          <cell r="H783">
            <v>2125837060.4899998</v>
          </cell>
        </row>
        <row r="784">
          <cell r="B784">
            <v>44728</v>
          </cell>
          <cell r="C784">
            <v>44727</v>
          </cell>
          <cell r="D784">
            <v>20220616766236</v>
          </cell>
          <cell r="E784" t="str">
            <v>ONEPAY|MC|52IK98P6WJS3|010120000617975001|Lao Thongkeo Leasing Company Limited|1011206202001| 23:47:20</v>
          </cell>
          <cell r="F784">
            <v>0</v>
          </cell>
          <cell r="G784">
            <v>211000</v>
          </cell>
          <cell r="H784">
            <v>2126048060.4899998</v>
          </cell>
        </row>
        <row r="785">
          <cell r="B785">
            <v>44728</v>
          </cell>
          <cell r="C785">
            <v>0</v>
          </cell>
          <cell r="D785">
            <v>20220616256059</v>
          </cell>
          <cell r="E785" t="str">
            <v>ONEPAY|MC|QGT33WDJTGZP|010120000617975001|Lao Thongkeo Leasing Company Limited|096120000510089001| 00:33:55</v>
          </cell>
          <cell r="F785">
            <v>0</v>
          </cell>
          <cell r="G785">
            <v>150000</v>
          </cell>
          <cell r="H785">
            <v>2126198060.4899998</v>
          </cell>
        </row>
        <row r="786">
          <cell r="B786">
            <v>44728</v>
          </cell>
          <cell r="C786">
            <v>0</v>
          </cell>
          <cell r="D786">
            <v>20220616486103</v>
          </cell>
          <cell r="E786" t="str">
            <v>ONEPAY|MC|08SCS1FA1WN9|010120000617975001|Lao Thongkeo Leasing Company Limited|095120000192186001| 06:31:44</v>
          </cell>
          <cell r="F786">
            <v>0</v>
          </cell>
          <cell r="G786">
            <v>169000</v>
          </cell>
          <cell r="H786">
            <v>2126367060.4899998</v>
          </cell>
        </row>
        <row r="787">
          <cell r="B787">
            <v>44728</v>
          </cell>
          <cell r="C787">
            <v>0</v>
          </cell>
          <cell r="D787">
            <v>20220616928353</v>
          </cell>
          <cell r="E787" t="str">
            <v>ONEPAY|MC|BW73JCJO11WE|010120000617975001|Lao Thongkeo Leasing Company Limited|010120001271586001| 07:40:40</v>
          </cell>
          <cell r="F787">
            <v>0</v>
          </cell>
          <cell r="G787">
            <v>200000</v>
          </cell>
          <cell r="H787">
            <v>2126567060.4899998</v>
          </cell>
        </row>
        <row r="788">
          <cell r="B788">
            <v>44728</v>
          </cell>
          <cell r="C788">
            <v>0</v>
          </cell>
          <cell r="D788">
            <v>20220616692548</v>
          </cell>
          <cell r="E788" t="str">
            <v>TRANSFER|FT|164120001258503001|BCELONE|010120000617975001|ນ ວຽງສີ|08:05:30 08:05:30</v>
          </cell>
          <cell r="F788">
            <v>0</v>
          </cell>
          <cell r="G788">
            <v>125000</v>
          </cell>
          <cell r="H788">
            <v>2126692060.4899998</v>
          </cell>
        </row>
        <row r="789">
          <cell r="B789">
            <v>44728</v>
          </cell>
          <cell r="C789">
            <v>0</v>
          </cell>
          <cell r="D789">
            <v>20220616672219</v>
          </cell>
          <cell r="E789" t="str">
            <v>TRANSFER|FT|164120001258503001|BCELONE|010120000617975001|ນ ວຽງສີ|08:06:22 08:06:22</v>
          </cell>
          <cell r="F789">
            <v>0</v>
          </cell>
          <cell r="G789">
            <v>2000</v>
          </cell>
          <cell r="H789">
            <v>2126694060.4899998</v>
          </cell>
        </row>
        <row r="790">
          <cell r="B790">
            <v>44728</v>
          </cell>
          <cell r="C790">
            <v>0</v>
          </cell>
          <cell r="D790">
            <v>20220616912889</v>
          </cell>
          <cell r="E790" t="str">
            <v>TRANSFER|FT|164120001398555001|BCELONE|010120000617975001|ນ ໄກ່ມະນີ|10:29:59 10:29:59</v>
          </cell>
          <cell r="F790">
            <v>0</v>
          </cell>
          <cell r="G790">
            <v>72000</v>
          </cell>
          <cell r="H790">
            <v>2126766060.4899998</v>
          </cell>
        </row>
        <row r="791">
          <cell r="B791">
            <v>44728</v>
          </cell>
          <cell r="C791">
            <v>0</v>
          </cell>
          <cell r="D791">
            <v>20220616164915</v>
          </cell>
          <cell r="E791" t="str">
            <v>TRANSFER|FT|164120001398555001|BCELONE|010120000617975001|ນ ທິບພະສອນ|10:30:24 10:30:26</v>
          </cell>
          <cell r="F791">
            <v>0</v>
          </cell>
          <cell r="G791">
            <v>73000</v>
          </cell>
          <cell r="H791">
            <v>2126839060.4899998</v>
          </cell>
        </row>
        <row r="792">
          <cell r="B792">
            <v>44728</v>
          </cell>
          <cell r="C792">
            <v>0</v>
          </cell>
          <cell r="D792">
            <v>202206161425533</v>
          </cell>
          <cell r="E792" t="str">
            <v>ONEPAY|MC|WU3RJ2CZLAYT|010120000617975001|Lao Thongkeo Leasing Company Limited|099120001709174001| 11:24:52</v>
          </cell>
          <cell r="F792">
            <v>0</v>
          </cell>
          <cell r="G792">
            <v>58000</v>
          </cell>
          <cell r="H792">
            <v>2126897060.4899998</v>
          </cell>
        </row>
        <row r="793">
          <cell r="B793">
            <v>44728</v>
          </cell>
          <cell r="C793">
            <v>0</v>
          </cell>
          <cell r="D793">
            <v>20220616858595</v>
          </cell>
          <cell r="E793" t="str">
            <v>TRANSFER|FT|1041211160906|BCELONE|010120000617975001|AAA1386ບຸນຖົມ|12:27:02 12:27:02</v>
          </cell>
          <cell r="F793">
            <v>0</v>
          </cell>
          <cell r="G793">
            <v>350000</v>
          </cell>
          <cell r="H793">
            <v>2127247060.4899998</v>
          </cell>
        </row>
        <row r="794">
          <cell r="B794">
            <v>44728</v>
          </cell>
          <cell r="C794">
            <v>0</v>
          </cell>
          <cell r="D794">
            <v>20220616858941</v>
          </cell>
          <cell r="E794" t="str">
            <v>ONEPAY|MC|OC903RZ4TIIM|010120000617975001|Lao Thongkeo Leasing Company Limited|018120001659536001| 13:18:06</v>
          </cell>
          <cell r="F794">
            <v>0</v>
          </cell>
          <cell r="G794">
            <v>192000</v>
          </cell>
          <cell r="H794">
            <v>2127477060.4899998</v>
          </cell>
        </row>
        <row r="795">
          <cell r="B795">
            <v>44728</v>
          </cell>
          <cell r="C795">
            <v>0</v>
          </cell>
          <cell r="D795">
            <v>202206161421399</v>
          </cell>
          <cell r="E795" t="str">
            <v>ONEPAY|MC|P7VMS4MCH5TA|010120000617975001|Lao Thongkeo Leasing Company Limited|018120001659536001| 13:19:55</v>
          </cell>
          <cell r="F795">
            <v>0</v>
          </cell>
          <cell r="G795">
            <v>116000</v>
          </cell>
          <cell r="H795">
            <v>2127593060.4899998</v>
          </cell>
        </row>
        <row r="796">
          <cell r="B796">
            <v>44728</v>
          </cell>
          <cell r="C796">
            <v>0</v>
          </cell>
          <cell r="D796">
            <v>202206161528971</v>
          </cell>
          <cell r="E796" t="str">
            <v>TRANSFER|FT|0921205698307|BCELONE|010120000617975001| ອ|13:36:10 13:36:10</v>
          </cell>
          <cell r="F796">
            <v>0</v>
          </cell>
          <cell r="G796">
            <v>116000</v>
          </cell>
          <cell r="H796">
            <v>2127709060.4899998</v>
          </cell>
        </row>
        <row r="797">
          <cell r="B797">
            <v>44728</v>
          </cell>
          <cell r="C797">
            <v>0</v>
          </cell>
          <cell r="D797">
            <v>202206161708458</v>
          </cell>
          <cell r="E797" t="str">
            <v>ONEPAY|MC|3S4K4IQ9ZT00|010120000617975001|Lao Thongkeo Leasing Company Limited|165120001905989001| 14:19:00</v>
          </cell>
          <cell r="F797">
            <v>0</v>
          </cell>
          <cell r="G797">
            <v>154000</v>
          </cell>
          <cell r="H797">
            <v>2125183060.4899998</v>
          </cell>
        </row>
        <row r="798">
          <cell r="B798">
            <v>44728</v>
          </cell>
          <cell r="C798">
            <v>0</v>
          </cell>
          <cell r="D798">
            <v>202206161900069</v>
          </cell>
          <cell r="E798" t="str">
            <v>ONEPAY|MC|FZFG6D9IM03F|010120000617975001|Lao Thongkeo Leasing Company Limited|222120001746427001| 15:33:24</v>
          </cell>
          <cell r="F798">
            <v>0</v>
          </cell>
          <cell r="G798">
            <v>268000</v>
          </cell>
          <cell r="H798">
            <v>2125451060.4899998</v>
          </cell>
        </row>
        <row r="799">
          <cell r="B799">
            <v>44728</v>
          </cell>
          <cell r="C799">
            <v>0</v>
          </cell>
          <cell r="D799">
            <v>202206161900135</v>
          </cell>
          <cell r="E799" t="str">
            <v>ONEPAY|MC|BUK336DKJ98Z|010120000617975001|Lao Thongkeo Leasing Company Limited|090120001469465001| 16:02:24</v>
          </cell>
          <cell r="F799">
            <v>0</v>
          </cell>
          <cell r="G799">
            <v>150000</v>
          </cell>
          <cell r="H799">
            <v>2125701060.4899998</v>
          </cell>
        </row>
        <row r="800">
          <cell r="B800">
            <v>44728</v>
          </cell>
          <cell r="C800">
            <v>0</v>
          </cell>
          <cell r="D800">
            <v>20220616834790</v>
          </cell>
          <cell r="E800" t="str">
            <v>ONEPAY|MC|6I30B3VJV3E4|010120000617975001|Lao Thongkeo Leasing Company Limited|0921203496451| 16:09:08</v>
          </cell>
          <cell r="F800">
            <v>0</v>
          </cell>
          <cell r="G800">
            <v>75000</v>
          </cell>
          <cell r="H800">
            <v>2125776060.4899998</v>
          </cell>
        </row>
        <row r="801">
          <cell r="B801">
            <v>44728</v>
          </cell>
          <cell r="C801">
            <v>0</v>
          </cell>
          <cell r="D801">
            <v>202206161894196</v>
          </cell>
          <cell r="E801" t="str">
            <v>TRANSFER|FT|010120001478776001|BCELONE|010120000617975001|AAA001460 ນາງຄຳພູວັນງວດທີ6|16:16:55 16:16:58</v>
          </cell>
          <cell r="F801">
            <v>0</v>
          </cell>
          <cell r="G801">
            <v>192000</v>
          </cell>
          <cell r="H801">
            <v>2125968060.4899998</v>
          </cell>
        </row>
        <row r="802">
          <cell r="B802">
            <v>44728</v>
          </cell>
          <cell r="C802">
            <v>0</v>
          </cell>
          <cell r="D802">
            <v>202206162013159</v>
          </cell>
          <cell r="E802" t="str">
            <v>ONEPAY|MC|3AF4H8C8GWK3|010120000617975001|Lao Thongkeo Leasing Company Limited|090120001627943001| 16:24:53</v>
          </cell>
          <cell r="F802">
            <v>0</v>
          </cell>
          <cell r="G802">
            <v>116000</v>
          </cell>
          <cell r="H802">
            <v>2126084060.4899998</v>
          </cell>
        </row>
        <row r="803">
          <cell r="B803">
            <v>44728</v>
          </cell>
          <cell r="C803">
            <v>0</v>
          </cell>
          <cell r="D803">
            <v>202206161811734</v>
          </cell>
          <cell r="E803" t="str">
            <v>TRANSFER|FT|164120001258503001|BCELONE|010120000617975001|ນ ວຽງສີ|16:35:16 16:35:16</v>
          </cell>
          <cell r="F803">
            <v>0</v>
          </cell>
          <cell r="G803">
            <v>128000</v>
          </cell>
          <cell r="H803">
            <v>2126212060.4899998</v>
          </cell>
        </row>
        <row r="804">
          <cell r="B804">
            <v>44728</v>
          </cell>
          <cell r="C804">
            <v>0</v>
          </cell>
          <cell r="D804">
            <v>202206161889600</v>
          </cell>
          <cell r="E804" t="str">
            <v>ONEPAY|MC|ORW4T4WYGXFY|010120000617975001|Lao Thongkeo Leasing Company Limited|010120001966077001| 16:59:30</v>
          </cell>
          <cell r="F804">
            <v>0</v>
          </cell>
          <cell r="G804">
            <v>71000</v>
          </cell>
          <cell r="H804">
            <v>2126283060.4899998</v>
          </cell>
        </row>
        <row r="805">
          <cell r="B805">
            <v>44728</v>
          </cell>
          <cell r="C805">
            <v>0</v>
          </cell>
          <cell r="D805">
            <v>202206161677748</v>
          </cell>
          <cell r="E805" t="str">
            <v>ONEPAY|MC|4NID8CGZG46K|010120000617975001|Lao Thongkeo Leasing Company Limited|0971210736981| 17:06:28</v>
          </cell>
          <cell r="F805">
            <v>0</v>
          </cell>
          <cell r="G805">
            <v>741000</v>
          </cell>
          <cell r="H805">
            <v>2127024060.4899998</v>
          </cell>
        </row>
        <row r="806">
          <cell r="B806">
            <v>44728</v>
          </cell>
          <cell r="C806">
            <v>0</v>
          </cell>
          <cell r="D806">
            <v>202206162021334</v>
          </cell>
          <cell r="E806" t="str">
            <v>ONEPAY|MC|NSHJXQJSYHT8|010120000617975001|Lao Thongkeo Leasing Company Limited|0471206056276| 17:16:07</v>
          </cell>
          <cell r="F806">
            <v>0</v>
          </cell>
          <cell r="G806">
            <v>116000</v>
          </cell>
          <cell r="H806">
            <v>2127140060.4899998</v>
          </cell>
        </row>
        <row r="807">
          <cell r="B807">
            <v>44728</v>
          </cell>
          <cell r="C807">
            <v>0</v>
          </cell>
          <cell r="D807">
            <v>202206162301087</v>
          </cell>
          <cell r="E807" t="str">
            <v>ONEPAY|MC|H9HMDMYELIUA|010120000617975001|Lao Thongkeo Leasing Company Limited|092120001852506001| 17:17:11</v>
          </cell>
          <cell r="F807">
            <v>0</v>
          </cell>
          <cell r="G807">
            <v>116000</v>
          </cell>
          <cell r="H807">
            <v>2127256060.4899998</v>
          </cell>
        </row>
        <row r="808">
          <cell r="B808">
            <v>44728</v>
          </cell>
          <cell r="C808">
            <v>0</v>
          </cell>
          <cell r="D808">
            <v>20220616328595</v>
          </cell>
          <cell r="E808" t="str">
            <v>TRANSFER|FT|096120000586780001|BCELONE|010120000617975001|ເອື້ອຍລີ່|17:18:36 17:18:36</v>
          </cell>
          <cell r="F808">
            <v>0</v>
          </cell>
          <cell r="G808">
            <v>169000</v>
          </cell>
          <cell r="H808">
            <v>2127425060.4899998</v>
          </cell>
        </row>
        <row r="809">
          <cell r="B809">
            <v>44728</v>
          </cell>
          <cell r="C809">
            <v>0</v>
          </cell>
          <cell r="D809">
            <v>202206161922382</v>
          </cell>
          <cell r="E809" t="str">
            <v>TRANSFER|FT|010120001346659001|BCELONE|010120000617975001|ທ້າວສຸວັນຄຳ3137|17:24:28 17:24:28</v>
          </cell>
          <cell r="F809">
            <v>0</v>
          </cell>
          <cell r="G809">
            <v>384000</v>
          </cell>
          <cell r="H809">
            <v>2127809060.4899998</v>
          </cell>
        </row>
        <row r="810">
          <cell r="B810">
            <v>44728</v>
          </cell>
          <cell r="C810">
            <v>0</v>
          </cell>
          <cell r="D810">
            <v>202206161765907</v>
          </cell>
          <cell r="E810" t="str">
            <v>TRANSFER|FT|090120001627108001|BCELONE|010120000617975001|16/6/22|17:43:07 17:43:07</v>
          </cell>
          <cell r="F810">
            <v>0</v>
          </cell>
          <cell r="G810">
            <v>192000</v>
          </cell>
          <cell r="H810">
            <v>2128001060.4899998</v>
          </cell>
        </row>
        <row r="811">
          <cell r="B811">
            <v>44728</v>
          </cell>
          <cell r="C811">
            <v>0</v>
          </cell>
          <cell r="D811">
            <v>202206161983479</v>
          </cell>
          <cell r="E811" t="str">
            <v>TRANSFER|FT|016120001697640001|BCELONE|010120000617975001|pdv6|17:45:23 17:45:23</v>
          </cell>
          <cell r="F811">
            <v>0</v>
          </cell>
          <cell r="G811">
            <v>269000</v>
          </cell>
          <cell r="H811">
            <v>2128270060.4899998</v>
          </cell>
        </row>
        <row r="812">
          <cell r="B812">
            <v>44728</v>
          </cell>
          <cell r="C812">
            <v>0</v>
          </cell>
          <cell r="D812">
            <v>202206161935699</v>
          </cell>
          <cell r="E812" t="str">
            <v>ONEPAY|MC|BRMFJTIKNMF2|010120000617975001|Lao Thongkeo Leasing Company Limited|100120001799346001| 17:56:49</v>
          </cell>
          <cell r="F812">
            <v>0</v>
          </cell>
          <cell r="G812">
            <v>169000</v>
          </cell>
          <cell r="H812">
            <v>2128439060.4899998</v>
          </cell>
        </row>
        <row r="813">
          <cell r="B813">
            <v>44728</v>
          </cell>
          <cell r="C813">
            <v>0</v>
          </cell>
          <cell r="D813">
            <v>202206162421065</v>
          </cell>
          <cell r="E813" t="str">
            <v>ONEPAY|MC|AJGNCPX5T1SH|010120000617975001|Lao Thongkeo Leasing Company Limited|160120001410203001| 17:57:13</v>
          </cell>
          <cell r="F813">
            <v>0</v>
          </cell>
          <cell r="G813">
            <v>367000</v>
          </cell>
          <cell r="H813">
            <v>2128806060.4899998</v>
          </cell>
        </row>
        <row r="814">
          <cell r="B814">
            <v>44728</v>
          </cell>
          <cell r="C814">
            <v>0</v>
          </cell>
          <cell r="D814">
            <v>202206161825651</v>
          </cell>
          <cell r="E814" t="str">
            <v>TRANSFER|FT|101120001984702001|BCELONE|010120000617975001|AAA001548-2ນ ບົວວອນງວດທີ40|18:08:03 18:08:03</v>
          </cell>
          <cell r="F814">
            <v>0</v>
          </cell>
          <cell r="G814">
            <v>231000</v>
          </cell>
          <cell r="H814">
            <v>2129037060.4899998</v>
          </cell>
        </row>
        <row r="815">
          <cell r="B815">
            <v>44728</v>
          </cell>
          <cell r="C815">
            <v>0</v>
          </cell>
          <cell r="D815">
            <v>202206161792300</v>
          </cell>
          <cell r="E815" t="str">
            <v>ONEPAY|MC|2URUV1OSA1TD|010120000617975001|Lao Thongkeo Leasing Company Limited|160120001076061001| 18:15:22</v>
          </cell>
          <cell r="F815">
            <v>0</v>
          </cell>
          <cell r="G815">
            <v>200000</v>
          </cell>
          <cell r="H815">
            <v>2129237060.4899998</v>
          </cell>
        </row>
        <row r="816">
          <cell r="B816">
            <v>44728</v>
          </cell>
          <cell r="C816">
            <v>0</v>
          </cell>
          <cell r="D816">
            <v>20220616560417</v>
          </cell>
          <cell r="E816" t="str">
            <v>ONEPAY|MC|AI0DD1E6G5L3|010120000617975001|Lao Thongkeo Leasing Company Limited|103120001091220001| 18:15:59</v>
          </cell>
          <cell r="F816">
            <v>0</v>
          </cell>
          <cell r="G816">
            <v>192000</v>
          </cell>
          <cell r="H816">
            <v>2129429060.4899998</v>
          </cell>
        </row>
        <row r="817">
          <cell r="B817">
            <v>44728</v>
          </cell>
          <cell r="C817">
            <v>0</v>
          </cell>
          <cell r="D817">
            <v>202206162374124</v>
          </cell>
          <cell r="E817" t="str">
            <v>TRANSFER|FT|091120001867313001|BCELONE|010120000617975001|ສຸກສະຫວັນທີ16|18:26:07 18:26:07</v>
          </cell>
          <cell r="F817">
            <v>0</v>
          </cell>
          <cell r="G817">
            <v>192000</v>
          </cell>
          <cell r="H817">
            <v>2129621060.4899998</v>
          </cell>
        </row>
        <row r="818">
          <cell r="B818">
            <v>44728</v>
          </cell>
          <cell r="C818">
            <v>0</v>
          </cell>
          <cell r="D818">
            <v>202206162051291</v>
          </cell>
          <cell r="E818" t="str">
            <v>TRANSFER|FT|010120001170750001|BCELONE|010120000617975001|ສົດ|18:44:38 18:44:39</v>
          </cell>
          <cell r="F818">
            <v>0</v>
          </cell>
          <cell r="G818">
            <v>192000</v>
          </cell>
          <cell r="H818">
            <v>2129813060.4899998</v>
          </cell>
        </row>
        <row r="819">
          <cell r="B819">
            <v>44728</v>
          </cell>
          <cell r="C819">
            <v>0</v>
          </cell>
          <cell r="D819">
            <v>202206162485129</v>
          </cell>
          <cell r="E819" t="str">
            <v>ONEPAY|MC|S5HMW2F6PW85|010120000617975001|Lao Thongkeo Leasing Company Limited|093120001956809001| 18:44:54</v>
          </cell>
          <cell r="F819">
            <v>0</v>
          </cell>
          <cell r="G819">
            <v>116000</v>
          </cell>
          <cell r="H819">
            <v>2129929060.4899998</v>
          </cell>
        </row>
        <row r="820">
          <cell r="B820">
            <v>44728</v>
          </cell>
          <cell r="C820">
            <v>0</v>
          </cell>
          <cell r="D820">
            <v>202206162022961</v>
          </cell>
          <cell r="E820" t="str">
            <v>TRANSFER|FT|0901210284443|BCELONE|010120000617975001|.|19:42:51 19:42:51</v>
          </cell>
          <cell r="F820">
            <v>0</v>
          </cell>
          <cell r="G820">
            <v>154000</v>
          </cell>
          <cell r="H820">
            <v>2130083060.4899998</v>
          </cell>
        </row>
        <row r="821">
          <cell r="B821">
            <v>44728</v>
          </cell>
          <cell r="C821">
            <v>0</v>
          </cell>
          <cell r="D821">
            <v>202206162592002</v>
          </cell>
          <cell r="E821" t="str">
            <v>ONEPAY|MC|6JGLYAVXMMQM|010120000617975001|Lao Thongkeo Leasing Company Limited|160120000902085001| 20:03:50</v>
          </cell>
          <cell r="F821">
            <v>0</v>
          </cell>
          <cell r="G821">
            <v>154000</v>
          </cell>
          <cell r="H821">
            <v>2130237060.4899998</v>
          </cell>
        </row>
        <row r="822">
          <cell r="B822">
            <v>44728</v>
          </cell>
          <cell r="C822">
            <v>0</v>
          </cell>
          <cell r="D822">
            <v>202206162576075</v>
          </cell>
          <cell r="E822" t="str">
            <v>ONEPAY|MC|1YJTNQ6W60OX|010120000617975001|Lao Thongkeo Leasing Company Limited|160120000902085001| 20:04:49</v>
          </cell>
          <cell r="F822">
            <v>0</v>
          </cell>
          <cell r="G822">
            <v>192000</v>
          </cell>
          <cell r="H822">
            <v>2130429060.4899998</v>
          </cell>
        </row>
        <row r="823">
          <cell r="B823">
            <v>44728</v>
          </cell>
          <cell r="C823">
            <v>0</v>
          </cell>
          <cell r="D823">
            <v>202206162533075</v>
          </cell>
          <cell r="E823" t="str">
            <v>ONEPAY|MC|BJDYMEXG1EIU|010120000617975001|Lao Thongkeo Leasing Company Limited|102120001346529001| 20:07:17</v>
          </cell>
          <cell r="F823">
            <v>0</v>
          </cell>
          <cell r="G823">
            <v>153000</v>
          </cell>
          <cell r="H823">
            <v>2130582060.4899998</v>
          </cell>
        </row>
        <row r="824">
          <cell r="B824">
            <v>44728</v>
          </cell>
          <cell r="C824">
            <v>0</v>
          </cell>
          <cell r="D824">
            <v>202206162406697</v>
          </cell>
          <cell r="E824" t="str">
            <v>TRANSFER|FT|150120001492719001|BCELONE|010120000617975001|45|20:34:59 20:34:59</v>
          </cell>
          <cell r="F824">
            <v>0</v>
          </cell>
          <cell r="G824">
            <v>154000</v>
          </cell>
          <cell r="H824">
            <v>2130736060.4899998</v>
          </cell>
        </row>
        <row r="825">
          <cell r="B825">
            <v>44728</v>
          </cell>
          <cell r="C825">
            <v>0</v>
          </cell>
          <cell r="D825">
            <v>202206162313143</v>
          </cell>
          <cell r="E825" t="str">
            <v>ONEPAY|MC|QD0YU848PGXZ|010120000617975001|Lao Thongkeo Leasing Company Limited|010120001147560001| 20:58:30</v>
          </cell>
          <cell r="F825">
            <v>0</v>
          </cell>
          <cell r="G825">
            <v>269000</v>
          </cell>
          <cell r="H825">
            <v>2131005060.4899998</v>
          </cell>
        </row>
        <row r="826">
          <cell r="B826">
            <v>44729</v>
          </cell>
          <cell r="C826">
            <v>44728</v>
          </cell>
          <cell r="D826">
            <v>20220617396007</v>
          </cell>
          <cell r="E826" t="str">
            <v>TRANSFER|FT|161120001940433001|BCELONE|010120000617975001|ທີ16|21:02:30 21:02:30</v>
          </cell>
          <cell r="F826">
            <v>0</v>
          </cell>
          <cell r="G826">
            <v>231000</v>
          </cell>
          <cell r="H826">
            <v>2131236060.4899998</v>
          </cell>
        </row>
        <row r="827">
          <cell r="B827">
            <v>44729</v>
          </cell>
          <cell r="C827">
            <v>44728</v>
          </cell>
          <cell r="D827">
            <v>20220617232092</v>
          </cell>
          <cell r="E827" t="str">
            <v>ONEPAY|MC|UKUIAOR8NPIG|010120000617975001|Lao Thongkeo Leasing Company Limited|010120000615362001| 21:20:33</v>
          </cell>
          <cell r="F827">
            <v>0</v>
          </cell>
          <cell r="G827">
            <v>115200</v>
          </cell>
          <cell r="H827">
            <v>2131351260.4899998</v>
          </cell>
        </row>
        <row r="828">
          <cell r="B828">
            <v>44729</v>
          </cell>
          <cell r="C828">
            <v>44728</v>
          </cell>
          <cell r="D828">
            <v>20220617352079</v>
          </cell>
          <cell r="E828" t="str">
            <v>ONEPAY|MC|C9ODTPKEO5S6|010120000617975001|Lao Thongkeo Leasing Company Limited|163120001785756001| 21:34:53</v>
          </cell>
          <cell r="F828">
            <v>0</v>
          </cell>
          <cell r="G828">
            <v>191000</v>
          </cell>
          <cell r="H828">
            <v>2131542260.4899998</v>
          </cell>
        </row>
        <row r="829">
          <cell r="B829">
            <v>44729</v>
          </cell>
          <cell r="C829">
            <v>44728</v>
          </cell>
          <cell r="D829">
            <v>20220617190150</v>
          </cell>
          <cell r="E829" t="str">
            <v>ONEPAY|MC|DICP9PX702AA|010120000617975001|Lao Thongkeo Leasing Company Limited|096120000510089001| 22:02:38</v>
          </cell>
          <cell r="F829">
            <v>0</v>
          </cell>
          <cell r="G829">
            <v>150000</v>
          </cell>
          <cell r="H829">
            <v>2131692260.4899998</v>
          </cell>
        </row>
        <row r="830">
          <cell r="B830">
            <v>44729</v>
          </cell>
          <cell r="C830">
            <v>0</v>
          </cell>
          <cell r="D830">
            <v>20220617936166</v>
          </cell>
          <cell r="E830" t="str">
            <v>ONEPAY|MC|OIAWRPJAPH5Q|010120000617975001|Lao Thongkeo Leasing Company Limited|090120001473890001| 22:13:36</v>
          </cell>
          <cell r="F830">
            <v>0</v>
          </cell>
          <cell r="G830">
            <v>186000</v>
          </cell>
          <cell r="H830">
            <v>2131878260.4899998</v>
          </cell>
        </row>
        <row r="831">
          <cell r="B831">
            <v>44729</v>
          </cell>
          <cell r="C831">
            <v>0</v>
          </cell>
          <cell r="D831">
            <v>20220617688127</v>
          </cell>
          <cell r="E831" t="str">
            <v>ONEPAY|MC|DDB891CLHHQ7|010120000617975001|Lao Thongkeo Leasing Company Limited|090120001473890001| 22:13:50</v>
          </cell>
          <cell r="F831">
            <v>0</v>
          </cell>
          <cell r="G831">
            <v>186000</v>
          </cell>
          <cell r="H831">
            <v>2132064260.4899998</v>
          </cell>
        </row>
        <row r="832">
          <cell r="B832">
            <v>44729</v>
          </cell>
          <cell r="C832">
            <v>44728</v>
          </cell>
          <cell r="D832">
            <v>20220617812100</v>
          </cell>
          <cell r="E832" t="str">
            <v>TRANSFER|FT|010120000258595001|BCELONE|010120000617975001|ນ ຂັນທອງ ຈ່າຍ|22:28:47 22:28:47</v>
          </cell>
          <cell r="F832">
            <v>0</v>
          </cell>
          <cell r="G832">
            <v>192000</v>
          </cell>
          <cell r="H832">
            <v>2132256260.4899998</v>
          </cell>
        </row>
        <row r="833">
          <cell r="B833">
            <v>44729</v>
          </cell>
          <cell r="C833">
            <v>44728</v>
          </cell>
          <cell r="D833">
            <v>20220617410120</v>
          </cell>
          <cell r="E833" t="str">
            <v>ONEPAY|MC|44O3U6LGT56V|010120000617975001|Lao Thongkeo Leasing Company Limited|095120000192186001| 22:40:30</v>
          </cell>
          <cell r="F833">
            <v>0</v>
          </cell>
          <cell r="G833">
            <v>154000</v>
          </cell>
          <cell r="H833">
            <v>2132410260.4899998</v>
          </cell>
        </row>
        <row r="834">
          <cell r="B834">
            <v>44729</v>
          </cell>
          <cell r="C834">
            <v>44728</v>
          </cell>
          <cell r="D834">
            <v>20220617328244</v>
          </cell>
          <cell r="E834" t="str">
            <v>TRANSFER|FT|161120000601929001|BCELONE|010120000617975001|ອ|23:05:52 23:05:52</v>
          </cell>
          <cell r="F834">
            <v>0</v>
          </cell>
          <cell r="G834">
            <v>154000</v>
          </cell>
          <cell r="H834">
            <v>2132564260.4899998</v>
          </cell>
        </row>
        <row r="835">
          <cell r="B835">
            <v>44729</v>
          </cell>
          <cell r="C835">
            <v>0</v>
          </cell>
          <cell r="D835">
            <v>20220617252706</v>
          </cell>
          <cell r="E835" t="str">
            <v>TRANSFER|FT|095120001685902001|BCELONE|010120000617975001|AAA000789 ນາງບຸນເລື່ອນ|00:16:05 00:16:05</v>
          </cell>
          <cell r="F835">
            <v>0</v>
          </cell>
          <cell r="G835">
            <v>384000</v>
          </cell>
          <cell r="H835">
            <v>2132948260.4899998</v>
          </cell>
        </row>
        <row r="836">
          <cell r="B836">
            <v>44729</v>
          </cell>
          <cell r="C836">
            <v>0</v>
          </cell>
          <cell r="D836">
            <v>20220617858487</v>
          </cell>
          <cell r="E836" t="str">
            <v>ONEPAY|MC|IUMKZAVEVDT3|010120000617975001|Lao Thongkeo Leasing Company Limited|018120000895392001| 02:09:25</v>
          </cell>
          <cell r="F836">
            <v>0</v>
          </cell>
          <cell r="G836">
            <v>192000</v>
          </cell>
          <cell r="H836">
            <v>2133140260.4899998</v>
          </cell>
        </row>
        <row r="837">
          <cell r="B837">
            <v>44729</v>
          </cell>
          <cell r="C837">
            <v>0</v>
          </cell>
          <cell r="D837">
            <v>20220617578369</v>
          </cell>
          <cell r="E837" t="str">
            <v>ONEPAY|MC|HAIUFO3P99DY|010120000617975001|Lao Thongkeo Leasing Company Limited|1021206485410| 08:20:36</v>
          </cell>
          <cell r="F837">
            <v>0</v>
          </cell>
          <cell r="G837">
            <v>150000</v>
          </cell>
          <cell r="H837">
            <v>2133290260.4899998</v>
          </cell>
        </row>
        <row r="838">
          <cell r="B838">
            <v>44729</v>
          </cell>
          <cell r="C838">
            <v>0</v>
          </cell>
          <cell r="D838">
            <v>20220617292752</v>
          </cell>
          <cell r="E838" t="str">
            <v>TRANSFER|FT|013120001421327001|BCELONE|010120000617975001|17|08:30:22 08:30:22</v>
          </cell>
          <cell r="F838">
            <v>0</v>
          </cell>
          <cell r="G838">
            <v>211000</v>
          </cell>
          <cell r="H838">
            <v>2133501260.4899998</v>
          </cell>
        </row>
        <row r="839">
          <cell r="B839">
            <v>44729</v>
          </cell>
          <cell r="C839">
            <v>0</v>
          </cell>
          <cell r="D839">
            <v>20220617202550</v>
          </cell>
          <cell r="E839" t="str">
            <v>ONEPAY|MC|4UCJFW9A70BM|010120000617975001|Lao Thongkeo Leasing Company Limited|131120000206659001| 08:50:37</v>
          </cell>
          <cell r="F839">
            <v>0</v>
          </cell>
          <cell r="G839">
            <v>220000</v>
          </cell>
          <cell r="H839">
            <v>2133721260.4899998</v>
          </cell>
        </row>
        <row r="840">
          <cell r="B840">
            <v>44729</v>
          </cell>
          <cell r="C840">
            <v>0</v>
          </cell>
          <cell r="D840">
            <v>202206171575061</v>
          </cell>
          <cell r="E840" t="str">
            <v>TRANSFER|FT|160120000917639001|BCELONE|010120000617975001|ນະພາວັນ|11:48:52 11:48:53</v>
          </cell>
          <cell r="F840">
            <v>0</v>
          </cell>
          <cell r="G840">
            <v>165600</v>
          </cell>
          <cell r="H840">
            <v>2133886860.4899998</v>
          </cell>
        </row>
        <row r="841">
          <cell r="B841">
            <v>44729</v>
          </cell>
          <cell r="C841">
            <v>0</v>
          </cell>
          <cell r="D841">
            <v>202206171618520</v>
          </cell>
          <cell r="E841" t="str">
            <v>TRANSFER|FT|0921205698307|BCELONE|010120000617975001|ອ|12:53:31 12:53:31</v>
          </cell>
          <cell r="F841">
            <v>0</v>
          </cell>
          <cell r="G841">
            <v>111000</v>
          </cell>
          <cell r="H841">
            <v>2133997860.4899998</v>
          </cell>
        </row>
        <row r="842">
          <cell r="B842">
            <v>44729</v>
          </cell>
          <cell r="C842">
            <v>0</v>
          </cell>
          <cell r="D842">
            <v>202206171755727</v>
          </cell>
          <cell r="E842" t="str">
            <v>ONEPAY|MC|3LK32S77MWV6|010120000617975001|Lao Thongkeo Leasing Company Limited|160120001279456001| 14:05:37</v>
          </cell>
          <cell r="F842">
            <v>0</v>
          </cell>
          <cell r="G842">
            <v>111000</v>
          </cell>
          <cell r="H842">
            <v>2134108860.4899998</v>
          </cell>
        </row>
        <row r="843">
          <cell r="B843">
            <v>44729</v>
          </cell>
          <cell r="C843">
            <v>0</v>
          </cell>
          <cell r="D843">
            <v>202206171713872</v>
          </cell>
          <cell r="E843" t="str">
            <v>ONEPAY|MC|NNHKNMHJ5GJS|010120000617975001|Lao Thongkeo Leasing Company Limited|0951209280668| 14:30:10</v>
          </cell>
          <cell r="F843">
            <v>0</v>
          </cell>
          <cell r="G843">
            <v>162000</v>
          </cell>
          <cell r="H843">
            <v>2134270860.4899998</v>
          </cell>
        </row>
        <row r="844">
          <cell r="B844">
            <v>44729</v>
          </cell>
          <cell r="C844">
            <v>0</v>
          </cell>
          <cell r="D844">
            <v>202206171456701</v>
          </cell>
          <cell r="E844" t="str">
            <v>ONEPAY|MC|X69NK4RJE5B5|010120000617975001|Lao Thongkeo Leasing Company Limited|162120001309510001| 15:05:27</v>
          </cell>
          <cell r="F844">
            <v>0</v>
          </cell>
          <cell r="G844">
            <v>184000</v>
          </cell>
          <cell r="H844">
            <v>2134454860.4899998</v>
          </cell>
        </row>
        <row r="845">
          <cell r="B845">
            <v>44729</v>
          </cell>
          <cell r="C845">
            <v>0</v>
          </cell>
          <cell r="D845">
            <v>202206171582647</v>
          </cell>
          <cell r="E845" t="str">
            <v>ONEPAY|MC|2CYR6ODEBGZJ|010120000617975001|Lao Thongkeo Leasing Company Limited|094120000876976001| 15:19:56</v>
          </cell>
          <cell r="F845">
            <v>0</v>
          </cell>
          <cell r="G845">
            <v>56000</v>
          </cell>
          <cell r="H845">
            <v>2134510860.4899998</v>
          </cell>
        </row>
        <row r="846">
          <cell r="B846">
            <v>44729</v>
          </cell>
          <cell r="C846">
            <v>0</v>
          </cell>
          <cell r="D846">
            <v>202206171926303</v>
          </cell>
          <cell r="E846" t="str">
            <v>TRANSFER|FT|018120000090042001|BCELONE|010120000617975001|ເງິນມື້|15:31:06 15:31:06</v>
          </cell>
          <cell r="F846">
            <v>0</v>
          </cell>
          <cell r="G846">
            <v>50000</v>
          </cell>
          <cell r="H846">
            <v>2134560860.4899998</v>
          </cell>
        </row>
        <row r="847">
          <cell r="B847">
            <v>44729</v>
          </cell>
          <cell r="C847">
            <v>0</v>
          </cell>
          <cell r="D847">
            <v>202206171920761</v>
          </cell>
          <cell r="E847" t="str">
            <v>TRANSFER|FT|0101205947683|BCELONE|010120000617975001|ເງີນມື້ ສີວິໄລ|15:42:24 15:42:24</v>
          </cell>
          <cell r="F847">
            <v>0</v>
          </cell>
          <cell r="G847">
            <v>200000</v>
          </cell>
          <cell r="H847">
            <v>2134760860.4899998</v>
          </cell>
        </row>
        <row r="848">
          <cell r="B848">
            <v>44729</v>
          </cell>
          <cell r="C848">
            <v>0</v>
          </cell>
          <cell r="D848">
            <v>202206171956575</v>
          </cell>
          <cell r="E848" t="str">
            <v>TRANSFER|FT|010120001478776001|BCELONE|010120000617975001|AAA001460ນາງຄຳພູວັນງວດທີ7|15:46:20 15:46:20</v>
          </cell>
          <cell r="F848">
            <v>0</v>
          </cell>
          <cell r="G848">
            <v>184000</v>
          </cell>
          <cell r="H848">
            <v>2134944860.4899998</v>
          </cell>
        </row>
        <row r="849">
          <cell r="B849">
            <v>44729</v>
          </cell>
          <cell r="C849">
            <v>0</v>
          </cell>
          <cell r="D849">
            <v>20220617374860</v>
          </cell>
          <cell r="E849" t="str">
            <v>ONEPAY|MC|TN9KZ95ZVXAY|010120000617975001|Lao Thongkeo Leasing Company Limited|018120001659536001| 16:09:51</v>
          </cell>
          <cell r="F849">
            <v>0</v>
          </cell>
          <cell r="G849">
            <v>182000</v>
          </cell>
          <cell r="H849">
            <v>2135126860.4899998</v>
          </cell>
        </row>
        <row r="850">
          <cell r="B850">
            <v>44729</v>
          </cell>
          <cell r="C850">
            <v>0</v>
          </cell>
          <cell r="D850">
            <v>202206172038566</v>
          </cell>
          <cell r="E850" t="str">
            <v>ONEPAY|MC|EMSUPCC6E4OD|010120000617975001|Lao Thongkeo Leasing Company Limited|018120001659536001| 16:10:25</v>
          </cell>
          <cell r="F850">
            <v>0</v>
          </cell>
          <cell r="G850">
            <v>111000</v>
          </cell>
          <cell r="H850">
            <v>2135237860.4899998</v>
          </cell>
        </row>
        <row r="851">
          <cell r="B851">
            <v>44729</v>
          </cell>
          <cell r="C851">
            <v>0</v>
          </cell>
          <cell r="D851">
            <v>202206171766790</v>
          </cell>
          <cell r="E851" t="str">
            <v>ONEPAY|MC|VVRQS5FB7CUI|010120000617975001|Lao Thongkeo Leasing Company Limited|010120001835131001| 16:26:32</v>
          </cell>
          <cell r="F851">
            <v>0</v>
          </cell>
          <cell r="G851">
            <v>287000</v>
          </cell>
          <cell r="H851">
            <v>2135524860.4899998</v>
          </cell>
        </row>
        <row r="852">
          <cell r="B852">
            <v>44729</v>
          </cell>
          <cell r="C852">
            <v>0</v>
          </cell>
          <cell r="D852">
            <v>202206171711864</v>
          </cell>
          <cell r="E852" t="str">
            <v>TRANSFER|FT|223120001992701001|BCELONE|010120000617975001|ທີທີ15|16:35:23 16:35:23</v>
          </cell>
          <cell r="F852">
            <v>0</v>
          </cell>
          <cell r="G852">
            <v>127000</v>
          </cell>
          <cell r="H852">
            <v>2135651860.4899998</v>
          </cell>
        </row>
        <row r="853">
          <cell r="B853">
            <v>44729</v>
          </cell>
          <cell r="C853">
            <v>0</v>
          </cell>
          <cell r="D853">
            <v>202206172127465</v>
          </cell>
          <cell r="E853" t="str">
            <v>TRANSFER|FT|010120001346659001|BCELONE|010120000617975001|ທ້າວສຸວັນຄຳ3137|16:41:46 16:41:46</v>
          </cell>
          <cell r="F853">
            <v>0</v>
          </cell>
          <cell r="G853">
            <v>368000</v>
          </cell>
          <cell r="H853">
            <v>2136019860.4899998</v>
          </cell>
        </row>
        <row r="854">
          <cell r="B854">
            <v>44729</v>
          </cell>
          <cell r="C854">
            <v>0</v>
          </cell>
          <cell r="D854">
            <v>20220617850473</v>
          </cell>
          <cell r="E854" t="str">
            <v>ONEPAY|MC|WUP6MHKPDK9O|010120000617975001|Lao Thongkeo Leasing Company Limited|160120001567636001| 16:47:44</v>
          </cell>
          <cell r="F854">
            <v>0</v>
          </cell>
          <cell r="G854">
            <v>100000</v>
          </cell>
          <cell r="H854">
            <v>2136119860.4899998</v>
          </cell>
        </row>
        <row r="855">
          <cell r="B855">
            <v>44729</v>
          </cell>
          <cell r="C855">
            <v>0</v>
          </cell>
          <cell r="D855">
            <v>202206172064699</v>
          </cell>
          <cell r="E855" t="str">
            <v>ONEPAY|MC|S1I5GUGLJ1NA|010120000617975001|Lao Thongkeo Leasing Company Limited|092120001148084001| 16:52:29</v>
          </cell>
          <cell r="F855">
            <v>0</v>
          </cell>
          <cell r="G855">
            <v>184000</v>
          </cell>
          <cell r="H855">
            <v>2136303860.4899998</v>
          </cell>
        </row>
        <row r="856">
          <cell r="B856">
            <v>44729</v>
          </cell>
          <cell r="C856">
            <v>0</v>
          </cell>
          <cell r="D856">
            <v>20220617266967</v>
          </cell>
          <cell r="E856" t="str">
            <v>ONEPAY|MC|8M2WJJFX7GUM|010120000617975001|Lao Thongkeo Leasing Company Limited|0471206056276| 16:56:41</v>
          </cell>
          <cell r="F856">
            <v>0</v>
          </cell>
          <cell r="G856">
            <v>111000</v>
          </cell>
          <cell r="H856">
            <v>2136414860.4899998</v>
          </cell>
        </row>
        <row r="857">
          <cell r="B857">
            <v>44729</v>
          </cell>
          <cell r="C857">
            <v>0</v>
          </cell>
          <cell r="D857">
            <v>202206171668813</v>
          </cell>
          <cell r="E857" t="str">
            <v>ONEPAY|MC|PHJSA8XMJQJE|010120000617975001|Lao Thongkeo Leasing Company Limited|090120001627943001| 17:12:21</v>
          </cell>
          <cell r="F857">
            <v>0</v>
          </cell>
          <cell r="G857">
            <v>111000</v>
          </cell>
          <cell r="H857">
            <v>2136525860.4899998</v>
          </cell>
        </row>
        <row r="858">
          <cell r="B858">
            <v>44729</v>
          </cell>
          <cell r="C858">
            <v>0</v>
          </cell>
          <cell r="D858">
            <v>202206172035435</v>
          </cell>
          <cell r="E858" t="str">
            <v>TRANSFER|FT|010120001170750001|BCELONE|010120000617975001|ສົດ|17:18:10 17:18:10</v>
          </cell>
          <cell r="F858">
            <v>0</v>
          </cell>
          <cell r="G858">
            <v>184000</v>
          </cell>
          <cell r="H858">
            <v>2136709860.4899998</v>
          </cell>
        </row>
        <row r="859">
          <cell r="B859">
            <v>44729</v>
          </cell>
          <cell r="C859">
            <v>0</v>
          </cell>
          <cell r="D859">
            <v>202206172143154</v>
          </cell>
          <cell r="E859" t="str">
            <v>ONEPAY|MC|AZIE85XTMI03|010120000617975001|Lao Thongkeo Leasing Company Limited|160120001482048001| 17:19:32</v>
          </cell>
          <cell r="F859">
            <v>0</v>
          </cell>
          <cell r="G859">
            <v>56000</v>
          </cell>
          <cell r="H859">
            <v>2136765860.4899998</v>
          </cell>
        </row>
        <row r="860">
          <cell r="B860">
            <v>44729</v>
          </cell>
          <cell r="C860">
            <v>0</v>
          </cell>
          <cell r="D860">
            <v>202206171733843</v>
          </cell>
          <cell r="E860" t="str">
            <v>TRANSFER|FT|164120001258503001|BCELONE|010120000617975001|ນ ວຽງສີ|17:32:56 17:32:56</v>
          </cell>
          <cell r="F860">
            <v>0</v>
          </cell>
          <cell r="G860">
            <v>111000</v>
          </cell>
          <cell r="H860">
            <v>2136876860.4899998</v>
          </cell>
        </row>
        <row r="861">
          <cell r="B861">
            <v>44729</v>
          </cell>
          <cell r="C861">
            <v>0</v>
          </cell>
          <cell r="D861">
            <v>202206172439451</v>
          </cell>
          <cell r="E861" t="str">
            <v>ONEPAY|MC|IAQFH9ABQLM6|010120000617975001|Lao Thongkeo Leasing Company Limited|098120000401169001| 17:37:47</v>
          </cell>
          <cell r="F861">
            <v>0</v>
          </cell>
          <cell r="G861">
            <v>184000</v>
          </cell>
          <cell r="H861">
            <v>2137060860.4899998</v>
          </cell>
        </row>
        <row r="862">
          <cell r="B862">
            <v>44729</v>
          </cell>
          <cell r="C862">
            <v>0</v>
          </cell>
          <cell r="D862">
            <v>202206171436656</v>
          </cell>
          <cell r="E862" t="str">
            <v>ONEPAY|MC|3ZQGON6HD5MU|010120000617975001|Lao Thongkeo Leasing Company Limited|160120001157549001| 17:45:28</v>
          </cell>
          <cell r="F862">
            <v>0</v>
          </cell>
          <cell r="G862">
            <v>184000</v>
          </cell>
          <cell r="H862">
            <v>2137244860.4899998</v>
          </cell>
        </row>
        <row r="863">
          <cell r="B863">
            <v>44729</v>
          </cell>
          <cell r="C863">
            <v>0</v>
          </cell>
          <cell r="D863">
            <v>202206172418608</v>
          </cell>
          <cell r="E863" t="str">
            <v>ONEPAY|MC|8CPOBN7T5IQ3|010120000617975001|Lao Thongkeo Leasing Company Limited|093120001956809001| 17:48:03</v>
          </cell>
          <cell r="F863">
            <v>0</v>
          </cell>
          <cell r="G863">
            <v>111000</v>
          </cell>
          <cell r="H863">
            <v>2137355860.4899998</v>
          </cell>
        </row>
        <row r="864">
          <cell r="B864">
            <v>44729</v>
          </cell>
          <cell r="C864">
            <v>0</v>
          </cell>
          <cell r="D864">
            <v>202206172583058</v>
          </cell>
          <cell r="E864" t="str">
            <v>ONEPAY|MC|XCJWYYPCWELP|010120000617975001|Lao Thongkeo Leasing Company Limited|160120001547208001| 17:55:36</v>
          </cell>
          <cell r="F864">
            <v>0</v>
          </cell>
          <cell r="G864">
            <v>203500</v>
          </cell>
          <cell r="H864">
            <v>2137559360.4899998</v>
          </cell>
        </row>
        <row r="865">
          <cell r="B865">
            <v>44729</v>
          </cell>
          <cell r="C865">
            <v>0</v>
          </cell>
          <cell r="D865">
            <v>202206171642566</v>
          </cell>
          <cell r="E865" t="str">
            <v>ONEPAY|MC|ZHFEQ9D5R4VB|010120000617975001|Lao Thongkeo Leasing Company Limited|162120001350672001| 17:55:57</v>
          </cell>
          <cell r="F865">
            <v>0</v>
          </cell>
          <cell r="G865">
            <v>111000</v>
          </cell>
          <cell r="H865">
            <v>2137670360.4899998</v>
          </cell>
        </row>
        <row r="866">
          <cell r="B866">
            <v>44729</v>
          </cell>
          <cell r="C866">
            <v>0</v>
          </cell>
          <cell r="D866">
            <v>202206172144438</v>
          </cell>
          <cell r="E866" t="str">
            <v>TRANSFER|FT|101120001984702001|BCELONE|010120000617975001|AAA001548-2ນ ບົວວອນງວດທີ41|17:59:02 17:59:02</v>
          </cell>
          <cell r="F866">
            <v>0</v>
          </cell>
          <cell r="G866">
            <v>221000</v>
          </cell>
          <cell r="H866">
            <v>2137891360.4899998</v>
          </cell>
        </row>
        <row r="867">
          <cell r="B867">
            <v>44729</v>
          </cell>
          <cell r="C867">
            <v>0</v>
          </cell>
          <cell r="D867">
            <v>202206171743980</v>
          </cell>
          <cell r="E867" t="str">
            <v>ONEPAY|MC|BXPQOBJY539Q|010120000617975001|Lao Thongkeo Leasing Company Limited|100120001799346001| 18:07:42</v>
          </cell>
          <cell r="F867">
            <v>0</v>
          </cell>
          <cell r="G867">
            <v>162000</v>
          </cell>
          <cell r="H867">
            <v>2138053360.4899998</v>
          </cell>
        </row>
        <row r="868">
          <cell r="B868">
            <v>44729</v>
          </cell>
          <cell r="C868">
            <v>0</v>
          </cell>
          <cell r="D868">
            <v>202206172409974</v>
          </cell>
          <cell r="E868" t="str">
            <v>TRANSFER|FT|1651204166596|BCELONE|010120000617975001|.|18:11:01 18:11:01</v>
          </cell>
          <cell r="F868">
            <v>0</v>
          </cell>
          <cell r="G868">
            <v>184000</v>
          </cell>
          <cell r="H868">
            <v>2138237360.4899998</v>
          </cell>
        </row>
        <row r="869">
          <cell r="B869">
            <v>44729</v>
          </cell>
          <cell r="C869">
            <v>0</v>
          </cell>
          <cell r="D869">
            <v>202206172524810</v>
          </cell>
          <cell r="E869" t="str">
            <v>TRANSFER|FT|150120001492719001|BCELONE|010120000617975001|47|18:14:17 18:14:17</v>
          </cell>
          <cell r="F869">
            <v>0</v>
          </cell>
          <cell r="G869">
            <v>148000</v>
          </cell>
          <cell r="H869">
            <v>2138385360.4899998</v>
          </cell>
        </row>
        <row r="870">
          <cell r="B870">
            <v>44729</v>
          </cell>
          <cell r="C870">
            <v>0</v>
          </cell>
          <cell r="D870">
            <v>202206172630058</v>
          </cell>
          <cell r="E870" t="str">
            <v>ONEPAY|MC|1ZQEPM8EOPE7|010120000617975001|Lao Thongkeo Leasing Company Limited|092120001852506001| 18:18:02</v>
          </cell>
          <cell r="F870">
            <v>0</v>
          </cell>
          <cell r="G870">
            <v>111000</v>
          </cell>
          <cell r="H870">
            <v>2138496360.4899998</v>
          </cell>
        </row>
        <row r="871">
          <cell r="B871">
            <v>44729</v>
          </cell>
          <cell r="C871">
            <v>0</v>
          </cell>
          <cell r="D871">
            <v>202206172613048</v>
          </cell>
          <cell r="E871" t="str">
            <v>ONEPAY|MC|YFFUILP7DD6S|010120000617975001|Lao Thongkeo Leasing Company Limited|010120000893397001| 18:23:07</v>
          </cell>
          <cell r="F871">
            <v>0</v>
          </cell>
          <cell r="G871">
            <v>50000</v>
          </cell>
          <cell r="H871">
            <v>2138546360.4899998</v>
          </cell>
        </row>
        <row r="872">
          <cell r="B872">
            <v>44729</v>
          </cell>
          <cell r="C872">
            <v>0</v>
          </cell>
          <cell r="D872">
            <v>202206172441247</v>
          </cell>
          <cell r="E872" t="str">
            <v>ONEPAY|MC|T19GFRN3FN6F|010120000617975001|Lao Thongkeo Leasing Company Limited|160120001410203001| 18:24:37</v>
          </cell>
          <cell r="F872">
            <v>0</v>
          </cell>
          <cell r="G872">
            <v>147200</v>
          </cell>
          <cell r="H872">
            <v>2138693560.4899998</v>
          </cell>
        </row>
        <row r="873">
          <cell r="B873">
            <v>44729</v>
          </cell>
          <cell r="C873">
            <v>0</v>
          </cell>
          <cell r="D873">
            <v>202206172635106</v>
          </cell>
          <cell r="E873" t="str">
            <v>TRANSFER|FT|091120001867313001|BCELONE|010120000617975001|ສຸກສະຫວັນ|18:40:35 18:40:35</v>
          </cell>
          <cell r="F873">
            <v>0</v>
          </cell>
          <cell r="G873">
            <v>185000</v>
          </cell>
          <cell r="H873">
            <v>2138878560.4899998</v>
          </cell>
        </row>
        <row r="874">
          <cell r="B874">
            <v>44729</v>
          </cell>
          <cell r="C874">
            <v>0</v>
          </cell>
          <cell r="D874">
            <v>202206172182503</v>
          </cell>
          <cell r="E874" t="str">
            <v>TRANSFER|FT|0901210284443|BCELONE|010120000617975001|.|18:42:28 18:42:28</v>
          </cell>
          <cell r="F874">
            <v>0</v>
          </cell>
          <cell r="G874">
            <v>148000</v>
          </cell>
          <cell r="H874">
            <v>2139026560.4899998</v>
          </cell>
        </row>
        <row r="875">
          <cell r="B875">
            <v>44729</v>
          </cell>
          <cell r="C875">
            <v>0</v>
          </cell>
          <cell r="D875">
            <v>202206171732973</v>
          </cell>
          <cell r="E875" t="str">
            <v>TRANSFER|FT|016120001697640001|BCELONE|010120000617975001|pdv7|18:50:26 18:50:26</v>
          </cell>
          <cell r="F875">
            <v>0</v>
          </cell>
          <cell r="G875">
            <v>258000</v>
          </cell>
          <cell r="H875">
            <v>2139284560.4899998</v>
          </cell>
        </row>
        <row r="876">
          <cell r="B876">
            <v>44729</v>
          </cell>
          <cell r="C876">
            <v>0</v>
          </cell>
          <cell r="D876">
            <v>202206171829342</v>
          </cell>
          <cell r="E876" t="str">
            <v>ONEPAY|MC|JA8MRCB6HJ82|010120000617975001|Lao Thongkeo Leasing Company Limited|102120001346529001| 18:50:54</v>
          </cell>
          <cell r="F876">
            <v>0</v>
          </cell>
          <cell r="G876">
            <v>148000</v>
          </cell>
          <cell r="H876">
            <v>2139432560.4899998</v>
          </cell>
        </row>
        <row r="877">
          <cell r="B877">
            <v>44729</v>
          </cell>
          <cell r="C877">
            <v>0</v>
          </cell>
          <cell r="D877">
            <v>202206172532489</v>
          </cell>
          <cell r="E877" t="str">
            <v>TRANSFER|FT|160120001547208001|BCELONE|010120000617975001|.|18:55:39 18:55:39</v>
          </cell>
          <cell r="F877">
            <v>0</v>
          </cell>
          <cell r="G877">
            <v>169000</v>
          </cell>
          <cell r="H877">
            <v>2139601560.4899998</v>
          </cell>
        </row>
        <row r="878">
          <cell r="B878">
            <v>44729</v>
          </cell>
          <cell r="C878">
            <v>0</v>
          </cell>
          <cell r="D878">
            <v>202206172080662</v>
          </cell>
          <cell r="E878" t="str">
            <v>ONEPAY|MC|H6D127TJYHB1|010120000617975001|Lao Thongkeo Leasing Company Limited|010120000988714001| 18:56:04</v>
          </cell>
          <cell r="F878">
            <v>0</v>
          </cell>
          <cell r="G878">
            <v>805000</v>
          </cell>
          <cell r="H878">
            <v>2140406560.4899998</v>
          </cell>
        </row>
        <row r="879">
          <cell r="B879">
            <v>44729</v>
          </cell>
          <cell r="C879">
            <v>0</v>
          </cell>
          <cell r="D879">
            <v>202206172625435</v>
          </cell>
          <cell r="E879" t="str">
            <v>ONEPAY|MC|SBIFGLXG6YDU|010120000617975001|Lao Thongkeo Leasing Company Limited|090120001336152001| 19:01:59</v>
          </cell>
          <cell r="F879">
            <v>0</v>
          </cell>
          <cell r="G879">
            <v>184000</v>
          </cell>
          <cell r="H879">
            <v>2140590560.4899998</v>
          </cell>
        </row>
        <row r="880">
          <cell r="B880">
            <v>44729</v>
          </cell>
          <cell r="C880">
            <v>0</v>
          </cell>
          <cell r="D880">
            <v>202206172180462</v>
          </cell>
          <cell r="E880" t="str">
            <v>ONEPAY|MC|Z61W5H4LPPO8|010120000617975001|Lao Thongkeo Leasing Company Limited|092120001914408001| 19:09:18</v>
          </cell>
          <cell r="F880">
            <v>0</v>
          </cell>
          <cell r="G880">
            <v>148000</v>
          </cell>
          <cell r="H880">
            <v>2140738560.4899998</v>
          </cell>
        </row>
        <row r="881">
          <cell r="B881">
            <v>44729</v>
          </cell>
          <cell r="C881">
            <v>0</v>
          </cell>
          <cell r="D881">
            <v>202206172634277</v>
          </cell>
          <cell r="E881" t="str">
            <v>ONEPAY|MC|8CHKGIEM590X|010120000617975001|Lao Thongkeo Leasing Company Limited|160120001549571001| 19:12:03</v>
          </cell>
          <cell r="F881">
            <v>0</v>
          </cell>
          <cell r="G881">
            <v>178000</v>
          </cell>
          <cell r="H881">
            <v>2140916560.4899998</v>
          </cell>
        </row>
        <row r="882">
          <cell r="B882">
            <v>44729</v>
          </cell>
          <cell r="C882">
            <v>0</v>
          </cell>
          <cell r="D882">
            <v>202206172501790</v>
          </cell>
          <cell r="E882" t="str">
            <v>ONEPAY|MC|4U3O2ZBHSU1G|010120000617975001|Lao Thongkeo Leasing Company Limited|160120001410239001| 19:15:36</v>
          </cell>
          <cell r="F882">
            <v>0</v>
          </cell>
          <cell r="G882">
            <v>111000</v>
          </cell>
          <cell r="H882">
            <v>2141027560.4899998</v>
          </cell>
        </row>
        <row r="883">
          <cell r="B883">
            <v>44729</v>
          </cell>
          <cell r="C883">
            <v>0</v>
          </cell>
          <cell r="D883">
            <v>202206172648909</v>
          </cell>
          <cell r="E883" t="str">
            <v>ONEPAY|MC|PP77HS4MYJCR|010120000617975001|Lao Thongkeo Leasing Company Limited|0981209406951| 19:18:52</v>
          </cell>
          <cell r="F883">
            <v>0</v>
          </cell>
          <cell r="G883">
            <v>240000</v>
          </cell>
          <cell r="H883">
            <v>2141267560.4899998</v>
          </cell>
        </row>
        <row r="884">
          <cell r="B884">
            <v>44729</v>
          </cell>
          <cell r="C884">
            <v>0</v>
          </cell>
          <cell r="D884">
            <v>202206172712029</v>
          </cell>
          <cell r="E884" t="str">
            <v>ONEPAY|MC|BTDDCYD2NHLL|010120000617975001|Lao Thongkeo Leasing Company Limited|098120001666034001| 19:21:34</v>
          </cell>
          <cell r="F884">
            <v>0</v>
          </cell>
          <cell r="G884">
            <v>300000</v>
          </cell>
          <cell r="H884">
            <v>2141567560.4899998</v>
          </cell>
        </row>
        <row r="885">
          <cell r="B885">
            <v>44729</v>
          </cell>
          <cell r="C885">
            <v>0</v>
          </cell>
          <cell r="D885">
            <v>202206172509638</v>
          </cell>
          <cell r="E885" t="str">
            <v>ONEPAY|MC|MZAOU9S0LCUW|010120000617975001|Lao Thongkeo Leasing Company Limited|096120001315645001| 19:25:00</v>
          </cell>
          <cell r="F885">
            <v>0</v>
          </cell>
          <cell r="G885">
            <v>184000</v>
          </cell>
          <cell r="H885">
            <v>2141751560.4899998</v>
          </cell>
        </row>
        <row r="886">
          <cell r="B886">
            <v>44729</v>
          </cell>
          <cell r="C886">
            <v>0</v>
          </cell>
          <cell r="D886">
            <v>202206172669276</v>
          </cell>
          <cell r="E886" t="str">
            <v>TRANSFER|FT|020120001220453001|BCELONE|010120000617975001|ພາຄິນ ຕັນຂູນທະວົງ|19:25:36 19:25:36</v>
          </cell>
          <cell r="F886">
            <v>0</v>
          </cell>
          <cell r="G886">
            <v>100000</v>
          </cell>
          <cell r="H886">
            <v>2141851560.4899998</v>
          </cell>
        </row>
        <row r="887">
          <cell r="B887">
            <v>44729</v>
          </cell>
          <cell r="C887">
            <v>0</v>
          </cell>
          <cell r="D887">
            <v>202206171918892</v>
          </cell>
          <cell r="E887" t="str">
            <v>ONEPAY|MC|18X1N63T6BCJ|010120000617975001|Lao Thongkeo Leasing Company Limited|160120001410239001| 19:30:15</v>
          </cell>
          <cell r="F887">
            <v>0</v>
          </cell>
          <cell r="G887">
            <v>256000</v>
          </cell>
          <cell r="H887">
            <v>2142107560.4899998</v>
          </cell>
        </row>
        <row r="888">
          <cell r="B888">
            <v>44729</v>
          </cell>
          <cell r="C888">
            <v>0</v>
          </cell>
          <cell r="D888">
            <v>202206171550718</v>
          </cell>
          <cell r="E888" t="str">
            <v>TRANSFER|FT|096120000586780001|BCELONE|010120000617975001|ເອື້ອຍລີ່|19:34:13 19:34:13</v>
          </cell>
          <cell r="F888">
            <v>0</v>
          </cell>
          <cell r="G888">
            <v>148000</v>
          </cell>
          <cell r="H888">
            <v>2142255560.4899998</v>
          </cell>
        </row>
        <row r="889">
          <cell r="B889">
            <v>44729</v>
          </cell>
          <cell r="C889">
            <v>0</v>
          </cell>
          <cell r="D889">
            <v>202206172585617</v>
          </cell>
          <cell r="E889" t="str">
            <v>ONEPAY|MC|05O9DEEDQ8IO|010120000617975001|Lao Thongkeo Leasing Company Limited|103120001091220001| 19:36:57</v>
          </cell>
          <cell r="F889">
            <v>0</v>
          </cell>
          <cell r="G889">
            <v>184000</v>
          </cell>
          <cell r="H889">
            <v>2142439560.4899998</v>
          </cell>
        </row>
        <row r="890">
          <cell r="B890">
            <v>44729</v>
          </cell>
          <cell r="C890">
            <v>0</v>
          </cell>
          <cell r="D890">
            <v>202206172669452</v>
          </cell>
          <cell r="E890" t="str">
            <v>ONEPAY|MC|UT6CWMSB1BY7|010120000617975001|Lao Thongkeo Leasing Company Limited|018120001659536001| 19:47:05</v>
          </cell>
          <cell r="F890">
            <v>0</v>
          </cell>
          <cell r="G890">
            <v>5000</v>
          </cell>
          <cell r="H890">
            <v>2142444560.4899998</v>
          </cell>
        </row>
        <row r="891">
          <cell r="B891">
            <v>44729</v>
          </cell>
          <cell r="C891">
            <v>0</v>
          </cell>
          <cell r="D891">
            <v>202206172763426</v>
          </cell>
          <cell r="E891" t="str">
            <v>ONEPAY|MC|O50KBKJMARYP|010120000617975001|Lao Thongkeo Leasing Company Limited|093120000383111001| 19:53:49</v>
          </cell>
          <cell r="F891">
            <v>0</v>
          </cell>
          <cell r="G891">
            <v>58000</v>
          </cell>
          <cell r="H891">
            <v>2142502560.4899998</v>
          </cell>
        </row>
        <row r="892">
          <cell r="B892">
            <v>44729</v>
          </cell>
          <cell r="C892">
            <v>0</v>
          </cell>
          <cell r="D892">
            <v>202206172550864</v>
          </cell>
          <cell r="E892" t="str">
            <v>ONEPAY|MC|A6SW01JRSL8D|010120000617975001|Lao Thongkeo Leasing Company Limited|101120001385115001| 19:57:00</v>
          </cell>
          <cell r="F892">
            <v>0</v>
          </cell>
          <cell r="G892">
            <v>387000</v>
          </cell>
          <cell r="H892">
            <v>2142889560.4899998</v>
          </cell>
        </row>
        <row r="893">
          <cell r="B893">
            <v>44729</v>
          </cell>
          <cell r="C893">
            <v>0</v>
          </cell>
          <cell r="D893">
            <v>202206171859647</v>
          </cell>
          <cell r="E893" t="str">
            <v>ONEPAY|MC|HTQP8XQJFVCV|010120000617975001|Lao Thongkeo Leasing Company Limited|1011206202001| 20:07:01</v>
          </cell>
          <cell r="F893">
            <v>0</v>
          </cell>
          <cell r="G893">
            <v>387000</v>
          </cell>
          <cell r="H893">
            <v>2143276560.4899998</v>
          </cell>
        </row>
        <row r="894">
          <cell r="B894">
            <v>44729</v>
          </cell>
          <cell r="C894">
            <v>0</v>
          </cell>
          <cell r="D894">
            <v>202206172800068</v>
          </cell>
          <cell r="E894" t="str">
            <v>ONEPAY|MC|7N4TMUWJMW3V|010120000617975001|Lao Thongkeo Leasing Company Limited|092120001832106001| 20:19:55</v>
          </cell>
          <cell r="F894">
            <v>0</v>
          </cell>
          <cell r="G894">
            <v>168000</v>
          </cell>
          <cell r="H894">
            <v>2143444560.4899998</v>
          </cell>
        </row>
        <row r="895">
          <cell r="B895">
            <v>44729</v>
          </cell>
          <cell r="C895">
            <v>0</v>
          </cell>
          <cell r="D895">
            <v>202206172778204</v>
          </cell>
          <cell r="E895" t="str">
            <v>ONEPAY|MC|92H104JE46H6|010120000617975001|Lao Thongkeo Leasing Company Limited|220120001147560001| 20:42:21</v>
          </cell>
          <cell r="F895">
            <v>0</v>
          </cell>
          <cell r="G895">
            <v>258000</v>
          </cell>
          <cell r="H895">
            <v>2143702560.4899998</v>
          </cell>
        </row>
        <row r="896">
          <cell r="B896">
            <v>44730</v>
          </cell>
          <cell r="C896">
            <v>44729</v>
          </cell>
          <cell r="D896">
            <v>20220618196037</v>
          </cell>
          <cell r="E896" t="str">
            <v>TRANSFER|FT|090120001221987001|BCELONE|010120000617975001|ງວດ38|20:48:32 20:48:32</v>
          </cell>
          <cell r="F896">
            <v>0</v>
          </cell>
          <cell r="G896">
            <v>184000</v>
          </cell>
          <cell r="H896">
            <v>2143886560.4899998</v>
          </cell>
        </row>
        <row r="897">
          <cell r="B897">
            <v>44730</v>
          </cell>
          <cell r="C897">
            <v>44729</v>
          </cell>
          <cell r="D897">
            <v>20220618554011</v>
          </cell>
          <cell r="E897" t="str">
            <v>TRANSFER|FT|0101203564303|BCELONE|010120000617975001|ນາງ​ມະນີ​ວັນ|20:50:22 20:50:23</v>
          </cell>
          <cell r="F897">
            <v>0</v>
          </cell>
          <cell r="G897">
            <v>111000</v>
          </cell>
          <cell r="H897">
            <v>2143997560.4899998</v>
          </cell>
        </row>
        <row r="898">
          <cell r="B898">
            <v>44730</v>
          </cell>
          <cell r="C898">
            <v>44729</v>
          </cell>
          <cell r="D898">
            <v>20220618226040</v>
          </cell>
          <cell r="E898" t="str">
            <v>ONEPAY|MC|N7LUROK38NNH|010120000617975001|Lao Thongkeo Leasing Company Limited|163120001785756001| 20:54:43</v>
          </cell>
          <cell r="F898">
            <v>0</v>
          </cell>
          <cell r="G898">
            <v>184000</v>
          </cell>
          <cell r="H898">
            <v>2144181560.4899998</v>
          </cell>
        </row>
        <row r="899">
          <cell r="B899">
            <v>44730</v>
          </cell>
          <cell r="C899">
            <v>44729</v>
          </cell>
          <cell r="D899">
            <v>20220618318133</v>
          </cell>
          <cell r="E899" t="str">
            <v>TRANSFER|FT|010120000258595001|BCELONE|010120000617975001|ນ ຂັນທອງ ຈ່າຍ|21:30:14 21:30:14</v>
          </cell>
          <cell r="F899">
            <v>0</v>
          </cell>
          <cell r="G899">
            <v>184000</v>
          </cell>
          <cell r="H899">
            <v>2144365560.4899998</v>
          </cell>
        </row>
        <row r="900">
          <cell r="B900">
            <v>44730</v>
          </cell>
          <cell r="C900">
            <v>44729</v>
          </cell>
          <cell r="D900">
            <v>2022061850228</v>
          </cell>
          <cell r="E900" t="str">
            <v>ONEPAY|MC|AE7Y3D3J2ZYU|010120000617975001|Lao Thongkeo Leasing Company Limited|010120000615362001| 22:42:46</v>
          </cell>
          <cell r="F900">
            <v>0</v>
          </cell>
          <cell r="G900">
            <v>110400</v>
          </cell>
          <cell r="H900">
            <v>2144475960.4899998</v>
          </cell>
        </row>
        <row r="901">
          <cell r="B901">
            <v>44730</v>
          </cell>
          <cell r="C901">
            <v>44729</v>
          </cell>
          <cell r="D901">
            <v>20220618198378</v>
          </cell>
          <cell r="E901" t="str">
            <v>ONEPAY|MC|H5D6XTK0WNVV|010120000617975001|Lao Thongkeo Leasing Company Limited|018120000895392001| 22:47:43</v>
          </cell>
          <cell r="F901">
            <v>0</v>
          </cell>
          <cell r="G901">
            <v>184000</v>
          </cell>
          <cell r="H901">
            <v>2144659960.4899998</v>
          </cell>
        </row>
        <row r="902">
          <cell r="B902">
            <v>44730</v>
          </cell>
          <cell r="C902">
            <v>44729</v>
          </cell>
          <cell r="D902">
            <v>20220618410445</v>
          </cell>
          <cell r="E902" t="str">
            <v>ONEPAY|MC|FFE0941VULH0|010120000617975001|Lao Thongkeo Leasing Company Limited|095120000192186001| 23:05:09</v>
          </cell>
          <cell r="F902">
            <v>0</v>
          </cell>
          <cell r="G902">
            <v>148000</v>
          </cell>
          <cell r="H902">
            <v>2144807960.4899998</v>
          </cell>
        </row>
        <row r="903">
          <cell r="B903">
            <v>44730</v>
          </cell>
          <cell r="C903">
            <v>0</v>
          </cell>
          <cell r="D903">
            <v>20220618132478</v>
          </cell>
          <cell r="E903" t="str">
            <v>ONEPAY|MC|3GIACKPRNKTF|010120000617975001|Lao Thongkeo Leasing Company Limited|163120001092103001| 07:01:51</v>
          </cell>
          <cell r="F903">
            <v>0</v>
          </cell>
          <cell r="G903">
            <v>74000</v>
          </cell>
          <cell r="H903">
            <v>2144881960.4899998</v>
          </cell>
        </row>
        <row r="904">
          <cell r="B904">
            <v>44730</v>
          </cell>
          <cell r="C904">
            <v>0</v>
          </cell>
          <cell r="D904">
            <v>20220618254499</v>
          </cell>
          <cell r="E904" t="str">
            <v>ONEPAY|MC|ZTNESO5JBTBW|010120000617975001|Lao Thongkeo Leasing Company Limited|040120000337211001| 07:08:59</v>
          </cell>
          <cell r="F904">
            <v>0</v>
          </cell>
          <cell r="G904">
            <v>58000</v>
          </cell>
          <cell r="H904">
            <v>2144939960.4899998</v>
          </cell>
        </row>
        <row r="905">
          <cell r="B905">
            <v>44730</v>
          </cell>
          <cell r="C905">
            <v>0</v>
          </cell>
          <cell r="D905">
            <v>20220618248669</v>
          </cell>
          <cell r="E905" t="str">
            <v>ONEPAY|MC|TTV9TRHJUXGO|010120000617975001|Lao Thongkeo Leasing Company Limited|040120000337211001| 07:12:37</v>
          </cell>
          <cell r="F905">
            <v>0</v>
          </cell>
          <cell r="G905">
            <v>27000</v>
          </cell>
          <cell r="H905">
            <v>2144966960.4899998</v>
          </cell>
        </row>
        <row r="906">
          <cell r="B906">
            <v>44730</v>
          </cell>
          <cell r="C906">
            <v>0</v>
          </cell>
          <cell r="D906">
            <v>20220618882167</v>
          </cell>
          <cell r="E906" t="str">
            <v>ONEPAY|MC|E0SHJF9OCTR5|010120000617975001|Lao Thongkeo Leasing Company Limited|099120001709174001| 08:52:43</v>
          </cell>
          <cell r="F906">
            <v>0</v>
          </cell>
          <cell r="G906">
            <v>56000</v>
          </cell>
          <cell r="H906">
            <v>2145022960.4899998</v>
          </cell>
        </row>
        <row r="907">
          <cell r="B907">
            <v>44730</v>
          </cell>
          <cell r="C907">
            <v>0</v>
          </cell>
          <cell r="D907">
            <v>202206181213522</v>
          </cell>
          <cell r="E907" t="str">
            <v>ONEPAY|MC|OIZKMDI3C936|010120000617975001|Lao Thongkeo Leasing Company Limited|1611211455845| 09:55:06</v>
          </cell>
          <cell r="F907">
            <v>0</v>
          </cell>
          <cell r="G907">
            <v>111000</v>
          </cell>
          <cell r="H907">
            <v>2145133960.4899998</v>
          </cell>
        </row>
        <row r="908">
          <cell r="B908">
            <v>44730</v>
          </cell>
          <cell r="C908">
            <v>0</v>
          </cell>
          <cell r="D908">
            <v>202206181267077</v>
          </cell>
          <cell r="E908" t="str">
            <v>TRANSFER|FT|095120000611115001|BCELONE|010120000617975001|ແບ້ງລາວ|10:52:49 10:52:50</v>
          </cell>
          <cell r="F908">
            <v>0</v>
          </cell>
          <cell r="G908">
            <v>387000</v>
          </cell>
          <cell r="H908">
            <v>2145520960.4899998</v>
          </cell>
        </row>
        <row r="909">
          <cell r="B909">
            <v>44730</v>
          </cell>
          <cell r="C909">
            <v>0</v>
          </cell>
          <cell r="D909">
            <v>202206181671032</v>
          </cell>
          <cell r="E909" t="str">
            <v>ONEPAY|MC|LU700Q2A6T01|010120000617975001|Lao Thongkeo Leasing Company Limited|011120001364429001| 17:13:28</v>
          </cell>
          <cell r="F909">
            <v>0</v>
          </cell>
          <cell r="G909">
            <v>500000</v>
          </cell>
          <cell r="H909">
            <v>2146020960.4899998</v>
          </cell>
        </row>
        <row r="910">
          <cell r="B910">
            <v>44730</v>
          </cell>
          <cell r="C910">
            <v>0</v>
          </cell>
          <cell r="D910">
            <v>202206181407242</v>
          </cell>
          <cell r="E910" t="str">
            <v>TRANSFER|FT|013120001421327001|BCELONE|010120000617975001|18|17:34:54 17:34:54</v>
          </cell>
          <cell r="F910">
            <v>0</v>
          </cell>
          <cell r="G910">
            <v>197000</v>
          </cell>
          <cell r="H910">
            <v>2146217960.4899998</v>
          </cell>
        </row>
        <row r="911">
          <cell r="B911">
            <v>44732</v>
          </cell>
          <cell r="C911">
            <v>0</v>
          </cell>
          <cell r="D911">
            <v>20220620738303</v>
          </cell>
          <cell r="E911" t="str">
            <v>ONEPAY|MC|WFIMWWH1HFGE|010120000617975001|Lao Thongkeo Leasing Company Limited|101120001608959001| 07:09:24</v>
          </cell>
          <cell r="F911">
            <v>0</v>
          </cell>
          <cell r="G911">
            <v>100000</v>
          </cell>
          <cell r="H911">
            <v>2146317960.4899998</v>
          </cell>
        </row>
        <row r="912">
          <cell r="B912">
            <v>44732</v>
          </cell>
          <cell r="C912">
            <v>0</v>
          </cell>
          <cell r="D912">
            <v>20220620622324</v>
          </cell>
          <cell r="E912" t="str">
            <v>ONEPAY|MC|VUDAU1DQ36BU|010120000617975001|Lao Thongkeo Leasing Company Limited|101120001608959001| 07:10:13</v>
          </cell>
          <cell r="F912">
            <v>0</v>
          </cell>
          <cell r="G912">
            <v>100000</v>
          </cell>
          <cell r="H912">
            <v>2146417960.4899998</v>
          </cell>
        </row>
        <row r="913">
          <cell r="B913">
            <v>44732</v>
          </cell>
          <cell r="C913">
            <v>0</v>
          </cell>
          <cell r="D913">
            <v>20220620298245</v>
          </cell>
          <cell r="E913" t="str">
            <v>TRANSFER|FT|013120001421327001|BCELONE|010120000617975001|19|07:43:06 07:43:06</v>
          </cell>
          <cell r="F913">
            <v>0</v>
          </cell>
          <cell r="G913">
            <v>197000</v>
          </cell>
          <cell r="H913">
            <v>2146614960.4899998</v>
          </cell>
        </row>
        <row r="914">
          <cell r="B914">
            <v>44732</v>
          </cell>
          <cell r="C914">
            <v>0</v>
          </cell>
          <cell r="D914">
            <v>20220620806467</v>
          </cell>
          <cell r="E914" t="str">
            <v>ONEPAY|MC|L5E0ERJFRF2A|010120000617975001|Lao Thongkeo Leasing Company Limited|010120000327298001| 09:17:04</v>
          </cell>
          <cell r="F914">
            <v>0</v>
          </cell>
          <cell r="G914">
            <v>162000</v>
          </cell>
          <cell r="H914">
            <v>2146776960.4899998</v>
          </cell>
        </row>
        <row r="915">
          <cell r="B915">
            <v>44732</v>
          </cell>
          <cell r="C915">
            <v>0</v>
          </cell>
          <cell r="D915">
            <v>202206201251363</v>
          </cell>
          <cell r="E915" t="str">
            <v>TRANSFER|FT|222120001832347001|BCELONE|010120000617975001|ສົມສີ1305|11:06:35 11:06:35</v>
          </cell>
          <cell r="F915">
            <v>0</v>
          </cell>
          <cell r="G915">
            <v>105000</v>
          </cell>
          <cell r="H915">
            <v>2146881960.4899998</v>
          </cell>
        </row>
        <row r="916">
          <cell r="B916">
            <v>44732</v>
          </cell>
          <cell r="C916">
            <v>0</v>
          </cell>
          <cell r="D916">
            <v>202206201359358</v>
          </cell>
          <cell r="E916" t="str">
            <v>ONEPAY|MC|KBFTD4ATMFXB|010120000617975001|Lao Thongkeo Leasing Company Limited|099120001709174001| 11:16:06</v>
          </cell>
          <cell r="F916">
            <v>0</v>
          </cell>
          <cell r="G916">
            <v>53000</v>
          </cell>
          <cell r="H916">
            <v>2146934960.4899998</v>
          </cell>
        </row>
        <row r="917">
          <cell r="B917">
            <v>44732</v>
          </cell>
          <cell r="C917">
            <v>0</v>
          </cell>
          <cell r="D917">
            <v>202206201342761</v>
          </cell>
          <cell r="E917" t="str">
            <v>ONEPAY|MC|P8P22255P8R3|010120000617975001|Lao Thongkeo Leasing Company Limited|1601209525559| 12:09:04</v>
          </cell>
          <cell r="F917">
            <v>0</v>
          </cell>
          <cell r="G917">
            <v>200000</v>
          </cell>
          <cell r="H917">
            <v>2147134960.4899998</v>
          </cell>
        </row>
        <row r="918">
          <cell r="B918">
            <v>44732</v>
          </cell>
          <cell r="C918">
            <v>0</v>
          </cell>
          <cell r="D918">
            <v>202206201646103</v>
          </cell>
          <cell r="E918" t="str">
            <v>ONEPAY|MC|162FOTNFIAYE|010120000617975001|Lao Thongkeo Leasing Company Limited|0471206056276| 12:51:37</v>
          </cell>
          <cell r="F918">
            <v>0</v>
          </cell>
          <cell r="G918">
            <v>105000</v>
          </cell>
          <cell r="H918">
            <v>2147239960.4899998</v>
          </cell>
        </row>
        <row r="919">
          <cell r="B919">
            <v>44732</v>
          </cell>
          <cell r="C919">
            <v>0</v>
          </cell>
          <cell r="D919">
            <v>202206201692419</v>
          </cell>
          <cell r="E919" t="str">
            <v>ONEPAY|MC|BJXXX8VJJAXC|010120000617975001|Lao Thongkeo Leasing Company Limited|091120002002371001| 13:36:37</v>
          </cell>
          <cell r="F919">
            <v>0</v>
          </cell>
          <cell r="G919">
            <v>175000</v>
          </cell>
          <cell r="H919">
            <v>2147414960.4899998</v>
          </cell>
        </row>
        <row r="920">
          <cell r="B920">
            <v>44732</v>
          </cell>
          <cell r="C920">
            <v>0</v>
          </cell>
          <cell r="D920">
            <v>202206201588529</v>
          </cell>
          <cell r="E920" t="str">
            <v>TRANSFER|FT|0921205698307|BCELONE|010120000617975001| ອ|13:39:49 13:39:49</v>
          </cell>
          <cell r="F920">
            <v>0</v>
          </cell>
          <cell r="G920">
            <v>105000</v>
          </cell>
          <cell r="H920">
            <v>2147519960.4899998</v>
          </cell>
        </row>
        <row r="921">
          <cell r="B921">
            <v>44732</v>
          </cell>
          <cell r="C921">
            <v>0</v>
          </cell>
          <cell r="D921">
            <v>202206201826134</v>
          </cell>
          <cell r="E921" t="str">
            <v>ONEPAY|MC|VAUPTS2LMQP9|010120000617975001|Lao Thongkeo Leasing Company Limited|165120001905989001| 14:09:38</v>
          </cell>
          <cell r="F921">
            <v>0</v>
          </cell>
          <cell r="G921">
            <v>287000</v>
          </cell>
          <cell r="H921">
            <v>2147806960.4899998</v>
          </cell>
        </row>
        <row r="922">
          <cell r="B922">
            <v>44732</v>
          </cell>
          <cell r="C922">
            <v>0</v>
          </cell>
          <cell r="D922">
            <v>202206201507598</v>
          </cell>
          <cell r="E922" t="str">
            <v>ONEPAY|MC|TD8FPR77H2ZY|010120000617975001|Lao Thongkeo Leasing Company Limited|100120001799346001| 14:51:49</v>
          </cell>
          <cell r="F922">
            <v>0</v>
          </cell>
          <cell r="G922">
            <v>154000</v>
          </cell>
          <cell r="H922">
            <v>2147960960.4899998</v>
          </cell>
        </row>
        <row r="923">
          <cell r="B923">
            <v>44732</v>
          </cell>
          <cell r="C923">
            <v>0</v>
          </cell>
          <cell r="D923">
            <v>202206201669927</v>
          </cell>
          <cell r="E923" t="str">
            <v>TRANSFER|FT|182120001626428001|BCELONE|010120000617975001|.|15:03:30 15:03:30</v>
          </cell>
          <cell r="F923">
            <v>0</v>
          </cell>
          <cell r="G923">
            <v>1151700</v>
          </cell>
          <cell r="H923">
            <v>2149112660.4899998</v>
          </cell>
        </row>
        <row r="924">
          <cell r="B924">
            <v>44732</v>
          </cell>
          <cell r="C924">
            <v>0</v>
          </cell>
          <cell r="D924">
            <v>202206202025048</v>
          </cell>
          <cell r="E924" t="str">
            <v>ONEPAY|MC|KU22JFN5QU8Y|010120000617975001|Lao Thongkeo Leasing Company Limited|090120001336152001| 15:24:36</v>
          </cell>
          <cell r="F924">
            <v>0</v>
          </cell>
          <cell r="G924">
            <v>175000</v>
          </cell>
          <cell r="H924">
            <v>2149287660.4899998</v>
          </cell>
        </row>
        <row r="925">
          <cell r="B925">
            <v>44732</v>
          </cell>
          <cell r="C925">
            <v>0</v>
          </cell>
          <cell r="D925">
            <v>202206201846209</v>
          </cell>
          <cell r="E925" t="str">
            <v>ONEPAY|MC|PK1KPKBMXRN4|010120000617975001|Lao Thongkeo Leasing Company Limited|019120001053022001| 15:24:50</v>
          </cell>
          <cell r="F925">
            <v>0</v>
          </cell>
          <cell r="G925">
            <v>108000</v>
          </cell>
          <cell r="H925">
            <v>2149395660.4899998</v>
          </cell>
        </row>
        <row r="926">
          <cell r="B926">
            <v>44732</v>
          </cell>
          <cell r="C926">
            <v>0</v>
          </cell>
          <cell r="D926">
            <v>202206201832696</v>
          </cell>
          <cell r="E926" t="str">
            <v>TRANSFER|FT|010120001478776001|BCELONE|010120000617975001|AAA001460ນາງຄຳພູວັນງວດທີ8|15:27:56 15:27:56</v>
          </cell>
          <cell r="F926">
            <v>0</v>
          </cell>
          <cell r="G926">
            <v>174000</v>
          </cell>
          <cell r="H926">
            <v>2149569660.4899998</v>
          </cell>
        </row>
        <row r="927">
          <cell r="B927">
            <v>44732</v>
          </cell>
          <cell r="C927">
            <v>0</v>
          </cell>
          <cell r="D927">
            <v>20220620380448</v>
          </cell>
          <cell r="E927" t="str">
            <v>TRANSFER|FT|160120001783322001|BCELONE|010120000617975001|ສຸດສາຄອນ​1ມື້|15:35:49 15:35:49</v>
          </cell>
          <cell r="F927">
            <v>0</v>
          </cell>
          <cell r="G927">
            <v>122500</v>
          </cell>
          <cell r="H927">
            <v>2149692160.4899998</v>
          </cell>
        </row>
        <row r="928">
          <cell r="B928">
            <v>44732</v>
          </cell>
          <cell r="C928">
            <v>0</v>
          </cell>
          <cell r="D928">
            <v>202206201640663</v>
          </cell>
          <cell r="E928" t="str">
            <v>TRANSFER|FT|092120000086021001|BCELONE|010120000617975001|AAA|15:53:18 15:53:18</v>
          </cell>
          <cell r="F928">
            <v>0</v>
          </cell>
          <cell r="G928">
            <v>280000</v>
          </cell>
          <cell r="H928">
            <v>2149972160.4899998</v>
          </cell>
        </row>
        <row r="929">
          <cell r="B929">
            <v>44732</v>
          </cell>
          <cell r="C929">
            <v>0</v>
          </cell>
          <cell r="D929">
            <v>202206201847512</v>
          </cell>
          <cell r="E929" t="str">
            <v>ONEPAY|MC|7A0S1TQZINDQ|010120000617975001|Lao Thongkeo Leasing Company Limited|0981209406951| 15:54:10</v>
          </cell>
          <cell r="F929">
            <v>0</v>
          </cell>
          <cell r="G929">
            <v>227000</v>
          </cell>
          <cell r="H929">
            <v>2150199160.4899998</v>
          </cell>
        </row>
        <row r="930">
          <cell r="B930">
            <v>44732</v>
          </cell>
          <cell r="C930">
            <v>0</v>
          </cell>
          <cell r="D930">
            <v>202206201905573</v>
          </cell>
          <cell r="E930" t="str">
            <v>ONEPAY|MC|JHW6ZUD7WMCU|010120000617975001|Lao Thongkeo Leasing Company Limited|092120001852506001| 15:56:56</v>
          </cell>
          <cell r="F930">
            <v>0</v>
          </cell>
          <cell r="G930">
            <v>105000</v>
          </cell>
          <cell r="H930">
            <v>2150304160.4899998</v>
          </cell>
        </row>
        <row r="931">
          <cell r="B931">
            <v>44732</v>
          </cell>
          <cell r="C931">
            <v>0</v>
          </cell>
          <cell r="D931">
            <v>202206201968642</v>
          </cell>
          <cell r="E931" t="str">
            <v>ONEPAY|MC|MKVFO6Y3Y2OW|010120000617975001|Lao Thongkeo Leasing Company Limited|091120001809681001| 16:05:48</v>
          </cell>
          <cell r="F931">
            <v>0</v>
          </cell>
          <cell r="G931">
            <v>179000</v>
          </cell>
          <cell r="H931">
            <v>2150483160.4899998</v>
          </cell>
        </row>
        <row r="932">
          <cell r="B932">
            <v>44732</v>
          </cell>
          <cell r="C932">
            <v>0</v>
          </cell>
          <cell r="D932">
            <v>202206202001185</v>
          </cell>
          <cell r="E932" t="str">
            <v>ONEPAY|MC|6K3VBVNRC8Y7|010120000617975001|Lao Thongkeo Leasing Company Limited|010120001116557001| 16:11:17</v>
          </cell>
          <cell r="F932">
            <v>0</v>
          </cell>
          <cell r="G932">
            <v>71400</v>
          </cell>
          <cell r="H932">
            <v>2150554560.4899998</v>
          </cell>
        </row>
        <row r="933">
          <cell r="B933">
            <v>44732</v>
          </cell>
          <cell r="C933">
            <v>0</v>
          </cell>
          <cell r="D933">
            <v>202206202146079</v>
          </cell>
          <cell r="E933" t="str">
            <v>ONEPAY|MC|50NGBNML6U7E|010120000617975001|Lao Thongkeo Leasing Company Limited|104120001824746001| 16:22:34</v>
          </cell>
          <cell r="F933">
            <v>0</v>
          </cell>
          <cell r="G933">
            <v>210000</v>
          </cell>
          <cell r="H933">
            <v>2150764560.4899998</v>
          </cell>
        </row>
        <row r="934">
          <cell r="B934">
            <v>44732</v>
          </cell>
          <cell r="C934">
            <v>0</v>
          </cell>
          <cell r="D934">
            <v>202206201739875</v>
          </cell>
          <cell r="E934" t="str">
            <v>ONEPAY|MC|A6XP5GC8XL4P|010120000617975001|Lao Thongkeo Leasing Company Limited|013120001351602001| 16:24:38</v>
          </cell>
          <cell r="F934">
            <v>0</v>
          </cell>
          <cell r="G934">
            <v>53000</v>
          </cell>
          <cell r="H934">
            <v>2150817560.4899998</v>
          </cell>
        </row>
        <row r="935">
          <cell r="B935">
            <v>44732</v>
          </cell>
          <cell r="C935">
            <v>0</v>
          </cell>
          <cell r="D935">
            <v>202206202003608</v>
          </cell>
          <cell r="E935" t="str">
            <v>ONEPAY|MC|9QDUPE2W4C6Y|010120000617975001|Lao Thongkeo Leasing Company Limited|0101206608413| 16:31:10</v>
          </cell>
          <cell r="F935">
            <v>0</v>
          </cell>
          <cell r="G935">
            <v>105000</v>
          </cell>
          <cell r="H935">
            <v>2150922560.4899998</v>
          </cell>
        </row>
        <row r="936">
          <cell r="B936">
            <v>44732</v>
          </cell>
          <cell r="C936">
            <v>0</v>
          </cell>
          <cell r="D936">
            <v>202206201559538</v>
          </cell>
          <cell r="E936" t="str">
            <v>ONEPAY|MC|603B9Y3YVQI6|010120000617975001|Lao Thongkeo Leasing Company Limited|0921203496451| 16:48:02</v>
          </cell>
          <cell r="F936">
            <v>0</v>
          </cell>
          <cell r="G936">
            <v>75000</v>
          </cell>
          <cell r="H936">
            <v>2150997560.4899998</v>
          </cell>
        </row>
        <row r="937">
          <cell r="B937">
            <v>44732</v>
          </cell>
          <cell r="C937">
            <v>0</v>
          </cell>
          <cell r="D937">
            <v>202206201776964</v>
          </cell>
          <cell r="E937" t="str">
            <v>ONEPAY|MC|DEDL8C4PAQ6Z|010120000617975001|Lao Thongkeo Leasing Company Limited|010120001074504001| 17:01:10</v>
          </cell>
          <cell r="F937">
            <v>0</v>
          </cell>
          <cell r="G937">
            <v>89000</v>
          </cell>
          <cell r="H937">
            <v>2151086560.4899998</v>
          </cell>
        </row>
        <row r="938">
          <cell r="B938">
            <v>44732</v>
          </cell>
          <cell r="C938">
            <v>0</v>
          </cell>
          <cell r="D938">
            <v>202206201836599</v>
          </cell>
          <cell r="E938" t="str">
            <v>TRANSFER|FT|010120001170750001|BCELONE|010120000617975001|ສົດ|17:11:14 17:11:14</v>
          </cell>
          <cell r="F938">
            <v>0</v>
          </cell>
          <cell r="G938">
            <v>175000</v>
          </cell>
          <cell r="H938">
            <v>2151261560.4899998</v>
          </cell>
        </row>
        <row r="939">
          <cell r="B939">
            <v>44732</v>
          </cell>
          <cell r="C939">
            <v>0</v>
          </cell>
          <cell r="D939">
            <v>202206202004734</v>
          </cell>
          <cell r="E939" t="str">
            <v>TRANSFER|FT|010120001346659001|BCELONE|010120000617975001|ທ້ວສຸວັນຄຳ3137|17:17:38 17:17:38</v>
          </cell>
          <cell r="F939">
            <v>0</v>
          </cell>
          <cell r="G939">
            <v>350000</v>
          </cell>
          <cell r="H939">
            <v>2151611560.4899998</v>
          </cell>
        </row>
        <row r="940">
          <cell r="B940">
            <v>44732</v>
          </cell>
          <cell r="C940">
            <v>0</v>
          </cell>
          <cell r="D940">
            <v>202206202015277</v>
          </cell>
          <cell r="E940" t="str">
            <v>TRANSFER|FT|091120001996163001|BCELONE|010120000617975001|ຊ|17:22:43 17:22:43</v>
          </cell>
          <cell r="F940">
            <v>0</v>
          </cell>
          <cell r="G940">
            <v>35000</v>
          </cell>
          <cell r="H940">
            <v>2151646560.4899998</v>
          </cell>
        </row>
        <row r="941">
          <cell r="B941">
            <v>44732</v>
          </cell>
          <cell r="C941">
            <v>0</v>
          </cell>
          <cell r="D941">
            <v>202206202183288</v>
          </cell>
          <cell r="E941" t="str">
            <v>TRANSFER|FT|016120001697640001|BCELONE|010120000617975001|pdv8|17:28:17 17:28:17</v>
          </cell>
          <cell r="F941">
            <v>0</v>
          </cell>
          <cell r="G941">
            <v>245000</v>
          </cell>
          <cell r="H941">
            <v>2151891560.4899998</v>
          </cell>
        </row>
        <row r="942">
          <cell r="B942">
            <v>44732</v>
          </cell>
          <cell r="C942">
            <v>0</v>
          </cell>
          <cell r="D942">
            <v>202206202788055</v>
          </cell>
          <cell r="E942" t="str">
            <v>ONEPAY|MC|IA0J7A0KSYQN|010120000617975001|Lao Thongkeo Leasing Company Limited|018120001659536001| 17:33:26</v>
          </cell>
          <cell r="F942">
            <v>0</v>
          </cell>
          <cell r="G942">
            <v>175000</v>
          </cell>
          <cell r="H942">
            <v>2152066560.4899998</v>
          </cell>
        </row>
        <row r="943">
          <cell r="B943">
            <v>44732</v>
          </cell>
          <cell r="C943">
            <v>0</v>
          </cell>
          <cell r="D943">
            <v>202206202795188</v>
          </cell>
          <cell r="E943" t="str">
            <v>ONEPAY|MC|XOHHDE64ENJ0|010120000617975001|Lao Thongkeo Leasing Company Limited|096120001315645001| 17:48:04</v>
          </cell>
          <cell r="F943">
            <v>0</v>
          </cell>
          <cell r="G943">
            <v>175000</v>
          </cell>
          <cell r="H943">
            <v>2152241560.4899998</v>
          </cell>
        </row>
        <row r="944">
          <cell r="B944">
            <v>44732</v>
          </cell>
          <cell r="C944">
            <v>0</v>
          </cell>
          <cell r="D944">
            <v>202206201909753</v>
          </cell>
          <cell r="E944" t="str">
            <v>ONEPAY|MC|0KQP18E44QF5|010120000617975001|Lao Thongkeo Leasing Company Limited|162120001350672001| 17:52:46</v>
          </cell>
          <cell r="F944">
            <v>0</v>
          </cell>
          <cell r="G944">
            <v>105000</v>
          </cell>
          <cell r="H944">
            <v>2152346560.4899998</v>
          </cell>
        </row>
        <row r="945">
          <cell r="B945">
            <v>44732</v>
          </cell>
          <cell r="C945">
            <v>0</v>
          </cell>
          <cell r="D945">
            <v>202206201465889</v>
          </cell>
          <cell r="E945" t="str">
            <v>TRANSFER|FT|018120000870554001|BCELONE|010120000617975001|ຄ|17:53:27 17:53:27</v>
          </cell>
          <cell r="F945">
            <v>0</v>
          </cell>
          <cell r="G945">
            <v>53000</v>
          </cell>
          <cell r="H945">
            <v>2152399560.4899998</v>
          </cell>
        </row>
        <row r="946">
          <cell r="B946">
            <v>44732</v>
          </cell>
          <cell r="C946">
            <v>0</v>
          </cell>
          <cell r="D946">
            <v>202206202866094</v>
          </cell>
          <cell r="E946" t="str">
            <v>TRANSFER|FT|150120001492719001|BCELONE|010120000617975001|49|18:06:57 18:06:57</v>
          </cell>
          <cell r="F946">
            <v>0</v>
          </cell>
          <cell r="G946">
            <v>140000</v>
          </cell>
          <cell r="H946">
            <v>2152539560.4899998</v>
          </cell>
        </row>
        <row r="947">
          <cell r="B947">
            <v>44732</v>
          </cell>
          <cell r="C947">
            <v>0</v>
          </cell>
          <cell r="D947">
            <v>202206201989732</v>
          </cell>
          <cell r="E947" t="str">
            <v>ONEPAY|MC|L2IKK1K6S5WB|010120000617975001|Lao Thongkeo Leasing Company Limited|040120000337211001| 18:12:47</v>
          </cell>
          <cell r="F947">
            <v>0</v>
          </cell>
          <cell r="G947">
            <v>52500</v>
          </cell>
          <cell r="H947">
            <v>2152592060.4899998</v>
          </cell>
        </row>
        <row r="948">
          <cell r="B948">
            <v>44732</v>
          </cell>
          <cell r="C948">
            <v>0</v>
          </cell>
          <cell r="D948">
            <v>202206202987147</v>
          </cell>
          <cell r="E948" t="str">
            <v>ONEPAY|MC|K7KO2B0L4MUS|010120000617975001|Lao Thongkeo Leasing Company Limited|163120001567847001| 18:37:22</v>
          </cell>
          <cell r="F948">
            <v>0</v>
          </cell>
          <cell r="G948">
            <v>140000</v>
          </cell>
          <cell r="H948">
            <v>2152732070.4899998</v>
          </cell>
        </row>
        <row r="949">
          <cell r="B949">
            <v>44732</v>
          </cell>
          <cell r="C949">
            <v>0</v>
          </cell>
          <cell r="D949">
            <v>202206202520172</v>
          </cell>
          <cell r="E949" t="str">
            <v>ONEPAY|MC|U10ZMAFOZU8D|010120000617975001|Lao Thongkeo Leasing Company Limited|0921203645044| 18:37:37</v>
          </cell>
          <cell r="F949">
            <v>0</v>
          </cell>
          <cell r="G949">
            <v>120000</v>
          </cell>
          <cell r="H949">
            <v>2152852070.4899998</v>
          </cell>
        </row>
        <row r="950">
          <cell r="B950">
            <v>44732</v>
          </cell>
          <cell r="C950">
            <v>0</v>
          </cell>
          <cell r="D950">
            <v>202206202917492</v>
          </cell>
          <cell r="E950" t="str">
            <v>ONEPAY|MC|AXPDYK7DNS6S|010120000617975001|Lao Thongkeo Leasing Company Limited|010120001166135001| 18:40:13</v>
          </cell>
          <cell r="F950">
            <v>0</v>
          </cell>
          <cell r="G950">
            <v>300000</v>
          </cell>
          <cell r="H950">
            <v>2153152070.4899998</v>
          </cell>
        </row>
        <row r="951">
          <cell r="B951">
            <v>44732</v>
          </cell>
          <cell r="C951">
            <v>0</v>
          </cell>
          <cell r="D951">
            <v>20220620962803</v>
          </cell>
          <cell r="E951" t="str">
            <v>TRANSFER|FT|101120001984702001|BCELONE|010120000617975001|AAA001548-2ນ ບົວວອນງວດທີ42|18:54:49 18:54:49</v>
          </cell>
          <cell r="F951">
            <v>0</v>
          </cell>
          <cell r="G951">
            <v>209000</v>
          </cell>
          <cell r="H951">
            <v>2153361070.4899998</v>
          </cell>
        </row>
        <row r="952">
          <cell r="B952">
            <v>44732</v>
          </cell>
          <cell r="C952">
            <v>0</v>
          </cell>
          <cell r="D952">
            <v>202206202259551</v>
          </cell>
          <cell r="E952" t="str">
            <v>TRANSFER|FT|010120000938217001|BCELONE|010120000617975001|k|19:02:24 19:02:24</v>
          </cell>
          <cell r="F952">
            <v>0</v>
          </cell>
          <cell r="G952">
            <v>5481000</v>
          </cell>
          <cell r="H952">
            <v>2158842070.4899998</v>
          </cell>
        </row>
        <row r="953">
          <cell r="B953">
            <v>44732</v>
          </cell>
          <cell r="C953">
            <v>0</v>
          </cell>
          <cell r="D953">
            <v>202206202987394</v>
          </cell>
          <cell r="E953" t="str">
            <v>ONEPAY|MC|G6W3WY25V1B3|010120000617975001|Lao Thongkeo Leasing Company Limited|092120000230206001| 19:04:57</v>
          </cell>
          <cell r="F953">
            <v>0</v>
          </cell>
          <cell r="G953">
            <v>154000</v>
          </cell>
          <cell r="H953">
            <v>2158996070.4899998</v>
          </cell>
        </row>
        <row r="954">
          <cell r="B954">
            <v>44732</v>
          </cell>
          <cell r="C954">
            <v>0</v>
          </cell>
          <cell r="D954">
            <v>202206202844483</v>
          </cell>
          <cell r="E954" t="str">
            <v>ONEPAY|MC|AW8AMNJLHVM2|010120000617975001|Lao Thongkeo Leasing Company Limited|092120001914408001| 19:06:34</v>
          </cell>
          <cell r="F954">
            <v>0</v>
          </cell>
          <cell r="G954">
            <v>140000</v>
          </cell>
          <cell r="H954">
            <v>2159136070.4899998</v>
          </cell>
        </row>
        <row r="955">
          <cell r="B955">
            <v>44732</v>
          </cell>
          <cell r="C955">
            <v>0</v>
          </cell>
          <cell r="D955">
            <v>202206202967677</v>
          </cell>
          <cell r="E955" t="str">
            <v>ONEPAY|MC|6GOO95HWMQ27|010120000617975001|Lao Thongkeo Leasing Company Limited|095120000192186001| 19:11:06</v>
          </cell>
          <cell r="F955">
            <v>0</v>
          </cell>
          <cell r="G955">
            <v>140000</v>
          </cell>
          <cell r="H955">
            <v>2159276070.4899998</v>
          </cell>
        </row>
        <row r="956">
          <cell r="B956">
            <v>44732</v>
          </cell>
          <cell r="C956">
            <v>0</v>
          </cell>
          <cell r="D956">
            <v>202206201208752</v>
          </cell>
          <cell r="E956" t="str">
            <v>ONEPAY|MC|0EUHV5DBAIBP|010120000617975001|Lao Thongkeo Leasing Company Limited|160120001549571001| 19:11:31</v>
          </cell>
          <cell r="F956">
            <v>0</v>
          </cell>
          <cell r="G956">
            <v>184000</v>
          </cell>
          <cell r="H956">
            <v>2159460070.4899998</v>
          </cell>
        </row>
        <row r="957">
          <cell r="B957">
            <v>44732</v>
          </cell>
          <cell r="C957">
            <v>0</v>
          </cell>
          <cell r="D957">
            <v>202206202986607</v>
          </cell>
          <cell r="E957" t="str">
            <v>ONEPAY|MC|TMUT4LHGIPT2|010120000617975001|Lao Thongkeo Leasing Company Limited|097120001976144001| 19:12:31</v>
          </cell>
          <cell r="F957">
            <v>0</v>
          </cell>
          <cell r="G957">
            <v>105000</v>
          </cell>
          <cell r="H957">
            <v>2159565070.4899998</v>
          </cell>
        </row>
        <row r="958">
          <cell r="B958">
            <v>44732</v>
          </cell>
          <cell r="C958">
            <v>0</v>
          </cell>
          <cell r="D958">
            <v>202206203000416</v>
          </cell>
          <cell r="E958" t="str">
            <v>TRANSFER|FT|1651204166596|BCELONE|010120000617975001|.|19:12:56 19:12:56</v>
          </cell>
          <cell r="F958">
            <v>0</v>
          </cell>
          <cell r="G958">
            <v>174500</v>
          </cell>
          <cell r="H958">
            <v>2159739570.4899998</v>
          </cell>
        </row>
        <row r="959">
          <cell r="B959">
            <v>44732</v>
          </cell>
          <cell r="C959">
            <v>0</v>
          </cell>
          <cell r="D959">
            <v>202206203069199</v>
          </cell>
          <cell r="E959" t="str">
            <v>ONEPAY|MC|QK51GCVRZIYD|010120000617975001|Lao Thongkeo Leasing Company Limited|103120001091220001| 19:19:14</v>
          </cell>
          <cell r="F959">
            <v>0</v>
          </cell>
          <cell r="G959">
            <v>175000</v>
          </cell>
          <cell r="H959">
            <v>2159914570.4899998</v>
          </cell>
        </row>
        <row r="960">
          <cell r="B960">
            <v>44732</v>
          </cell>
          <cell r="C960">
            <v>0</v>
          </cell>
          <cell r="D960">
            <v>202206202656388</v>
          </cell>
          <cell r="E960" t="str">
            <v>ONEPAY|MC|U9EPSR5EXXYU|010120000617975001|Lao Thongkeo Leasing Company Limited|010120001283859001| 19:23:37</v>
          </cell>
          <cell r="F960">
            <v>0</v>
          </cell>
          <cell r="G960">
            <v>174500</v>
          </cell>
          <cell r="H960">
            <v>2160089070.4899998</v>
          </cell>
        </row>
        <row r="961">
          <cell r="B961">
            <v>44732</v>
          </cell>
          <cell r="C961">
            <v>0</v>
          </cell>
          <cell r="D961">
            <v>202206203049419</v>
          </cell>
          <cell r="E961" t="str">
            <v>TRANSFER|FT|091120001405742001|BCELONE|010120000617975001|ຊຳລະ|19:29:08 19:29:08</v>
          </cell>
          <cell r="F961">
            <v>0</v>
          </cell>
          <cell r="G961">
            <v>140000</v>
          </cell>
          <cell r="H961">
            <v>2160229070.4899998</v>
          </cell>
        </row>
        <row r="962">
          <cell r="B962">
            <v>44732</v>
          </cell>
          <cell r="C962">
            <v>0</v>
          </cell>
          <cell r="D962">
            <v>202206203129205</v>
          </cell>
          <cell r="E962" t="str">
            <v>ONEPAY|MC|37LMYHO8J0AI|010120000617975001|Lao Thongkeo Leasing Company Limited|160120001410203001| 19:31:25</v>
          </cell>
          <cell r="F962">
            <v>0</v>
          </cell>
          <cell r="G962">
            <v>111000</v>
          </cell>
          <cell r="H962">
            <v>2160340070.4899998</v>
          </cell>
        </row>
        <row r="963">
          <cell r="B963">
            <v>44732</v>
          </cell>
          <cell r="C963">
            <v>0</v>
          </cell>
          <cell r="D963">
            <v>202206202820458</v>
          </cell>
          <cell r="E963" t="str">
            <v>ONEPAY|MC|OAKCW6W0JNKM|010120000617975001|Lao Thongkeo Leasing Company Limited|097120001779835001| 19:31:52</v>
          </cell>
          <cell r="F963">
            <v>0</v>
          </cell>
          <cell r="G963">
            <v>140000</v>
          </cell>
          <cell r="H963">
            <v>2160480070.4899998</v>
          </cell>
        </row>
        <row r="964">
          <cell r="B964">
            <v>44732</v>
          </cell>
          <cell r="C964">
            <v>0</v>
          </cell>
          <cell r="D964">
            <v>202206203082293</v>
          </cell>
          <cell r="E964" t="str">
            <v>ONEPAY|MC|Z5J2HZHMV1FU|010120000617975001|Lao Thongkeo Leasing Company Limited|093120000938617001| 19:32:01</v>
          </cell>
          <cell r="F964">
            <v>0</v>
          </cell>
          <cell r="G964">
            <v>780000</v>
          </cell>
          <cell r="H964">
            <v>2161260070.4899998</v>
          </cell>
        </row>
        <row r="965">
          <cell r="B965">
            <v>44732</v>
          </cell>
          <cell r="C965">
            <v>0</v>
          </cell>
          <cell r="D965">
            <v>202206202991915</v>
          </cell>
          <cell r="E965" t="str">
            <v>ONEPAY|MC|DQLRMKFKROI9|010120000617975001|Lao Thongkeo Leasing Company Limited|160120001410203001| 19:33:21</v>
          </cell>
          <cell r="F965">
            <v>0</v>
          </cell>
          <cell r="G965">
            <v>140000</v>
          </cell>
          <cell r="H965">
            <v>2161400070.4899998</v>
          </cell>
        </row>
        <row r="966">
          <cell r="B966">
            <v>44732</v>
          </cell>
          <cell r="C966">
            <v>0</v>
          </cell>
          <cell r="D966">
            <v>202206203126561</v>
          </cell>
          <cell r="E966" t="str">
            <v>ONEPAY|MC|G6WGCVJ1436J|010120000617975001|Lao Thongkeo Leasing Company Limited|018120001659536001| 19:53:12</v>
          </cell>
          <cell r="F966">
            <v>0</v>
          </cell>
          <cell r="G966">
            <v>106000</v>
          </cell>
          <cell r="H966">
            <v>2161506070.4899998</v>
          </cell>
        </row>
        <row r="967">
          <cell r="B967">
            <v>44732</v>
          </cell>
          <cell r="C967">
            <v>0</v>
          </cell>
          <cell r="D967">
            <v>202206203106873</v>
          </cell>
          <cell r="E967" t="str">
            <v>TRANSFER|FT|164120001258503001|BCELONE|010120000617975001|ນ ວຽງສີ|20:10:28 20:10:28</v>
          </cell>
          <cell r="F967">
            <v>0</v>
          </cell>
          <cell r="G967">
            <v>105000</v>
          </cell>
          <cell r="H967">
            <v>2161611070.4899998</v>
          </cell>
        </row>
        <row r="968">
          <cell r="B968">
            <v>44732</v>
          </cell>
          <cell r="C968">
            <v>0</v>
          </cell>
          <cell r="D968">
            <v>202206202156488</v>
          </cell>
          <cell r="E968" t="str">
            <v>TRANSFER|FT|091120001867313001|BCELONE|010120000617975001|ສຸກສະຫວັນ|20:24:09 20:24:09</v>
          </cell>
          <cell r="F968">
            <v>0</v>
          </cell>
          <cell r="G968">
            <v>175000</v>
          </cell>
          <cell r="H968">
            <v>2161786070.4899998</v>
          </cell>
        </row>
        <row r="969">
          <cell r="B969">
            <v>44732</v>
          </cell>
          <cell r="C969">
            <v>0</v>
          </cell>
          <cell r="D969">
            <v>202206203045481</v>
          </cell>
          <cell r="E969" t="str">
            <v>TRANSFER|FT|013120001421327001|BCELONE|010120000617975001|ຂອງເອຶອຍມະນີວອນ|20:25:01 20:25:01</v>
          </cell>
          <cell r="F969">
            <v>0</v>
          </cell>
          <cell r="G969">
            <v>154000</v>
          </cell>
          <cell r="H969">
            <v>2161940070.4899998</v>
          </cell>
        </row>
        <row r="970">
          <cell r="B970">
            <v>44732</v>
          </cell>
          <cell r="C970">
            <v>0</v>
          </cell>
          <cell r="D970">
            <v>202206203282234</v>
          </cell>
          <cell r="E970" t="str">
            <v>ONEPAY|MC|2SO4BY16V6FN|010120000617975001|Lao Thongkeo Leasing Company Limited|163120001785756001| 20:29:35</v>
          </cell>
          <cell r="F970">
            <v>0</v>
          </cell>
          <cell r="G970">
            <v>175000</v>
          </cell>
          <cell r="H970">
            <v>2162115070.4899998</v>
          </cell>
        </row>
        <row r="971">
          <cell r="B971">
            <v>44732</v>
          </cell>
          <cell r="C971">
            <v>0</v>
          </cell>
          <cell r="D971">
            <v>202206203148796</v>
          </cell>
          <cell r="E971" t="str">
            <v>ONEPAY|MC|URUPML5X0QHF|010120000617975001|Lao Thongkeo Leasing Company Limited|1611211455845| 20:37:25</v>
          </cell>
          <cell r="F971">
            <v>0</v>
          </cell>
          <cell r="G971">
            <v>108000</v>
          </cell>
          <cell r="H971">
            <v>2162223070.4899998</v>
          </cell>
        </row>
        <row r="972">
          <cell r="B972">
            <v>44732</v>
          </cell>
          <cell r="C972">
            <v>0</v>
          </cell>
          <cell r="D972">
            <v>202206203323080</v>
          </cell>
          <cell r="E972" t="str">
            <v>ONEPAY|MC|Z5RMNKXVTGOD|010120000617975001|Lao Thongkeo Leasing Company Limited|093120001956809001| 20:37:45</v>
          </cell>
          <cell r="F972">
            <v>0</v>
          </cell>
          <cell r="G972">
            <v>105000</v>
          </cell>
          <cell r="H972">
            <v>2162328070.4899998</v>
          </cell>
        </row>
        <row r="973">
          <cell r="B973">
            <v>44732</v>
          </cell>
          <cell r="C973">
            <v>0</v>
          </cell>
          <cell r="D973">
            <v>202206203337124</v>
          </cell>
          <cell r="E973" t="str">
            <v>ONEPAY|MC|8DRAZOP5LYO3|010120000617975001|Lao Thongkeo Leasing Company Limited|099120001489512001| 20:42:21</v>
          </cell>
          <cell r="F973">
            <v>0</v>
          </cell>
          <cell r="G973">
            <v>175000</v>
          </cell>
          <cell r="H973">
            <v>2162503070.4899998</v>
          </cell>
        </row>
        <row r="974">
          <cell r="B974">
            <v>44732</v>
          </cell>
          <cell r="C974">
            <v>0</v>
          </cell>
          <cell r="D974">
            <v>202206202863751</v>
          </cell>
          <cell r="E974" t="str">
            <v>ONEPAY|MC|4CXZPA7NDS7Y|010120000617975001|Lao Thongkeo Leasing Company Limited|010120001147560001| 20:46:22</v>
          </cell>
          <cell r="F974">
            <v>0</v>
          </cell>
          <cell r="G974">
            <v>245000</v>
          </cell>
          <cell r="H974">
            <v>2162748070.4899998</v>
          </cell>
        </row>
        <row r="975">
          <cell r="B975">
            <v>44733</v>
          </cell>
          <cell r="C975">
            <v>44732</v>
          </cell>
          <cell r="D975">
            <v>2022062114035</v>
          </cell>
          <cell r="E975" t="str">
            <v>TRANSFER|FT|090120001221987001|BCELONE|010120000617975001|ງວດ39|20:59:46 20:59:46</v>
          </cell>
          <cell r="F975">
            <v>0</v>
          </cell>
          <cell r="G975">
            <v>175000</v>
          </cell>
          <cell r="H975">
            <v>2162923070.4899998</v>
          </cell>
        </row>
        <row r="976">
          <cell r="B976">
            <v>44733</v>
          </cell>
          <cell r="C976">
            <v>44732</v>
          </cell>
          <cell r="D976">
            <v>20220621338029</v>
          </cell>
          <cell r="E976" t="str">
            <v>TRANSFER|FT|010120000258595001|BCELONE|010120000617975001|ນ ຂັນທອງ|21:29:51 21:29:51</v>
          </cell>
          <cell r="F976">
            <v>0</v>
          </cell>
          <cell r="G976">
            <v>175000</v>
          </cell>
          <cell r="H976">
            <v>2163098070.4899998</v>
          </cell>
        </row>
        <row r="977">
          <cell r="B977">
            <v>44733</v>
          </cell>
          <cell r="C977">
            <v>44732</v>
          </cell>
          <cell r="D977">
            <v>20220621870168</v>
          </cell>
          <cell r="E977" t="str">
            <v>TRANSFER|FT|010120001313249001|BCELONE|010120000617975001|ມີນາໄຊ|21:50:27 21:50:27</v>
          </cell>
          <cell r="F977">
            <v>0</v>
          </cell>
          <cell r="G977">
            <v>245000</v>
          </cell>
          <cell r="H977">
            <v>2163343070.4899998</v>
          </cell>
        </row>
        <row r="978">
          <cell r="B978">
            <v>44733</v>
          </cell>
          <cell r="C978">
            <v>44732</v>
          </cell>
          <cell r="D978">
            <v>20220621288226</v>
          </cell>
          <cell r="E978" t="str">
            <v>ONEPAY|MC|P77T5X8X54MS|010120000617975001|Lao Thongkeo Leasing Company Limited|010120000615362001| 21:57:52</v>
          </cell>
          <cell r="F978">
            <v>0</v>
          </cell>
          <cell r="G978">
            <v>104700</v>
          </cell>
          <cell r="H978">
            <v>2163447770.4899998</v>
          </cell>
        </row>
        <row r="979">
          <cell r="B979">
            <v>44733</v>
          </cell>
          <cell r="C979">
            <v>44732</v>
          </cell>
          <cell r="D979">
            <v>20220621362388</v>
          </cell>
          <cell r="E979" t="str">
            <v>ONEPAY|MC|3ZHZNWSELSUL|010120000617975001|Lao Thongkeo Leasing Company Limited|018120000895392001| 22:12:58</v>
          </cell>
          <cell r="F979">
            <v>0</v>
          </cell>
          <cell r="G979">
            <v>175000</v>
          </cell>
          <cell r="H979">
            <v>2163622770.4899998</v>
          </cell>
        </row>
        <row r="980">
          <cell r="B980">
            <v>44733</v>
          </cell>
          <cell r="C980">
            <v>44732</v>
          </cell>
          <cell r="D980">
            <v>20220621104108</v>
          </cell>
          <cell r="E980" t="str">
            <v>TRANSFER|FT|095120001685902001|BCELONE|010120000617975001|AAA000789 ນາງບຸນເລື່ອນ|22:19:29 22:19:45</v>
          </cell>
          <cell r="F980">
            <v>0</v>
          </cell>
          <cell r="G980">
            <v>349000</v>
          </cell>
          <cell r="H980">
            <v>2163971770.4899998</v>
          </cell>
        </row>
        <row r="981">
          <cell r="B981">
            <v>44733</v>
          </cell>
          <cell r="C981">
            <v>44732</v>
          </cell>
          <cell r="D981">
            <v>20220621702125</v>
          </cell>
          <cell r="E981" t="str">
            <v>TRANSFER|FT|010120000455632001|BCELONE|010120000617975001|ຄ່າງວດ|22:34:03 22:34:03</v>
          </cell>
          <cell r="F981">
            <v>0</v>
          </cell>
          <cell r="G981">
            <v>179000</v>
          </cell>
          <cell r="H981">
            <v>2164150770.4899998</v>
          </cell>
        </row>
        <row r="982">
          <cell r="B982">
            <v>44733</v>
          </cell>
          <cell r="C982">
            <v>44732</v>
          </cell>
          <cell r="D982">
            <v>2022062114140</v>
          </cell>
          <cell r="E982" t="str">
            <v>ONEPAY|MC|IT6XSSLA2AV1|010120000617975001|Lao Thongkeo Leasing Company Limited|160120001410239001| 22:38:00</v>
          </cell>
          <cell r="F982">
            <v>0</v>
          </cell>
          <cell r="G982">
            <v>245000</v>
          </cell>
          <cell r="H982">
            <v>2164395770.4899998</v>
          </cell>
        </row>
        <row r="983">
          <cell r="B983">
            <v>44733</v>
          </cell>
          <cell r="C983">
            <v>44732</v>
          </cell>
          <cell r="D983">
            <v>20220621408335</v>
          </cell>
          <cell r="E983" t="str">
            <v>ONEPAY|MC|201K3QYLS713|010120000617975001|Lao Thongkeo Leasing Company Limited|010120000375459001| 22:50:17</v>
          </cell>
          <cell r="F983">
            <v>0</v>
          </cell>
          <cell r="G983">
            <v>210000</v>
          </cell>
          <cell r="H983">
            <v>2164605770.4899998</v>
          </cell>
        </row>
        <row r="984">
          <cell r="B984">
            <v>44733</v>
          </cell>
          <cell r="C984">
            <v>0</v>
          </cell>
          <cell r="D984">
            <v>20220621170453</v>
          </cell>
          <cell r="E984" t="str">
            <v>TRANSFER|FT|161120001940433001|BCELONE|010120000617975001|ທີ20|23:38:05 23:38:05</v>
          </cell>
          <cell r="F984">
            <v>0</v>
          </cell>
          <cell r="G984">
            <v>210000</v>
          </cell>
          <cell r="H984">
            <v>2164815770.4899998</v>
          </cell>
        </row>
        <row r="985">
          <cell r="B985">
            <v>44733</v>
          </cell>
          <cell r="C985">
            <v>0</v>
          </cell>
          <cell r="D985">
            <v>20220621918517</v>
          </cell>
          <cell r="E985" t="str">
            <v>TRANSFER|FT|160120001482048001|BCELONE|010120000617975001|.|08:36:59 08:36:59</v>
          </cell>
          <cell r="F985">
            <v>0</v>
          </cell>
          <cell r="G985">
            <v>193000</v>
          </cell>
          <cell r="H985">
            <v>2165008770.4899998</v>
          </cell>
        </row>
        <row r="986">
          <cell r="B986">
            <v>44733</v>
          </cell>
          <cell r="C986">
            <v>0</v>
          </cell>
          <cell r="D986">
            <v>20220621540222</v>
          </cell>
          <cell r="E986" t="str">
            <v>ONEPAY|MC|PY57CS4JRP36|010120000617975001|Lao Thongkeo Leasing Company Limited|164120001006809001| 09:33:47</v>
          </cell>
          <cell r="F986">
            <v>0</v>
          </cell>
          <cell r="G986">
            <v>175000</v>
          </cell>
          <cell r="H986">
            <v>2165183770.4899998</v>
          </cell>
        </row>
        <row r="987">
          <cell r="B987">
            <v>44733</v>
          </cell>
          <cell r="C987">
            <v>0</v>
          </cell>
          <cell r="D987">
            <v>202206218680</v>
          </cell>
          <cell r="E987" t="str">
            <v>ONEPAY|MC|EGCYA86LE71V|010120000617975001|Lao Thongkeo Leasing Company Limited|010120000893397001| 09:53:46</v>
          </cell>
          <cell r="F987">
            <v>0</v>
          </cell>
          <cell r="G987">
            <v>50000</v>
          </cell>
          <cell r="H987">
            <v>2165233770.4899998</v>
          </cell>
        </row>
        <row r="988">
          <cell r="B988">
            <v>44733</v>
          </cell>
          <cell r="C988">
            <v>0</v>
          </cell>
          <cell r="D988">
            <v>202206211549087</v>
          </cell>
          <cell r="E988" t="str">
            <v>TRANSFER|FT|018120000090042001|BCELONE|010120000617975001|ເງີນມື້|12:07:16 12:07:16</v>
          </cell>
          <cell r="F988">
            <v>0</v>
          </cell>
          <cell r="G988">
            <v>50000</v>
          </cell>
          <cell r="H988">
            <v>2165283770.4899998</v>
          </cell>
        </row>
        <row r="989">
          <cell r="B989">
            <v>44733</v>
          </cell>
          <cell r="C989">
            <v>0</v>
          </cell>
          <cell r="D989">
            <v>202206211356756</v>
          </cell>
          <cell r="E989" t="str">
            <v>ONEPAY|MC|DMTNILRN0FWT|010120000617975001|Lao Thongkeo Leasing Company Limited|099120001709174001| 12:26:10</v>
          </cell>
          <cell r="F989">
            <v>0</v>
          </cell>
          <cell r="G989">
            <v>53000</v>
          </cell>
          <cell r="H989">
            <v>2165336770.4899998</v>
          </cell>
        </row>
        <row r="990">
          <cell r="B990">
            <v>44733</v>
          </cell>
          <cell r="C990">
            <v>0</v>
          </cell>
          <cell r="D990">
            <v>20220621152989</v>
          </cell>
          <cell r="E990" t="str">
            <v>ONEPAY|MC|P0MRXXCYVZTJ|010120000617975001|Lao Thongkeo Leasing Company Limited|140120001241117001| 14:02:21</v>
          </cell>
          <cell r="F990">
            <v>0</v>
          </cell>
          <cell r="G990">
            <v>83000</v>
          </cell>
          <cell r="H990">
            <v>2165419770.4899998</v>
          </cell>
        </row>
        <row r="991">
          <cell r="B991">
            <v>44733</v>
          </cell>
          <cell r="C991">
            <v>0</v>
          </cell>
          <cell r="D991">
            <v>202206211864223</v>
          </cell>
          <cell r="E991" t="str">
            <v>TRANSFER|FT|221120001786652001|BCELONE|010120000617975001|ຈ່າຍເງີນມື້4ມື້ລາວອາຊງນ|15:07:15 15:07:15</v>
          </cell>
          <cell r="F991">
            <v>0</v>
          </cell>
          <cell r="G991">
            <v>418000</v>
          </cell>
          <cell r="H991">
            <v>2165837770.4899998</v>
          </cell>
        </row>
        <row r="992">
          <cell r="B992">
            <v>44733</v>
          </cell>
          <cell r="C992">
            <v>0</v>
          </cell>
          <cell r="D992">
            <v>202206211898090</v>
          </cell>
          <cell r="E992" t="str">
            <v>ONEPAY|MC|BC85DB7F4OEF|010120000617975001|Lao Thongkeo Leasing Company Limited|090120001627943001| 15:10:21</v>
          </cell>
          <cell r="F992">
            <v>0</v>
          </cell>
          <cell r="G992">
            <v>21000</v>
          </cell>
          <cell r="H992">
            <v>2165858770.4899998</v>
          </cell>
        </row>
        <row r="993">
          <cell r="B993">
            <v>44733</v>
          </cell>
          <cell r="C993">
            <v>0</v>
          </cell>
          <cell r="D993">
            <v>202206211435955</v>
          </cell>
          <cell r="E993" t="str">
            <v>TRANSFER|FT|010120001478776001|BCELONE|010120000617975001|AAA001460ນາງຄຳພູວັນງວດທີ9|15:12:04 15:12:04</v>
          </cell>
          <cell r="F993">
            <v>0</v>
          </cell>
          <cell r="G993">
            <v>174000</v>
          </cell>
          <cell r="H993">
            <v>2166032770.4899998</v>
          </cell>
        </row>
        <row r="994">
          <cell r="B994">
            <v>44733</v>
          </cell>
          <cell r="C994">
            <v>0</v>
          </cell>
          <cell r="D994">
            <v>20220621826873</v>
          </cell>
          <cell r="E994" t="str">
            <v>ONEPAY|MC|TDPU9F3FJHUO|010120000617975001|Lao Thongkeo Leasing Company Limited|090120000417352001| 15:16:16</v>
          </cell>
          <cell r="F994">
            <v>0</v>
          </cell>
          <cell r="G994">
            <v>35000</v>
          </cell>
          <cell r="H994">
            <v>2166067770.4899998</v>
          </cell>
        </row>
        <row r="995">
          <cell r="B995">
            <v>44733</v>
          </cell>
          <cell r="C995">
            <v>0</v>
          </cell>
          <cell r="D995">
            <v>202206211674578</v>
          </cell>
          <cell r="E995" t="str">
            <v>TRANSFER|FT|0921205698307|BCELONE|010120000617975001|ອ|15:19:06 15:19:06</v>
          </cell>
          <cell r="F995">
            <v>0</v>
          </cell>
          <cell r="G995">
            <v>104000</v>
          </cell>
          <cell r="H995">
            <v>2166171770.4899998</v>
          </cell>
        </row>
        <row r="996">
          <cell r="B996">
            <v>44733</v>
          </cell>
          <cell r="C996">
            <v>0</v>
          </cell>
          <cell r="D996">
            <v>20220621446758</v>
          </cell>
          <cell r="E996" t="str">
            <v>ONEPAY|MC|CH194XVLJ76G|010120000617975001|Lao Thongkeo Leasing Company Limited|162120001350672001| 15:25:55</v>
          </cell>
          <cell r="F996">
            <v>0</v>
          </cell>
          <cell r="G996">
            <v>105000</v>
          </cell>
          <cell r="H996">
            <v>2166276770.4899998</v>
          </cell>
        </row>
        <row r="997">
          <cell r="B997">
            <v>44733</v>
          </cell>
          <cell r="C997">
            <v>0</v>
          </cell>
          <cell r="D997">
            <v>202206211779500</v>
          </cell>
          <cell r="E997" t="str">
            <v>TRANSFER|FT|1011210105088|BCELONE|010120000617975001|2ມື້|15:30:28 15:30:28</v>
          </cell>
          <cell r="F997">
            <v>0</v>
          </cell>
          <cell r="G997">
            <v>350000</v>
          </cell>
          <cell r="H997">
            <v>2166626770.4899998</v>
          </cell>
        </row>
        <row r="998">
          <cell r="B998">
            <v>44733</v>
          </cell>
          <cell r="C998">
            <v>0</v>
          </cell>
          <cell r="D998">
            <v>202206211600172</v>
          </cell>
          <cell r="E998" t="str">
            <v>ONEPAY|MC|C99QZ3P0ORDL|010120000617975001|Lao Thongkeo Leasing Company Limited|091120001809681001| 15:34:35</v>
          </cell>
          <cell r="F998">
            <v>0</v>
          </cell>
          <cell r="G998">
            <v>174000</v>
          </cell>
          <cell r="H998">
            <v>2166800770.4899998</v>
          </cell>
        </row>
        <row r="999">
          <cell r="B999">
            <v>44733</v>
          </cell>
          <cell r="C999">
            <v>0</v>
          </cell>
          <cell r="D999">
            <v>202206211902380</v>
          </cell>
          <cell r="E999" t="str">
            <v>ONEPAY|MC|2BCTY3UNUQVT|010120000617975001|Lao Thongkeo Leasing Company Limited|093120000944854001| 15:38:01</v>
          </cell>
          <cell r="F999">
            <v>0</v>
          </cell>
          <cell r="G999">
            <v>204000</v>
          </cell>
          <cell r="H999">
            <v>2167004770.4899998</v>
          </cell>
        </row>
        <row r="1000">
          <cell r="B1000">
            <v>44733</v>
          </cell>
          <cell r="C1000">
            <v>0</v>
          </cell>
          <cell r="D1000">
            <v>2022062170530</v>
          </cell>
          <cell r="E1000" t="str">
            <v>ONEPAY|MC|EJPV265O6LEE|010120000617975001|Lao Thongkeo Leasing Company Limited|010120001116557001| 15:49:10</v>
          </cell>
          <cell r="F1000">
            <v>0</v>
          </cell>
          <cell r="G1000">
            <v>71400</v>
          </cell>
          <cell r="H1000">
            <v>2167076170.4899998</v>
          </cell>
        </row>
        <row r="1001">
          <cell r="B1001">
            <v>44733</v>
          </cell>
          <cell r="C1001">
            <v>0</v>
          </cell>
          <cell r="D1001">
            <v>202206211955114</v>
          </cell>
          <cell r="E1001" t="str">
            <v>ONEPAY|MC|OZVXW1KRP2Q2|010120000617975001|Lao Thongkeo Leasing Company Limited|0181210460665| 15:55:35</v>
          </cell>
          <cell r="F1001">
            <v>0</v>
          </cell>
          <cell r="G1001">
            <v>105000</v>
          </cell>
          <cell r="H1001">
            <v>2167181170.4899998</v>
          </cell>
        </row>
        <row r="1002">
          <cell r="B1002">
            <v>44733</v>
          </cell>
          <cell r="C1002">
            <v>0</v>
          </cell>
          <cell r="D1002">
            <v>202206211797499</v>
          </cell>
          <cell r="E1002" t="str">
            <v>ONEPAY|MC|O394H6IIJHMQ|010120000617975001|Lao Thongkeo Leasing Company Limited|0921203496451| 15:56:45</v>
          </cell>
          <cell r="F1002">
            <v>0</v>
          </cell>
          <cell r="G1002">
            <v>75000</v>
          </cell>
          <cell r="H1002">
            <v>2167256170.4899998</v>
          </cell>
        </row>
        <row r="1003">
          <cell r="B1003">
            <v>44733</v>
          </cell>
          <cell r="C1003">
            <v>0</v>
          </cell>
          <cell r="D1003">
            <v>202206211932123</v>
          </cell>
          <cell r="E1003" t="str">
            <v>TRANSFER|FT|016120001870499001|BCELONE|010120000617975001|ນາງຈັນສຸກໄຊຍະສານ|15:58:24 15:58:24</v>
          </cell>
          <cell r="F1003">
            <v>0</v>
          </cell>
          <cell r="G1003">
            <v>671000</v>
          </cell>
          <cell r="H1003">
            <v>2167927170.4899998</v>
          </cell>
        </row>
        <row r="1004">
          <cell r="B1004">
            <v>44733</v>
          </cell>
          <cell r="C1004">
            <v>0</v>
          </cell>
          <cell r="D1004">
            <v>202206211841655</v>
          </cell>
          <cell r="E1004" t="str">
            <v>ONEPAY|MC|78OCK1GLSCLE|010120000617975001|Lao Thongkeo Leasing Company Limited|091120002002371001| 16:00:47</v>
          </cell>
          <cell r="F1004">
            <v>0</v>
          </cell>
          <cell r="G1004">
            <v>174000</v>
          </cell>
          <cell r="H1004">
            <v>2168101170.4899998</v>
          </cell>
        </row>
        <row r="1005">
          <cell r="B1005">
            <v>44733</v>
          </cell>
          <cell r="C1005">
            <v>0</v>
          </cell>
          <cell r="D1005">
            <v>202206211943242</v>
          </cell>
          <cell r="E1005" t="str">
            <v>ONEPAY|MC|6Q9OOZXXJPVR|010120000617975001|Lao Thongkeo Leasing Company Limited|102120001346529001| 16:07:53</v>
          </cell>
          <cell r="F1005">
            <v>0</v>
          </cell>
          <cell r="G1005">
            <v>292000</v>
          </cell>
          <cell r="H1005">
            <v>2168393170.4899998</v>
          </cell>
        </row>
        <row r="1006">
          <cell r="B1006">
            <v>44733</v>
          </cell>
          <cell r="C1006">
            <v>0</v>
          </cell>
          <cell r="D1006">
            <v>202206212029063</v>
          </cell>
          <cell r="E1006" t="str">
            <v>ONEPAY|MC|ZB09BYQZFHSI|010120000617975001|Lao Thongkeo Leasing Company Limited|160120001076061001| 16:13:57</v>
          </cell>
          <cell r="F1006">
            <v>0</v>
          </cell>
          <cell r="G1006">
            <v>120000</v>
          </cell>
          <cell r="H1006">
            <v>2168513170.4899998</v>
          </cell>
        </row>
        <row r="1007">
          <cell r="B1007">
            <v>44733</v>
          </cell>
          <cell r="C1007">
            <v>0</v>
          </cell>
          <cell r="D1007">
            <v>202206212092026</v>
          </cell>
          <cell r="E1007" t="str">
            <v>TRANSFER|FT|104120001882705001|BCELONE|010120000617975001|ນາງດອກໃມ້|16:36:47 16:36:47</v>
          </cell>
          <cell r="F1007">
            <v>0</v>
          </cell>
          <cell r="G1007">
            <v>170000</v>
          </cell>
          <cell r="H1007">
            <v>2168683170.4899998</v>
          </cell>
        </row>
        <row r="1008">
          <cell r="B1008">
            <v>44733</v>
          </cell>
          <cell r="C1008">
            <v>0</v>
          </cell>
          <cell r="D1008">
            <v>202206212018232</v>
          </cell>
          <cell r="E1008" t="str">
            <v>TRANSFER|FT|102120000162335001|BCELONE|010120000617975001|າ|16:53:27 16:53:27</v>
          </cell>
          <cell r="F1008">
            <v>0</v>
          </cell>
          <cell r="G1008">
            <v>60000</v>
          </cell>
          <cell r="H1008">
            <v>2168743170.4899998</v>
          </cell>
        </row>
        <row r="1009">
          <cell r="B1009">
            <v>44733</v>
          </cell>
          <cell r="C1009">
            <v>0</v>
          </cell>
          <cell r="D1009">
            <v>202206211635613</v>
          </cell>
          <cell r="E1009" t="str">
            <v>ONEPAY|MC|T4X82MR9KRVK|010120000617975001|Lao Thongkeo Leasing Company Limited|160120001157549001| 17:02:34</v>
          </cell>
          <cell r="F1009">
            <v>0</v>
          </cell>
          <cell r="G1009">
            <v>173500</v>
          </cell>
          <cell r="H1009">
            <v>2168916670.4899998</v>
          </cell>
        </row>
        <row r="1010">
          <cell r="B1010">
            <v>44733</v>
          </cell>
          <cell r="C1010">
            <v>0</v>
          </cell>
          <cell r="D1010">
            <v>202206212212027</v>
          </cell>
          <cell r="E1010" t="str">
            <v>ONEPAY|MC|EXCNJ2B9XR2N|010120000617975001|Lao Thongkeo Leasing Company Limited|018120001181461001| 17:05:33</v>
          </cell>
          <cell r="F1010">
            <v>0</v>
          </cell>
          <cell r="G1010">
            <v>438000</v>
          </cell>
          <cell r="H1010">
            <v>2169354670.4899998</v>
          </cell>
        </row>
        <row r="1011">
          <cell r="B1011">
            <v>44733</v>
          </cell>
          <cell r="C1011">
            <v>0</v>
          </cell>
          <cell r="D1011">
            <v>202206212092235</v>
          </cell>
          <cell r="E1011" t="str">
            <v>ONEPAY|MC|IXYYU7NTSSMJ|010120000617975001|Lao Thongkeo Leasing Company Limited|165120001905989001| 17:11:40</v>
          </cell>
          <cell r="F1011">
            <v>0</v>
          </cell>
          <cell r="G1011">
            <v>139000</v>
          </cell>
          <cell r="H1011">
            <v>2169493670.4899998</v>
          </cell>
        </row>
        <row r="1012">
          <cell r="B1012">
            <v>44733</v>
          </cell>
          <cell r="C1012">
            <v>0</v>
          </cell>
          <cell r="D1012">
            <v>202206212029454</v>
          </cell>
          <cell r="E1012" t="str">
            <v>ONEPAY|MC|U0DPDGCYY6JW|010120000617975001|Lao Thongkeo Leasing Company Limited|0471206056276| 17:24:13</v>
          </cell>
          <cell r="F1012">
            <v>0</v>
          </cell>
          <cell r="G1012">
            <v>105000</v>
          </cell>
          <cell r="H1012">
            <v>2169598670.4899998</v>
          </cell>
        </row>
        <row r="1013">
          <cell r="B1013">
            <v>44733</v>
          </cell>
          <cell r="C1013">
            <v>0</v>
          </cell>
          <cell r="D1013">
            <v>202206211716852</v>
          </cell>
          <cell r="E1013" t="str">
            <v>ONEPAY|MC|27JZ3E4L9AJE|010120000617975001|Lao Thongkeo Leasing Company Limited|2211209631520| 17:37:44</v>
          </cell>
          <cell r="F1013">
            <v>0</v>
          </cell>
          <cell r="G1013">
            <v>50000</v>
          </cell>
          <cell r="H1013">
            <v>2169648670.4899998</v>
          </cell>
        </row>
        <row r="1014">
          <cell r="B1014">
            <v>44733</v>
          </cell>
          <cell r="C1014">
            <v>0</v>
          </cell>
          <cell r="D1014">
            <v>202206212280507</v>
          </cell>
          <cell r="E1014" t="str">
            <v>ONEPAY|MC|HJGQC8ET1STN|010120000617975001|Lao Thongkeo Leasing Company Limited|018120001659536001| 17:37:50</v>
          </cell>
          <cell r="F1014">
            <v>0</v>
          </cell>
          <cell r="G1014">
            <v>173000</v>
          </cell>
          <cell r="H1014">
            <v>2169821670.4899998</v>
          </cell>
        </row>
        <row r="1015">
          <cell r="B1015">
            <v>44733</v>
          </cell>
          <cell r="C1015">
            <v>0</v>
          </cell>
          <cell r="D1015">
            <v>202206211445599</v>
          </cell>
          <cell r="E1015" t="str">
            <v>TRANSFER|FT|091120001867313001|BCELONE|010120000617975001|ສຸກສະຫວັນ2ມື້ຍັງບໍ່ຫມາຍ|17:43:54 17:43:54</v>
          </cell>
          <cell r="F1015">
            <v>0</v>
          </cell>
          <cell r="G1015">
            <v>174000</v>
          </cell>
          <cell r="H1015">
            <v>2169995670.4899998</v>
          </cell>
        </row>
        <row r="1016">
          <cell r="B1016">
            <v>44733</v>
          </cell>
          <cell r="C1016">
            <v>0</v>
          </cell>
          <cell r="D1016">
            <v>202206212314261</v>
          </cell>
          <cell r="E1016" t="str">
            <v>ONEPAY|MC|OECOEWT3LVN7|010120000617975001|Lao Thongkeo Leasing Company Limited|103120001091220001| 17:45:22</v>
          </cell>
          <cell r="F1016">
            <v>0</v>
          </cell>
          <cell r="G1016">
            <v>175000</v>
          </cell>
          <cell r="H1016">
            <v>2170170670.4899998</v>
          </cell>
        </row>
        <row r="1017">
          <cell r="B1017">
            <v>44733</v>
          </cell>
          <cell r="C1017">
            <v>0</v>
          </cell>
          <cell r="D1017">
            <v>202206211343982</v>
          </cell>
          <cell r="E1017" t="str">
            <v>ONEPAY|MC|8YJP262FWRR0|010120000617975001|Lao Thongkeo Leasing Company Limited|096120001255048001| 18:02:30</v>
          </cell>
          <cell r="F1017">
            <v>0</v>
          </cell>
          <cell r="G1017">
            <v>306000</v>
          </cell>
          <cell r="H1017">
            <v>2170476670.4899998</v>
          </cell>
        </row>
        <row r="1018">
          <cell r="B1018">
            <v>44733</v>
          </cell>
          <cell r="C1018">
            <v>0</v>
          </cell>
          <cell r="D1018">
            <v>202206212522059</v>
          </cell>
          <cell r="E1018" t="str">
            <v>ONEPAY|MC|U43UMWIJ157S|010120000617975001|Lao Thongkeo Leasing Company Limited|160120001410203001| 18:05:14</v>
          </cell>
          <cell r="F1018">
            <v>0</v>
          </cell>
          <cell r="G1018">
            <v>292000</v>
          </cell>
          <cell r="H1018">
            <v>2170768670.4899998</v>
          </cell>
        </row>
        <row r="1019">
          <cell r="B1019">
            <v>44733</v>
          </cell>
          <cell r="C1019">
            <v>0</v>
          </cell>
          <cell r="D1019">
            <v>202206211665695</v>
          </cell>
          <cell r="E1019" t="str">
            <v>ONEPAY|MC|MNQSNWFB24PA|010120000617975001|Lao Thongkeo Leasing Company Limited|160120001410203001| 18:06:22</v>
          </cell>
          <cell r="F1019">
            <v>0</v>
          </cell>
          <cell r="G1019">
            <v>99000</v>
          </cell>
          <cell r="H1019">
            <v>2170867670.4899998</v>
          </cell>
        </row>
        <row r="1020">
          <cell r="B1020">
            <v>44733</v>
          </cell>
          <cell r="C1020">
            <v>0</v>
          </cell>
          <cell r="D1020">
            <v>202206211850716</v>
          </cell>
          <cell r="E1020" t="str">
            <v>ONEPAY|MC|X9EXHPDJZ5AD|010120000617975001|Lao Thongkeo Leasing Company Limited|162120001309510001| 18:11:28</v>
          </cell>
          <cell r="F1020">
            <v>0</v>
          </cell>
          <cell r="G1020">
            <v>174000</v>
          </cell>
          <cell r="H1020">
            <v>2171041670.4899998</v>
          </cell>
        </row>
        <row r="1021">
          <cell r="B1021">
            <v>44733</v>
          </cell>
          <cell r="C1021">
            <v>0</v>
          </cell>
          <cell r="D1021">
            <v>202206211718992</v>
          </cell>
          <cell r="E1021" t="str">
            <v>TRANSFER|FT|150120001492719001|BCELONE|010120000617975001|49|18:14:03 18:14:03</v>
          </cell>
          <cell r="F1021">
            <v>0</v>
          </cell>
          <cell r="G1021">
            <v>140000</v>
          </cell>
          <cell r="H1021">
            <v>2171181670.4899998</v>
          </cell>
        </row>
        <row r="1022">
          <cell r="B1022">
            <v>44733</v>
          </cell>
          <cell r="C1022">
            <v>0</v>
          </cell>
          <cell r="D1022">
            <v>202206212197672</v>
          </cell>
          <cell r="E1022" t="str">
            <v>TRANSFER|FT|010120001346659001|BCELONE|010120000617975001|ທ້າວສຸວັນຄຳ3137|18:36:46 18:36:46</v>
          </cell>
          <cell r="F1022">
            <v>0</v>
          </cell>
          <cell r="G1022">
            <v>347000</v>
          </cell>
          <cell r="H1022">
            <v>2171528670.4899998</v>
          </cell>
        </row>
        <row r="1023">
          <cell r="B1023">
            <v>44733</v>
          </cell>
          <cell r="C1023">
            <v>0</v>
          </cell>
          <cell r="D1023">
            <v>202206211850885</v>
          </cell>
          <cell r="E1023" t="str">
            <v>TRANSFER|FT|090120001922133001|BCELONE|010120000617975001|ນາງ ວັນດີ ພົມໄຊຍະລີນຄຳ|18:45:18 18:45:18</v>
          </cell>
          <cell r="F1023">
            <v>0</v>
          </cell>
          <cell r="G1023">
            <v>140000</v>
          </cell>
          <cell r="H1023">
            <v>2171773670.4899998</v>
          </cell>
        </row>
        <row r="1024">
          <cell r="B1024">
            <v>44733</v>
          </cell>
          <cell r="C1024">
            <v>0</v>
          </cell>
          <cell r="D1024">
            <v>202206211240854</v>
          </cell>
          <cell r="E1024" t="str">
            <v>ONEPAY|MC|1PZIH1TPW201|010120000617975001|Lao Thongkeo Leasing Company Limited|096120001540291001| 18:51:20</v>
          </cell>
          <cell r="F1024">
            <v>0</v>
          </cell>
          <cell r="G1024">
            <v>140000</v>
          </cell>
          <cell r="H1024">
            <v>2171913670.4899998</v>
          </cell>
        </row>
        <row r="1025">
          <cell r="B1025">
            <v>44733</v>
          </cell>
          <cell r="C1025">
            <v>0</v>
          </cell>
          <cell r="D1025">
            <v>202206211316821</v>
          </cell>
          <cell r="E1025" t="str">
            <v>ONEPAY|MC|3BBMOZ1BXUMV|010120000617975001|Lao Thongkeo Leasing Company Limited|010120001161767001| 18:56:11</v>
          </cell>
          <cell r="F1025">
            <v>0</v>
          </cell>
          <cell r="G1025">
            <v>139000</v>
          </cell>
          <cell r="H1025">
            <v>2172052670.4899998</v>
          </cell>
        </row>
        <row r="1026">
          <cell r="B1026">
            <v>44733</v>
          </cell>
          <cell r="C1026">
            <v>0</v>
          </cell>
          <cell r="D1026">
            <v>202206212258468</v>
          </cell>
          <cell r="E1026" t="str">
            <v>TRANSFER|FT|090120001627108001|BCELONE|010120000617975001|21/6/22|18:57:00 18:57:00</v>
          </cell>
          <cell r="F1026">
            <v>0</v>
          </cell>
          <cell r="G1026">
            <v>173500</v>
          </cell>
          <cell r="H1026">
            <v>2172226170.4899998</v>
          </cell>
        </row>
        <row r="1027">
          <cell r="B1027">
            <v>44733</v>
          </cell>
          <cell r="C1027">
            <v>0</v>
          </cell>
          <cell r="D1027">
            <v>202206212506660</v>
          </cell>
          <cell r="E1027" t="str">
            <v>ONEPAY|MC|SR1DCOU7EGU3|010120000617975001|Lao Thongkeo Leasing Company Limited|040120000272591001| 18:57:38</v>
          </cell>
          <cell r="F1027">
            <v>0</v>
          </cell>
          <cell r="G1027">
            <v>105000</v>
          </cell>
          <cell r="H1027">
            <v>2172331170.4899998</v>
          </cell>
        </row>
        <row r="1028">
          <cell r="B1028">
            <v>44733</v>
          </cell>
          <cell r="C1028">
            <v>0</v>
          </cell>
          <cell r="D1028">
            <v>202206211715994</v>
          </cell>
          <cell r="E1028" t="str">
            <v>TRANSFER|FT|101120001984702001|BCELONE|010120000617975001|AAA001548-2ນ ບົວວອນງວດທີ43|19:05:24 19:05:24</v>
          </cell>
          <cell r="F1028">
            <v>0</v>
          </cell>
          <cell r="G1028">
            <v>209000</v>
          </cell>
          <cell r="H1028">
            <v>2172540170.4899998</v>
          </cell>
        </row>
        <row r="1029">
          <cell r="B1029">
            <v>44733</v>
          </cell>
          <cell r="C1029">
            <v>0</v>
          </cell>
          <cell r="D1029">
            <v>202206212134461</v>
          </cell>
          <cell r="E1029" t="str">
            <v>ONEPAY|MC|44V07A1B5MYK|010120000617975001|Lao Thongkeo Leasing Company Limited|164120001589972001| 19:06:11</v>
          </cell>
          <cell r="F1029">
            <v>0</v>
          </cell>
          <cell r="G1029">
            <v>122000</v>
          </cell>
          <cell r="H1029">
            <v>2172662170.4899998</v>
          </cell>
        </row>
        <row r="1030">
          <cell r="B1030">
            <v>44733</v>
          </cell>
          <cell r="C1030">
            <v>0</v>
          </cell>
          <cell r="D1030">
            <v>202206212024599</v>
          </cell>
          <cell r="E1030" t="str">
            <v>ONEPAY|MC|YDWJUVBMHE7O|010120000617975001|Lao Thongkeo Leasing Company Limited|090120001336152001| 19:07:11</v>
          </cell>
          <cell r="F1030">
            <v>0</v>
          </cell>
          <cell r="G1030">
            <v>174000</v>
          </cell>
          <cell r="H1030">
            <v>2172836170.4899998</v>
          </cell>
        </row>
        <row r="1031">
          <cell r="B1031">
            <v>44733</v>
          </cell>
          <cell r="C1031">
            <v>0</v>
          </cell>
          <cell r="D1031">
            <v>202206212589211</v>
          </cell>
          <cell r="E1031" t="str">
            <v>TRANSFER|FT|018120000870554001|BCELONE|010120000617975001|ທີ21|19:07:42 19:07:42</v>
          </cell>
          <cell r="F1031">
            <v>0</v>
          </cell>
          <cell r="G1031">
            <v>53000</v>
          </cell>
          <cell r="H1031">
            <v>2172889170.4899998</v>
          </cell>
        </row>
        <row r="1032">
          <cell r="B1032">
            <v>44733</v>
          </cell>
          <cell r="C1032">
            <v>0</v>
          </cell>
          <cell r="D1032">
            <v>202206211917580</v>
          </cell>
          <cell r="E1032" t="str">
            <v>TRANSFER|FT|0901210284443|BCELONE|010120000617975001|.|19:08:09 19:08:09</v>
          </cell>
          <cell r="F1032">
            <v>0</v>
          </cell>
          <cell r="G1032">
            <v>140000</v>
          </cell>
          <cell r="H1032">
            <v>2173029170.4899998</v>
          </cell>
        </row>
        <row r="1033">
          <cell r="B1033">
            <v>44733</v>
          </cell>
          <cell r="C1033">
            <v>0</v>
          </cell>
          <cell r="D1033">
            <v>202206211895739</v>
          </cell>
          <cell r="E1033" t="str">
            <v>ONEPAY|MC|4PBEG6Y06OWB|010120000617975001|Lao Thongkeo Leasing Company Limited|096120001315645001| 19:12:14</v>
          </cell>
          <cell r="F1033">
            <v>0</v>
          </cell>
          <cell r="G1033">
            <v>173500</v>
          </cell>
          <cell r="H1033">
            <v>2173202670.4899998</v>
          </cell>
        </row>
        <row r="1034">
          <cell r="B1034">
            <v>44733</v>
          </cell>
          <cell r="C1034">
            <v>0</v>
          </cell>
          <cell r="D1034">
            <v>202206212525613</v>
          </cell>
          <cell r="E1034" t="str">
            <v>ONEPAY|MC|3CUMQZ3K5G3Q|010120000617975001|Lao Thongkeo Leasing Company Limited|092120000162155001| 19:13:22</v>
          </cell>
          <cell r="F1034">
            <v>0</v>
          </cell>
          <cell r="G1034">
            <v>306000</v>
          </cell>
          <cell r="H1034">
            <v>2173508670.4899998</v>
          </cell>
        </row>
        <row r="1035">
          <cell r="B1035">
            <v>44733</v>
          </cell>
          <cell r="C1035">
            <v>0</v>
          </cell>
          <cell r="D1035">
            <v>202206211636239</v>
          </cell>
          <cell r="E1035" t="str">
            <v>ONEPAY|MC|DJFI9MGS730K|010120000617975001|Lao Thongkeo Leasing Company Limited|010120000043833001| 19:15:07</v>
          </cell>
          <cell r="F1035">
            <v>0</v>
          </cell>
          <cell r="G1035">
            <v>50000</v>
          </cell>
          <cell r="H1035">
            <v>2173558670.4899998</v>
          </cell>
        </row>
        <row r="1036">
          <cell r="B1036">
            <v>44733</v>
          </cell>
          <cell r="C1036">
            <v>0</v>
          </cell>
          <cell r="D1036">
            <v>202206212499844</v>
          </cell>
          <cell r="E1036" t="str">
            <v>ONEPAY|MC|A6ALGTJR6ZVM|010120000617975001|Lao Thongkeo Leasing Company Limited|160120000285259001| 19:20:43</v>
          </cell>
          <cell r="F1036">
            <v>0</v>
          </cell>
          <cell r="G1036">
            <v>192000</v>
          </cell>
          <cell r="H1036">
            <v>2173750670.4899998</v>
          </cell>
        </row>
        <row r="1037">
          <cell r="B1037">
            <v>44733</v>
          </cell>
          <cell r="C1037">
            <v>0</v>
          </cell>
          <cell r="D1037">
            <v>202206211963894</v>
          </cell>
          <cell r="E1037" t="str">
            <v>TRANSFER|FT|1041211160906|BCELONE|010120000617975001|AAA1386ບູນຖົມ|19:22:32 19:22:32</v>
          </cell>
          <cell r="F1037">
            <v>0</v>
          </cell>
          <cell r="G1037">
            <v>300000</v>
          </cell>
          <cell r="H1037">
            <v>2174050670.4899998</v>
          </cell>
        </row>
        <row r="1038">
          <cell r="B1038">
            <v>44733</v>
          </cell>
          <cell r="C1038">
            <v>0</v>
          </cell>
          <cell r="D1038">
            <v>20220621394927</v>
          </cell>
          <cell r="E1038" t="str">
            <v>ONEPAY|MC|AV1D94Q59V1I|010120000617975001|Lao Thongkeo Leasing Company Limited|090120000994208001| 19:22:50</v>
          </cell>
          <cell r="F1038">
            <v>0</v>
          </cell>
          <cell r="G1038">
            <v>88000</v>
          </cell>
          <cell r="H1038">
            <v>2174138670.4899998</v>
          </cell>
        </row>
        <row r="1039">
          <cell r="B1039">
            <v>44733</v>
          </cell>
          <cell r="C1039">
            <v>0</v>
          </cell>
          <cell r="D1039">
            <v>202206211440939</v>
          </cell>
          <cell r="E1039" t="str">
            <v>TRANSFER|FT|010120001170750001|BCELONE|010120000617975001|ສົດ|19:30:45 19:30:45</v>
          </cell>
          <cell r="F1039">
            <v>0</v>
          </cell>
          <cell r="G1039">
            <v>174000</v>
          </cell>
          <cell r="H1039">
            <v>2174312670.4899998</v>
          </cell>
        </row>
        <row r="1040">
          <cell r="B1040">
            <v>44733</v>
          </cell>
          <cell r="C1040">
            <v>0</v>
          </cell>
          <cell r="D1040">
            <v>202206211987596</v>
          </cell>
          <cell r="E1040" t="str">
            <v>ONEPAY|MC|XT3HZX6OHRAZ|010120000617975001|Lao Thongkeo Leasing Company Limited|010120001330493001| 19:33:25</v>
          </cell>
          <cell r="F1040">
            <v>0</v>
          </cell>
          <cell r="G1040">
            <v>100000</v>
          </cell>
          <cell r="H1040">
            <v>2174412670.4899998</v>
          </cell>
        </row>
        <row r="1041">
          <cell r="B1041">
            <v>44733</v>
          </cell>
          <cell r="C1041">
            <v>0</v>
          </cell>
          <cell r="D1041">
            <v>202206212189565</v>
          </cell>
          <cell r="E1041" t="str">
            <v>ONEPAY|MC|GMAPLBP4JEOA|010120000617975001|Lao Thongkeo Leasing Company Limited|104120001824746001| 19:34:02</v>
          </cell>
          <cell r="F1041">
            <v>0</v>
          </cell>
          <cell r="G1041">
            <v>174000</v>
          </cell>
          <cell r="H1041">
            <v>2174586670.4899998</v>
          </cell>
        </row>
        <row r="1042">
          <cell r="B1042">
            <v>44733</v>
          </cell>
          <cell r="C1042">
            <v>0</v>
          </cell>
          <cell r="D1042">
            <v>202206211685982</v>
          </cell>
          <cell r="E1042" t="str">
            <v>TRANSFER|FT|164120001258503001|BCELONE|010120000617975001|ນ ວຽງສີ|19:54:34 19:54:34</v>
          </cell>
          <cell r="F1042">
            <v>0</v>
          </cell>
          <cell r="G1042">
            <v>105000</v>
          </cell>
          <cell r="H1042">
            <v>2174691670.4899998</v>
          </cell>
        </row>
        <row r="1043">
          <cell r="B1043">
            <v>44733</v>
          </cell>
          <cell r="C1043">
            <v>0</v>
          </cell>
          <cell r="D1043">
            <v>202206211474254</v>
          </cell>
          <cell r="E1043" t="str">
            <v>ONEPAY|MC|0DIU9VN0AT8W|010120000617975001|Lao Thongkeo Leasing Company Limited|010120001283859001| 19:58:38</v>
          </cell>
          <cell r="F1043">
            <v>0</v>
          </cell>
          <cell r="G1043">
            <v>173500</v>
          </cell>
          <cell r="H1043">
            <v>2174865170.4899998</v>
          </cell>
        </row>
        <row r="1044">
          <cell r="B1044">
            <v>44733</v>
          </cell>
          <cell r="C1044">
            <v>0</v>
          </cell>
          <cell r="D1044">
            <v>202206212676062</v>
          </cell>
          <cell r="E1044" t="str">
            <v>ONEPAY|MC|FU5GE6TWHPNU|010120000617975001|Lao Thongkeo Leasing Company Limited|093120000383111001| 19:59:40</v>
          </cell>
          <cell r="F1044">
            <v>0</v>
          </cell>
          <cell r="G1044">
            <v>53000</v>
          </cell>
          <cell r="H1044">
            <v>2174918170.4899998</v>
          </cell>
        </row>
        <row r="1045">
          <cell r="B1045">
            <v>44733</v>
          </cell>
          <cell r="C1045">
            <v>0</v>
          </cell>
          <cell r="D1045">
            <v>202206212696003</v>
          </cell>
          <cell r="E1045" t="str">
            <v>ONEPAY|MC|JH3GN0IYEUMA|010120000617975001|Lao Thongkeo Leasing Company Limited|093120001956809001| 20:03:44</v>
          </cell>
          <cell r="F1045">
            <v>0</v>
          </cell>
          <cell r="G1045">
            <v>105000</v>
          </cell>
          <cell r="H1045">
            <v>2175023170.4899998</v>
          </cell>
        </row>
        <row r="1046">
          <cell r="B1046">
            <v>44733</v>
          </cell>
          <cell r="C1046">
            <v>0</v>
          </cell>
          <cell r="D1046">
            <v>202206212518792</v>
          </cell>
          <cell r="E1046" t="str">
            <v>ONEPAY|MC|HNJ5G5ZGUQMO|010120000617975001|Lao Thongkeo Leasing Company Limited|095120000192186001| 20:04:09</v>
          </cell>
          <cell r="F1046">
            <v>0</v>
          </cell>
          <cell r="G1046">
            <v>139000</v>
          </cell>
          <cell r="H1046">
            <v>2175162170.4899998</v>
          </cell>
        </row>
        <row r="1047">
          <cell r="B1047">
            <v>44733</v>
          </cell>
          <cell r="C1047">
            <v>0</v>
          </cell>
          <cell r="D1047">
            <v>202206212674081</v>
          </cell>
          <cell r="E1047" t="str">
            <v>TRANSFER|FT|090120001221987001|BCELONE|010120000617975001|ງວດ40|20:04:29 20:04:30</v>
          </cell>
          <cell r="F1047">
            <v>0</v>
          </cell>
          <cell r="G1047">
            <v>174000</v>
          </cell>
          <cell r="H1047">
            <v>2175336170.4899998</v>
          </cell>
        </row>
        <row r="1048">
          <cell r="B1048">
            <v>44733</v>
          </cell>
          <cell r="C1048">
            <v>0</v>
          </cell>
          <cell r="D1048">
            <v>202206211899907</v>
          </cell>
          <cell r="E1048" t="str">
            <v>TRANSFER|FT|016120001697640001|BCELONE|010120000617975001|pdv9|20:06:50 20:07:02</v>
          </cell>
          <cell r="F1048">
            <v>0</v>
          </cell>
          <cell r="G1048">
            <v>243000</v>
          </cell>
          <cell r="H1048">
            <v>2175579170.4899998</v>
          </cell>
        </row>
        <row r="1049">
          <cell r="B1049">
            <v>44733</v>
          </cell>
          <cell r="C1049">
            <v>0</v>
          </cell>
          <cell r="D1049">
            <v>202206212507632</v>
          </cell>
          <cell r="E1049" t="str">
            <v>ONEPAY|MC|Y7DG1B9AGGQL|010120000617975001|Lao Thongkeo Leasing Company Limited|1011206202001| 20:18:49</v>
          </cell>
          <cell r="F1049">
            <v>0</v>
          </cell>
          <cell r="G1049">
            <v>365000</v>
          </cell>
          <cell r="H1049">
            <v>2175944170.4899998</v>
          </cell>
        </row>
        <row r="1050">
          <cell r="B1050">
            <v>44733</v>
          </cell>
          <cell r="C1050">
            <v>0</v>
          </cell>
          <cell r="D1050">
            <v>202206212680142</v>
          </cell>
          <cell r="E1050" t="str">
            <v>ONEPAY|MC|BB6DLUJ2XBQU|010120000617975001|Lao Thongkeo Leasing Company Limited|160120001410203001| 20:20:07</v>
          </cell>
          <cell r="F1050">
            <v>0</v>
          </cell>
          <cell r="G1050">
            <v>139000</v>
          </cell>
          <cell r="H1050">
            <v>2176083170.4899998</v>
          </cell>
        </row>
        <row r="1051">
          <cell r="B1051">
            <v>44733</v>
          </cell>
          <cell r="C1051">
            <v>0</v>
          </cell>
          <cell r="D1051">
            <v>202206211931601</v>
          </cell>
          <cell r="E1051" t="str">
            <v>TRANSFER|FT|020120001220453001|BCELONE|010120000617975001|ພາຄິນ ຕັນຂຸນທະວົງ|20:24:42 20:24:42</v>
          </cell>
          <cell r="F1051">
            <v>0</v>
          </cell>
          <cell r="G1051">
            <v>243000</v>
          </cell>
          <cell r="H1051">
            <v>2176326170.4899998</v>
          </cell>
        </row>
        <row r="1052">
          <cell r="B1052">
            <v>44733</v>
          </cell>
          <cell r="C1052">
            <v>0</v>
          </cell>
          <cell r="D1052">
            <v>202206211906738</v>
          </cell>
          <cell r="E1052" t="str">
            <v>TRANSFER|FT|010120000026237001|BCELONE|010120000617975001|a|20:25:49 20:25:49</v>
          </cell>
          <cell r="F1052">
            <v>0</v>
          </cell>
          <cell r="G1052">
            <v>192000</v>
          </cell>
          <cell r="H1052">
            <v>2176518170.4899998</v>
          </cell>
        </row>
        <row r="1053">
          <cell r="B1053">
            <v>44733</v>
          </cell>
          <cell r="C1053">
            <v>0</v>
          </cell>
          <cell r="D1053">
            <v>202206211782983</v>
          </cell>
          <cell r="E1053" t="str">
            <v>TRANSFER|FT|161120001940433001|BCELONE|010120000617975001|ທີ21|20:26:35 20:26:35</v>
          </cell>
          <cell r="F1053">
            <v>0</v>
          </cell>
          <cell r="G1053">
            <v>210000</v>
          </cell>
          <cell r="H1053">
            <v>2176728170.4899998</v>
          </cell>
        </row>
        <row r="1054">
          <cell r="B1054">
            <v>44734</v>
          </cell>
          <cell r="C1054">
            <v>44733</v>
          </cell>
          <cell r="D1054">
            <v>202206226011</v>
          </cell>
          <cell r="E1054" t="str">
            <v>TRANSFER|FT|104120001882705001|BCELONE|010120000617975001|ນາງຄຳສະໝອນສູລີຍາມາດ|20:35:25 20:35:25</v>
          </cell>
          <cell r="F1054">
            <v>0</v>
          </cell>
          <cell r="G1054">
            <v>122000</v>
          </cell>
          <cell r="H1054">
            <v>2176850170.4899998</v>
          </cell>
        </row>
        <row r="1055">
          <cell r="B1055">
            <v>44734</v>
          </cell>
          <cell r="C1055">
            <v>44733</v>
          </cell>
          <cell r="D1055">
            <v>20220622152021</v>
          </cell>
          <cell r="E1055" t="str">
            <v>ONEPAY|MC|LJA3TL8ZBWXH|010120000617975001|Lao Thongkeo Leasing Company Limited|018120000165001001| 20:40:11</v>
          </cell>
          <cell r="F1055">
            <v>0</v>
          </cell>
          <cell r="G1055">
            <v>105000</v>
          </cell>
          <cell r="H1055">
            <v>2176955170.4899998</v>
          </cell>
        </row>
        <row r="1056">
          <cell r="B1056">
            <v>44734</v>
          </cell>
          <cell r="C1056">
            <v>44733</v>
          </cell>
          <cell r="D1056">
            <v>20220622842037</v>
          </cell>
          <cell r="E1056" t="str">
            <v>ONEPAY|MC|W2ZMHD8C70JM|010120000617975001|Lao Thongkeo Leasing Company Limited|163120001785756001| 20:53:51</v>
          </cell>
          <cell r="F1056">
            <v>0</v>
          </cell>
          <cell r="G1056">
            <v>174000</v>
          </cell>
          <cell r="H1056">
            <v>2177129170.4899998</v>
          </cell>
        </row>
        <row r="1057">
          <cell r="B1057">
            <v>44734</v>
          </cell>
          <cell r="C1057">
            <v>44733</v>
          </cell>
          <cell r="D1057">
            <v>20220622780029</v>
          </cell>
          <cell r="E1057" t="str">
            <v>ONEPAY|MC|UNI9142B9ETS|010120000617975001|Lao Thongkeo Leasing Company Limited|010120001147560001| 20:55:06</v>
          </cell>
          <cell r="F1057">
            <v>0</v>
          </cell>
          <cell r="G1057">
            <v>243000</v>
          </cell>
          <cell r="H1057">
            <v>2177372170.4899998</v>
          </cell>
        </row>
        <row r="1058">
          <cell r="B1058">
            <v>44734</v>
          </cell>
          <cell r="C1058">
            <v>44733</v>
          </cell>
          <cell r="D1058">
            <v>20220622192067</v>
          </cell>
          <cell r="E1058" t="str">
            <v>ONEPAY|MC|EK4CJY223ZMM|010120000617975001|Lao Thongkeo Leasing Company Limited|099120001489512001| 20:58:35</v>
          </cell>
          <cell r="F1058">
            <v>0</v>
          </cell>
          <cell r="G1058">
            <v>175000</v>
          </cell>
          <cell r="H1058">
            <v>2177547170.4899998</v>
          </cell>
        </row>
        <row r="1059">
          <cell r="B1059">
            <v>44734</v>
          </cell>
          <cell r="C1059">
            <v>44733</v>
          </cell>
          <cell r="D1059">
            <v>20220622556039</v>
          </cell>
          <cell r="E1059" t="str">
            <v>ONEPAY|MC|4UTLVJKNHWC8|010120000617975001|Lao Thongkeo Leasing Company Limited|101120001385115001| 21:28:01</v>
          </cell>
          <cell r="F1059">
            <v>0</v>
          </cell>
          <cell r="G1059">
            <v>365000</v>
          </cell>
          <cell r="H1059">
            <v>2177912170.4899998</v>
          </cell>
        </row>
        <row r="1060">
          <cell r="B1060">
            <v>44734</v>
          </cell>
          <cell r="C1060">
            <v>44733</v>
          </cell>
          <cell r="D1060">
            <v>20220622404191</v>
          </cell>
          <cell r="E1060" t="str">
            <v>ONEPAY|MC|CLDVH961630K|010120000617975001|Lao Thongkeo Leasing Company Limited|096120000510089001| 21:35:34</v>
          </cell>
          <cell r="F1060">
            <v>0</v>
          </cell>
          <cell r="G1060">
            <v>120000</v>
          </cell>
          <cell r="H1060">
            <v>2178032170.4899998</v>
          </cell>
        </row>
        <row r="1061">
          <cell r="B1061">
            <v>44734</v>
          </cell>
          <cell r="C1061">
            <v>44733</v>
          </cell>
          <cell r="D1061">
            <v>20220622928115</v>
          </cell>
          <cell r="E1061" t="str">
            <v>TRANSFER|FT|010120000258595001|BCELONE|010120000617975001|ນ ຂັນທອງ ຈ່າຍ|21:40:41 21:40:41</v>
          </cell>
          <cell r="F1061">
            <v>0</v>
          </cell>
          <cell r="G1061">
            <v>174000</v>
          </cell>
          <cell r="H1061">
            <v>2178206170.4899998</v>
          </cell>
        </row>
        <row r="1062">
          <cell r="B1062">
            <v>44734</v>
          </cell>
          <cell r="C1062">
            <v>44733</v>
          </cell>
          <cell r="D1062">
            <v>20220622760369</v>
          </cell>
          <cell r="E1062" t="str">
            <v>ONEPAY|MC|YVGPDQEHT0XC|010120000617975001|Lao Thongkeo Leasing Company Limited|160120001410239001| 21:46:25</v>
          </cell>
          <cell r="F1062">
            <v>0</v>
          </cell>
          <cell r="G1062">
            <v>105000</v>
          </cell>
          <cell r="H1062">
            <v>2178311170.4899998</v>
          </cell>
        </row>
        <row r="1063">
          <cell r="B1063">
            <v>44734</v>
          </cell>
          <cell r="C1063">
            <v>44733</v>
          </cell>
          <cell r="D1063">
            <v>20220622850288</v>
          </cell>
          <cell r="E1063" t="str">
            <v>ONEPAY|MC|5O9BIL8RKK2J|010120000617975001|Lao Thongkeo Leasing Company Limited|160120001410239001| 21:47:00</v>
          </cell>
          <cell r="F1063">
            <v>0</v>
          </cell>
          <cell r="G1063">
            <v>243000</v>
          </cell>
          <cell r="H1063">
            <v>2178554170.4899998</v>
          </cell>
        </row>
        <row r="1064">
          <cell r="B1064">
            <v>44734</v>
          </cell>
          <cell r="C1064">
            <v>44733</v>
          </cell>
          <cell r="D1064">
            <v>20220622488231</v>
          </cell>
          <cell r="E1064" t="str">
            <v>ONEPAY|MC|V4HCAI810HMG|010120000617975001|Lao Thongkeo Leasing Company Limited|222120001746427001| 22:23:07</v>
          </cell>
          <cell r="F1064">
            <v>0</v>
          </cell>
          <cell r="G1064">
            <v>512000</v>
          </cell>
          <cell r="H1064">
            <v>2179066170.4899998</v>
          </cell>
        </row>
        <row r="1065">
          <cell r="B1065">
            <v>44734</v>
          </cell>
          <cell r="C1065">
            <v>44733</v>
          </cell>
          <cell r="D1065">
            <v>20220622134464</v>
          </cell>
          <cell r="E1065" t="str">
            <v>ONEPAY|MC|RMYNDMQSJCQG|010120000617975001|Lao Thongkeo Leasing Company Limited|161120000043497001| 22:47:52</v>
          </cell>
          <cell r="F1065">
            <v>0</v>
          </cell>
          <cell r="G1065">
            <v>105000</v>
          </cell>
          <cell r="H1065">
            <v>2179171170.4899998</v>
          </cell>
        </row>
        <row r="1066">
          <cell r="B1066">
            <v>44734</v>
          </cell>
          <cell r="C1066">
            <v>44733</v>
          </cell>
          <cell r="D1066">
            <v>20220622736130</v>
          </cell>
          <cell r="E1066" t="str">
            <v>ONEPAY|MC|IB6M6W7603HX|010120000617975001|Lao Thongkeo Leasing Company Limited|010120000615362001| 23:11:58</v>
          </cell>
          <cell r="F1066">
            <v>0</v>
          </cell>
          <cell r="G1066">
            <v>104100</v>
          </cell>
          <cell r="H1066">
            <v>2179275270.4899998</v>
          </cell>
        </row>
        <row r="1067">
          <cell r="B1067">
            <v>44734</v>
          </cell>
          <cell r="C1067">
            <v>44733</v>
          </cell>
          <cell r="D1067">
            <v>20220622306452</v>
          </cell>
          <cell r="E1067" t="str">
            <v>TRANSFER|FT|095120001685902001|BCELONE|010120000617975001|AAA000789 ນາງບຸນເລື່ອນ|23:27:36 23:27:36</v>
          </cell>
          <cell r="F1067">
            <v>0</v>
          </cell>
          <cell r="G1067">
            <v>347000</v>
          </cell>
          <cell r="H1067">
            <v>2179622270.4899998</v>
          </cell>
        </row>
        <row r="1068">
          <cell r="B1068">
            <v>44734</v>
          </cell>
          <cell r="C1068">
            <v>0</v>
          </cell>
          <cell r="D1068">
            <v>20220622456131</v>
          </cell>
          <cell r="E1068" t="str">
            <v>ONEPAY|MC|XGK95GFFVCPH|010120000617975001|Lao Thongkeo Leasing Company Limited|018120000895392001| 00:03:02</v>
          </cell>
          <cell r="F1068">
            <v>0</v>
          </cell>
          <cell r="G1068">
            <v>174000</v>
          </cell>
          <cell r="H1068">
            <v>2179796270.4899998</v>
          </cell>
        </row>
        <row r="1069">
          <cell r="B1069">
            <v>44734</v>
          </cell>
          <cell r="C1069">
            <v>0</v>
          </cell>
          <cell r="D1069">
            <v>20220622698567</v>
          </cell>
          <cell r="E1069" t="str">
            <v>ONEPAY|MC|MU8X3IGRN9MI|010120000617975001|Lao Thongkeo Leasing Company Limited|162120001823318001| 00:59:53</v>
          </cell>
          <cell r="F1069">
            <v>0</v>
          </cell>
          <cell r="G1069">
            <v>154000</v>
          </cell>
          <cell r="H1069">
            <v>2179950270.4899998</v>
          </cell>
        </row>
        <row r="1070">
          <cell r="B1070">
            <v>44734</v>
          </cell>
          <cell r="C1070">
            <v>0</v>
          </cell>
          <cell r="D1070">
            <v>20220622844360</v>
          </cell>
          <cell r="E1070" t="str">
            <v>ONEPAY|MC|JBWT1OD972MI|010120000617975001|Lao Thongkeo Leasing Company Limited|162120001823318001| 01:00:05</v>
          </cell>
          <cell r="F1070">
            <v>0</v>
          </cell>
          <cell r="G1070">
            <v>154000</v>
          </cell>
          <cell r="H1070">
            <v>2180104270.4899998</v>
          </cell>
        </row>
        <row r="1071">
          <cell r="B1071">
            <v>44734</v>
          </cell>
          <cell r="C1071">
            <v>0</v>
          </cell>
          <cell r="D1071">
            <v>20220622498805</v>
          </cell>
          <cell r="E1071" t="str">
            <v>ONEPAY|MC|GZ9S44IRGY4N|010120000617975001|Lao Thongkeo Leasing Company Limited|040120000337211001| 07:28:04</v>
          </cell>
          <cell r="F1071">
            <v>0</v>
          </cell>
          <cell r="G1071">
            <v>52500</v>
          </cell>
          <cell r="H1071">
            <v>2180156770.4899998</v>
          </cell>
        </row>
        <row r="1072">
          <cell r="B1072">
            <v>44734</v>
          </cell>
          <cell r="C1072">
            <v>0</v>
          </cell>
          <cell r="D1072">
            <v>20220622244290</v>
          </cell>
          <cell r="E1072" t="str">
            <v>TRANSFER|FT|223120001992701001|BCELONE|010120000617975001|4ມື້|08:58:54 08:58:54</v>
          </cell>
          <cell r="F1072">
            <v>0</v>
          </cell>
          <cell r="G1072">
            <v>436000</v>
          </cell>
          <cell r="H1072">
            <v>2180592770.4899998</v>
          </cell>
        </row>
        <row r="1073">
          <cell r="B1073">
            <v>44734</v>
          </cell>
          <cell r="C1073">
            <v>0</v>
          </cell>
          <cell r="D1073">
            <v>20220622828877</v>
          </cell>
          <cell r="E1073" t="str">
            <v>TRANSFER|FT|222120001832347001|BCELONE|010120000617975001|ສົມສີ1305|10:04:08 10:04:08</v>
          </cell>
          <cell r="F1073">
            <v>0</v>
          </cell>
          <cell r="G1073">
            <v>105000</v>
          </cell>
          <cell r="H1073">
            <v>2180697770.4899998</v>
          </cell>
        </row>
        <row r="1074">
          <cell r="B1074">
            <v>44734</v>
          </cell>
          <cell r="C1074">
            <v>0</v>
          </cell>
          <cell r="D1074">
            <v>202206221366138</v>
          </cell>
          <cell r="E1074" t="str">
            <v>ONEPAY|MC|P4H7MXSS2ZVN|010120000617975001|Lao Thongkeo Leasing Company Limited|101120001688210001| 10:25:09</v>
          </cell>
          <cell r="F1074">
            <v>0</v>
          </cell>
          <cell r="G1074">
            <v>152000</v>
          </cell>
          <cell r="H1074">
            <v>2180849770.4899998</v>
          </cell>
        </row>
        <row r="1075">
          <cell r="B1075">
            <v>44734</v>
          </cell>
          <cell r="C1075">
            <v>0</v>
          </cell>
          <cell r="D1075">
            <v>202206221308358</v>
          </cell>
          <cell r="E1075" t="str">
            <v>ONEPAY|MC|3XO53X8F3J42|010120000617975001|Lao Thongkeo Leasing Company Limited|010120000893397001| 10:51:30</v>
          </cell>
          <cell r="F1075">
            <v>0</v>
          </cell>
          <cell r="G1075">
            <v>50000</v>
          </cell>
          <cell r="H1075">
            <v>2180899770.4899998</v>
          </cell>
        </row>
        <row r="1076">
          <cell r="B1076">
            <v>44734</v>
          </cell>
          <cell r="C1076">
            <v>0</v>
          </cell>
          <cell r="D1076">
            <v>20220622144714</v>
          </cell>
          <cell r="E1076" t="str">
            <v>ONEPAY|MC|JY6LKR8FD3ZL|010120000617975001|Lao Thongkeo Leasing Company Limited|164120001563703001| 11:16:01</v>
          </cell>
          <cell r="F1076">
            <v>0</v>
          </cell>
          <cell r="G1076">
            <v>51000</v>
          </cell>
          <cell r="H1076">
            <v>2180950770.4899998</v>
          </cell>
        </row>
        <row r="1077">
          <cell r="B1077">
            <v>44734</v>
          </cell>
          <cell r="C1077">
            <v>0</v>
          </cell>
          <cell r="D1077">
            <v>20220622938838</v>
          </cell>
          <cell r="E1077" t="str">
            <v>TRANSFER|FT|164120001258503001|BCELONE|010120000617975001|ນ ວຽງສີ|11:39:39 11:39:39</v>
          </cell>
          <cell r="F1077">
            <v>0</v>
          </cell>
          <cell r="G1077">
            <v>102000</v>
          </cell>
          <cell r="H1077">
            <v>2181052770.4899998</v>
          </cell>
        </row>
        <row r="1078">
          <cell r="B1078">
            <v>44734</v>
          </cell>
          <cell r="C1078">
            <v>0</v>
          </cell>
          <cell r="D1078">
            <v>202206221242991</v>
          </cell>
          <cell r="E1078" t="str">
            <v>ONEPAY|MC|I1DQR1640VTF|010120000617975001|Lao Thongkeo Leasing Company Limited|010120001116557001| 13:30:58</v>
          </cell>
          <cell r="F1078">
            <v>0</v>
          </cell>
          <cell r="G1078">
            <v>71400</v>
          </cell>
          <cell r="H1078">
            <v>2181124170.4899998</v>
          </cell>
        </row>
        <row r="1079">
          <cell r="B1079">
            <v>44734</v>
          </cell>
          <cell r="C1079">
            <v>0</v>
          </cell>
          <cell r="D1079">
            <v>202206221611405</v>
          </cell>
          <cell r="E1079" t="str">
            <v>ONEPAY|MC|675W640G913C|010120000617975001|Lao Thongkeo Leasing Company Limited|0101203491847| 13:51:51</v>
          </cell>
          <cell r="F1079">
            <v>0</v>
          </cell>
          <cell r="G1079">
            <v>100000</v>
          </cell>
          <cell r="H1079">
            <v>2181224170.4899998</v>
          </cell>
        </row>
        <row r="1080">
          <cell r="B1080">
            <v>44734</v>
          </cell>
          <cell r="C1080">
            <v>0</v>
          </cell>
          <cell r="D1080">
            <v>202206221733166</v>
          </cell>
          <cell r="E1080" t="str">
            <v>TRANSFER|FT|0921205698307|BCELONE|010120000617975001|ອ|13:57:04 13:57:04</v>
          </cell>
          <cell r="F1080">
            <v>0</v>
          </cell>
          <cell r="G1080">
            <v>102000</v>
          </cell>
          <cell r="H1080">
            <v>2181326170.4899998</v>
          </cell>
        </row>
        <row r="1081">
          <cell r="B1081">
            <v>44734</v>
          </cell>
          <cell r="C1081">
            <v>0</v>
          </cell>
          <cell r="D1081">
            <v>202206221491866</v>
          </cell>
          <cell r="E1081" t="str">
            <v>ONEPAY|MC|4BPN0EIWM4T2|010120000617975001|Lao Thongkeo Leasing Company Limited|099120001709174001| 14:08:50</v>
          </cell>
          <cell r="F1081">
            <v>0</v>
          </cell>
          <cell r="G1081">
            <v>51000</v>
          </cell>
          <cell r="H1081">
            <v>2181377170.4899998</v>
          </cell>
        </row>
        <row r="1082">
          <cell r="B1082">
            <v>44734</v>
          </cell>
          <cell r="C1082">
            <v>0</v>
          </cell>
          <cell r="D1082">
            <v>202206221897043</v>
          </cell>
          <cell r="E1082" t="str">
            <v>TRANSFER|FT|161120000989234001|BCELONE|010120000617975001|.|14:15:13 14:15:13</v>
          </cell>
          <cell r="F1082">
            <v>0</v>
          </cell>
          <cell r="G1082">
            <v>357000</v>
          </cell>
          <cell r="H1082">
            <v>2181734170.4899998</v>
          </cell>
        </row>
        <row r="1083">
          <cell r="B1083">
            <v>44734</v>
          </cell>
          <cell r="C1083">
            <v>0</v>
          </cell>
          <cell r="D1083">
            <v>202206221712442</v>
          </cell>
          <cell r="E1083" t="str">
            <v>ONEPAY|MC|CAB1P4MXWEET|010120000617975001|Lao Thongkeo Leasing Company Limited|091120002002371001| 14:15:58</v>
          </cell>
          <cell r="F1083">
            <v>0</v>
          </cell>
          <cell r="G1083">
            <v>170000</v>
          </cell>
          <cell r="H1083">
            <v>2181904170.4899998</v>
          </cell>
        </row>
        <row r="1084">
          <cell r="B1084">
            <v>44734</v>
          </cell>
          <cell r="C1084">
            <v>0</v>
          </cell>
          <cell r="D1084">
            <v>20220622858850</v>
          </cell>
          <cell r="E1084" t="str">
            <v>ONEPAY|MC|X8WT0X4AL98E|010120000617975001|Lao Thongkeo Leasing Company Limited|098120001365153001| 14:17:29</v>
          </cell>
          <cell r="F1084">
            <v>0</v>
          </cell>
          <cell r="G1084">
            <v>150000</v>
          </cell>
          <cell r="H1084">
            <v>2182054170.4899998</v>
          </cell>
        </row>
        <row r="1085">
          <cell r="B1085">
            <v>44734</v>
          </cell>
          <cell r="C1085">
            <v>0</v>
          </cell>
          <cell r="D1085">
            <v>202206221810398</v>
          </cell>
          <cell r="E1085" t="str">
            <v>ONEPAY|MC|DKEN4E5G1BCM|010120000617975001|Lao Thongkeo Leasing Company Limited|164120001469720001| 14:27:46</v>
          </cell>
          <cell r="F1085">
            <v>0</v>
          </cell>
          <cell r="G1085">
            <v>170000</v>
          </cell>
          <cell r="H1085">
            <v>2182224170.4899998</v>
          </cell>
        </row>
        <row r="1086">
          <cell r="B1086">
            <v>44734</v>
          </cell>
          <cell r="C1086">
            <v>0</v>
          </cell>
          <cell r="D1086">
            <v>2022062294692</v>
          </cell>
          <cell r="E1086" t="str">
            <v>ONEPAY|MC|8TQ91OIZFUBA|010120000617975001|Lao Thongkeo Leasing Company Limited|160120001547208001| 14:44:48</v>
          </cell>
          <cell r="F1086">
            <v>0</v>
          </cell>
          <cell r="G1086">
            <v>190000</v>
          </cell>
          <cell r="H1086">
            <v>2182414170.4899998</v>
          </cell>
        </row>
        <row r="1087">
          <cell r="B1087">
            <v>44734</v>
          </cell>
          <cell r="C1087">
            <v>0</v>
          </cell>
          <cell r="D1087">
            <v>202206221997066</v>
          </cell>
          <cell r="E1087" t="str">
            <v>ONEPAY|MC|HTHI1W6P3HK5|010120000617975001|Lao Thongkeo Leasing Company Limited|165120001926670001| 14:46:35</v>
          </cell>
          <cell r="F1087">
            <v>0</v>
          </cell>
          <cell r="G1087">
            <v>51000</v>
          </cell>
          <cell r="H1087">
            <v>2182465170.4899998</v>
          </cell>
        </row>
        <row r="1088">
          <cell r="B1088">
            <v>44734</v>
          </cell>
          <cell r="C1088">
            <v>0</v>
          </cell>
          <cell r="D1088">
            <v>20220622876715</v>
          </cell>
          <cell r="E1088" t="str">
            <v>TRANSFER|FT|092120000086021001|BCELONE|010120000617975001|AAA|14:48:34 14:48:34</v>
          </cell>
          <cell r="F1088">
            <v>0</v>
          </cell>
          <cell r="G1088">
            <v>172000</v>
          </cell>
          <cell r="H1088">
            <v>2182637170.4899998</v>
          </cell>
        </row>
        <row r="1089">
          <cell r="B1089">
            <v>44734</v>
          </cell>
          <cell r="C1089">
            <v>0</v>
          </cell>
          <cell r="D1089">
            <v>202206221629899</v>
          </cell>
          <cell r="E1089" t="str">
            <v>ONEPAY|MC|FD6LEFCFLQSS|010120000617975001|Lao Thongkeo Leasing Company Limited|160120001157549001| 15:01:40</v>
          </cell>
          <cell r="F1089">
            <v>0</v>
          </cell>
          <cell r="G1089">
            <v>170000</v>
          </cell>
          <cell r="H1089">
            <v>2182807170.4899998</v>
          </cell>
        </row>
        <row r="1090">
          <cell r="B1090">
            <v>44734</v>
          </cell>
          <cell r="C1090">
            <v>0</v>
          </cell>
          <cell r="D1090">
            <v>202206221693855</v>
          </cell>
          <cell r="E1090" t="str">
            <v>TRANSFER|FT|1011210105088|BCELONE|010120000617975001|1ມື້|15:14:43 15:14:43</v>
          </cell>
          <cell r="F1090">
            <v>0</v>
          </cell>
          <cell r="G1090">
            <v>170000</v>
          </cell>
          <cell r="H1090">
            <v>2182977170.4899998</v>
          </cell>
        </row>
        <row r="1091">
          <cell r="B1091">
            <v>44734</v>
          </cell>
          <cell r="C1091">
            <v>0</v>
          </cell>
          <cell r="D1091">
            <v>202206222047329</v>
          </cell>
          <cell r="E1091" t="str">
            <v>ONEPAY|MC|W2Z5UVF0SFCS|010120000617975001|Lao Thongkeo Leasing Company Limited|090120000417352001| 15:26:39</v>
          </cell>
          <cell r="F1091">
            <v>0</v>
          </cell>
          <cell r="G1091">
            <v>34000</v>
          </cell>
          <cell r="H1091">
            <v>2183011170.4899998</v>
          </cell>
        </row>
        <row r="1092">
          <cell r="B1092">
            <v>44734</v>
          </cell>
          <cell r="C1092">
            <v>0</v>
          </cell>
          <cell r="D1092">
            <v>202206222031228</v>
          </cell>
          <cell r="E1092" t="str">
            <v>ONEPAY|MC|VU3M9WVW87DS|010120000617975001|Lao Thongkeo Leasing Company Limited|100120001074072001| 15:34:00</v>
          </cell>
          <cell r="F1092">
            <v>0</v>
          </cell>
          <cell r="G1092">
            <v>113000</v>
          </cell>
          <cell r="H1092">
            <v>2183124170.4899998</v>
          </cell>
        </row>
        <row r="1093">
          <cell r="B1093">
            <v>44734</v>
          </cell>
          <cell r="C1093">
            <v>0</v>
          </cell>
          <cell r="D1093">
            <v>202206222108132</v>
          </cell>
          <cell r="E1093" t="str">
            <v>ONEPAY|MC|1KT2635XGUN6|010120000617975001|Lao Thongkeo Leasing Company Limited|098120000401169001| 15:37:25</v>
          </cell>
          <cell r="F1093">
            <v>0</v>
          </cell>
          <cell r="G1093">
            <v>170000</v>
          </cell>
          <cell r="H1093">
            <v>2183294170.4899998</v>
          </cell>
        </row>
        <row r="1094">
          <cell r="B1094">
            <v>44734</v>
          </cell>
          <cell r="C1094">
            <v>0</v>
          </cell>
          <cell r="D1094">
            <v>202206222057336</v>
          </cell>
          <cell r="E1094" t="str">
            <v>ONEPAY|MC|EUBPZPRU1XXD|010120000617975001|Lao Thongkeo Leasing Company Limited|096120001315645001| 15:59:04</v>
          </cell>
          <cell r="F1094">
            <v>0</v>
          </cell>
          <cell r="G1094">
            <v>170000</v>
          </cell>
          <cell r="H1094">
            <v>2183464170.4899998</v>
          </cell>
        </row>
        <row r="1095">
          <cell r="B1095">
            <v>44734</v>
          </cell>
          <cell r="C1095">
            <v>0</v>
          </cell>
          <cell r="D1095">
            <v>202206221274901</v>
          </cell>
          <cell r="E1095" t="str">
            <v>ONEPAY|MC|O4U5Y9HBXBW8|010120000617975001|Lao Thongkeo Leasing Company Limited|010120000352555001| 16:17:53</v>
          </cell>
          <cell r="F1095">
            <v>0</v>
          </cell>
          <cell r="G1095">
            <v>100000</v>
          </cell>
          <cell r="H1095">
            <v>2183564170.4899998</v>
          </cell>
        </row>
        <row r="1096">
          <cell r="B1096">
            <v>44734</v>
          </cell>
          <cell r="C1096">
            <v>0</v>
          </cell>
          <cell r="D1096">
            <v>202206221743620</v>
          </cell>
          <cell r="E1096" t="str">
            <v>TRANSFER|FT|092120000086021001|BCELONE|010120000617975001|AAA|16:24:14 16:24:14</v>
          </cell>
          <cell r="F1096">
            <v>0</v>
          </cell>
          <cell r="G1096">
            <v>105000</v>
          </cell>
          <cell r="H1096">
            <v>2183669170.4899998</v>
          </cell>
        </row>
        <row r="1097">
          <cell r="B1097">
            <v>44734</v>
          </cell>
          <cell r="C1097">
            <v>0</v>
          </cell>
          <cell r="D1097">
            <v>202206222329021</v>
          </cell>
          <cell r="E1097" t="str">
            <v>ONEPAY|MC|1ZH7LM79I9S2|010120000617975001|Lao Thongkeo Leasing Company Limited|010120001161767001| 16:31:41</v>
          </cell>
          <cell r="F1097">
            <v>0</v>
          </cell>
          <cell r="G1097">
            <v>136000</v>
          </cell>
          <cell r="H1097">
            <v>2183805170.4899998</v>
          </cell>
        </row>
        <row r="1098">
          <cell r="B1098">
            <v>44734</v>
          </cell>
          <cell r="C1098">
            <v>0</v>
          </cell>
          <cell r="D1098">
            <v>202206222261161</v>
          </cell>
          <cell r="E1098" t="str">
            <v>TRANSFER|FT|010120001346659001|BCELONE|010120000617975001|ທ້າວສຸວັນຄຳ3137|16:34:18 16:34:18</v>
          </cell>
          <cell r="F1098">
            <v>0</v>
          </cell>
          <cell r="G1098">
            <v>340000</v>
          </cell>
          <cell r="H1098">
            <v>2184145170.4899998</v>
          </cell>
        </row>
        <row r="1099">
          <cell r="B1099">
            <v>44734</v>
          </cell>
          <cell r="C1099">
            <v>0</v>
          </cell>
          <cell r="D1099">
            <v>202206221797091</v>
          </cell>
          <cell r="E1099" t="str">
            <v>ONEPAY|MC|EUTP05HPFADB|010120000617975001|Lao Thongkeo Leasing Company Limited|010120000378669001| 16:35:21</v>
          </cell>
          <cell r="F1099">
            <v>0</v>
          </cell>
          <cell r="G1099">
            <v>170000</v>
          </cell>
          <cell r="H1099">
            <v>2184315170.4899998</v>
          </cell>
        </row>
        <row r="1100">
          <cell r="B1100">
            <v>44734</v>
          </cell>
          <cell r="C1100">
            <v>0</v>
          </cell>
          <cell r="D1100">
            <v>202206222166616</v>
          </cell>
          <cell r="E1100" t="str">
            <v>TRANSFER|FT|010120001170750001|BCELONE|010120000617975001|ສົດ|16:38:00 16:38:00</v>
          </cell>
          <cell r="F1100">
            <v>0</v>
          </cell>
          <cell r="G1100">
            <v>170000</v>
          </cell>
          <cell r="H1100">
            <v>2184485170.4899998</v>
          </cell>
        </row>
        <row r="1101">
          <cell r="B1101">
            <v>44734</v>
          </cell>
          <cell r="C1101">
            <v>0</v>
          </cell>
          <cell r="D1101">
            <v>202206222013544</v>
          </cell>
          <cell r="E1101" t="str">
            <v>TRANSFER|FT|164120001398555001|BCELONE|010120000617975001|ນ ໄກ່ມະນີ|16:42:34 16:42:34</v>
          </cell>
          <cell r="F1101">
            <v>0</v>
          </cell>
          <cell r="G1101">
            <v>72000</v>
          </cell>
          <cell r="H1101">
            <v>2184557170.4899998</v>
          </cell>
        </row>
        <row r="1102">
          <cell r="B1102">
            <v>44734</v>
          </cell>
          <cell r="C1102">
            <v>0</v>
          </cell>
          <cell r="D1102">
            <v>202206221690795</v>
          </cell>
          <cell r="E1102" t="str">
            <v>TRANSFER|FT|164120001398555001|BCELONE|010120000617975001|ນ ທິບພະສອນ|16:43:01 16:43:01</v>
          </cell>
          <cell r="F1102">
            <v>0</v>
          </cell>
          <cell r="G1102">
            <v>73000</v>
          </cell>
          <cell r="H1102">
            <v>2184630170.4899998</v>
          </cell>
        </row>
        <row r="1103">
          <cell r="B1103">
            <v>44734</v>
          </cell>
          <cell r="C1103">
            <v>0</v>
          </cell>
          <cell r="D1103">
            <v>202206222201334</v>
          </cell>
          <cell r="E1103" t="str">
            <v>TRANSFER|FT|150120001492719001|BCELONE|010120000617975001|50|16:46:02 16:46:02</v>
          </cell>
          <cell r="F1103">
            <v>0</v>
          </cell>
          <cell r="G1103">
            <v>136000</v>
          </cell>
          <cell r="H1103">
            <v>2184766170.4899998</v>
          </cell>
        </row>
        <row r="1104">
          <cell r="B1104">
            <v>44734</v>
          </cell>
          <cell r="C1104">
            <v>0</v>
          </cell>
          <cell r="D1104">
            <v>202206222358056</v>
          </cell>
          <cell r="E1104" t="str">
            <v>ONEPAY|MC|WFS512GY9VF3|010120000617975001|Lao Thongkeo Leasing Company Limited|222120001942865001| 16:50:19</v>
          </cell>
          <cell r="F1104">
            <v>0</v>
          </cell>
          <cell r="G1104">
            <v>75000</v>
          </cell>
          <cell r="H1104">
            <v>2184841170.4899998</v>
          </cell>
        </row>
        <row r="1105">
          <cell r="B1105">
            <v>44734</v>
          </cell>
          <cell r="C1105">
            <v>0</v>
          </cell>
          <cell r="D1105">
            <v>202206221788863</v>
          </cell>
          <cell r="E1105" t="str">
            <v>ONEPAY|MC|GXL43UIBSAV4|010120000617975001|Lao Thongkeo Leasing Company Limited|164120001982793001| 16:57:29</v>
          </cell>
          <cell r="F1105">
            <v>0</v>
          </cell>
          <cell r="G1105">
            <v>113000</v>
          </cell>
          <cell r="H1105">
            <v>2184954170.4899998</v>
          </cell>
        </row>
        <row r="1106">
          <cell r="B1106">
            <v>44734</v>
          </cell>
          <cell r="C1106">
            <v>0</v>
          </cell>
          <cell r="D1106">
            <v>202206222395115</v>
          </cell>
          <cell r="E1106" t="str">
            <v>TRANSFER|FT|162120001760082001|BCELONE|010120000617975001|ເອື້ອຍສຸກ|17:03:10 17:03:10</v>
          </cell>
          <cell r="F1106">
            <v>0</v>
          </cell>
          <cell r="G1106">
            <v>136000</v>
          </cell>
          <cell r="H1106">
            <v>2185090170.4899998</v>
          </cell>
        </row>
        <row r="1107">
          <cell r="B1107">
            <v>44734</v>
          </cell>
          <cell r="C1107">
            <v>0</v>
          </cell>
          <cell r="D1107">
            <v>202206221943455</v>
          </cell>
          <cell r="E1107" t="str">
            <v>ONEPAY|MC|FXZ38UH9P29Z|010120000617975001|Lao Thongkeo Leasing Company Limited|010120001728122001| 17:18:17</v>
          </cell>
          <cell r="F1107">
            <v>0</v>
          </cell>
          <cell r="G1107">
            <v>220000</v>
          </cell>
          <cell r="H1107">
            <v>2185310170.4899998</v>
          </cell>
        </row>
        <row r="1108">
          <cell r="B1108">
            <v>44734</v>
          </cell>
          <cell r="C1108">
            <v>0</v>
          </cell>
          <cell r="D1108">
            <v>202206221954912</v>
          </cell>
          <cell r="E1108" t="str">
            <v>ONEPAY|MC|3QJGTJQ2HT4M|010120000617975001|Lao Thongkeo Leasing Company Limited|016120001124448001| 17:20:55</v>
          </cell>
          <cell r="F1108">
            <v>0</v>
          </cell>
          <cell r="G1108">
            <v>170000</v>
          </cell>
          <cell r="H1108">
            <v>2185480170.4899998</v>
          </cell>
        </row>
        <row r="1109">
          <cell r="B1109">
            <v>44734</v>
          </cell>
          <cell r="C1109">
            <v>0</v>
          </cell>
          <cell r="D1109">
            <v>202206222667014</v>
          </cell>
          <cell r="E1109" t="str">
            <v>ONEPAY|MC|8ZL8Y6EJ346W|010120000617975001|Lao Thongkeo Leasing Company Limited|090120001336152001| 17:29:59</v>
          </cell>
          <cell r="F1109">
            <v>0</v>
          </cell>
          <cell r="G1109">
            <v>170000</v>
          </cell>
          <cell r="H1109">
            <v>2185650170.4899998</v>
          </cell>
        </row>
        <row r="1110">
          <cell r="B1110">
            <v>44734</v>
          </cell>
          <cell r="C1110">
            <v>0</v>
          </cell>
          <cell r="D1110">
            <v>202206222134542</v>
          </cell>
          <cell r="E1110" t="str">
            <v>ONEPAY|MC|51JWACOZ51ES|010120000617975001|Lao Thongkeo Leasing Company Limited|221120001516430001| 17:38:25</v>
          </cell>
          <cell r="F1110">
            <v>0</v>
          </cell>
          <cell r="G1110">
            <v>449000</v>
          </cell>
          <cell r="H1110">
            <v>2186099170.4899998</v>
          </cell>
        </row>
        <row r="1111">
          <cell r="B1111">
            <v>44734</v>
          </cell>
          <cell r="C1111">
            <v>0</v>
          </cell>
          <cell r="D1111">
            <v>202206222380239</v>
          </cell>
          <cell r="E1111" t="str">
            <v>TRANSFER|FT|0901210284443|BCELONE|010120000617975001|.|17:39:31 17:39:31</v>
          </cell>
          <cell r="F1111">
            <v>0</v>
          </cell>
          <cell r="G1111">
            <v>136000</v>
          </cell>
          <cell r="H1111">
            <v>2186235170.4899998</v>
          </cell>
        </row>
        <row r="1112">
          <cell r="B1112">
            <v>44734</v>
          </cell>
          <cell r="C1112">
            <v>0</v>
          </cell>
          <cell r="D1112">
            <v>202206221948783</v>
          </cell>
          <cell r="E1112" t="str">
            <v>TRANSFER|FT|160120001809455001|BCELONE|010120000617975001|ໂຕມ້ອນ|17:47:25 17:47:25</v>
          </cell>
          <cell r="F1112">
            <v>0</v>
          </cell>
          <cell r="G1112">
            <v>170000</v>
          </cell>
          <cell r="H1112">
            <v>2186405170.4899998</v>
          </cell>
        </row>
        <row r="1113">
          <cell r="B1113">
            <v>44734</v>
          </cell>
          <cell r="C1113">
            <v>0</v>
          </cell>
          <cell r="D1113">
            <v>202206222680050</v>
          </cell>
          <cell r="E1113" t="str">
            <v>ONEPAY|MC|M50DYZKJHHTG|010120000617975001|Lao Thongkeo Leasing Company Limited|093120001748825001| 17:53:43</v>
          </cell>
          <cell r="F1113">
            <v>0</v>
          </cell>
          <cell r="G1113">
            <v>187000</v>
          </cell>
          <cell r="H1113">
            <v>2186592170.4899998</v>
          </cell>
        </row>
        <row r="1114">
          <cell r="B1114">
            <v>44734</v>
          </cell>
          <cell r="C1114">
            <v>0</v>
          </cell>
          <cell r="D1114">
            <v>202206222320584</v>
          </cell>
          <cell r="E1114" t="str">
            <v>ONEPAY|MC|W8VGARY8P88E|010120000617975001|Lao Thongkeo Leasing Company Limited|103120001091220001| 17:57:03</v>
          </cell>
          <cell r="F1114">
            <v>0</v>
          </cell>
          <cell r="G1114">
            <v>170000</v>
          </cell>
          <cell r="H1114">
            <v>2186762170.4899998</v>
          </cell>
        </row>
        <row r="1115">
          <cell r="B1115">
            <v>44734</v>
          </cell>
          <cell r="C1115">
            <v>0</v>
          </cell>
          <cell r="D1115">
            <v>202206222671149</v>
          </cell>
          <cell r="E1115" t="str">
            <v>TRANSFER|FT|101120001984702001|BCELONE|010120000617975001|AAA001548-2ນບົວວອນງວດທີ44|18:00:28 18:00:28</v>
          </cell>
          <cell r="F1115">
            <v>0</v>
          </cell>
          <cell r="G1115">
            <v>204000</v>
          </cell>
          <cell r="H1115">
            <v>2186966170.4899998</v>
          </cell>
        </row>
        <row r="1116">
          <cell r="B1116">
            <v>44734</v>
          </cell>
          <cell r="C1116">
            <v>0</v>
          </cell>
          <cell r="D1116">
            <v>202206222714173</v>
          </cell>
          <cell r="E1116" t="str">
            <v>TRANSFER|FT|016120001697640001|BCELONE|010120000617975001|pdv10|18:00:36 18:00:36</v>
          </cell>
          <cell r="F1116">
            <v>0</v>
          </cell>
          <cell r="G1116">
            <v>238000</v>
          </cell>
          <cell r="H1116">
            <v>2187204170.4899998</v>
          </cell>
        </row>
        <row r="1117">
          <cell r="B1117">
            <v>44734</v>
          </cell>
          <cell r="C1117">
            <v>0</v>
          </cell>
          <cell r="D1117">
            <v>202206222325326</v>
          </cell>
          <cell r="E1117" t="str">
            <v>TRANSFER|FT|010120000358327001|BCELONE|010120000617975001|AAຄ່າງວດນາງອຳມາລາຈິດຕະພົງ|18:19:11 18:19:11</v>
          </cell>
          <cell r="F1117">
            <v>0</v>
          </cell>
          <cell r="G1117">
            <v>130600</v>
          </cell>
          <cell r="H1117">
            <v>2187334770.4899998</v>
          </cell>
        </row>
        <row r="1118">
          <cell r="B1118">
            <v>44734</v>
          </cell>
          <cell r="C1118">
            <v>0</v>
          </cell>
          <cell r="D1118">
            <v>202206221958973</v>
          </cell>
          <cell r="E1118" t="str">
            <v>TRANSFER|FT|010120000358327001|BCELONE|010120000617975001|AAຄ່າງວດນາງວິໄລັກຈິດຕະພົງ|18:20:16 18:20:16</v>
          </cell>
          <cell r="F1118">
            <v>0</v>
          </cell>
          <cell r="G1118">
            <v>85000</v>
          </cell>
          <cell r="H1118">
            <v>2187419770.4899998</v>
          </cell>
        </row>
        <row r="1119">
          <cell r="B1119">
            <v>44734</v>
          </cell>
          <cell r="C1119">
            <v>0</v>
          </cell>
          <cell r="D1119">
            <v>202206222265454</v>
          </cell>
          <cell r="E1119" t="str">
            <v>TRANSFER|FT|0101205947683|BCELONE|010120000617975001|ເງີນມື້ທສີວິໄລ|18:30:06 18:30:06</v>
          </cell>
          <cell r="F1119">
            <v>0</v>
          </cell>
          <cell r="G1119">
            <v>200000</v>
          </cell>
          <cell r="H1119">
            <v>2187619770.4899998</v>
          </cell>
        </row>
        <row r="1120">
          <cell r="B1120">
            <v>44734</v>
          </cell>
          <cell r="C1120">
            <v>0</v>
          </cell>
          <cell r="D1120">
            <v>202206222699453</v>
          </cell>
          <cell r="E1120" t="str">
            <v>TRANSFER|FT|020120001220453001|BCELONE|010120000617975001|ພາຄິນ ຕັນຂຸນທະວົງ|18:33:34 18:33:34</v>
          </cell>
          <cell r="F1120">
            <v>0</v>
          </cell>
          <cell r="G1120">
            <v>238000</v>
          </cell>
          <cell r="H1120">
            <v>2187857770.4899998</v>
          </cell>
        </row>
        <row r="1121">
          <cell r="B1121">
            <v>44734</v>
          </cell>
          <cell r="C1121">
            <v>0</v>
          </cell>
          <cell r="D1121">
            <v>202206222699484</v>
          </cell>
          <cell r="E1121" t="str">
            <v>ONEPAY|MC|1116TF06EBWY|010120000617975001|Lao Thongkeo Leasing Company Limited|096120001540291001| 18:38:38</v>
          </cell>
          <cell r="F1121">
            <v>0</v>
          </cell>
          <cell r="G1121">
            <v>136000</v>
          </cell>
          <cell r="H1121">
            <v>2187993770.4899998</v>
          </cell>
        </row>
        <row r="1122">
          <cell r="B1122">
            <v>44734</v>
          </cell>
          <cell r="C1122">
            <v>0</v>
          </cell>
          <cell r="D1122">
            <v>202206222716265</v>
          </cell>
          <cell r="E1122" t="str">
            <v>TRANSFER|FT|140120000475688001|BCELONE|010120000617975001|ລາຍວັນ|18:44:34 18:44:34</v>
          </cell>
          <cell r="F1122">
            <v>0</v>
          </cell>
          <cell r="G1122">
            <v>100000</v>
          </cell>
          <cell r="H1122">
            <v>2188093770.4899998</v>
          </cell>
        </row>
        <row r="1123">
          <cell r="B1123">
            <v>44734</v>
          </cell>
          <cell r="C1123">
            <v>0</v>
          </cell>
          <cell r="D1123">
            <v>202206221978668</v>
          </cell>
          <cell r="E1123" t="str">
            <v>TRANSFER|FT|091120001996163001|BCELONE|010120000617975001|ຊ|19:00:19 19:00:19</v>
          </cell>
          <cell r="F1123">
            <v>0</v>
          </cell>
          <cell r="G1123">
            <v>35000</v>
          </cell>
          <cell r="H1123">
            <v>2188128770.4899998</v>
          </cell>
        </row>
        <row r="1124">
          <cell r="B1124">
            <v>44734</v>
          </cell>
          <cell r="C1124">
            <v>0</v>
          </cell>
          <cell r="D1124">
            <v>202206221950426</v>
          </cell>
          <cell r="E1124" t="str">
            <v>ONEPAY|MC|Y8GK4ACR8ZO4|010120000617975001|Lao Thongkeo Leasing Company Limited|095120000989662001| 19:05:28</v>
          </cell>
          <cell r="F1124">
            <v>0</v>
          </cell>
          <cell r="G1124">
            <v>255000</v>
          </cell>
          <cell r="H1124">
            <v>2188383770.4899998</v>
          </cell>
        </row>
        <row r="1125">
          <cell r="B1125">
            <v>44734</v>
          </cell>
          <cell r="C1125">
            <v>0</v>
          </cell>
          <cell r="D1125">
            <v>202206222773464</v>
          </cell>
          <cell r="E1125" t="str">
            <v>ONEPAY|MC|K8R9FCR975GV|010120000617975001|Lao Thongkeo Leasing Company Limited|010120000610885001| 19:08:34</v>
          </cell>
          <cell r="F1125">
            <v>0</v>
          </cell>
          <cell r="G1125">
            <v>374000</v>
          </cell>
          <cell r="H1125">
            <v>2188757770.4899998</v>
          </cell>
        </row>
        <row r="1126">
          <cell r="B1126">
            <v>44734</v>
          </cell>
          <cell r="C1126">
            <v>0</v>
          </cell>
          <cell r="D1126">
            <v>202206222853096</v>
          </cell>
          <cell r="E1126" t="str">
            <v>TRANSFER|FT|1651204166596|BCELONE|010120000617975001|.|19:11:32 19:11:32</v>
          </cell>
          <cell r="F1126">
            <v>0</v>
          </cell>
          <cell r="G1126">
            <v>170000</v>
          </cell>
          <cell r="H1126">
            <v>2188927770.4899998</v>
          </cell>
        </row>
        <row r="1127">
          <cell r="B1127">
            <v>44734</v>
          </cell>
          <cell r="C1127">
            <v>0</v>
          </cell>
          <cell r="D1127">
            <v>202206222698897</v>
          </cell>
          <cell r="E1127" t="str">
            <v>ONEPAY|MC|I4E41KYQO7YM|010120000617975001|Lao Thongkeo Leasing Company Limited|160120001410203001| 19:21:13</v>
          </cell>
          <cell r="F1127">
            <v>0</v>
          </cell>
          <cell r="G1127">
            <v>136000</v>
          </cell>
          <cell r="H1127">
            <v>2189063770.4899998</v>
          </cell>
        </row>
        <row r="1128">
          <cell r="B1128">
            <v>44734</v>
          </cell>
          <cell r="C1128">
            <v>0</v>
          </cell>
          <cell r="D1128">
            <v>202206222841391</v>
          </cell>
          <cell r="E1128" t="str">
            <v>ONEPAY|MC|LSVMYOKQYFN7|010120000617975001|Lao Thongkeo Leasing Company Limited|160120000463995001| 19:21:17</v>
          </cell>
          <cell r="F1128">
            <v>0</v>
          </cell>
          <cell r="G1128">
            <v>170000</v>
          </cell>
          <cell r="H1128">
            <v>2189233770.4899998</v>
          </cell>
        </row>
        <row r="1129">
          <cell r="B1129">
            <v>44734</v>
          </cell>
          <cell r="C1129">
            <v>0</v>
          </cell>
          <cell r="D1129">
            <v>202206222802401</v>
          </cell>
          <cell r="E1129" t="str">
            <v>ONEPAY|MC|3WYHPZLCMHXW|010120000617975001|Lao Thongkeo Leasing Company Limited|099120001489512001| 19:36:25</v>
          </cell>
          <cell r="F1129">
            <v>0</v>
          </cell>
          <cell r="G1129">
            <v>170000</v>
          </cell>
          <cell r="H1129">
            <v>2189403770.4899998</v>
          </cell>
        </row>
        <row r="1130">
          <cell r="B1130">
            <v>44734</v>
          </cell>
          <cell r="C1130">
            <v>0</v>
          </cell>
          <cell r="D1130">
            <v>202206222687385</v>
          </cell>
          <cell r="E1130" t="str">
            <v>ONEPAY|MC|WRHFEX4AM202|010120000617975001|Lao Thongkeo Leasing Company Limited|160120001410239001| 19:42:08</v>
          </cell>
          <cell r="F1130">
            <v>0</v>
          </cell>
          <cell r="G1130">
            <v>102000</v>
          </cell>
          <cell r="H1130">
            <v>2189505770.4899998</v>
          </cell>
        </row>
        <row r="1131">
          <cell r="B1131">
            <v>44734</v>
          </cell>
          <cell r="C1131">
            <v>0</v>
          </cell>
          <cell r="D1131">
            <v>202206222844255</v>
          </cell>
          <cell r="E1131" t="str">
            <v>ONEPAY|MC|JFLPHSVLCE2M|010120000617975001|Lao Thongkeo Leasing Company Limited|160120001410239001| 19:43:14</v>
          </cell>
          <cell r="F1131">
            <v>0</v>
          </cell>
          <cell r="G1131">
            <v>238000</v>
          </cell>
          <cell r="H1131">
            <v>2189743770.4899998</v>
          </cell>
        </row>
        <row r="1132">
          <cell r="B1132">
            <v>44734</v>
          </cell>
          <cell r="C1132">
            <v>0</v>
          </cell>
          <cell r="D1132">
            <v>202206222696383</v>
          </cell>
          <cell r="E1132" t="str">
            <v>ONEPAY|MC|U1ZIS7KALI5F|010120000617975001|Lao Thongkeo Leasing Company Limited|0971205241771| 19:43:37</v>
          </cell>
          <cell r="F1132">
            <v>0</v>
          </cell>
          <cell r="G1132">
            <v>286000</v>
          </cell>
          <cell r="H1132">
            <v>2190029770.4899998</v>
          </cell>
        </row>
        <row r="1133">
          <cell r="B1133">
            <v>44734</v>
          </cell>
          <cell r="C1133">
            <v>0</v>
          </cell>
          <cell r="D1133">
            <v>202206222869104</v>
          </cell>
          <cell r="E1133" t="str">
            <v>ONEPAY|MC|NTEKYYN1K11C|010120000617975001|Lao Thongkeo Leasing Company Limited|160120001410239001| 19:43:59</v>
          </cell>
          <cell r="F1133">
            <v>0</v>
          </cell>
          <cell r="G1133">
            <v>238000</v>
          </cell>
          <cell r="H1133">
            <v>2190267770.4899998</v>
          </cell>
        </row>
        <row r="1134">
          <cell r="B1134">
            <v>44734</v>
          </cell>
          <cell r="C1134">
            <v>0</v>
          </cell>
          <cell r="D1134">
            <v>202206222867340</v>
          </cell>
          <cell r="E1134" t="str">
            <v>TRANSFER|FT|013120001421327001|BCELONE|010120000617975001|20|19:46:51 19:46:51</v>
          </cell>
          <cell r="F1134">
            <v>0</v>
          </cell>
          <cell r="G1134">
            <v>187000</v>
          </cell>
          <cell r="H1134">
            <v>2190454770.4899998</v>
          </cell>
        </row>
        <row r="1135">
          <cell r="B1135">
            <v>44734</v>
          </cell>
          <cell r="C1135">
            <v>0</v>
          </cell>
          <cell r="D1135">
            <v>202206222944144</v>
          </cell>
          <cell r="E1135" t="str">
            <v>ONEPAY|MC|YTZWVV65G93P|010120000617975001|Lao Thongkeo Leasing Company Limited|013120001351602001| 19:52:51</v>
          </cell>
          <cell r="F1135">
            <v>0</v>
          </cell>
          <cell r="G1135">
            <v>51000</v>
          </cell>
          <cell r="H1135">
            <v>2190505770.4899998</v>
          </cell>
        </row>
        <row r="1136">
          <cell r="B1136">
            <v>44734</v>
          </cell>
          <cell r="C1136">
            <v>0</v>
          </cell>
          <cell r="D1136">
            <v>202206222998009</v>
          </cell>
          <cell r="E1136" t="str">
            <v>TRANSFER|FT|095120000611115001|BCELONE|010120000617975001|ລາວ|19:58:23 19:58:23</v>
          </cell>
          <cell r="F1136">
            <v>0</v>
          </cell>
          <cell r="G1136">
            <v>544000</v>
          </cell>
          <cell r="H1136">
            <v>2191049770.4899998</v>
          </cell>
        </row>
        <row r="1137">
          <cell r="B1137">
            <v>44734</v>
          </cell>
          <cell r="C1137">
            <v>0</v>
          </cell>
          <cell r="D1137">
            <v>202206222893720</v>
          </cell>
          <cell r="E1137" t="str">
            <v>ONEPAY|MC|ID867VS55KDI|010120000617975001|Lao Thongkeo Leasing Company Limited|092120001852506001| 20:00:57</v>
          </cell>
          <cell r="F1137">
            <v>0</v>
          </cell>
          <cell r="G1137">
            <v>102000</v>
          </cell>
          <cell r="H1137">
            <v>2191151770.4899998</v>
          </cell>
        </row>
        <row r="1138">
          <cell r="B1138">
            <v>44734</v>
          </cell>
          <cell r="C1138">
            <v>0</v>
          </cell>
          <cell r="D1138">
            <v>202206222950195</v>
          </cell>
          <cell r="E1138" t="str">
            <v>ONEPAY|MC|BKAO5X4ZOKTR|010120000617975001|Lao Thongkeo Leasing Company Limited|160120000902085001| 20:00:58</v>
          </cell>
          <cell r="F1138">
            <v>0</v>
          </cell>
          <cell r="G1138">
            <v>150000</v>
          </cell>
          <cell r="H1138">
            <v>2191301770.4899998</v>
          </cell>
        </row>
        <row r="1139">
          <cell r="B1139">
            <v>44734</v>
          </cell>
          <cell r="C1139">
            <v>0</v>
          </cell>
          <cell r="D1139">
            <v>202206222046836</v>
          </cell>
          <cell r="E1139" t="str">
            <v>ONEPAY|MC|SRE85HEGAPB4|010120000617975001|Lao Thongkeo Leasing Company Limited|090120001073545001| 20:09:08</v>
          </cell>
          <cell r="F1139">
            <v>0</v>
          </cell>
          <cell r="G1139">
            <v>187000</v>
          </cell>
          <cell r="H1139">
            <v>2191488770.4899998</v>
          </cell>
        </row>
        <row r="1140">
          <cell r="B1140">
            <v>44734</v>
          </cell>
          <cell r="C1140">
            <v>0</v>
          </cell>
          <cell r="D1140">
            <v>202206222234859</v>
          </cell>
          <cell r="E1140" t="str">
            <v>ONEPAY|MC|VNEKPYHFWHC7|010120000617975001|Lao Thongkeo Leasing Company Limited|163120001785756001| 20:14:32</v>
          </cell>
          <cell r="F1140">
            <v>0</v>
          </cell>
          <cell r="G1140">
            <v>170000</v>
          </cell>
          <cell r="H1140">
            <v>2191658770.4899998</v>
          </cell>
        </row>
        <row r="1141">
          <cell r="B1141">
            <v>44734</v>
          </cell>
          <cell r="C1141">
            <v>0</v>
          </cell>
          <cell r="D1141">
            <v>202206222975052</v>
          </cell>
          <cell r="E1141" t="str">
            <v>ONEPAY|MC|V1A7Y6JVN4N9|010120000617975001|Lao Thongkeo Leasing Company Limited|097120001779835001| 20:14:55</v>
          </cell>
          <cell r="F1141">
            <v>0</v>
          </cell>
          <cell r="G1141">
            <v>136000</v>
          </cell>
          <cell r="H1141">
            <v>2191794770.4899998</v>
          </cell>
        </row>
        <row r="1142">
          <cell r="B1142">
            <v>44734</v>
          </cell>
          <cell r="C1142">
            <v>0</v>
          </cell>
          <cell r="D1142">
            <v>202206222233363</v>
          </cell>
          <cell r="E1142" t="str">
            <v>TRANSFER|FT|090120001221987001|BCELONE|010120000617975001|ງວດ41|20:21:42 20:21:42</v>
          </cell>
          <cell r="F1142">
            <v>0</v>
          </cell>
          <cell r="G1142">
            <v>170000</v>
          </cell>
          <cell r="H1142">
            <v>2191964770.4899998</v>
          </cell>
        </row>
        <row r="1143">
          <cell r="B1143">
            <v>44734</v>
          </cell>
          <cell r="C1143">
            <v>0</v>
          </cell>
          <cell r="D1143">
            <v>202206222668468</v>
          </cell>
          <cell r="E1143" t="str">
            <v>TRANSFER|FT|104120001882705001|BCELONE|010120000617975001|ນາງຄຳສະໝອນສູລີຍາມາດ|20:25:12 20:25:13</v>
          </cell>
          <cell r="F1143">
            <v>0</v>
          </cell>
          <cell r="G1143">
            <v>120000</v>
          </cell>
          <cell r="H1143">
            <v>2192084770.4899998</v>
          </cell>
        </row>
        <row r="1144">
          <cell r="B1144">
            <v>44734</v>
          </cell>
          <cell r="C1144">
            <v>0</v>
          </cell>
          <cell r="D1144">
            <v>202206222284925</v>
          </cell>
          <cell r="E1144" t="str">
            <v>ONEPAY|MC|3197TEA7SFWN|010120000617975001|Lao Thongkeo Leasing Company Limited|090120001421037001| 20:29:03</v>
          </cell>
          <cell r="F1144">
            <v>0</v>
          </cell>
          <cell r="G1144">
            <v>445000</v>
          </cell>
          <cell r="H1144">
            <v>2192529770.4899998</v>
          </cell>
        </row>
        <row r="1145">
          <cell r="B1145">
            <v>44734</v>
          </cell>
          <cell r="C1145">
            <v>0</v>
          </cell>
          <cell r="D1145">
            <v>202206222960269</v>
          </cell>
          <cell r="E1145" t="str">
            <v>ONEPAY|MC|987IAV7QY9EH|010120000617975001|Lao Thongkeo Leasing Company Limited|101120001385115001| 20:29:41</v>
          </cell>
          <cell r="F1145">
            <v>0</v>
          </cell>
          <cell r="G1145">
            <v>170000</v>
          </cell>
          <cell r="H1145">
            <v>2192699770.4899998</v>
          </cell>
        </row>
        <row r="1146">
          <cell r="B1146">
            <v>44735</v>
          </cell>
          <cell r="C1146">
            <v>44734</v>
          </cell>
          <cell r="D1146">
            <v>20220623572008</v>
          </cell>
          <cell r="E1146" t="str">
            <v>ONEPAY|MC|26A3MBUX6DXW|010120000617975001|Lao Thongkeo Leasing Company Limited|2221203530862| 20:33:03</v>
          </cell>
          <cell r="F1146">
            <v>0</v>
          </cell>
          <cell r="G1146">
            <v>205000</v>
          </cell>
          <cell r="H1146">
            <v>2192904770.4899998</v>
          </cell>
        </row>
        <row r="1147">
          <cell r="B1147">
            <v>44735</v>
          </cell>
          <cell r="C1147">
            <v>44734</v>
          </cell>
          <cell r="D1147">
            <v>20220623636011</v>
          </cell>
          <cell r="E1147" t="str">
            <v>ONEPAY|MC|S8WK1AFP1PCZ|010120000617975001|Lao Thongkeo Leasing Company Limited|092120000162155001| 20:34:17</v>
          </cell>
          <cell r="F1147">
            <v>0</v>
          </cell>
          <cell r="G1147">
            <v>300000</v>
          </cell>
          <cell r="H1147">
            <v>2193204770.4899998</v>
          </cell>
        </row>
        <row r="1148">
          <cell r="B1148">
            <v>44735</v>
          </cell>
          <cell r="C1148">
            <v>44734</v>
          </cell>
          <cell r="D1148">
            <v>20220623794019</v>
          </cell>
          <cell r="E1148" t="str">
            <v>TRANSFER|FT|098120001905973001|BCELONE|010120000617975001|ຄ່າເຄືອ່ງ|20:39:24 20:39:24</v>
          </cell>
          <cell r="F1148">
            <v>0</v>
          </cell>
          <cell r="G1148">
            <v>16000</v>
          </cell>
          <cell r="H1148">
            <v>2193220770.4899998</v>
          </cell>
        </row>
        <row r="1149">
          <cell r="B1149">
            <v>44735</v>
          </cell>
          <cell r="C1149">
            <v>44734</v>
          </cell>
          <cell r="D1149">
            <v>20220623316035</v>
          </cell>
          <cell r="E1149" t="str">
            <v>ONEPAY|MC|PHC3BYLZBLBG|010120000617975001|Lao Thongkeo Leasing Company Limited|163120001567847001| 20:41:36</v>
          </cell>
          <cell r="F1149">
            <v>0</v>
          </cell>
          <cell r="G1149">
            <v>140000</v>
          </cell>
          <cell r="H1149">
            <v>2193360770.4899998</v>
          </cell>
        </row>
        <row r="1150">
          <cell r="B1150">
            <v>44735</v>
          </cell>
          <cell r="C1150">
            <v>44734</v>
          </cell>
          <cell r="D1150">
            <v>20220623586037</v>
          </cell>
          <cell r="E1150" t="str">
            <v>ONEPAY|MC|51F3LRHXOGNU|010120000617975001|Lao Thongkeo Leasing Company Limited|010120000327298001| 20:59:24</v>
          </cell>
          <cell r="F1150">
            <v>0</v>
          </cell>
          <cell r="G1150">
            <v>162000</v>
          </cell>
          <cell r="H1150">
            <v>2193522770.4899998</v>
          </cell>
        </row>
        <row r="1151">
          <cell r="B1151">
            <v>44735</v>
          </cell>
          <cell r="C1151">
            <v>44734</v>
          </cell>
          <cell r="D1151">
            <v>20220623112067</v>
          </cell>
          <cell r="E1151" t="str">
            <v>TRANSFER|FT|010120000455632001|BCELONE|010120000617975001|ຄ່າງວດ|21:02:30 21:02:31</v>
          </cell>
          <cell r="F1151">
            <v>0</v>
          </cell>
          <cell r="G1151">
            <v>170000</v>
          </cell>
          <cell r="H1151">
            <v>2193692770.4899998</v>
          </cell>
        </row>
        <row r="1152">
          <cell r="B1152">
            <v>44735</v>
          </cell>
          <cell r="C1152">
            <v>44734</v>
          </cell>
          <cell r="D1152">
            <v>20220623364233</v>
          </cell>
          <cell r="E1152" t="str">
            <v>ONEPAY|MC|YZ9DEN0V8U06|010120000617975001|Lao Thongkeo Leasing Company Limited|100120001799346001| 21:12:35</v>
          </cell>
          <cell r="F1152">
            <v>0</v>
          </cell>
          <cell r="G1152">
            <v>306000</v>
          </cell>
          <cell r="H1152">
            <v>2193998770.4899998</v>
          </cell>
        </row>
        <row r="1153">
          <cell r="B1153">
            <v>44735</v>
          </cell>
          <cell r="C1153">
            <v>44734</v>
          </cell>
          <cell r="D1153">
            <v>20220623942070</v>
          </cell>
          <cell r="E1153" t="str">
            <v>ONEPAY|MC|TJ7JGGROLUZL|010120000617975001|Lao Thongkeo Leasing Company Limited|095120000192186001| 21:12:56</v>
          </cell>
          <cell r="F1153">
            <v>0</v>
          </cell>
          <cell r="G1153">
            <v>136000</v>
          </cell>
          <cell r="H1153">
            <v>2194134770.4899998</v>
          </cell>
        </row>
        <row r="1154">
          <cell r="B1154">
            <v>44735</v>
          </cell>
          <cell r="C1154">
            <v>44734</v>
          </cell>
          <cell r="D1154">
            <v>20220623430117</v>
          </cell>
          <cell r="E1154" t="str">
            <v>TRANSFER|FT|090120000962546001|BCELONE|010120000617975001|38|21:18:19 21:18:19</v>
          </cell>
          <cell r="F1154">
            <v>0</v>
          </cell>
          <cell r="G1154">
            <v>102000</v>
          </cell>
          <cell r="H1154">
            <v>2194236770.4899998</v>
          </cell>
        </row>
        <row r="1155">
          <cell r="B1155">
            <v>44735</v>
          </cell>
          <cell r="C1155">
            <v>44734</v>
          </cell>
          <cell r="D1155">
            <v>20220623264235</v>
          </cell>
          <cell r="E1155" t="str">
            <v>ONEPAY|MC|MZ9G25JKT5LZ|010120000617975001|Lao Thongkeo Leasing Company Limited|096120000510089001| 21:23:58</v>
          </cell>
          <cell r="F1155">
            <v>0</v>
          </cell>
          <cell r="G1155">
            <v>80000</v>
          </cell>
          <cell r="H1155">
            <v>2194316770.4899998</v>
          </cell>
        </row>
        <row r="1156">
          <cell r="B1156">
            <v>44735</v>
          </cell>
          <cell r="C1156">
            <v>44734</v>
          </cell>
          <cell r="D1156">
            <v>20220623256184</v>
          </cell>
          <cell r="E1156" t="str">
            <v>ONEPAY|MC|9T0S2VLVLHIQ|010120000617975001|Lao Thongkeo Leasing Company Limited|010120001147560001| 21:40:46</v>
          </cell>
          <cell r="F1156">
            <v>0</v>
          </cell>
          <cell r="G1156">
            <v>238000</v>
          </cell>
          <cell r="H1156">
            <v>2194554770.4899998</v>
          </cell>
        </row>
        <row r="1157">
          <cell r="B1157">
            <v>44735</v>
          </cell>
          <cell r="C1157">
            <v>44734</v>
          </cell>
          <cell r="D1157">
            <v>20220623408095</v>
          </cell>
          <cell r="E1157" t="str">
            <v>ONEPAY|MC|YTPXMHKAI2RT|010120000617975001|Lao Thongkeo Leasing Company Limited|093120001956809001| 21:44:05</v>
          </cell>
          <cell r="F1157">
            <v>0</v>
          </cell>
          <cell r="G1157">
            <v>102000</v>
          </cell>
          <cell r="H1157">
            <v>2194656770.4899998</v>
          </cell>
        </row>
        <row r="1158">
          <cell r="B1158">
            <v>44735</v>
          </cell>
          <cell r="C1158">
            <v>44734</v>
          </cell>
          <cell r="D1158">
            <v>2022062396339</v>
          </cell>
          <cell r="E1158" t="str">
            <v>ONEPAY|MC|DI2D3G7GL6SG|010120000617975001|Lao Thongkeo Leasing Company Limited|010120000615362001| 21:56:35</v>
          </cell>
          <cell r="F1158">
            <v>0</v>
          </cell>
          <cell r="G1158">
            <v>102000</v>
          </cell>
          <cell r="H1158">
            <v>2194758770.4899998</v>
          </cell>
        </row>
        <row r="1159">
          <cell r="B1159">
            <v>44735</v>
          </cell>
          <cell r="C1159">
            <v>44734</v>
          </cell>
          <cell r="D1159">
            <v>2022062318276</v>
          </cell>
          <cell r="E1159" t="str">
            <v>ONEPAY|MC|D8HRFG4XJ1SM|010120000617975001|Lao Thongkeo Leasing Company Limited|018120000895392001| 22:00:23</v>
          </cell>
          <cell r="F1159">
            <v>0</v>
          </cell>
          <cell r="G1159">
            <v>170000</v>
          </cell>
          <cell r="H1159">
            <v>2194928770.4899998</v>
          </cell>
        </row>
        <row r="1160">
          <cell r="B1160">
            <v>44735</v>
          </cell>
          <cell r="C1160">
            <v>44734</v>
          </cell>
          <cell r="D1160">
            <v>20220623194285</v>
          </cell>
          <cell r="E1160" t="str">
            <v>TRANSFER|FT|010120000258595001|BCELONE|010120000617975001|ນ ຂັນທອງ ຈ່າຍ|22:31:38 22:31:38</v>
          </cell>
          <cell r="F1160">
            <v>0</v>
          </cell>
          <cell r="G1160">
            <v>170000</v>
          </cell>
          <cell r="H1160">
            <v>2195098770.4899998</v>
          </cell>
        </row>
        <row r="1161">
          <cell r="B1161">
            <v>44735</v>
          </cell>
          <cell r="C1161">
            <v>0</v>
          </cell>
          <cell r="D1161">
            <v>20220623720687</v>
          </cell>
          <cell r="E1161" t="str">
            <v>ONEPAY|MC|YE4IL84VRXM4|010120000617975001|Lao Thongkeo Leasing Company Limited|010120000327298001| 08:58:13</v>
          </cell>
          <cell r="F1161">
            <v>0</v>
          </cell>
          <cell r="G1161">
            <v>226000</v>
          </cell>
          <cell r="H1161">
            <v>2195324770.4899998</v>
          </cell>
        </row>
        <row r="1162">
          <cell r="B1162">
            <v>44735</v>
          </cell>
          <cell r="C1162">
            <v>0</v>
          </cell>
          <cell r="D1162">
            <v>20220623568246</v>
          </cell>
          <cell r="E1162" t="str">
            <v>TRANSFER|FT|090120001224993001|BCELONE|010120000617975001|thongphat|09:35:10 09:35:10</v>
          </cell>
          <cell r="F1162">
            <v>0</v>
          </cell>
          <cell r="G1162">
            <v>100000</v>
          </cell>
          <cell r="H1162">
            <v>2195424770.4899998</v>
          </cell>
        </row>
        <row r="1163">
          <cell r="B1163">
            <v>44735</v>
          </cell>
          <cell r="C1163">
            <v>0</v>
          </cell>
          <cell r="D1163">
            <v>202206231221717</v>
          </cell>
          <cell r="E1163" t="str">
            <v>TRANSFER|FT|010120000078583001|BCELONE|010120000617975001|aaa|10:01:07 10:01:07</v>
          </cell>
          <cell r="F1163">
            <v>0</v>
          </cell>
          <cell r="G1163">
            <v>170000</v>
          </cell>
          <cell r="H1163">
            <v>2195594770.4899998</v>
          </cell>
        </row>
        <row r="1164">
          <cell r="B1164">
            <v>44735</v>
          </cell>
          <cell r="C1164">
            <v>0</v>
          </cell>
          <cell r="D1164">
            <v>20220623168397</v>
          </cell>
          <cell r="E1164" t="str">
            <v>ONEPAY|MC|BDCEALFTI7P0|010120000617975001|Lao Thongkeo Leasing Company Limited|091120000586401001| 10:10:15</v>
          </cell>
          <cell r="F1164">
            <v>0</v>
          </cell>
          <cell r="G1164">
            <v>115000</v>
          </cell>
          <cell r="H1164">
            <v>2195709770.4899998</v>
          </cell>
        </row>
        <row r="1165">
          <cell r="B1165">
            <v>44735</v>
          </cell>
          <cell r="C1165">
            <v>0</v>
          </cell>
          <cell r="D1165">
            <v>20220623124813</v>
          </cell>
          <cell r="E1165" t="str">
            <v>ONEPAY|MC|3J1JIPZ5353U|010120000617975001|Lao Thongkeo Leasing Company Limited|010120000434766002| 10:32:19</v>
          </cell>
          <cell r="F1165">
            <v>0</v>
          </cell>
          <cell r="G1165">
            <v>102000</v>
          </cell>
          <cell r="H1165">
            <v>2195811770.4899998</v>
          </cell>
        </row>
        <row r="1166">
          <cell r="B1166">
            <v>44735</v>
          </cell>
          <cell r="C1166">
            <v>0</v>
          </cell>
          <cell r="D1166">
            <v>202206231425356</v>
          </cell>
          <cell r="E1166" t="str">
            <v>ONEPAY|MC|PCAQ9READO0R|010120000617975001|Lao Thongkeo Leasing Company Limited|090120001627943001| 11:48:45</v>
          </cell>
          <cell r="F1166">
            <v>0</v>
          </cell>
          <cell r="G1166">
            <v>333000</v>
          </cell>
          <cell r="H1166">
            <v>2196144770.4899998</v>
          </cell>
        </row>
        <row r="1167">
          <cell r="B1167">
            <v>44735</v>
          </cell>
          <cell r="C1167">
            <v>0</v>
          </cell>
          <cell r="D1167">
            <v>202206231733044</v>
          </cell>
          <cell r="E1167" t="str">
            <v>ONEPAY|MC|LH5IH9KLBWX0|010120000617975001|Lao Thongkeo Leasing Company Limited|0921203645044| 13:19:03</v>
          </cell>
          <cell r="F1167">
            <v>0</v>
          </cell>
          <cell r="G1167">
            <v>120000</v>
          </cell>
          <cell r="H1167">
            <v>2196264770.4899998</v>
          </cell>
        </row>
        <row r="1168">
          <cell r="B1168">
            <v>44735</v>
          </cell>
          <cell r="C1168">
            <v>0</v>
          </cell>
          <cell r="D1168">
            <v>202206231681611</v>
          </cell>
          <cell r="E1168" t="str">
            <v>TRANSFER|FT|160120000917639001|BCELONE|010120000617975001|2ມື້|14:08:51 14:08:51</v>
          </cell>
          <cell r="F1168">
            <v>0</v>
          </cell>
          <cell r="G1168">
            <v>100800</v>
          </cell>
          <cell r="H1168">
            <v>2196624570.4899998</v>
          </cell>
        </row>
        <row r="1169">
          <cell r="B1169">
            <v>44735</v>
          </cell>
          <cell r="C1169">
            <v>0</v>
          </cell>
          <cell r="D1169">
            <v>202206231681670</v>
          </cell>
          <cell r="E1169" t="str">
            <v>ONEPAY|MC|2GCI1LMRVFA7|010120000617975001|Lao Thongkeo Leasing Company Limited|016120001124448001| 14:12:46</v>
          </cell>
          <cell r="F1169">
            <v>0</v>
          </cell>
          <cell r="G1169">
            <v>168000</v>
          </cell>
          <cell r="H1169">
            <v>2196792570.4899998</v>
          </cell>
        </row>
        <row r="1170">
          <cell r="B1170">
            <v>44735</v>
          </cell>
          <cell r="C1170">
            <v>0</v>
          </cell>
          <cell r="D1170">
            <v>20220623834925</v>
          </cell>
          <cell r="E1170" t="str">
            <v>ONEPAY|MC|F3KLIV4H3UHJ|010120000617975001|Lao Thongkeo Leasing Company Limited|164120001469720001| 14:26:37</v>
          </cell>
          <cell r="F1170">
            <v>0</v>
          </cell>
          <cell r="G1170">
            <v>168000</v>
          </cell>
          <cell r="H1170">
            <v>2196960570.4899998</v>
          </cell>
        </row>
        <row r="1171">
          <cell r="B1171">
            <v>44735</v>
          </cell>
          <cell r="C1171">
            <v>0</v>
          </cell>
          <cell r="D1171">
            <v>202206231568530</v>
          </cell>
          <cell r="E1171" t="str">
            <v>ONEPAY|MC|7WMHC1YA9JBD|010120000617975001|Lao Thongkeo Leasing Company Limited|091120002002371001| 14:31:01</v>
          </cell>
          <cell r="F1171">
            <v>0</v>
          </cell>
          <cell r="G1171">
            <v>168000</v>
          </cell>
          <cell r="H1171">
            <v>2197128570.4899998</v>
          </cell>
        </row>
        <row r="1172">
          <cell r="B1172">
            <v>44735</v>
          </cell>
          <cell r="C1172">
            <v>0</v>
          </cell>
          <cell r="D1172">
            <v>20220623536880</v>
          </cell>
          <cell r="E1172" t="str">
            <v>ONEPAY|MC|LVFDOR82H8YY|010120000617975001|Lao Thongkeo Leasing Company Limited|091120001727142001| 14:40:58</v>
          </cell>
          <cell r="F1172">
            <v>0</v>
          </cell>
          <cell r="G1172">
            <v>135000</v>
          </cell>
          <cell r="H1172">
            <v>2197263570.4899998</v>
          </cell>
        </row>
        <row r="1173">
          <cell r="B1173">
            <v>44735</v>
          </cell>
          <cell r="C1173">
            <v>0</v>
          </cell>
          <cell r="D1173">
            <v>20220623752688</v>
          </cell>
          <cell r="E1173" t="str">
            <v>TRANSFER|FT|161120000107031001|BCELONE|010120000617975001|ນ້ອຍ|14:48:30 14:48:30</v>
          </cell>
          <cell r="F1173">
            <v>0</v>
          </cell>
          <cell r="G1173">
            <v>168000</v>
          </cell>
          <cell r="H1173">
            <v>2197431570.4899998</v>
          </cell>
        </row>
        <row r="1174">
          <cell r="B1174">
            <v>44735</v>
          </cell>
          <cell r="C1174">
            <v>0</v>
          </cell>
          <cell r="D1174">
            <v>202206231867555</v>
          </cell>
          <cell r="E1174" t="str">
            <v>ONEPAY|MC|P3HUQM0N256W|010120000617975001|Lao Thongkeo Leasing Company Limited|162120001626851001| 14:55:27</v>
          </cell>
          <cell r="F1174">
            <v>0</v>
          </cell>
          <cell r="G1174">
            <v>102000</v>
          </cell>
          <cell r="H1174">
            <v>2197633570.4899998</v>
          </cell>
        </row>
        <row r="1175">
          <cell r="B1175">
            <v>44735</v>
          </cell>
          <cell r="C1175">
            <v>0</v>
          </cell>
          <cell r="D1175">
            <v>202206231628555</v>
          </cell>
          <cell r="E1175" t="str">
            <v>ONEPAY|MC|J33MXLFL4Y7I|010120000617975001|Lao Thongkeo Leasing Company Limited|099120001709174001| 14:55:59</v>
          </cell>
          <cell r="F1175">
            <v>0</v>
          </cell>
          <cell r="G1175">
            <v>51000</v>
          </cell>
          <cell r="H1175">
            <v>2197684570.4899998</v>
          </cell>
        </row>
        <row r="1176">
          <cell r="B1176">
            <v>44735</v>
          </cell>
          <cell r="C1176">
            <v>0</v>
          </cell>
          <cell r="D1176">
            <v>202206231854824</v>
          </cell>
          <cell r="E1176" t="str">
            <v>ONEPAY|MC|OYA4R90JC0BU|010120000617975001|Lao Thongkeo Leasing Company Limited|0971207088233| 15:03:04</v>
          </cell>
          <cell r="F1176">
            <v>0</v>
          </cell>
          <cell r="G1176">
            <v>100000</v>
          </cell>
          <cell r="H1176">
            <v>2197784570.4899998</v>
          </cell>
        </row>
        <row r="1177">
          <cell r="B1177">
            <v>44735</v>
          </cell>
          <cell r="C1177">
            <v>0</v>
          </cell>
          <cell r="D1177">
            <v>202206231969210</v>
          </cell>
          <cell r="E1177" t="str">
            <v>ONEPAY|MC|SNXOJOQR9WM9|010120000617975001|Lao Thongkeo Leasing Company Limited|0971207088233| 15:05:53</v>
          </cell>
          <cell r="F1177">
            <v>0</v>
          </cell>
          <cell r="G1177">
            <v>1000</v>
          </cell>
          <cell r="H1177">
            <v>2197785570.4899998</v>
          </cell>
        </row>
        <row r="1178">
          <cell r="B1178">
            <v>44735</v>
          </cell>
          <cell r="C1178">
            <v>0</v>
          </cell>
          <cell r="D1178">
            <v>202206231999226</v>
          </cell>
          <cell r="E1178" t="str">
            <v>TRANSFER|FT|0961211624433|BCELONE|010120000617975001|.|15:06:35 15:06:35</v>
          </cell>
          <cell r="F1178">
            <v>0</v>
          </cell>
          <cell r="G1178">
            <v>200000</v>
          </cell>
          <cell r="H1178">
            <v>2197985570.4899998</v>
          </cell>
        </row>
        <row r="1179">
          <cell r="B1179">
            <v>44735</v>
          </cell>
          <cell r="C1179">
            <v>0</v>
          </cell>
          <cell r="D1179">
            <v>202206231900563</v>
          </cell>
          <cell r="E1179" t="str">
            <v>TRANSFER|FT|018120000090042001|BCELONE|010120000617975001|ເງີນມື້|15:11:11 15:11:12</v>
          </cell>
          <cell r="F1179">
            <v>0</v>
          </cell>
          <cell r="G1179">
            <v>50000</v>
          </cell>
          <cell r="H1179">
            <v>2198035570.4899998</v>
          </cell>
        </row>
        <row r="1180">
          <cell r="B1180">
            <v>44735</v>
          </cell>
          <cell r="C1180">
            <v>0</v>
          </cell>
          <cell r="D1180">
            <v>202206231956237</v>
          </cell>
          <cell r="E1180" t="str">
            <v>ONEPAY|MC|P8XH08Q3EZYB|010120000617975001|Lao Thongkeo Leasing Company Limited|090120001336152001| 15:17:32</v>
          </cell>
          <cell r="F1180">
            <v>0</v>
          </cell>
          <cell r="G1180">
            <v>168000</v>
          </cell>
          <cell r="H1180">
            <v>2198203570.4899998</v>
          </cell>
        </row>
        <row r="1181">
          <cell r="B1181">
            <v>44735</v>
          </cell>
          <cell r="C1181">
            <v>0</v>
          </cell>
          <cell r="D1181">
            <v>202206232019276</v>
          </cell>
          <cell r="E1181" t="str">
            <v>TRANSFER|FT|010120001346659001|BCELONE|010120000617975001|ທ້າວສຸວັນຄຳ3137|15:23:15 15:23:15</v>
          </cell>
          <cell r="F1181">
            <v>0</v>
          </cell>
          <cell r="G1181">
            <v>336000</v>
          </cell>
          <cell r="H1181">
            <v>2198539570.4899998</v>
          </cell>
        </row>
        <row r="1182">
          <cell r="B1182">
            <v>44735</v>
          </cell>
          <cell r="C1182">
            <v>0</v>
          </cell>
          <cell r="D1182">
            <v>202206231638820</v>
          </cell>
          <cell r="E1182" t="str">
            <v>ONEPAY|MC|WW2P7L8NWQ49|010120000617975001|Lao Thongkeo Leasing Company Limited|018120001659536001| 15:30:02</v>
          </cell>
          <cell r="F1182">
            <v>0</v>
          </cell>
          <cell r="G1182">
            <v>168000</v>
          </cell>
          <cell r="H1182">
            <v>2198707570.4899998</v>
          </cell>
        </row>
        <row r="1183">
          <cell r="B1183">
            <v>44735</v>
          </cell>
          <cell r="C1183">
            <v>0</v>
          </cell>
          <cell r="D1183">
            <v>202206231856583</v>
          </cell>
          <cell r="E1183" t="str">
            <v>ONEPAY|MC|Z2KXQ0Q38EJG|010120000617975001|Lao Thongkeo Leasing Company Limited|097120001779835001| 15:47:03</v>
          </cell>
          <cell r="F1183">
            <v>0</v>
          </cell>
          <cell r="G1183">
            <v>135000</v>
          </cell>
          <cell r="H1183">
            <v>2198842570.4899998</v>
          </cell>
        </row>
        <row r="1184">
          <cell r="B1184">
            <v>44735</v>
          </cell>
          <cell r="C1184">
            <v>0</v>
          </cell>
          <cell r="D1184">
            <v>202206231826371</v>
          </cell>
          <cell r="E1184" t="str">
            <v>ONEPAY|MC|0NW1OVIFOJWA|010120000617975001|Lao Thongkeo Leasing Company Limited|160120001954772001| 15:49:25</v>
          </cell>
          <cell r="F1184">
            <v>0</v>
          </cell>
          <cell r="G1184">
            <v>50000</v>
          </cell>
          <cell r="H1184">
            <v>2198892570.4899998</v>
          </cell>
        </row>
        <row r="1185">
          <cell r="B1185">
            <v>44735</v>
          </cell>
          <cell r="C1185">
            <v>0</v>
          </cell>
          <cell r="D1185">
            <v>202206231824798</v>
          </cell>
          <cell r="E1185" t="str">
            <v>ONEPAY|MC|0T4PBDRYY4IG|010120000617975001|Lao Thongkeo Leasing Company Limited|019120001532719001| 15:52:28</v>
          </cell>
          <cell r="F1185">
            <v>0</v>
          </cell>
          <cell r="G1185">
            <v>220000</v>
          </cell>
          <cell r="H1185">
            <v>2199112570.4899998</v>
          </cell>
        </row>
        <row r="1186">
          <cell r="B1186">
            <v>44735</v>
          </cell>
          <cell r="C1186">
            <v>0</v>
          </cell>
          <cell r="D1186">
            <v>202206231840052</v>
          </cell>
          <cell r="E1186" t="str">
            <v>ONEPAY|MC|F39RAKYEW4YS|010120000617975001|Lao Thongkeo Leasing Company Limited|091120000024944001| 16:00:50</v>
          </cell>
          <cell r="F1186">
            <v>0</v>
          </cell>
          <cell r="G1186">
            <v>51000</v>
          </cell>
          <cell r="H1186">
            <v>2199163570.4899998</v>
          </cell>
        </row>
        <row r="1187">
          <cell r="B1187">
            <v>44735</v>
          </cell>
          <cell r="C1187">
            <v>0</v>
          </cell>
          <cell r="D1187">
            <v>202206231629367</v>
          </cell>
          <cell r="E1187" t="str">
            <v>TRANSFER|FT|090120001922133001|BCELONE|010120000617975001|ນາງ ວັນດີ ພົມໄຊຍະລິນຄຳ|16:17:15 16:17:15</v>
          </cell>
          <cell r="F1187">
            <v>0</v>
          </cell>
          <cell r="G1187">
            <v>135000</v>
          </cell>
          <cell r="H1187">
            <v>2199298570.4899998</v>
          </cell>
        </row>
        <row r="1188">
          <cell r="B1188">
            <v>44735</v>
          </cell>
          <cell r="C1188">
            <v>0</v>
          </cell>
          <cell r="D1188">
            <v>202206231991560</v>
          </cell>
          <cell r="E1188" t="str">
            <v>ONEPAY|MC|MO19K69VZ5WE|010120000617975001|Lao Thongkeo Leasing Company Limited|010120001116557001| 16:20:50</v>
          </cell>
          <cell r="F1188">
            <v>0</v>
          </cell>
          <cell r="G1188">
            <v>67200</v>
          </cell>
          <cell r="H1188">
            <v>2199365770.4899998</v>
          </cell>
        </row>
        <row r="1189">
          <cell r="B1189">
            <v>44735</v>
          </cell>
          <cell r="C1189">
            <v>0</v>
          </cell>
          <cell r="D1189">
            <v>202206232186163</v>
          </cell>
          <cell r="E1189" t="str">
            <v>ONEPAY|MC|P5OE99DQZCMT|010120000617975001|Lao Thongkeo Leasing Company Limited|093120001767285001| 16:27:03</v>
          </cell>
          <cell r="F1189">
            <v>0</v>
          </cell>
          <cell r="G1189">
            <v>133000</v>
          </cell>
          <cell r="H1189">
            <v>2199498770.4899998</v>
          </cell>
        </row>
        <row r="1190">
          <cell r="B1190">
            <v>44735</v>
          </cell>
          <cell r="C1190">
            <v>0</v>
          </cell>
          <cell r="D1190">
            <v>202206231890424</v>
          </cell>
          <cell r="E1190" t="str">
            <v>ONEPAY|MC|XSL7O3XDEZWZ|010120000617975001|Lao Thongkeo Leasing Company Limited|2221209780940| 16:31:50</v>
          </cell>
          <cell r="F1190">
            <v>0</v>
          </cell>
          <cell r="G1190">
            <v>50000</v>
          </cell>
          <cell r="H1190">
            <v>2199548770.4899998</v>
          </cell>
        </row>
        <row r="1191">
          <cell r="B1191">
            <v>44735</v>
          </cell>
          <cell r="C1191">
            <v>0</v>
          </cell>
          <cell r="D1191">
            <v>202206232149723</v>
          </cell>
          <cell r="E1191" t="str">
            <v>ONEPAY|MC|E7Q19L0PPVAJ|010120000617975001|Lao Thongkeo Leasing Company Limited|093120001609776001| 16:36:33</v>
          </cell>
          <cell r="F1191">
            <v>0</v>
          </cell>
          <cell r="G1191">
            <v>90000</v>
          </cell>
          <cell r="H1191">
            <v>2199638770.4899998</v>
          </cell>
        </row>
        <row r="1192">
          <cell r="B1192">
            <v>44735</v>
          </cell>
          <cell r="C1192">
            <v>0</v>
          </cell>
          <cell r="D1192">
            <v>20220623910802</v>
          </cell>
          <cell r="E1192" t="str">
            <v>TRANSFER|FT|010120000316130001|BCELONE|010120000617975001|.|16:40:01 16:40:01</v>
          </cell>
          <cell r="F1192">
            <v>0</v>
          </cell>
          <cell r="G1192">
            <v>168000</v>
          </cell>
          <cell r="H1192">
            <v>2199806770.4899998</v>
          </cell>
        </row>
        <row r="1193">
          <cell r="B1193">
            <v>44735</v>
          </cell>
          <cell r="C1193">
            <v>0</v>
          </cell>
          <cell r="D1193">
            <v>202206232244249</v>
          </cell>
          <cell r="E1193" t="str">
            <v>TRANSFER|FT|095120000611115001|BCELONE|010120000617975001|ຫວຍ|16:51:09 16:51:09</v>
          </cell>
          <cell r="F1193">
            <v>0</v>
          </cell>
          <cell r="G1193">
            <v>168000</v>
          </cell>
          <cell r="H1193">
            <v>2200203770.4899998</v>
          </cell>
        </row>
        <row r="1194">
          <cell r="B1194">
            <v>44735</v>
          </cell>
          <cell r="C1194">
            <v>0</v>
          </cell>
          <cell r="D1194">
            <v>202206231986163</v>
          </cell>
          <cell r="E1194" t="str">
            <v>ONEPAY|MC|FH15K21VLTJ4|010120000617975001|Lao Thongkeo Leasing Company Limited|103120001091220001| 17:00:24</v>
          </cell>
          <cell r="F1194">
            <v>0</v>
          </cell>
          <cell r="G1194">
            <v>168000</v>
          </cell>
          <cell r="H1194">
            <v>2200371770.4899998</v>
          </cell>
        </row>
        <row r="1195">
          <cell r="B1195">
            <v>44735</v>
          </cell>
          <cell r="C1195">
            <v>0</v>
          </cell>
          <cell r="D1195">
            <v>202206232050679</v>
          </cell>
          <cell r="E1195" t="str">
            <v>TRANSFER|FT|020120001220453001|BCELONE|010120000617975001|ພາຄິນ ຕັນຂູນທະວົງ|17:03:41 17:03:41</v>
          </cell>
          <cell r="F1195">
            <v>0</v>
          </cell>
          <cell r="G1195">
            <v>236000</v>
          </cell>
          <cell r="H1195">
            <v>2200658770.4899998</v>
          </cell>
        </row>
        <row r="1196">
          <cell r="B1196">
            <v>44735</v>
          </cell>
          <cell r="C1196">
            <v>0</v>
          </cell>
          <cell r="D1196">
            <v>202206231529991</v>
          </cell>
          <cell r="E1196" t="str">
            <v>TRANSFER|FT|222120000270975001|BCELONE|010120000617975001|fn9|17:03:46 17:03:46</v>
          </cell>
          <cell r="F1196">
            <v>0</v>
          </cell>
          <cell r="G1196">
            <v>200000</v>
          </cell>
          <cell r="H1196">
            <v>2200858770.4899998</v>
          </cell>
        </row>
        <row r="1197">
          <cell r="B1197">
            <v>44735</v>
          </cell>
          <cell r="C1197">
            <v>0</v>
          </cell>
          <cell r="D1197">
            <v>202206232243255</v>
          </cell>
          <cell r="E1197" t="str">
            <v>ONEPAY|MC|F0YGTIZAQQQ0|010120000617975001|Lao Thongkeo Leasing Company Limited|090120000417352001| 17:03:46</v>
          </cell>
          <cell r="F1197">
            <v>0</v>
          </cell>
          <cell r="G1197">
            <v>34000</v>
          </cell>
          <cell r="H1197">
            <v>2200892770.4899998</v>
          </cell>
        </row>
        <row r="1198">
          <cell r="B1198">
            <v>44735</v>
          </cell>
          <cell r="C1198">
            <v>0</v>
          </cell>
          <cell r="D1198">
            <v>202206232113700</v>
          </cell>
          <cell r="E1198" t="str">
            <v>ONEPAY|MC|G5DXQPNPY891|010120000617975001|Lao Thongkeo Leasing Company Limited|093120000944854001| 17:05:27</v>
          </cell>
          <cell r="F1198">
            <v>0</v>
          </cell>
          <cell r="G1198">
            <v>187000</v>
          </cell>
          <cell r="H1198">
            <v>2201079770.4899998</v>
          </cell>
        </row>
        <row r="1199">
          <cell r="B1199">
            <v>44735</v>
          </cell>
          <cell r="C1199">
            <v>0</v>
          </cell>
          <cell r="D1199">
            <v>202206232246608</v>
          </cell>
          <cell r="E1199" t="str">
            <v>ONEPAY|MC|ZJT0DW8WRRMW|010120000617975001|Lao Thongkeo Leasing Company Limited|101120000562560001| 17:14:23</v>
          </cell>
          <cell r="F1199">
            <v>0</v>
          </cell>
          <cell r="G1199">
            <v>150000</v>
          </cell>
          <cell r="H1199">
            <v>2201229770.4899998</v>
          </cell>
        </row>
        <row r="1200">
          <cell r="B1200">
            <v>44735</v>
          </cell>
          <cell r="C1200">
            <v>0</v>
          </cell>
          <cell r="D1200">
            <v>202206231777750</v>
          </cell>
          <cell r="E1200" t="str">
            <v>ONEPAY|MC|XB08JORGW9A0|010120000617975001|Lao Thongkeo Leasing Company Limited|092120001148084001| 17:21:00</v>
          </cell>
          <cell r="F1200">
            <v>0</v>
          </cell>
          <cell r="G1200">
            <v>338000</v>
          </cell>
          <cell r="H1200">
            <v>2201567770.4899998</v>
          </cell>
        </row>
        <row r="1201">
          <cell r="B1201">
            <v>44735</v>
          </cell>
          <cell r="C1201">
            <v>0</v>
          </cell>
          <cell r="D1201">
            <v>202206232083897</v>
          </cell>
          <cell r="E1201" t="str">
            <v>ONEPAY|MC|XVXM5QNX0VQ9|010120000617975001|Lao Thongkeo Leasing Company Limited|046120001702607001| 17:27:49</v>
          </cell>
          <cell r="F1201">
            <v>0</v>
          </cell>
          <cell r="G1201">
            <v>168000</v>
          </cell>
          <cell r="H1201">
            <v>2201735770.4899998</v>
          </cell>
        </row>
        <row r="1202">
          <cell r="B1202">
            <v>44735</v>
          </cell>
          <cell r="C1202">
            <v>0</v>
          </cell>
          <cell r="D1202">
            <v>202206232247903</v>
          </cell>
          <cell r="E1202" t="str">
            <v>TRANSFER|FT|016120001697640001|BCELONE|010120000617975001|pdv11|17:34:58 17:34:58</v>
          </cell>
          <cell r="F1202">
            <v>0</v>
          </cell>
          <cell r="G1202">
            <v>235000</v>
          </cell>
          <cell r="H1202">
            <v>2201970770.4899998</v>
          </cell>
        </row>
        <row r="1203">
          <cell r="B1203">
            <v>44735</v>
          </cell>
          <cell r="C1203">
            <v>0</v>
          </cell>
          <cell r="D1203">
            <v>202206231973440</v>
          </cell>
          <cell r="E1203" t="str">
            <v>ONEPAY|MC|T1S6ALWTTLQG|010120000617975001|Lao Thongkeo Leasing Company Limited|096120001540291001| 17:42:25</v>
          </cell>
          <cell r="F1203">
            <v>0</v>
          </cell>
          <cell r="G1203">
            <v>135000</v>
          </cell>
          <cell r="H1203">
            <v>2202105770.4899998</v>
          </cell>
        </row>
        <row r="1204">
          <cell r="B1204">
            <v>44735</v>
          </cell>
          <cell r="C1204">
            <v>0</v>
          </cell>
          <cell r="D1204">
            <v>20220623792889</v>
          </cell>
          <cell r="E1204" t="str">
            <v>TRANSFER|FT|164120001258503001|BCELONE|010120000617975001|ນ ວຽງສີ|17:48:03 17:48:03</v>
          </cell>
          <cell r="F1204">
            <v>0</v>
          </cell>
          <cell r="G1204">
            <v>101000</v>
          </cell>
          <cell r="H1204">
            <v>2202206770.4899998</v>
          </cell>
        </row>
        <row r="1205">
          <cell r="B1205">
            <v>44735</v>
          </cell>
          <cell r="C1205">
            <v>0</v>
          </cell>
          <cell r="D1205">
            <v>202206232250392</v>
          </cell>
          <cell r="E1205" t="str">
            <v>TRANSFER|FT|018120000870554001|BCELONE|010120000617975001|ທ23|17:51:53 17:51:53</v>
          </cell>
          <cell r="F1205">
            <v>0</v>
          </cell>
          <cell r="G1205">
            <v>51000</v>
          </cell>
          <cell r="H1205">
            <v>2202257770.4899998</v>
          </cell>
        </row>
        <row r="1206">
          <cell r="B1206">
            <v>44735</v>
          </cell>
          <cell r="C1206">
            <v>0</v>
          </cell>
          <cell r="D1206">
            <v>202206232310164</v>
          </cell>
          <cell r="E1206" t="str">
            <v>ONEPAY|MC|SBHTKM0FH8S9|010120000617975001|Lao Thongkeo Leasing Company Limited|092120001405904001| 17:56:56</v>
          </cell>
          <cell r="F1206">
            <v>0</v>
          </cell>
          <cell r="G1206">
            <v>168000</v>
          </cell>
          <cell r="H1206">
            <v>2202425770.4899998</v>
          </cell>
        </row>
        <row r="1207">
          <cell r="B1207">
            <v>44735</v>
          </cell>
          <cell r="C1207">
            <v>0</v>
          </cell>
          <cell r="D1207">
            <v>202206232629134</v>
          </cell>
          <cell r="E1207" t="str">
            <v>ONEPAY|MC|SRZSZFCJ1LPJ|010120000617975001|Lao Thongkeo Leasing Company Limited|160120000285259001| 18:03:59</v>
          </cell>
          <cell r="F1207">
            <v>0</v>
          </cell>
          <cell r="G1207">
            <v>188000</v>
          </cell>
          <cell r="H1207">
            <v>2202613770.4899998</v>
          </cell>
        </row>
        <row r="1208">
          <cell r="B1208">
            <v>44735</v>
          </cell>
          <cell r="C1208">
            <v>0</v>
          </cell>
          <cell r="D1208">
            <v>202206231647987</v>
          </cell>
          <cell r="E1208" t="str">
            <v>ONEPAY|MC|NOTJWT4H3NPR|010120000617975001|Lao Thongkeo Leasing Company Limited|090120000394756001| 18:06:55</v>
          </cell>
          <cell r="F1208">
            <v>0</v>
          </cell>
          <cell r="G1208">
            <v>135000</v>
          </cell>
          <cell r="H1208">
            <v>2202968770.4899998</v>
          </cell>
        </row>
        <row r="1209">
          <cell r="B1209">
            <v>44735</v>
          </cell>
          <cell r="C1209">
            <v>0</v>
          </cell>
          <cell r="D1209">
            <v>202206232294690</v>
          </cell>
          <cell r="E1209" t="str">
            <v>ONEPAY|MC|NDM1KE0E8FAY|010120000617975001|Lao Thongkeo Leasing Company Limited|091120001809681001| 18:13:18</v>
          </cell>
          <cell r="F1209">
            <v>0</v>
          </cell>
          <cell r="G1209">
            <v>353000</v>
          </cell>
          <cell r="H1209">
            <v>2203321770.4899998</v>
          </cell>
        </row>
        <row r="1210">
          <cell r="B1210">
            <v>44735</v>
          </cell>
          <cell r="C1210">
            <v>0</v>
          </cell>
          <cell r="D1210">
            <v>202206231757824</v>
          </cell>
          <cell r="E1210" t="str">
            <v>ONEPAY|MC|M24OZP434RWD|010120000617975001|Lao Thongkeo Leasing Company Limited|1651205670054| 18:15:08</v>
          </cell>
          <cell r="F1210">
            <v>0</v>
          </cell>
          <cell r="G1210">
            <v>100000</v>
          </cell>
          <cell r="H1210">
            <v>2203421770.4899998</v>
          </cell>
        </row>
        <row r="1211">
          <cell r="B1211">
            <v>44735</v>
          </cell>
          <cell r="C1211">
            <v>0</v>
          </cell>
          <cell r="D1211">
            <v>20220623404914</v>
          </cell>
          <cell r="E1211" t="str">
            <v>ONEPAY|MC|F2N33NV9TM18|010120000617975001|Lao Thongkeo Leasing Company Limited|097120001976144001| 18:18:31</v>
          </cell>
          <cell r="F1211">
            <v>0</v>
          </cell>
          <cell r="G1211">
            <v>101000</v>
          </cell>
          <cell r="H1211">
            <v>2203522770.4899998</v>
          </cell>
        </row>
        <row r="1212">
          <cell r="B1212">
            <v>44735</v>
          </cell>
          <cell r="C1212">
            <v>0</v>
          </cell>
          <cell r="D1212">
            <v>202206231399350</v>
          </cell>
          <cell r="E1212" t="str">
            <v>TRANSFER|FT|0921205698307|BCELONE|010120000617975001|ອ|18:18:47 18:18:47</v>
          </cell>
          <cell r="F1212">
            <v>0</v>
          </cell>
          <cell r="G1212">
            <v>101000</v>
          </cell>
          <cell r="H1212">
            <v>2203623770.4899998</v>
          </cell>
        </row>
        <row r="1213">
          <cell r="B1213">
            <v>44735</v>
          </cell>
          <cell r="C1213">
            <v>0</v>
          </cell>
          <cell r="D1213">
            <v>202206231848553</v>
          </cell>
          <cell r="E1213" t="str">
            <v>TRANSFER|FT|223120001992701001|BCELONE|010120000617975001|1ມື້|18:21:09 18:21:10</v>
          </cell>
          <cell r="F1213">
            <v>0</v>
          </cell>
          <cell r="G1213">
            <v>101000</v>
          </cell>
          <cell r="H1213">
            <v>2203724770.4899998</v>
          </cell>
        </row>
        <row r="1214">
          <cell r="B1214">
            <v>44735</v>
          </cell>
          <cell r="C1214">
            <v>0</v>
          </cell>
          <cell r="D1214">
            <v>202206232666106</v>
          </cell>
          <cell r="E1214" t="str">
            <v>TRANSFER|FT|140120000475688001|BCELONE|010120000617975001|ລາຍວັນ|18:23:13 18:23:14</v>
          </cell>
          <cell r="F1214">
            <v>0</v>
          </cell>
          <cell r="G1214">
            <v>110000</v>
          </cell>
          <cell r="H1214">
            <v>2203834770.4899998</v>
          </cell>
        </row>
        <row r="1215">
          <cell r="B1215">
            <v>44735</v>
          </cell>
          <cell r="C1215">
            <v>0</v>
          </cell>
          <cell r="D1215">
            <v>202206232664277</v>
          </cell>
          <cell r="E1215" t="str">
            <v>TRANSFER|FT|096120000586780001|BCELONE|010120000617975001|ເອື້ອຍລີ່|18:36:58 18:36:58</v>
          </cell>
          <cell r="F1215">
            <v>0</v>
          </cell>
          <cell r="G1215">
            <v>283000</v>
          </cell>
          <cell r="H1215">
            <v>2204117770.4899998</v>
          </cell>
        </row>
        <row r="1216">
          <cell r="B1216">
            <v>44735</v>
          </cell>
          <cell r="C1216">
            <v>0</v>
          </cell>
          <cell r="D1216">
            <v>202206232674139</v>
          </cell>
          <cell r="E1216" t="str">
            <v>ONEPAY|MC|OZ9RS0ROCNZT|010120000617975001|Lao Thongkeo Leasing Company Limited|163120001785756001| 18:38:33</v>
          </cell>
          <cell r="F1216">
            <v>0</v>
          </cell>
          <cell r="G1216">
            <v>168000</v>
          </cell>
          <cell r="H1216">
            <v>2204285770.4899998</v>
          </cell>
        </row>
        <row r="1217">
          <cell r="B1217">
            <v>44735</v>
          </cell>
          <cell r="C1217">
            <v>0</v>
          </cell>
          <cell r="D1217">
            <v>202206231620528</v>
          </cell>
          <cell r="E1217" t="str">
            <v>ONEPAY|MC|NF3P8ZWOW7JU|010120000617975001|Lao Thongkeo Leasing Company Limited|098120000401169001| 18:40:21</v>
          </cell>
          <cell r="F1217">
            <v>0</v>
          </cell>
          <cell r="G1217">
            <v>168000</v>
          </cell>
          <cell r="H1217">
            <v>2204453770.4899998</v>
          </cell>
        </row>
        <row r="1218">
          <cell r="B1218">
            <v>44735</v>
          </cell>
          <cell r="C1218">
            <v>0</v>
          </cell>
          <cell r="D1218">
            <v>202206232305243</v>
          </cell>
          <cell r="E1218" t="str">
            <v>ONEPAY|MC|UB4M0ACUQPUN|010120000617975001|Lao Thongkeo Leasing Company Limited|096120001315645001| 18:41:45</v>
          </cell>
          <cell r="F1218">
            <v>0</v>
          </cell>
          <cell r="G1218">
            <v>168000</v>
          </cell>
          <cell r="H1218">
            <v>2204621770.4899998</v>
          </cell>
        </row>
        <row r="1219">
          <cell r="B1219">
            <v>44735</v>
          </cell>
          <cell r="C1219">
            <v>0</v>
          </cell>
          <cell r="D1219">
            <v>202206231763163</v>
          </cell>
          <cell r="E1219" t="str">
            <v>ONEPAY|MC|8MFUZSFXO1PJ|010120000617975001|Lao Thongkeo Leasing Company Limited|010120000476102001| 18:44:22</v>
          </cell>
          <cell r="F1219">
            <v>0</v>
          </cell>
          <cell r="G1219">
            <v>51000</v>
          </cell>
          <cell r="H1219">
            <v>2204672770.4899998</v>
          </cell>
        </row>
        <row r="1220">
          <cell r="B1220">
            <v>44735</v>
          </cell>
          <cell r="C1220">
            <v>0</v>
          </cell>
          <cell r="D1220">
            <v>202206232029694</v>
          </cell>
          <cell r="E1220" t="str">
            <v>TRANSFER|FT|010120000358327001|BCELONE|010120000617975001|AAຄ່າງວດນາງອຳມາລາຈິດຕະພົງ|18:53:40 18:53:40</v>
          </cell>
          <cell r="F1220">
            <v>0</v>
          </cell>
          <cell r="G1220">
            <v>134400</v>
          </cell>
          <cell r="H1220">
            <v>2204807170.4899998</v>
          </cell>
        </row>
        <row r="1221">
          <cell r="B1221">
            <v>44735</v>
          </cell>
          <cell r="C1221">
            <v>0</v>
          </cell>
          <cell r="D1221">
            <v>202206232216369</v>
          </cell>
          <cell r="E1221" t="str">
            <v>TRANSFER|FT|101120001984702001|BCELONE|010120000617975001|AAA001548-2ນບົວວອນງວດທີ45|18:54:52 18:54:52</v>
          </cell>
          <cell r="F1221">
            <v>0</v>
          </cell>
          <cell r="G1221">
            <v>202000</v>
          </cell>
          <cell r="H1221">
            <v>2205009170.4899998</v>
          </cell>
        </row>
        <row r="1222">
          <cell r="B1222">
            <v>44735</v>
          </cell>
          <cell r="C1222">
            <v>0</v>
          </cell>
          <cell r="D1222">
            <v>202206231614967</v>
          </cell>
          <cell r="E1222" t="str">
            <v>TRANSFER|FT|010120000358327001|BCELONE|010120000617975001|AAຄ່າງວດນວິໄລລັກຈິດຕະພົງ|18:55:16 18:55:16</v>
          </cell>
          <cell r="F1222">
            <v>0</v>
          </cell>
          <cell r="G1222">
            <v>84000</v>
          </cell>
          <cell r="H1222">
            <v>2205093170.4899998</v>
          </cell>
        </row>
        <row r="1223">
          <cell r="B1223">
            <v>44735</v>
          </cell>
          <cell r="C1223">
            <v>0</v>
          </cell>
          <cell r="D1223">
            <v>202206232280804</v>
          </cell>
          <cell r="E1223" t="str">
            <v>TRANSFER|FT|160120001809455001|BCELONE|010120000617975001|ໂຕມ້ອນ|18:59:21 18:59:21</v>
          </cell>
          <cell r="F1223">
            <v>0</v>
          </cell>
          <cell r="G1223">
            <v>168000</v>
          </cell>
          <cell r="H1223">
            <v>2205261170.4899998</v>
          </cell>
        </row>
        <row r="1224">
          <cell r="B1224">
            <v>44735</v>
          </cell>
          <cell r="C1224">
            <v>0</v>
          </cell>
          <cell r="D1224">
            <v>202206231985674</v>
          </cell>
          <cell r="E1224" t="str">
            <v>TRANSFER|FT|013120001421327001|BCELONE|010120000617975001|21|19:02:30 19:02:30</v>
          </cell>
          <cell r="F1224">
            <v>0</v>
          </cell>
          <cell r="G1224">
            <v>185000</v>
          </cell>
          <cell r="H1224">
            <v>2205446170.4899998</v>
          </cell>
        </row>
        <row r="1225">
          <cell r="B1225">
            <v>44735</v>
          </cell>
          <cell r="C1225">
            <v>0</v>
          </cell>
          <cell r="D1225">
            <v>202206231839690</v>
          </cell>
          <cell r="E1225" t="str">
            <v>TRANSFER|FT|010120001170750001|BCELONE|010120000617975001|love|19:06:07 19:06:07</v>
          </cell>
          <cell r="F1225">
            <v>0</v>
          </cell>
          <cell r="G1225">
            <v>168000</v>
          </cell>
          <cell r="H1225">
            <v>2205614170.4899998</v>
          </cell>
        </row>
        <row r="1226">
          <cell r="B1226">
            <v>44735</v>
          </cell>
          <cell r="C1226">
            <v>0</v>
          </cell>
          <cell r="D1226">
            <v>202206232028955</v>
          </cell>
          <cell r="E1226" t="str">
            <v>ONEPAY|MC|WX4JL3EF9LRP|010120000617975001|Lao Thongkeo Leasing Company Limited|0981209406951| 19:11:25</v>
          </cell>
          <cell r="F1226">
            <v>0</v>
          </cell>
          <cell r="G1226">
            <v>219000</v>
          </cell>
          <cell r="H1226">
            <v>2205833170.4899998</v>
          </cell>
        </row>
        <row r="1227">
          <cell r="B1227">
            <v>44735</v>
          </cell>
          <cell r="C1227">
            <v>0</v>
          </cell>
          <cell r="D1227">
            <v>202206231377944</v>
          </cell>
          <cell r="E1227" t="str">
            <v>TRANSFER|FT|162120001760082001|BCELONE|010120000617975001|ເອື້ອຍສຸກ|19:15:53 19:15:53</v>
          </cell>
          <cell r="F1227">
            <v>0</v>
          </cell>
          <cell r="G1227">
            <v>135000</v>
          </cell>
          <cell r="H1227">
            <v>2205968170.4899998</v>
          </cell>
        </row>
        <row r="1228">
          <cell r="B1228">
            <v>44735</v>
          </cell>
          <cell r="C1228">
            <v>0</v>
          </cell>
          <cell r="D1228">
            <v>202206231979867</v>
          </cell>
          <cell r="E1228" t="str">
            <v>ONEPAY|MC|DJ96PMQ6E43L|010120000617975001|Lao Thongkeo Leasing Company Limited|2211209631520| 19:16:59</v>
          </cell>
          <cell r="F1228">
            <v>0</v>
          </cell>
          <cell r="G1228">
            <v>50000</v>
          </cell>
          <cell r="H1228">
            <v>2206018170.4899998</v>
          </cell>
        </row>
        <row r="1229">
          <cell r="B1229">
            <v>44735</v>
          </cell>
          <cell r="C1229">
            <v>0</v>
          </cell>
          <cell r="D1229">
            <v>2022062326750</v>
          </cell>
          <cell r="E1229" t="str">
            <v>TRANSFER|FT|090120000239232001|BCELONE|010120000617975001|ມື້ທີ2|19:18:19 19:18:19</v>
          </cell>
          <cell r="F1229">
            <v>0</v>
          </cell>
          <cell r="G1229">
            <v>168000</v>
          </cell>
          <cell r="H1229">
            <v>2206186170.4899998</v>
          </cell>
        </row>
        <row r="1230">
          <cell r="B1230">
            <v>44735</v>
          </cell>
          <cell r="C1230">
            <v>0</v>
          </cell>
          <cell r="D1230">
            <v>202206232461562</v>
          </cell>
          <cell r="E1230" t="str">
            <v>ONEPAY|MC|9PJCMF0NZ19Y|010120000617975001|Lao Thongkeo Leasing Company Limited|095120000192186001| 19:24:52</v>
          </cell>
          <cell r="F1230">
            <v>0</v>
          </cell>
          <cell r="G1230">
            <v>135000</v>
          </cell>
          <cell r="H1230">
            <v>2206321170.4899998</v>
          </cell>
        </row>
        <row r="1231">
          <cell r="B1231">
            <v>44735</v>
          </cell>
          <cell r="C1231">
            <v>0</v>
          </cell>
          <cell r="D1231">
            <v>202206232245163</v>
          </cell>
          <cell r="E1231" t="str">
            <v>TRANSFER|FT|0901210284443|BCELONE|010120000617975001|.|19:47:23 19:47:23</v>
          </cell>
          <cell r="F1231">
            <v>0</v>
          </cell>
          <cell r="G1231">
            <v>135000</v>
          </cell>
          <cell r="H1231">
            <v>2206456170.4899998</v>
          </cell>
        </row>
        <row r="1232">
          <cell r="B1232">
            <v>44735</v>
          </cell>
          <cell r="C1232">
            <v>0</v>
          </cell>
          <cell r="D1232">
            <v>202206232489315</v>
          </cell>
          <cell r="E1232" t="str">
            <v>ONEPAY|MC|EQGXSUG9B8WM|010120000617975001|Lao Thongkeo Leasing Company Limited|093120001767285001| 19:47:53</v>
          </cell>
          <cell r="F1232">
            <v>0</v>
          </cell>
          <cell r="G1232">
            <v>135000</v>
          </cell>
          <cell r="H1232">
            <v>2206591170.4899998</v>
          </cell>
        </row>
        <row r="1233">
          <cell r="B1233">
            <v>44735</v>
          </cell>
          <cell r="C1233">
            <v>0</v>
          </cell>
          <cell r="D1233">
            <v>202206231876471</v>
          </cell>
          <cell r="E1233" t="str">
            <v>ONEPAY|MC|57P9XX7AJKAL|010120000617975001|Lao Thongkeo Leasing Company Limited|095120201489512001| 19:52:17</v>
          </cell>
          <cell r="F1233">
            <v>0</v>
          </cell>
          <cell r="G1233">
            <v>168000</v>
          </cell>
          <cell r="H1233">
            <v>2206759170.4899998</v>
          </cell>
        </row>
        <row r="1234">
          <cell r="B1234">
            <v>44735</v>
          </cell>
          <cell r="C1234">
            <v>0</v>
          </cell>
          <cell r="D1234">
            <v>202206232356814</v>
          </cell>
          <cell r="E1234" t="str">
            <v>TRANSFER|FT|1651204166596|BCELONE|010120000617975001|.|19:53:49 19:53:49</v>
          </cell>
          <cell r="F1234">
            <v>0</v>
          </cell>
          <cell r="G1234">
            <v>168000</v>
          </cell>
          <cell r="H1234">
            <v>2206927170.4899998</v>
          </cell>
        </row>
        <row r="1235">
          <cell r="B1235">
            <v>44735</v>
          </cell>
          <cell r="C1235">
            <v>0</v>
          </cell>
          <cell r="D1235">
            <v>202206232601967</v>
          </cell>
          <cell r="E1235" t="str">
            <v>ONEPAY|MC|4CLW8XVIDYKL|010120000617975001|Lao Thongkeo Leasing Company Limited|0931206724538| 19:55:17</v>
          </cell>
          <cell r="F1235">
            <v>0</v>
          </cell>
          <cell r="G1235">
            <v>152000</v>
          </cell>
          <cell r="H1235">
            <v>2207079170.4899998</v>
          </cell>
        </row>
        <row r="1236">
          <cell r="B1236">
            <v>44735</v>
          </cell>
          <cell r="C1236">
            <v>0</v>
          </cell>
          <cell r="D1236">
            <v>202206231545888</v>
          </cell>
          <cell r="E1236" t="str">
            <v>ONEPAY|MC|4SKKTJ1SQ7Y1|010120000617975001|Lao Thongkeo Leasing Company Limited|160120001410203001| 20:04:07</v>
          </cell>
          <cell r="F1236">
            <v>0</v>
          </cell>
          <cell r="G1236">
            <v>283000</v>
          </cell>
          <cell r="H1236">
            <v>2207362170.4899998</v>
          </cell>
        </row>
        <row r="1237">
          <cell r="B1237">
            <v>44735</v>
          </cell>
          <cell r="C1237">
            <v>0</v>
          </cell>
          <cell r="D1237">
            <v>202206232661585</v>
          </cell>
          <cell r="E1237" t="str">
            <v>ONEPAY|MC|4KJK9E543B9I|010120000617975001|Lao Thongkeo Leasing Company Limited|160120001410203001| 20:06:07</v>
          </cell>
          <cell r="F1237">
            <v>0</v>
          </cell>
          <cell r="G1237">
            <v>135000</v>
          </cell>
          <cell r="H1237">
            <v>2207497170.4899998</v>
          </cell>
        </row>
        <row r="1238">
          <cell r="B1238">
            <v>44735</v>
          </cell>
          <cell r="C1238">
            <v>0</v>
          </cell>
          <cell r="D1238">
            <v>202206232140960</v>
          </cell>
          <cell r="E1238" t="str">
            <v>TRANSFER|FT|150120001492719001|BCELONE|010120000617975001|51|20:08:31 20:08:31</v>
          </cell>
          <cell r="F1238">
            <v>0</v>
          </cell>
          <cell r="G1238">
            <v>135000</v>
          </cell>
          <cell r="H1238">
            <v>2207632170.4899998</v>
          </cell>
        </row>
        <row r="1239">
          <cell r="B1239">
            <v>44735</v>
          </cell>
          <cell r="C1239">
            <v>0</v>
          </cell>
          <cell r="D1239">
            <v>202206232699571</v>
          </cell>
          <cell r="E1239" t="str">
            <v>ONEPAY|MC|C49YY2QZU7TA|010120000617975001|Lao Thongkeo Leasing Company Limited|040120000337211001| 20:10:07</v>
          </cell>
          <cell r="F1239">
            <v>0</v>
          </cell>
          <cell r="G1239">
            <v>67500</v>
          </cell>
          <cell r="H1239">
            <v>2207699670.4899998</v>
          </cell>
        </row>
        <row r="1240">
          <cell r="B1240">
            <v>44735</v>
          </cell>
          <cell r="C1240">
            <v>0</v>
          </cell>
          <cell r="D1240">
            <v>202206232462681</v>
          </cell>
          <cell r="E1240" t="str">
            <v>TRANSFER|FT|010120000176636001|BCELONE|010120000617975001|20|20:31:43 20:31:43</v>
          </cell>
          <cell r="F1240">
            <v>0</v>
          </cell>
          <cell r="G1240">
            <v>336000</v>
          </cell>
          <cell r="H1240">
            <v>2208035670.4899998</v>
          </cell>
        </row>
        <row r="1241">
          <cell r="B1241">
            <v>44736</v>
          </cell>
          <cell r="C1241">
            <v>44735</v>
          </cell>
          <cell r="D1241">
            <v>20220624830009</v>
          </cell>
          <cell r="E1241" t="str">
            <v>ONEPAY|MC|R1P8J08B7T0V|010120000617975001|Lao Thongkeo Leasing Company Limited|160120001157549001| 20:39:13</v>
          </cell>
          <cell r="F1241">
            <v>0</v>
          </cell>
          <cell r="G1241">
            <v>168000</v>
          </cell>
          <cell r="H1241">
            <v>2208203670.4899998</v>
          </cell>
        </row>
        <row r="1242">
          <cell r="B1242">
            <v>44736</v>
          </cell>
          <cell r="C1242">
            <v>44735</v>
          </cell>
          <cell r="D1242">
            <v>20220624324007</v>
          </cell>
          <cell r="E1242" t="str">
            <v>TRANSFER|FT|010120001267880001|BCELONE|010120000617975001|ນາງໂຊນາວອນ|20:40:03 20:40:03</v>
          </cell>
          <cell r="F1242">
            <v>0</v>
          </cell>
          <cell r="G1242">
            <v>168000</v>
          </cell>
          <cell r="H1242">
            <v>2208371670.4899998</v>
          </cell>
        </row>
        <row r="1243">
          <cell r="B1243">
            <v>44736</v>
          </cell>
          <cell r="C1243">
            <v>44735</v>
          </cell>
          <cell r="D1243">
            <v>20220624328006</v>
          </cell>
          <cell r="E1243" t="str">
            <v>ONEPAY|MC|OCQSGRGTQTS6|010120000617975001|Lao Thongkeo Leasing Company Limited|160120001410239001| 20:41:48</v>
          </cell>
          <cell r="F1243">
            <v>0</v>
          </cell>
          <cell r="G1243">
            <v>236000</v>
          </cell>
          <cell r="H1243">
            <v>2208607670.4899998</v>
          </cell>
        </row>
        <row r="1244">
          <cell r="B1244">
            <v>44736</v>
          </cell>
          <cell r="C1244">
            <v>44735</v>
          </cell>
          <cell r="D1244">
            <v>20220624110039</v>
          </cell>
          <cell r="E1244" t="str">
            <v>ONEPAY|MC|Q2ETDYECGPZI|010120000617975001|Lao Thongkeo Leasing Company Limited|016120001921978001| 20:48:00</v>
          </cell>
          <cell r="F1244">
            <v>0</v>
          </cell>
          <cell r="G1244">
            <v>54000</v>
          </cell>
          <cell r="H1244">
            <v>2208661670.4899998</v>
          </cell>
        </row>
        <row r="1245">
          <cell r="B1245">
            <v>44736</v>
          </cell>
          <cell r="C1245">
            <v>44735</v>
          </cell>
          <cell r="D1245">
            <v>20220624334159</v>
          </cell>
          <cell r="E1245" t="str">
            <v>ONEPAY|MC|GSXH5KUR54AT|010120000617975001|Lao Thongkeo Leasing Company Limited|010120001147560001| 21:19:53</v>
          </cell>
          <cell r="F1245">
            <v>0</v>
          </cell>
          <cell r="G1245">
            <v>236000</v>
          </cell>
          <cell r="H1245">
            <v>2208897670.4899998</v>
          </cell>
        </row>
        <row r="1246">
          <cell r="B1246">
            <v>44736</v>
          </cell>
          <cell r="C1246">
            <v>44735</v>
          </cell>
          <cell r="D1246">
            <v>20220624606261</v>
          </cell>
          <cell r="E1246" t="str">
            <v>ONEPAY|MC|DR3XB1MI9BR5|010120000617975001|Lao Thongkeo Leasing Company Limited|092120000162155001| 21:30:23</v>
          </cell>
          <cell r="F1246">
            <v>0</v>
          </cell>
          <cell r="G1246">
            <v>148000</v>
          </cell>
          <cell r="H1246">
            <v>2209045670.4899998</v>
          </cell>
        </row>
        <row r="1247">
          <cell r="B1247">
            <v>44736</v>
          </cell>
          <cell r="C1247">
            <v>44735</v>
          </cell>
          <cell r="D1247">
            <v>2022062488109</v>
          </cell>
          <cell r="E1247" t="str">
            <v>ONEPAY|MC|COME59FBC179|010120000617975001|Lao Thongkeo Leasing Company Limited|096120000510089001| 21:37:47</v>
          </cell>
          <cell r="F1247">
            <v>0</v>
          </cell>
          <cell r="G1247">
            <v>100000</v>
          </cell>
          <cell r="H1247">
            <v>2209145670.4899998</v>
          </cell>
        </row>
        <row r="1248">
          <cell r="B1248">
            <v>44736</v>
          </cell>
          <cell r="C1248">
            <v>44735</v>
          </cell>
          <cell r="D1248">
            <v>20220624488172</v>
          </cell>
          <cell r="E1248" t="str">
            <v>ONEPAY|MC|9HFTGAS7IXDN|010120000617975001|Lao Thongkeo Leasing Company Limited|093120001956809001| 21:39:00</v>
          </cell>
          <cell r="F1248">
            <v>0</v>
          </cell>
          <cell r="G1248">
            <v>101000</v>
          </cell>
          <cell r="H1248">
            <v>2209246670.4899998</v>
          </cell>
        </row>
        <row r="1249">
          <cell r="B1249">
            <v>44736</v>
          </cell>
          <cell r="C1249">
            <v>0</v>
          </cell>
          <cell r="D1249">
            <v>20220624514083</v>
          </cell>
          <cell r="E1249" t="str">
            <v>ONEPAY|MC|61Q6ABGN0V0F|010120000617975001|Lao Thongkeo Leasing Company Limited|1661205659115| 21:57:11</v>
          </cell>
          <cell r="F1249">
            <v>0</v>
          </cell>
          <cell r="G1249">
            <v>102000</v>
          </cell>
          <cell r="H1249">
            <v>2209348670.4899998</v>
          </cell>
        </row>
        <row r="1250">
          <cell r="B1250">
            <v>44736</v>
          </cell>
          <cell r="C1250">
            <v>44735</v>
          </cell>
          <cell r="D1250">
            <v>20220624722371</v>
          </cell>
          <cell r="E1250" t="str">
            <v>TRANSFER|FT|161120000601929001|BCELONE|010120000617975001|o|22:06:36 22:06:36</v>
          </cell>
          <cell r="F1250">
            <v>0</v>
          </cell>
          <cell r="G1250">
            <v>139000</v>
          </cell>
          <cell r="H1250">
            <v>2209487670.4899998</v>
          </cell>
        </row>
        <row r="1251">
          <cell r="B1251">
            <v>44736</v>
          </cell>
          <cell r="C1251">
            <v>44735</v>
          </cell>
          <cell r="D1251">
            <v>20220624294324</v>
          </cell>
          <cell r="E1251" t="str">
            <v>ONEPAY|MC|5EBR77OI8AKY|010120000617975001|Lao Thongkeo Leasing Company Limited|010120000615362001| 22:09:06</v>
          </cell>
          <cell r="F1251">
            <v>0</v>
          </cell>
          <cell r="G1251">
            <v>100800</v>
          </cell>
          <cell r="H1251">
            <v>2209588470.4899998</v>
          </cell>
        </row>
        <row r="1252">
          <cell r="B1252">
            <v>44736</v>
          </cell>
          <cell r="C1252">
            <v>44735</v>
          </cell>
          <cell r="D1252">
            <v>20220624938227</v>
          </cell>
          <cell r="E1252" t="str">
            <v>ONEPAY|MC|V29O2YPPD0WM|010120000617975001|Lao Thongkeo Leasing Company Limited|010120000610885001| 22:21:10</v>
          </cell>
          <cell r="F1252">
            <v>0</v>
          </cell>
          <cell r="G1252">
            <v>168000</v>
          </cell>
          <cell r="H1252">
            <v>2209756470.4899998</v>
          </cell>
        </row>
        <row r="1253">
          <cell r="B1253">
            <v>44736</v>
          </cell>
          <cell r="C1253">
            <v>44735</v>
          </cell>
          <cell r="D1253">
            <v>20220624490580</v>
          </cell>
          <cell r="E1253" t="str">
            <v>TRANSFER|FT|010120000258595001|BCELONE|010120000617975001| ນ ຂັນທອງ ຈ່າຍ|23:01:41 23:01:41</v>
          </cell>
          <cell r="F1253">
            <v>0</v>
          </cell>
          <cell r="G1253">
            <v>168000</v>
          </cell>
          <cell r="H1253">
            <v>2209924470.4899998</v>
          </cell>
        </row>
        <row r="1254">
          <cell r="B1254">
            <v>44736</v>
          </cell>
          <cell r="C1254">
            <v>44735</v>
          </cell>
          <cell r="D1254">
            <v>20220624986160</v>
          </cell>
          <cell r="E1254" t="str">
            <v>ONEPAY|MC|GB1UMPUCGRNR|010120000617975001|Lao Thongkeo Leasing Company Limited|018120000895392001| 23:26:58</v>
          </cell>
          <cell r="F1254">
            <v>0</v>
          </cell>
          <cell r="G1254">
            <v>168000</v>
          </cell>
          <cell r="H1254">
            <v>2210092470.4899998</v>
          </cell>
        </row>
        <row r="1255">
          <cell r="B1255">
            <v>44736</v>
          </cell>
          <cell r="C1255">
            <v>0</v>
          </cell>
          <cell r="D1255">
            <v>20220624206548</v>
          </cell>
          <cell r="E1255" t="str">
            <v>ONEPAY|MC|26KPOBXPVJ4B|010120000617975001|Lao Thongkeo Leasing Company Limited|160120000463995001| 02:33:53</v>
          </cell>
          <cell r="F1255">
            <v>0</v>
          </cell>
          <cell r="G1255">
            <v>170000</v>
          </cell>
          <cell r="H1255">
            <v>2210262470.4899998</v>
          </cell>
        </row>
        <row r="1256">
          <cell r="B1256">
            <v>44736</v>
          </cell>
          <cell r="C1256">
            <v>0</v>
          </cell>
          <cell r="D1256">
            <v>20220624488630</v>
          </cell>
          <cell r="E1256" t="str">
            <v>ONEPAY|MC|ME5EVE4MVDVM|010120000617975001|Lao Thongkeo Leasing Company Limited|010120000327298001| 07:05:08</v>
          </cell>
          <cell r="F1256">
            <v>0</v>
          </cell>
          <cell r="G1256">
            <v>162000</v>
          </cell>
          <cell r="H1256">
            <v>2210424470.4899998</v>
          </cell>
        </row>
        <row r="1257">
          <cell r="B1257">
            <v>44736</v>
          </cell>
          <cell r="C1257">
            <v>0</v>
          </cell>
          <cell r="D1257">
            <v>20220624628586</v>
          </cell>
          <cell r="E1257" t="str">
            <v>ONEPAY|MC|1PSFPLTF2XA6|010120000617975001|Lao Thongkeo Leasing Company Limited|0991203515506| 07:40:38</v>
          </cell>
          <cell r="F1257">
            <v>0</v>
          </cell>
          <cell r="G1257">
            <v>68000</v>
          </cell>
          <cell r="H1257">
            <v>2210492470.4899998</v>
          </cell>
        </row>
        <row r="1258">
          <cell r="B1258">
            <v>44736</v>
          </cell>
          <cell r="C1258">
            <v>0</v>
          </cell>
          <cell r="D1258">
            <v>20220624834690</v>
          </cell>
          <cell r="E1258" t="str">
            <v>ONEPAY|MC|FUZQF71RFK0H|010120000617975001|Lao Thongkeo Leasing Company Limited|164120001006809001| 09:07:07</v>
          </cell>
          <cell r="F1258">
            <v>0</v>
          </cell>
          <cell r="G1258">
            <v>338000</v>
          </cell>
          <cell r="H1258">
            <v>2210830470.4899998</v>
          </cell>
        </row>
        <row r="1259">
          <cell r="B1259">
            <v>44736</v>
          </cell>
          <cell r="C1259">
            <v>0</v>
          </cell>
          <cell r="D1259">
            <v>20220624562898</v>
          </cell>
          <cell r="E1259" t="str">
            <v>ONEPAY|MC|G00ZPTKUPHH5|010120000617975001|Lao Thongkeo Leasing Company Limited|0921207269279| 11:39:17</v>
          </cell>
          <cell r="F1259">
            <v>0</v>
          </cell>
          <cell r="G1259">
            <v>72000</v>
          </cell>
          <cell r="H1259">
            <v>2265250470.4899998</v>
          </cell>
        </row>
        <row r="1260">
          <cell r="B1260">
            <v>44736</v>
          </cell>
          <cell r="C1260">
            <v>0</v>
          </cell>
          <cell r="D1260">
            <v>202206241727665</v>
          </cell>
          <cell r="E1260" t="str">
            <v>ONEPAY|MC|01JPGNRGD1OV|010120000617975001|Lao Thongkeo Leasing Company Limited|099120001709174001| 12:05:29</v>
          </cell>
          <cell r="F1260">
            <v>0</v>
          </cell>
          <cell r="G1260">
            <v>48000</v>
          </cell>
          <cell r="H1260">
            <v>2265298470.4899998</v>
          </cell>
        </row>
        <row r="1261">
          <cell r="B1261">
            <v>44736</v>
          </cell>
          <cell r="C1261">
            <v>0</v>
          </cell>
          <cell r="D1261">
            <v>202206241876326</v>
          </cell>
          <cell r="E1261" t="str">
            <v>TRANSFER|FT|222120001832347001|BCELONE|010120000617975001|ສົມສີ1305|12:33:43 12:33:43</v>
          </cell>
          <cell r="F1261">
            <v>0</v>
          </cell>
          <cell r="G1261">
            <v>105000</v>
          </cell>
          <cell r="H1261">
            <v>2265403470.4899998</v>
          </cell>
        </row>
        <row r="1262">
          <cell r="B1262">
            <v>44736</v>
          </cell>
          <cell r="C1262">
            <v>0</v>
          </cell>
          <cell r="D1262">
            <v>202206241727719</v>
          </cell>
          <cell r="E1262" t="str">
            <v>TRANSFER|FT|096120001237251001|BCELONE|010120000617975001|່|12:46:29 12:46:29</v>
          </cell>
          <cell r="F1262">
            <v>0</v>
          </cell>
          <cell r="G1262">
            <v>120000</v>
          </cell>
          <cell r="H1262">
            <v>2265523470.4899998</v>
          </cell>
        </row>
        <row r="1263">
          <cell r="B1263">
            <v>44736</v>
          </cell>
          <cell r="C1263">
            <v>0</v>
          </cell>
          <cell r="D1263">
            <v>202206241910563</v>
          </cell>
          <cell r="E1263" t="str">
            <v>ONEPAY|MC|SEWZZ5QJGJAO|010120000617975001|Lao Thongkeo Leasing Company Limited|020120000396633001| 12:47:22</v>
          </cell>
          <cell r="F1263">
            <v>0</v>
          </cell>
          <cell r="G1263">
            <v>135000</v>
          </cell>
          <cell r="H1263">
            <v>2265658470.4899998</v>
          </cell>
        </row>
        <row r="1264">
          <cell r="B1264">
            <v>44736</v>
          </cell>
          <cell r="C1264">
            <v>0</v>
          </cell>
          <cell r="D1264">
            <v>202206241768797</v>
          </cell>
          <cell r="E1264" t="str">
            <v>ONEPAY|MC|TA23YVKX1UNS|010120000617975001|Lao Thongkeo Leasing Company Limited|0981209761520| 13:03:06</v>
          </cell>
          <cell r="F1264">
            <v>0</v>
          </cell>
          <cell r="G1264">
            <v>141000</v>
          </cell>
          <cell r="H1264">
            <v>2265799470.4899998</v>
          </cell>
        </row>
        <row r="1265">
          <cell r="B1265">
            <v>44736</v>
          </cell>
          <cell r="C1265">
            <v>0</v>
          </cell>
          <cell r="D1265">
            <v>202206242058001</v>
          </cell>
          <cell r="E1265" t="str">
            <v>ONEPAY|MC|VV8PW0U8YR2M|010120000617975001|Lao Thongkeo Leasing Company Limited|0971210736981| 13:05:26</v>
          </cell>
          <cell r="F1265">
            <v>0</v>
          </cell>
          <cell r="G1265">
            <v>404000</v>
          </cell>
          <cell r="H1265">
            <v>2266203470.4899998</v>
          </cell>
        </row>
        <row r="1266">
          <cell r="B1266">
            <v>44736</v>
          </cell>
          <cell r="C1266">
            <v>0</v>
          </cell>
          <cell r="D1266">
            <v>20220624820691</v>
          </cell>
          <cell r="E1266" t="str">
            <v>ONEPAY|MC|G4C15YLYJDW3|010120000617975001|Lao Thongkeo Leasing Company Limited|091120002002371001| 13:15:37</v>
          </cell>
          <cell r="F1266">
            <v>0</v>
          </cell>
          <cell r="G1266">
            <v>160000</v>
          </cell>
          <cell r="H1266">
            <v>2266363470.4899998</v>
          </cell>
        </row>
        <row r="1267">
          <cell r="B1267">
            <v>44736</v>
          </cell>
          <cell r="C1267">
            <v>0</v>
          </cell>
          <cell r="D1267">
            <v>202206241970291</v>
          </cell>
          <cell r="E1267" t="str">
            <v>TRANSFER|FT|161120000107031001|BCELONE|010120000617975001|ນ້ອຍ|13:47:48 13:47:48</v>
          </cell>
          <cell r="F1267">
            <v>0</v>
          </cell>
          <cell r="G1267">
            <v>160000</v>
          </cell>
          <cell r="H1267">
            <v>2266523470.4899998</v>
          </cell>
        </row>
        <row r="1268">
          <cell r="B1268">
            <v>44736</v>
          </cell>
          <cell r="C1268">
            <v>0</v>
          </cell>
          <cell r="D1268">
            <v>202206242100406</v>
          </cell>
          <cell r="E1268" t="str">
            <v>TRANSFER|FT|070120001124522002|BCELONE|010120000617975001|ຄ່າງວດ|14:10:38 14:10:38</v>
          </cell>
          <cell r="F1268">
            <v>0</v>
          </cell>
          <cell r="G1268">
            <v>96000</v>
          </cell>
          <cell r="H1268">
            <v>2266859470.4899998</v>
          </cell>
        </row>
        <row r="1269">
          <cell r="B1269">
            <v>44736</v>
          </cell>
          <cell r="C1269">
            <v>0</v>
          </cell>
          <cell r="D1269">
            <v>202206242422004</v>
          </cell>
          <cell r="E1269" t="str">
            <v>ONEPAY|MC|KJDZJXV8AZCL|010120000617975001|Lao Thongkeo Leasing Company Limited|0921203496451| 14:42:38</v>
          </cell>
          <cell r="F1269">
            <v>0</v>
          </cell>
          <cell r="G1269">
            <v>75000</v>
          </cell>
          <cell r="H1269">
            <v>2266934470.4899998</v>
          </cell>
        </row>
        <row r="1270">
          <cell r="B1270">
            <v>44736</v>
          </cell>
          <cell r="C1270">
            <v>0</v>
          </cell>
          <cell r="D1270">
            <v>202206242094440</v>
          </cell>
          <cell r="E1270" t="str">
            <v>TRANSFER|FT|010120001346659001|BCELONE|010120000617975001|ທ້າວສຸວັນຄຳ3137|15:03:50 15:03:50</v>
          </cell>
          <cell r="F1270">
            <v>0</v>
          </cell>
          <cell r="G1270">
            <v>320000</v>
          </cell>
          <cell r="H1270">
            <v>2267254470.4899998</v>
          </cell>
        </row>
        <row r="1271">
          <cell r="B1271">
            <v>44736</v>
          </cell>
          <cell r="C1271">
            <v>0</v>
          </cell>
          <cell r="D1271">
            <v>202206242418370</v>
          </cell>
          <cell r="E1271" t="str">
            <v>TRANSFER|FT|018120000090042001|BCELONE|010120000617975001|ເງີນມື້|15:04:31 15:04:31</v>
          </cell>
          <cell r="F1271">
            <v>0</v>
          </cell>
          <cell r="G1271">
            <v>50000</v>
          </cell>
          <cell r="H1271">
            <v>2267304470.4899998</v>
          </cell>
        </row>
        <row r="1272">
          <cell r="B1272">
            <v>44736</v>
          </cell>
          <cell r="C1272">
            <v>0</v>
          </cell>
          <cell r="D1272">
            <v>202206241968804</v>
          </cell>
          <cell r="E1272" t="str">
            <v>ONEPAY|MC|FAK31DK7BUC4|010120000617975001|Lao Thongkeo Leasing Company Limited|160120000059810001| 15:42:11</v>
          </cell>
          <cell r="F1272">
            <v>0</v>
          </cell>
          <cell r="G1272">
            <v>512000</v>
          </cell>
          <cell r="H1272">
            <v>2267976470.4899998</v>
          </cell>
        </row>
        <row r="1273">
          <cell r="B1273">
            <v>44736</v>
          </cell>
          <cell r="C1273">
            <v>0</v>
          </cell>
          <cell r="D1273">
            <v>202206242564436</v>
          </cell>
          <cell r="E1273" t="str">
            <v>ONEPAY|MC|7LN6E25EHBQM|010120000617975001|Lao Thongkeo Leasing Company Limited|160120001567636001| 16:00:09</v>
          </cell>
          <cell r="F1273">
            <v>0</v>
          </cell>
          <cell r="G1273">
            <v>50000</v>
          </cell>
          <cell r="H1273">
            <v>2268026470.4899998</v>
          </cell>
        </row>
        <row r="1274">
          <cell r="B1274">
            <v>44736</v>
          </cell>
          <cell r="C1274">
            <v>0</v>
          </cell>
          <cell r="D1274">
            <v>202206241578381</v>
          </cell>
          <cell r="E1274" t="str">
            <v>TRANSFER|FT|030120001231317001|BCELONE|010120000617975001|j|16:10:08 16:10:08</v>
          </cell>
          <cell r="F1274">
            <v>0</v>
          </cell>
          <cell r="G1274">
            <v>1000000</v>
          </cell>
          <cell r="H1274">
            <v>2269196470.4899998</v>
          </cell>
        </row>
        <row r="1275">
          <cell r="B1275">
            <v>44736</v>
          </cell>
          <cell r="C1275">
            <v>0</v>
          </cell>
          <cell r="D1275">
            <v>202206242567342</v>
          </cell>
          <cell r="E1275" t="str">
            <v>ONEPAY|MC|JJ5EJOPAGC9C|010120000617975001|Lao Thongkeo Leasing Company Limited|0181210460665| 16:22:25</v>
          </cell>
          <cell r="F1275">
            <v>0</v>
          </cell>
          <cell r="G1275">
            <v>96000</v>
          </cell>
          <cell r="H1275">
            <v>2269292470.4899998</v>
          </cell>
        </row>
        <row r="1276">
          <cell r="B1276">
            <v>44736</v>
          </cell>
          <cell r="C1276">
            <v>0</v>
          </cell>
          <cell r="D1276">
            <v>202206242431519</v>
          </cell>
          <cell r="E1276" t="str">
            <v>ONEPAY|MC|95OD5JXR3845|010120000617975001|Lao Thongkeo Leasing Company Limited|165120001926670001| 16:29:29</v>
          </cell>
          <cell r="F1276">
            <v>0</v>
          </cell>
          <cell r="G1276">
            <v>48000</v>
          </cell>
          <cell r="H1276">
            <v>2269340470.4899998</v>
          </cell>
        </row>
        <row r="1277">
          <cell r="B1277">
            <v>44736</v>
          </cell>
          <cell r="C1277">
            <v>0</v>
          </cell>
          <cell r="D1277">
            <v>202206242700202</v>
          </cell>
          <cell r="E1277" t="str">
            <v>ONEPAY|MC|TQ2I3Z5RTZ5J|010120000617975001|Lao Thongkeo Leasing Company Limited|018120001659536001| 16:38:01</v>
          </cell>
          <cell r="F1277">
            <v>0</v>
          </cell>
          <cell r="G1277">
            <v>160000</v>
          </cell>
          <cell r="H1277">
            <v>2269500470.4899998</v>
          </cell>
        </row>
        <row r="1278">
          <cell r="B1278">
            <v>44736</v>
          </cell>
          <cell r="C1278">
            <v>0</v>
          </cell>
          <cell r="D1278">
            <v>202206242636157</v>
          </cell>
          <cell r="E1278" t="str">
            <v>ONEPAY|MC|HQWSE794MT1O|010120000617975001|Lao Thongkeo Leasing Company Limited|140120001241117001| 16:47:55</v>
          </cell>
          <cell r="F1278">
            <v>0</v>
          </cell>
          <cell r="G1278">
            <v>83000</v>
          </cell>
          <cell r="H1278">
            <v>2269583470.4899998</v>
          </cell>
        </row>
        <row r="1279">
          <cell r="B1279">
            <v>44736</v>
          </cell>
          <cell r="C1279">
            <v>0</v>
          </cell>
          <cell r="D1279">
            <v>202206242093776</v>
          </cell>
          <cell r="E1279" t="str">
            <v>ONEPAY|MC|TGYCOVFJ30X4|010120000617975001|Lao Thongkeo Leasing Company Limited|163120001836805001| 16:53:47</v>
          </cell>
          <cell r="F1279">
            <v>0</v>
          </cell>
          <cell r="G1279">
            <v>50000</v>
          </cell>
          <cell r="H1279">
            <v>2269729470.4899998</v>
          </cell>
        </row>
        <row r="1280">
          <cell r="B1280">
            <v>44736</v>
          </cell>
          <cell r="C1280">
            <v>0</v>
          </cell>
          <cell r="D1280">
            <v>202206242756720</v>
          </cell>
          <cell r="E1280" t="str">
            <v>ONEPAY|MC|2VUQIPQ4BSS3|010120000617975001|Lao Thongkeo Leasing Company Limited|102120001346529001| 17:06:10</v>
          </cell>
          <cell r="F1280">
            <v>0</v>
          </cell>
          <cell r="G1280">
            <v>283000</v>
          </cell>
          <cell r="H1280">
            <v>2270012470.4899998</v>
          </cell>
        </row>
        <row r="1281">
          <cell r="B1281">
            <v>44736</v>
          </cell>
          <cell r="C1281">
            <v>0</v>
          </cell>
          <cell r="D1281">
            <v>202206241526990</v>
          </cell>
          <cell r="E1281" t="str">
            <v>TRANSFER|FT|223120001992701001|BCELONE|010120000617975001|1ມື້1ມື້|17:08:14 17:08:14</v>
          </cell>
          <cell r="F1281">
            <v>0</v>
          </cell>
          <cell r="G1281">
            <v>96000</v>
          </cell>
          <cell r="H1281">
            <v>2270108470.4899998</v>
          </cell>
        </row>
        <row r="1282">
          <cell r="B1282">
            <v>44736</v>
          </cell>
          <cell r="C1282">
            <v>0</v>
          </cell>
          <cell r="D1282">
            <v>202206242600695</v>
          </cell>
          <cell r="E1282" t="str">
            <v>ONEPAY|MC|G6MCR8OXH6IA|010120000617975001|Lao Thongkeo Leasing Company Limited|010120000900903001| 17:08:29</v>
          </cell>
          <cell r="F1282">
            <v>0</v>
          </cell>
          <cell r="G1282">
            <v>160000</v>
          </cell>
          <cell r="H1282">
            <v>2270268470.4899998</v>
          </cell>
        </row>
        <row r="1283">
          <cell r="B1283">
            <v>44736</v>
          </cell>
          <cell r="C1283">
            <v>0</v>
          </cell>
          <cell r="D1283">
            <v>202206242527727</v>
          </cell>
          <cell r="E1283" t="str">
            <v>TRANSFER|FT|010120000316130001|BCELONE|010120000617975001|.|17:09:24 17:09:24</v>
          </cell>
          <cell r="F1283">
            <v>0</v>
          </cell>
          <cell r="G1283">
            <v>224000</v>
          </cell>
          <cell r="H1283">
            <v>2268841470.4899998</v>
          </cell>
        </row>
        <row r="1284">
          <cell r="B1284">
            <v>44736</v>
          </cell>
          <cell r="C1284">
            <v>0</v>
          </cell>
          <cell r="D1284">
            <v>202206241917409</v>
          </cell>
          <cell r="E1284" t="str">
            <v>TRANSFER|FT|092120000086021001|BCELONE|010120000617975001|AAA|17:18:43 17:18:44</v>
          </cell>
          <cell r="F1284">
            <v>0</v>
          </cell>
          <cell r="G1284">
            <v>270000</v>
          </cell>
          <cell r="H1284">
            <v>2269164470.4899998</v>
          </cell>
        </row>
        <row r="1285">
          <cell r="B1285">
            <v>44736</v>
          </cell>
          <cell r="C1285">
            <v>0</v>
          </cell>
          <cell r="D1285">
            <v>202206243132231</v>
          </cell>
          <cell r="E1285" t="str">
            <v>TRANSFER|FT|010120001170750001|BCELONE|010120000617975001| ມື້ສຸດທ້າຍ ເສີດ ທອງຄູນ|17:40:28 17:40:28</v>
          </cell>
          <cell r="F1285">
            <v>0</v>
          </cell>
          <cell r="G1285">
            <v>160000</v>
          </cell>
          <cell r="H1285">
            <v>2269324470.4899998</v>
          </cell>
        </row>
        <row r="1286">
          <cell r="B1286">
            <v>44736</v>
          </cell>
          <cell r="C1286">
            <v>0</v>
          </cell>
          <cell r="D1286">
            <v>202206242593808</v>
          </cell>
          <cell r="E1286" t="str">
            <v>ONEPAY|MC|NQL47M9LN7WC|010120000617975001|Lao Thongkeo Leasing Company Limited|010120001166135001| 17:40:44</v>
          </cell>
          <cell r="F1286">
            <v>0</v>
          </cell>
          <cell r="G1286">
            <v>300000</v>
          </cell>
          <cell r="H1286">
            <v>2269624470.4899998</v>
          </cell>
        </row>
        <row r="1287">
          <cell r="B1287">
            <v>44736</v>
          </cell>
          <cell r="C1287">
            <v>0</v>
          </cell>
          <cell r="D1287">
            <v>202206242271862</v>
          </cell>
          <cell r="E1287" t="str">
            <v>ONEPAY|MC|UMP8FVUUOPHD|010120000617975001|Lao Thongkeo Leasing Company Limited|095120000192186001| 17:42:32</v>
          </cell>
          <cell r="F1287">
            <v>0</v>
          </cell>
          <cell r="G1287">
            <v>128000</v>
          </cell>
          <cell r="H1287">
            <v>2269752470.4899998</v>
          </cell>
        </row>
        <row r="1288">
          <cell r="B1288">
            <v>44736</v>
          </cell>
          <cell r="C1288">
            <v>0</v>
          </cell>
          <cell r="D1288">
            <v>202206242395763</v>
          </cell>
          <cell r="E1288" t="str">
            <v>TRANSFER|FT|010120000258595001|BCELONE|010120000617975001| ນ ຂັນທອງ ຈ່າຍ|17:46:11 17:46:11</v>
          </cell>
          <cell r="F1288">
            <v>0</v>
          </cell>
          <cell r="G1288">
            <v>160000</v>
          </cell>
          <cell r="H1288">
            <v>2269912470.4899998</v>
          </cell>
        </row>
        <row r="1289">
          <cell r="B1289">
            <v>44736</v>
          </cell>
          <cell r="C1289">
            <v>0</v>
          </cell>
          <cell r="D1289">
            <v>202206242694711</v>
          </cell>
          <cell r="E1289" t="str">
            <v>TRANSFER|FT|160120001783322001|BCELONE|010120000617975001|ສຸດສາຄອນ1ມື້|17:53:58 17:53:58</v>
          </cell>
          <cell r="F1289">
            <v>0</v>
          </cell>
          <cell r="G1289">
            <v>112000</v>
          </cell>
          <cell r="H1289">
            <v>2270074470.4899998</v>
          </cell>
        </row>
        <row r="1290">
          <cell r="B1290">
            <v>44736</v>
          </cell>
          <cell r="C1290">
            <v>0</v>
          </cell>
          <cell r="D1290">
            <v>202206243160154</v>
          </cell>
          <cell r="E1290" t="str">
            <v>TRANSFER|FT|150120001492719001|BCELONE|010120000617975001|53|17:58:28 17:58:28</v>
          </cell>
          <cell r="F1290">
            <v>0</v>
          </cell>
          <cell r="G1290">
            <v>128000</v>
          </cell>
          <cell r="H1290">
            <v>2270202470.4899998</v>
          </cell>
        </row>
        <row r="1291">
          <cell r="B1291">
            <v>44736</v>
          </cell>
          <cell r="C1291">
            <v>0</v>
          </cell>
          <cell r="D1291">
            <v>202206242338934</v>
          </cell>
          <cell r="E1291" t="str">
            <v>ONEPAY|MC|EAUY9C1JOW2I|010120000617975001|Lao Thongkeo Leasing Company Limited|1021206485410| 18:13:46</v>
          </cell>
          <cell r="F1291">
            <v>0</v>
          </cell>
          <cell r="G1291">
            <v>150000</v>
          </cell>
          <cell r="H1291">
            <v>2270352470.4899998</v>
          </cell>
        </row>
        <row r="1292">
          <cell r="B1292">
            <v>44736</v>
          </cell>
          <cell r="C1292">
            <v>0</v>
          </cell>
          <cell r="D1292">
            <v>202206242083956</v>
          </cell>
          <cell r="E1292" t="str">
            <v>TRANSFER|FT|010120000358327001|BCELONE|010120000617975001|AAຄ່າງວດນອຳມາລາຈິດຕະພົງ|18:19:41 18:19:42</v>
          </cell>
          <cell r="F1292">
            <v>0</v>
          </cell>
          <cell r="G1292">
            <v>128000</v>
          </cell>
          <cell r="H1292">
            <v>2270480470.4899998</v>
          </cell>
        </row>
        <row r="1293">
          <cell r="B1293">
            <v>44736</v>
          </cell>
          <cell r="C1293">
            <v>0</v>
          </cell>
          <cell r="D1293">
            <v>202206243136076</v>
          </cell>
          <cell r="E1293" t="str">
            <v>TRANSFER|FT|090120001922133001|BCELONE|010120000617975001|ນາງ ວັນດີ ພົມໄຊຍະລິນຄຳ|18:25:35 18:25:36</v>
          </cell>
          <cell r="F1293">
            <v>0</v>
          </cell>
          <cell r="G1293">
            <v>128000</v>
          </cell>
          <cell r="H1293">
            <v>2270608470.4899998</v>
          </cell>
        </row>
        <row r="1294">
          <cell r="B1294">
            <v>44736</v>
          </cell>
          <cell r="C1294">
            <v>0</v>
          </cell>
          <cell r="D1294">
            <v>202206242102965</v>
          </cell>
          <cell r="E1294" t="str">
            <v>TRANSFER|FT|090120000239232001|BCELONE|010120000617975001|ຫມີ|18:28:05 18:28:05</v>
          </cell>
          <cell r="F1294">
            <v>0</v>
          </cell>
          <cell r="G1294">
            <v>160000</v>
          </cell>
          <cell r="H1294">
            <v>2270768470.4899998</v>
          </cell>
        </row>
        <row r="1295">
          <cell r="B1295">
            <v>44736</v>
          </cell>
          <cell r="C1295">
            <v>0</v>
          </cell>
          <cell r="D1295">
            <v>202206243150364</v>
          </cell>
          <cell r="E1295" t="str">
            <v>TRANSFER|FT|101120001984702001|BCELONE|010120000617975001|AAA001548-2ນ ບົວວອນງວດທີ46|18:31:33 18:31:34</v>
          </cell>
          <cell r="F1295">
            <v>0</v>
          </cell>
          <cell r="G1295">
            <v>192000</v>
          </cell>
          <cell r="H1295">
            <v>2270960470.4899998</v>
          </cell>
        </row>
        <row r="1296">
          <cell r="B1296">
            <v>44736</v>
          </cell>
          <cell r="C1296">
            <v>0</v>
          </cell>
          <cell r="D1296">
            <v>202206242662821</v>
          </cell>
          <cell r="E1296" t="str">
            <v>TRANSFER|FT|090120000958079001|BCELONE|010120000617975001|ນ.​ມະລິພອນ|18:36:28 18:36:28</v>
          </cell>
          <cell r="F1296">
            <v>0</v>
          </cell>
          <cell r="G1296">
            <v>80000</v>
          </cell>
          <cell r="H1296">
            <v>2271040470.4899998</v>
          </cell>
        </row>
        <row r="1297">
          <cell r="B1297">
            <v>44736</v>
          </cell>
          <cell r="C1297">
            <v>0</v>
          </cell>
          <cell r="D1297">
            <v>202206243179311</v>
          </cell>
          <cell r="E1297" t="str">
            <v>ONEPAY|MC|J3FU4FBO6X1X|010120000617975001|Lao Thongkeo Leasing Company Limited|096120001315645001| 18:48:50</v>
          </cell>
          <cell r="F1297">
            <v>0</v>
          </cell>
          <cell r="G1297">
            <v>160000</v>
          </cell>
          <cell r="H1297">
            <v>2271200470.4899998</v>
          </cell>
        </row>
        <row r="1298">
          <cell r="B1298">
            <v>44736</v>
          </cell>
          <cell r="C1298">
            <v>0</v>
          </cell>
          <cell r="D1298">
            <v>202206242746828</v>
          </cell>
          <cell r="E1298" t="str">
            <v>ONEPAY|MC|F9M73512PB81|010120000617975001|Lao Thongkeo Leasing Company Limited|010120001161767001| 18:55:01</v>
          </cell>
          <cell r="F1298">
            <v>0</v>
          </cell>
          <cell r="G1298">
            <v>128000</v>
          </cell>
          <cell r="H1298">
            <v>2271328470.4899998</v>
          </cell>
        </row>
        <row r="1299">
          <cell r="B1299">
            <v>44736</v>
          </cell>
          <cell r="C1299">
            <v>0</v>
          </cell>
          <cell r="D1299">
            <v>202206241489810</v>
          </cell>
          <cell r="E1299" t="str">
            <v>TRANSFER|FT|161120001940433001|BCELONE|010120000617975001|ທີ24|19:00:09 19:00:09</v>
          </cell>
          <cell r="F1299">
            <v>0</v>
          </cell>
          <cell r="G1299">
            <v>205000</v>
          </cell>
          <cell r="H1299">
            <v>2271533470.4899998</v>
          </cell>
        </row>
        <row r="1300">
          <cell r="B1300">
            <v>44736</v>
          </cell>
          <cell r="C1300">
            <v>0</v>
          </cell>
          <cell r="D1300">
            <v>202206243368047</v>
          </cell>
          <cell r="E1300" t="str">
            <v>TRANSFER|FT|161120000601929001|BCELONE|010120000617975001|o|19:04:41 19:04:41</v>
          </cell>
          <cell r="F1300">
            <v>0</v>
          </cell>
          <cell r="G1300">
            <v>136000</v>
          </cell>
          <cell r="H1300">
            <v>2271669470.4899998</v>
          </cell>
        </row>
        <row r="1301">
          <cell r="B1301">
            <v>44736</v>
          </cell>
          <cell r="C1301">
            <v>0</v>
          </cell>
          <cell r="D1301">
            <v>202206242384915</v>
          </cell>
          <cell r="E1301" t="str">
            <v>TRANSFER|FT|161120000601929001|BCELONE|010120000617975001|o|19:05:25 19:05:25</v>
          </cell>
          <cell r="F1301">
            <v>0</v>
          </cell>
          <cell r="G1301">
            <v>140000</v>
          </cell>
          <cell r="H1301">
            <v>2271809470.4899998</v>
          </cell>
        </row>
        <row r="1302">
          <cell r="B1302">
            <v>44736</v>
          </cell>
          <cell r="C1302">
            <v>0</v>
          </cell>
          <cell r="D1302">
            <v>202206243244712</v>
          </cell>
          <cell r="E1302" t="str">
            <v>ONEPAY|MC|NWVUW9VW7G3I|010120000617975001|Lao Thongkeo Leasing Company Limited|093120000944854001| 19:05:48</v>
          </cell>
          <cell r="F1302">
            <v>0</v>
          </cell>
          <cell r="G1302">
            <v>176000</v>
          </cell>
          <cell r="H1302">
            <v>2271985470.4899998</v>
          </cell>
        </row>
        <row r="1303">
          <cell r="B1303">
            <v>44736</v>
          </cell>
          <cell r="C1303">
            <v>0</v>
          </cell>
          <cell r="D1303">
            <v>202206243293512</v>
          </cell>
          <cell r="E1303" t="str">
            <v>ONEPAY|MC|0J94M8IK9KT6|010120000617975001|Lao Thongkeo Leasing Company Limited|010120000434766002| 19:09:20</v>
          </cell>
          <cell r="F1303">
            <v>0</v>
          </cell>
          <cell r="G1303">
            <v>96000</v>
          </cell>
          <cell r="H1303">
            <v>2272255470.4899998</v>
          </cell>
        </row>
        <row r="1304">
          <cell r="B1304">
            <v>44736</v>
          </cell>
          <cell r="C1304">
            <v>0</v>
          </cell>
          <cell r="D1304">
            <v>202206243358319</v>
          </cell>
          <cell r="E1304" t="str">
            <v>ONEPAY|MC|A3NYA70M1OBA|010120000617975001|Lao Thongkeo Leasing Company Limited|090120000417352001| 19:09:57</v>
          </cell>
          <cell r="F1304">
            <v>0</v>
          </cell>
          <cell r="G1304">
            <v>32000</v>
          </cell>
          <cell r="H1304">
            <v>2272287470.4899998</v>
          </cell>
        </row>
        <row r="1305">
          <cell r="B1305">
            <v>44736</v>
          </cell>
          <cell r="C1305">
            <v>0</v>
          </cell>
          <cell r="D1305">
            <v>202206242595343</v>
          </cell>
          <cell r="E1305" t="str">
            <v>ONEPAY|MC|41VQ3BO8DO61|010120000617975001|Lao Thongkeo Leasing Company Limited|097120001587637001| 19:10:13</v>
          </cell>
          <cell r="F1305">
            <v>0</v>
          </cell>
          <cell r="G1305">
            <v>160000</v>
          </cell>
          <cell r="H1305">
            <v>2272447470.4899998</v>
          </cell>
        </row>
        <row r="1306">
          <cell r="B1306">
            <v>44736</v>
          </cell>
          <cell r="C1306">
            <v>0</v>
          </cell>
          <cell r="D1306">
            <v>202206243314299</v>
          </cell>
          <cell r="E1306" t="str">
            <v>ONEPAY|MC|0680Y27ZXJPF|010120000617975001|Lao Thongkeo Leasing Company Limited|103120001091220001| 19:12:55</v>
          </cell>
          <cell r="F1306">
            <v>0</v>
          </cell>
          <cell r="G1306">
            <v>160000</v>
          </cell>
          <cell r="H1306">
            <v>2272607470.4899998</v>
          </cell>
        </row>
        <row r="1307">
          <cell r="B1307">
            <v>44736</v>
          </cell>
          <cell r="C1307">
            <v>0</v>
          </cell>
          <cell r="D1307">
            <v>202206243286624</v>
          </cell>
          <cell r="E1307" t="str">
            <v>TRANSFER|FT|104120001882705001|BCELONE|010120000617975001|ນາງຄຳສະໝອນສູລີຍາມາດ|19:25:33 19:25:33</v>
          </cell>
          <cell r="F1307">
            <v>0</v>
          </cell>
          <cell r="G1307">
            <v>115000</v>
          </cell>
          <cell r="H1307">
            <v>2272722470.4899998</v>
          </cell>
        </row>
        <row r="1308">
          <cell r="B1308">
            <v>44736</v>
          </cell>
          <cell r="C1308">
            <v>0</v>
          </cell>
          <cell r="D1308">
            <v>202206242820765</v>
          </cell>
          <cell r="E1308" t="str">
            <v>ONEPAY|MC|7ZJDWLPREY5F|010120000617975001|Lao Thongkeo Leasing Company Limited|098120001666034001| 19:31:32</v>
          </cell>
          <cell r="F1308">
            <v>0</v>
          </cell>
          <cell r="G1308">
            <v>300000</v>
          </cell>
          <cell r="H1308">
            <v>2273022470.4899998</v>
          </cell>
        </row>
        <row r="1309">
          <cell r="B1309">
            <v>44736</v>
          </cell>
          <cell r="C1309">
            <v>0</v>
          </cell>
          <cell r="D1309">
            <v>202206243403055</v>
          </cell>
          <cell r="E1309" t="str">
            <v>ONEPAY|MC|0HHG1YRQR78I|010120000617975001|Lao Thongkeo Leasing Company Limited|160120001403933001| 19:31:42</v>
          </cell>
          <cell r="F1309">
            <v>0</v>
          </cell>
          <cell r="G1309">
            <v>1000000</v>
          </cell>
          <cell r="H1309">
            <v>2274022470.4899998</v>
          </cell>
        </row>
        <row r="1310">
          <cell r="B1310">
            <v>44736</v>
          </cell>
          <cell r="C1310">
            <v>0</v>
          </cell>
          <cell r="D1310">
            <v>202206243400259</v>
          </cell>
          <cell r="E1310" t="str">
            <v>TRANSFER|FT|090120001221987001|BCELONE|010120000617975001|ງວດ43|19:34:34 19:34:34</v>
          </cell>
          <cell r="F1310">
            <v>0</v>
          </cell>
          <cell r="G1310">
            <v>160000</v>
          </cell>
          <cell r="H1310">
            <v>2274182470.4899998</v>
          </cell>
        </row>
        <row r="1311">
          <cell r="B1311">
            <v>44736</v>
          </cell>
          <cell r="C1311">
            <v>0</v>
          </cell>
          <cell r="D1311">
            <v>20220624454950</v>
          </cell>
          <cell r="E1311" t="str">
            <v>TRANSFER|FT|020120001220453001|BCELONE|010120000617975001|ພາຄິນ|19:35:03 19:35:03</v>
          </cell>
          <cell r="F1311">
            <v>0</v>
          </cell>
          <cell r="G1311">
            <v>224000</v>
          </cell>
          <cell r="H1311">
            <v>2274406470.4899998</v>
          </cell>
        </row>
        <row r="1312">
          <cell r="B1312">
            <v>44736</v>
          </cell>
          <cell r="C1312">
            <v>0</v>
          </cell>
          <cell r="D1312">
            <v>202206242949927</v>
          </cell>
          <cell r="E1312" t="str">
            <v>ONEPAY|MC|Y1VBZSRDQOAI|010120000617975001|Lao Thongkeo Leasing Company Limited|101120001385115001| 19:38:42</v>
          </cell>
          <cell r="F1312">
            <v>0</v>
          </cell>
          <cell r="G1312">
            <v>336000</v>
          </cell>
          <cell r="H1312">
            <v>2274742470.4899998</v>
          </cell>
        </row>
        <row r="1313">
          <cell r="B1313">
            <v>44736</v>
          </cell>
          <cell r="C1313">
            <v>0</v>
          </cell>
          <cell r="D1313">
            <v>202206243309351</v>
          </cell>
          <cell r="E1313" t="str">
            <v>TRANSFER|FT|140120000475688001|BCELONE|010120000617975001|ລາຍວັນ|19:43:17 19:43:17</v>
          </cell>
          <cell r="F1313">
            <v>0</v>
          </cell>
          <cell r="G1313">
            <v>40000</v>
          </cell>
          <cell r="H1313">
            <v>2274782470.4899998</v>
          </cell>
        </row>
        <row r="1314">
          <cell r="B1314">
            <v>44736</v>
          </cell>
          <cell r="C1314">
            <v>0</v>
          </cell>
          <cell r="D1314">
            <v>202206243146904</v>
          </cell>
          <cell r="E1314" t="str">
            <v>TRANSFER|FT|0921205698307|BCELONE|010120000617975001|ອ|19:48:36 19:48:36</v>
          </cell>
          <cell r="F1314">
            <v>0</v>
          </cell>
          <cell r="G1314">
            <v>96000</v>
          </cell>
          <cell r="H1314">
            <v>2274878470.4899998</v>
          </cell>
        </row>
        <row r="1315">
          <cell r="B1315">
            <v>44736</v>
          </cell>
          <cell r="C1315">
            <v>0</v>
          </cell>
          <cell r="D1315">
            <v>202206242831648</v>
          </cell>
          <cell r="E1315" t="str">
            <v>ONEPAY|MC|Z6Q3POE0K330|010120000617975001|Lao Thongkeo Leasing Company Limited|099120001489512001| 19:49:14</v>
          </cell>
          <cell r="F1315">
            <v>0</v>
          </cell>
          <cell r="G1315">
            <v>160000</v>
          </cell>
          <cell r="H1315">
            <v>2275038470.4899998</v>
          </cell>
        </row>
        <row r="1316">
          <cell r="B1316">
            <v>44736</v>
          </cell>
          <cell r="C1316">
            <v>0</v>
          </cell>
          <cell r="D1316">
            <v>202206243364926</v>
          </cell>
          <cell r="E1316" t="str">
            <v>ONEPAY|MC|ATIZQD2M6ICN|010120000617975001|Lao Thongkeo Leasing Company Limited|1641204304942| 19:58:46</v>
          </cell>
          <cell r="F1316">
            <v>0</v>
          </cell>
          <cell r="G1316">
            <v>136000</v>
          </cell>
          <cell r="H1316">
            <v>2275174470.4899998</v>
          </cell>
        </row>
        <row r="1317">
          <cell r="B1317">
            <v>44736</v>
          </cell>
          <cell r="C1317">
            <v>0</v>
          </cell>
          <cell r="D1317">
            <v>202206243459340</v>
          </cell>
          <cell r="E1317" t="str">
            <v>ONEPAY|MC|R741GGMZ5LY4|010120000617975001|Lao Thongkeo Leasing Company Limited|160120001410203001| 19:58:47</v>
          </cell>
          <cell r="F1317">
            <v>0</v>
          </cell>
          <cell r="G1317">
            <v>128000</v>
          </cell>
          <cell r="H1317">
            <v>2275302470.4899998</v>
          </cell>
        </row>
        <row r="1318">
          <cell r="B1318">
            <v>44736</v>
          </cell>
          <cell r="C1318">
            <v>0</v>
          </cell>
          <cell r="D1318">
            <v>202206243240683</v>
          </cell>
          <cell r="E1318" t="str">
            <v>ONEPAY|MC|RKOORS7RSUVV|010120000617975001|Lao Thongkeo Leasing Company Limited|164120001982793001| 20:00:32</v>
          </cell>
          <cell r="F1318">
            <v>0</v>
          </cell>
          <cell r="G1318">
            <v>106000</v>
          </cell>
          <cell r="H1318">
            <v>2275408470.4899998</v>
          </cell>
        </row>
        <row r="1319">
          <cell r="B1319">
            <v>44736</v>
          </cell>
          <cell r="C1319">
            <v>0</v>
          </cell>
          <cell r="D1319">
            <v>202206243382317</v>
          </cell>
          <cell r="E1319" t="str">
            <v>TRANSFER|FT|164120001258503001|BCELONE|010120000617975001|ນ ວຽງສີ|20:04:49 20:04:49</v>
          </cell>
          <cell r="F1319">
            <v>0</v>
          </cell>
          <cell r="G1319">
            <v>96000</v>
          </cell>
          <cell r="H1319">
            <v>2275504470.4899998</v>
          </cell>
        </row>
        <row r="1320">
          <cell r="B1320">
            <v>44736</v>
          </cell>
          <cell r="C1320">
            <v>0</v>
          </cell>
          <cell r="D1320">
            <v>202206243490174</v>
          </cell>
          <cell r="E1320" t="str">
            <v>ONEPAY|MC|MK37NG79LK81|010120000617975001|Lao Thongkeo Leasing Company Limited|010120000615362001| 20:09:37</v>
          </cell>
          <cell r="F1320">
            <v>0</v>
          </cell>
          <cell r="G1320">
            <v>96000</v>
          </cell>
          <cell r="H1320">
            <v>2275600470.4899998</v>
          </cell>
        </row>
        <row r="1321">
          <cell r="B1321">
            <v>44736</v>
          </cell>
          <cell r="C1321">
            <v>0</v>
          </cell>
          <cell r="D1321">
            <v>202206243513066</v>
          </cell>
          <cell r="E1321" t="str">
            <v>ONEPAY|MC|39Y7J30P21QX|010120000617975001|Lao Thongkeo Leasing Company Limited|092120000230206001| 20:12:13</v>
          </cell>
          <cell r="F1321">
            <v>0</v>
          </cell>
          <cell r="G1321">
            <v>142000</v>
          </cell>
          <cell r="H1321">
            <v>2275742470.4899998</v>
          </cell>
        </row>
        <row r="1322">
          <cell r="B1322">
            <v>44736</v>
          </cell>
          <cell r="C1322">
            <v>0</v>
          </cell>
          <cell r="D1322">
            <v>202206243459541</v>
          </cell>
          <cell r="E1322" t="str">
            <v>TRANSFER|FT|010120000176636001|BCELONE|010120000617975001|1|20:18:31 20:18:31</v>
          </cell>
          <cell r="F1322">
            <v>0</v>
          </cell>
          <cell r="G1322">
            <v>300000</v>
          </cell>
          <cell r="H1322">
            <v>2276042470.4899998</v>
          </cell>
        </row>
        <row r="1323">
          <cell r="B1323">
            <v>44736</v>
          </cell>
          <cell r="C1323">
            <v>0</v>
          </cell>
          <cell r="D1323">
            <v>202206243513130</v>
          </cell>
          <cell r="E1323" t="str">
            <v>ONEPAY|MC|I1J9Y0IYFY00|010120000617975001|Lao Thongkeo Leasing Company Limited|096120001540291001| 20:19:27</v>
          </cell>
          <cell r="F1323">
            <v>0</v>
          </cell>
          <cell r="G1323">
            <v>128000</v>
          </cell>
          <cell r="H1323">
            <v>2276170470.4899998</v>
          </cell>
        </row>
        <row r="1324">
          <cell r="B1324">
            <v>44736</v>
          </cell>
          <cell r="C1324">
            <v>0</v>
          </cell>
          <cell r="D1324">
            <v>202206243336842</v>
          </cell>
          <cell r="E1324" t="str">
            <v>ONEPAY|MC|32K60DPP99KY|010120000617975001|Lao Thongkeo Leasing Company Limited|098120000401169001| 20:20:02</v>
          </cell>
          <cell r="F1324">
            <v>0</v>
          </cell>
          <cell r="G1324">
            <v>160000</v>
          </cell>
          <cell r="H1324">
            <v>2276330470.4899998</v>
          </cell>
        </row>
        <row r="1325">
          <cell r="B1325">
            <v>44736</v>
          </cell>
          <cell r="C1325">
            <v>0</v>
          </cell>
          <cell r="D1325">
            <v>202206243452714</v>
          </cell>
          <cell r="E1325" t="str">
            <v>ONEPAY|MC|G81T5T30WDRQ|010120000617975001|Lao Thongkeo Leasing Company Limited|161120001729373001| 20:47:15</v>
          </cell>
          <cell r="F1325">
            <v>0</v>
          </cell>
          <cell r="G1325">
            <v>139000</v>
          </cell>
          <cell r="H1325">
            <v>2276469470.4899998</v>
          </cell>
        </row>
        <row r="1326">
          <cell r="B1326">
            <v>44736</v>
          </cell>
          <cell r="C1326">
            <v>0</v>
          </cell>
          <cell r="D1326">
            <v>202206243546110</v>
          </cell>
          <cell r="E1326" t="str">
            <v>ONEPAY|MC|KV65WQHEGCJG|010120000617975001|Lao Thongkeo Leasing Company Limited|1011206202001| 20:58:15</v>
          </cell>
          <cell r="F1326">
            <v>0</v>
          </cell>
          <cell r="G1326">
            <v>192000</v>
          </cell>
          <cell r="H1326">
            <v>2276661470.4899998</v>
          </cell>
        </row>
        <row r="1327">
          <cell r="B1327">
            <v>44736</v>
          </cell>
          <cell r="C1327">
            <v>0</v>
          </cell>
          <cell r="D1327">
            <v>202206242756823</v>
          </cell>
          <cell r="E1327" t="str">
            <v>ONEPAY|MC|VAG2H4L3D1UJ|010120000617975001|Lao Thongkeo Leasing Company Limited|101120002004221001| 17:13:20</v>
          </cell>
          <cell r="F1327">
            <v>0</v>
          </cell>
          <cell r="G1327">
            <v>53000</v>
          </cell>
          <cell r="H1327">
            <v>2268894470.4899998</v>
          </cell>
        </row>
        <row r="1328">
          <cell r="B1328">
            <v>44736</v>
          </cell>
          <cell r="C1328">
            <v>0</v>
          </cell>
          <cell r="D1328">
            <v>202206242630963</v>
          </cell>
          <cell r="E1328" t="str">
            <v>ONEPAY|MC|184QYMA0K6W8|010120000617975001|Lao Thongkeo Leasing Company Limited|010120000893397001| 17:49:15</v>
          </cell>
          <cell r="F1328">
            <v>0</v>
          </cell>
          <cell r="G1328">
            <v>50000</v>
          </cell>
          <cell r="H1328">
            <v>2269962470.4899998</v>
          </cell>
        </row>
        <row r="1329">
          <cell r="B1329">
            <v>44737</v>
          </cell>
          <cell r="C1329">
            <v>44736</v>
          </cell>
          <cell r="D1329">
            <v>20220625816001</v>
          </cell>
          <cell r="E1329" t="str">
            <v>ONEPAY|MC|J4430NZKRO30|010120000617975001|Lao Thongkeo Leasing Company Limited|010120001147560001| 21:01:51</v>
          </cell>
          <cell r="F1329">
            <v>0</v>
          </cell>
          <cell r="G1329">
            <v>224000</v>
          </cell>
          <cell r="H1329">
            <v>2276885470.4899998</v>
          </cell>
        </row>
        <row r="1330">
          <cell r="B1330">
            <v>44737</v>
          </cell>
          <cell r="C1330">
            <v>44736</v>
          </cell>
          <cell r="D1330">
            <v>20220625398023</v>
          </cell>
          <cell r="E1330" t="str">
            <v>ONEPAY|MC|GZODKEUI6ZX1|010120000617975001|Lao Thongkeo Leasing Company Limited|092120000162155001| 21:08:43</v>
          </cell>
          <cell r="F1330">
            <v>0</v>
          </cell>
          <cell r="G1330">
            <v>141000</v>
          </cell>
          <cell r="H1330">
            <v>2277026470.4899998</v>
          </cell>
        </row>
        <row r="1331">
          <cell r="B1331">
            <v>44737</v>
          </cell>
          <cell r="C1331">
            <v>44736</v>
          </cell>
          <cell r="D1331">
            <v>20220625644012</v>
          </cell>
          <cell r="E1331" t="str">
            <v>TRANSFER|FT|016120001697640001|BCELONE|010120000617975001|pdv12|21:11:23 21:11:23</v>
          </cell>
          <cell r="F1331">
            <v>0</v>
          </cell>
          <cell r="G1331">
            <v>224000</v>
          </cell>
          <cell r="H1331">
            <v>2277410470.4899998</v>
          </cell>
        </row>
        <row r="1332">
          <cell r="B1332">
            <v>44737</v>
          </cell>
          <cell r="C1332">
            <v>44736</v>
          </cell>
          <cell r="D1332">
            <v>20220625714060</v>
          </cell>
          <cell r="E1332" t="str">
            <v>ONEPAY|MC|WMIINL1OG2IP|010120000617975001|Lao Thongkeo Leasing Company Limited|1661205659115| 21:19:29</v>
          </cell>
          <cell r="F1332">
            <v>0</v>
          </cell>
          <cell r="G1332">
            <v>102000</v>
          </cell>
          <cell r="H1332">
            <v>2277512470.4899998</v>
          </cell>
        </row>
        <row r="1333">
          <cell r="B1333">
            <v>44737</v>
          </cell>
          <cell r="C1333">
            <v>44736</v>
          </cell>
          <cell r="D1333">
            <v>20220625618341</v>
          </cell>
          <cell r="E1333" t="str">
            <v>TRANSFER|FT|095120001685902001|BCELONE|010120000617975001|ນ.ບຸນເລື່ອນ|22:05:11 22:05:12</v>
          </cell>
          <cell r="F1333">
            <v>0</v>
          </cell>
          <cell r="G1333">
            <v>320000</v>
          </cell>
          <cell r="H1333">
            <v>2277832470.4899998</v>
          </cell>
        </row>
        <row r="1334">
          <cell r="B1334">
            <v>44737</v>
          </cell>
          <cell r="C1334">
            <v>44736</v>
          </cell>
          <cell r="D1334">
            <v>20220625422209</v>
          </cell>
          <cell r="E1334" t="str">
            <v>ONEPAY|MC|I8LTNTU7V7AR|010120000617975001|Lao Thongkeo Leasing Company Limited|093120001956809001| 22:21:40</v>
          </cell>
          <cell r="F1334">
            <v>0</v>
          </cell>
          <cell r="G1334">
            <v>96000</v>
          </cell>
          <cell r="H1334">
            <v>2277928470.4899998</v>
          </cell>
        </row>
        <row r="1335">
          <cell r="B1335">
            <v>44737</v>
          </cell>
          <cell r="C1335">
            <v>44736</v>
          </cell>
          <cell r="D1335">
            <v>20220625842221</v>
          </cell>
          <cell r="E1335" t="str">
            <v>TRANSFER|FT|010120001313249001|BCELONE|010120000617975001|ມີນາໄຊ|22:50:58 22:50:59</v>
          </cell>
          <cell r="F1335">
            <v>0</v>
          </cell>
          <cell r="G1335">
            <v>48000</v>
          </cell>
          <cell r="H1335">
            <v>2277976470.4899998</v>
          </cell>
        </row>
        <row r="1336">
          <cell r="B1336">
            <v>44737</v>
          </cell>
          <cell r="C1336">
            <v>44736</v>
          </cell>
          <cell r="D1336">
            <v>20220625850681</v>
          </cell>
          <cell r="E1336" t="str">
            <v>ONEPAY|MC|7NH6EC895Y4Q|010120000617975001|Lao Thongkeo Leasing Company Limited|018120000895392001| 23:37:29</v>
          </cell>
          <cell r="F1336">
            <v>0</v>
          </cell>
          <cell r="G1336">
            <v>160000</v>
          </cell>
          <cell r="H1336">
            <v>2278264470.4899998</v>
          </cell>
        </row>
        <row r="1337">
          <cell r="B1337">
            <v>44737</v>
          </cell>
          <cell r="C1337">
            <v>0</v>
          </cell>
          <cell r="D1337">
            <v>20220625872145</v>
          </cell>
          <cell r="E1337" t="str">
            <v>ONEPAY|MC|F1RNIAXB7SPB|010120000617975001|Lao Thongkeo Leasing Company Limited|1611203848509| 06:14:10</v>
          </cell>
          <cell r="F1337">
            <v>0</v>
          </cell>
          <cell r="G1337">
            <v>170000</v>
          </cell>
          <cell r="H1337">
            <v>2278434470.4899998</v>
          </cell>
        </row>
        <row r="1338">
          <cell r="B1338">
            <v>44737</v>
          </cell>
          <cell r="C1338">
            <v>0</v>
          </cell>
          <cell r="D1338">
            <v>20220625518248</v>
          </cell>
          <cell r="E1338" t="str">
            <v>ONEPAY|MC|MZVSR5Q1I80E|010120000617975001|Lao Thongkeo Leasing Company Limited|160120001410203001| 10:27:53</v>
          </cell>
          <cell r="F1338">
            <v>0</v>
          </cell>
          <cell r="G1338">
            <v>141000</v>
          </cell>
          <cell r="H1338">
            <v>2278575470.4899998</v>
          </cell>
        </row>
        <row r="1339">
          <cell r="B1339">
            <v>44737</v>
          </cell>
          <cell r="C1339">
            <v>0</v>
          </cell>
          <cell r="D1339">
            <v>20220625684797</v>
          </cell>
          <cell r="E1339" t="str">
            <v>TRANSFER|FT|010120001478776001|BCELONE|010120000617975001| AAA001460ນາງຄຳພູວັນງວດທີ10|14:23:54 14:23:54</v>
          </cell>
          <cell r="F1339">
            <v>0</v>
          </cell>
          <cell r="G1339">
            <v>176000</v>
          </cell>
          <cell r="H1339">
            <v>2278751470.4899998</v>
          </cell>
        </row>
        <row r="1340">
          <cell r="B1340">
            <v>44737</v>
          </cell>
          <cell r="C1340">
            <v>0</v>
          </cell>
          <cell r="D1340">
            <v>202206251792187</v>
          </cell>
          <cell r="E1340" t="str">
            <v>ONEPAY|MC|WCX7EECPKURK|010120000617975001|Lao Thongkeo Leasing Company Limited|162120001350672001| 14:43:14</v>
          </cell>
          <cell r="F1340">
            <v>0</v>
          </cell>
          <cell r="G1340">
            <v>210000</v>
          </cell>
          <cell r="H1340">
            <v>2278961470.4899998</v>
          </cell>
        </row>
      </sheetData>
      <sheetData sheetId="1">
        <row r="1858">
          <cell r="D1858" t="str">
            <v>1544-1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alance Sheet"/>
      <sheetName val="Draft_TB 07"/>
      <sheetName val="Draft_TB 06"/>
      <sheetName val="Draft_TB 05"/>
      <sheetName val="Draft_TB 04"/>
      <sheetName val="Draft_TB 03"/>
      <sheetName val="Draft_TB 02"/>
      <sheetName val="Draft_TB 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O6" t="str">
            <v>Row Labels</v>
          </cell>
          <cell r="P6" t="str">
            <v>Sum of EB. EQV. LAK</v>
          </cell>
        </row>
        <row r="7">
          <cell r="O7" t="str">
            <v>Asset</v>
          </cell>
          <cell r="P7">
            <v>8807935923.453783</v>
          </cell>
        </row>
        <row r="8">
          <cell r="O8" t="str">
            <v>Advances</v>
          </cell>
          <cell r="P8">
            <v>-46978850</v>
          </cell>
        </row>
        <row r="9">
          <cell r="O9" t="str">
            <v>Cash and cash equivalent</v>
          </cell>
          <cell r="P9">
            <v>10128610761.59</v>
          </cell>
        </row>
        <row r="10">
          <cell r="O10" t="str">
            <v>Foreclosed assets</v>
          </cell>
          <cell r="P10">
            <v>-4047425477.8480072</v>
          </cell>
        </row>
        <row r="11">
          <cell r="O11" t="str">
            <v>Intangible Assets</v>
          </cell>
          <cell r="P11">
            <v>0</v>
          </cell>
        </row>
        <row r="12">
          <cell r="O12" t="str">
            <v>Loans to</v>
          </cell>
          <cell r="P12">
            <v>0</v>
          </cell>
        </row>
        <row r="13">
          <cell r="O13" t="str">
            <v>Other Receivables and Prepayment</v>
          </cell>
          <cell r="P13">
            <v>1173109050</v>
          </cell>
        </row>
        <row r="14">
          <cell r="O14" t="str">
            <v>Property and Equipment</v>
          </cell>
          <cell r="P14">
            <v>54176771.717123285</v>
          </cell>
        </row>
        <row r="15">
          <cell r="O15" t="str">
            <v>Statutory deposit with the BOL</v>
          </cell>
          <cell r="P15">
            <v>0</v>
          </cell>
        </row>
        <row r="16">
          <cell r="O16" t="str">
            <v>Trade Receivables</v>
          </cell>
          <cell r="P16">
            <v>1546443667.9946671</v>
          </cell>
        </row>
        <row r="17">
          <cell r="O17" t="str">
            <v>Equity</v>
          </cell>
          <cell r="P17">
            <v>4321616938.5055342</v>
          </cell>
        </row>
        <row r="18">
          <cell r="O18" t="str">
            <v>Contributed capital</v>
          </cell>
          <cell r="P18">
            <v>0</v>
          </cell>
        </row>
        <row r="19">
          <cell r="O19" t="str">
            <v xml:space="preserve">Retain earnings </v>
          </cell>
          <cell r="P19">
            <v>4321616938.5055342</v>
          </cell>
        </row>
        <row r="20">
          <cell r="O20" t="str">
            <v>Libiliaty</v>
          </cell>
          <cell r="P20">
            <v>-13315037446.614998</v>
          </cell>
        </row>
        <row r="21">
          <cell r="O21" t="str">
            <v>Accounts Payable and accrued expenses</v>
          </cell>
          <cell r="P21">
            <v>-13315037446.614998</v>
          </cell>
        </row>
        <row r="22">
          <cell r="O22" t="str">
            <v>Other current liabilities</v>
          </cell>
          <cell r="P22">
            <v>0</v>
          </cell>
        </row>
        <row r="23">
          <cell r="O23" t="str">
            <v>Short-term Loans</v>
          </cell>
          <cell r="P23">
            <v>0</v>
          </cell>
        </row>
        <row r="24">
          <cell r="O24" t="str">
            <v>Statutory obligations</v>
          </cell>
          <cell r="P24">
            <v>0</v>
          </cell>
        </row>
        <row r="25">
          <cell r="O25" t="str">
            <v>(blank)</v>
          </cell>
          <cell r="P25">
            <v>0</v>
          </cell>
        </row>
        <row r="26">
          <cell r="O26" t="str">
            <v>(blank)</v>
          </cell>
          <cell r="P26">
            <v>0</v>
          </cell>
        </row>
        <row r="27">
          <cell r="O27" t="str">
            <v>Grand Total</v>
          </cell>
          <cell r="P27">
            <v>-185484584.65568161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Journal"/>
      <sheetName val="Multiple Journals"/>
      <sheetName val="Bulk Journals"/>
      <sheetName val="."/>
      <sheetName val="_ADFDI_Parameters"/>
      <sheetName val="_ADFDI_Metadata"/>
      <sheetName val="_ADFDI_WorkbookData"/>
      <sheetName val="_ADFDI_BCMetadata"/>
      <sheetName val="_ADFDI_DynamicTable"/>
      <sheetName val="_ADFDI_LOV"/>
      <sheetName val="_ADFDI_TE_TAB13939261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D14" t="str">
            <v>LALCO GR LEDGER LA</v>
          </cell>
        </row>
        <row r="18">
          <cell r="D18" t="str">
            <v>USD</v>
          </cell>
          <cell r="E18" t="str">
            <v>EUR</v>
          </cell>
          <cell r="F18" t="str">
            <v>GBP</v>
          </cell>
          <cell r="G18" t="str">
            <v>JPY</v>
          </cell>
          <cell r="H18" t="str">
            <v>ADP</v>
          </cell>
          <cell r="I18" t="str">
            <v>AED</v>
          </cell>
          <cell r="J18" t="str">
            <v>AFN</v>
          </cell>
          <cell r="K18" t="str">
            <v>ALL</v>
          </cell>
          <cell r="L18" t="str">
            <v>AMD</v>
          </cell>
          <cell r="M18" t="str">
            <v>ANG</v>
          </cell>
          <cell r="N18" t="str">
            <v>AOA</v>
          </cell>
          <cell r="O18" t="str">
            <v>AON</v>
          </cell>
          <cell r="P18" t="str">
            <v>ARS</v>
          </cell>
          <cell r="Q18" t="str">
            <v>ATS</v>
          </cell>
          <cell r="R18" t="str">
            <v>AUD</v>
          </cell>
          <cell r="S18" t="str">
            <v>AWG</v>
          </cell>
          <cell r="T18" t="str">
            <v>AZN</v>
          </cell>
          <cell r="U18" t="str">
            <v>BAM</v>
          </cell>
          <cell r="V18" t="str">
            <v>BBD</v>
          </cell>
          <cell r="W18" t="str">
            <v>BDT</v>
          </cell>
          <cell r="X18" t="str">
            <v>BEF</v>
          </cell>
          <cell r="Y18" t="str">
            <v>BGL</v>
          </cell>
          <cell r="Z18" t="str">
            <v>BGN</v>
          </cell>
          <cell r="AA18" t="str">
            <v>BHD</v>
          </cell>
          <cell r="AB18" t="str">
            <v>BIF</v>
          </cell>
          <cell r="AC18" t="str">
            <v>BMD</v>
          </cell>
          <cell r="AD18" t="str">
            <v>BND</v>
          </cell>
          <cell r="AE18" t="str">
            <v>BOB</v>
          </cell>
          <cell r="AF18" t="str">
            <v>BOV</v>
          </cell>
          <cell r="AG18" t="str">
            <v>BRL</v>
          </cell>
          <cell r="AH18" t="str">
            <v>BSD</v>
          </cell>
          <cell r="AI18" t="str">
            <v>BTN</v>
          </cell>
          <cell r="AJ18" t="str">
            <v>BWP</v>
          </cell>
          <cell r="AK18" t="str">
            <v>BYB</v>
          </cell>
          <cell r="AL18" t="str">
            <v>BYR</v>
          </cell>
          <cell r="AM18" t="str">
            <v>BZD</v>
          </cell>
          <cell r="AN18" t="str">
            <v>CAD</v>
          </cell>
          <cell r="AO18" t="str">
            <v>CDF</v>
          </cell>
          <cell r="AP18" t="str">
            <v>CHE</v>
          </cell>
          <cell r="AQ18" t="str">
            <v>CHF</v>
          </cell>
          <cell r="AR18" t="str">
            <v>CHW</v>
          </cell>
          <cell r="AS18" t="str">
            <v>CLF</v>
          </cell>
          <cell r="AT18" t="str">
            <v>CLP</v>
          </cell>
          <cell r="AU18" t="str">
            <v>CNY</v>
          </cell>
          <cell r="AV18" t="str">
            <v>COP</v>
          </cell>
          <cell r="AW18" t="str">
            <v>COU</v>
          </cell>
          <cell r="AX18" t="str">
            <v>CRC</v>
          </cell>
          <cell r="AY18" t="str">
            <v>CUP</v>
          </cell>
          <cell r="AZ18" t="str">
            <v>CVE</v>
          </cell>
          <cell r="BA18" t="str">
            <v>CYP</v>
          </cell>
          <cell r="BB18" t="str">
            <v>CZK</v>
          </cell>
          <cell r="BC18" t="str">
            <v>DEM</v>
          </cell>
          <cell r="BD18" t="str">
            <v>DJF</v>
          </cell>
          <cell r="BE18" t="str">
            <v>DKK</v>
          </cell>
          <cell r="BF18" t="str">
            <v>DOP</v>
          </cell>
          <cell r="BG18" t="str">
            <v>DZD</v>
          </cell>
          <cell r="BH18" t="str">
            <v>ECS</v>
          </cell>
          <cell r="BI18" t="str">
            <v>ECV</v>
          </cell>
          <cell r="BJ18" t="str">
            <v>EEK</v>
          </cell>
          <cell r="BK18" t="str">
            <v>EGP</v>
          </cell>
          <cell r="BL18" t="str">
            <v>ERN</v>
          </cell>
          <cell r="BM18" t="str">
            <v>ESP</v>
          </cell>
          <cell r="BN18" t="str">
            <v>ETB</v>
          </cell>
          <cell r="BO18" t="str">
            <v>FIM</v>
          </cell>
          <cell r="BP18" t="str">
            <v>FJD</v>
          </cell>
          <cell r="BQ18" t="str">
            <v>FKP</v>
          </cell>
          <cell r="BR18" t="str">
            <v>FRF</v>
          </cell>
          <cell r="BS18" t="str">
            <v>GEK</v>
          </cell>
          <cell r="BT18" t="str">
            <v>GEL</v>
          </cell>
          <cell r="BU18" t="str">
            <v>GHC</v>
          </cell>
          <cell r="BV18" t="str">
            <v>GHS</v>
          </cell>
          <cell r="BW18" t="str">
            <v>GIP</v>
          </cell>
          <cell r="BX18" t="str">
            <v>GMD</v>
          </cell>
          <cell r="BY18" t="str">
            <v>GNF</v>
          </cell>
          <cell r="BZ18" t="str">
            <v>GRD</v>
          </cell>
          <cell r="CA18" t="str">
            <v>GTQ</v>
          </cell>
          <cell r="CB18" t="str">
            <v>GWP</v>
          </cell>
          <cell r="CC18" t="str">
            <v>GYD</v>
          </cell>
          <cell r="CD18" t="str">
            <v>HKD</v>
          </cell>
          <cell r="CE18" t="str">
            <v>HNL</v>
          </cell>
          <cell r="CF18" t="str">
            <v>HRD</v>
          </cell>
          <cell r="CG18" t="str">
            <v>HRK</v>
          </cell>
          <cell r="CH18" t="str">
            <v>HTG</v>
          </cell>
          <cell r="CI18" t="str">
            <v>HUF</v>
          </cell>
          <cell r="CJ18" t="str">
            <v>IDR</v>
          </cell>
          <cell r="CK18" t="str">
            <v>IEP</v>
          </cell>
          <cell r="CL18" t="str">
            <v>ILS</v>
          </cell>
          <cell r="CM18" t="str">
            <v>INR</v>
          </cell>
          <cell r="CN18" t="str">
            <v>IQD</v>
          </cell>
          <cell r="CO18" t="str">
            <v>IRR</v>
          </cell>
          <cell r="CP18" t="str">
            <v>ISK</v>
          </cell>
          <cell r="CQ18" t="str">
            <v>ITL</v>
          </cell>
          <cell r="CR18" t="str">
            <v>JMD</v>
          </cell>
          <cell r="CS18" t="str">
            <v>JOD</v>
          </cell>
          <cell r="CT18" t="str">
            <v>KES</v>
          </cell>
          <cell r="CU18" t="str">
            <v>KGS</v>
          </cell>
          <cell r="CV18" t="str">
            <v>KHR</v>
          </cell>
          <cell r="CW18" t="str">
            <v>KMF</v>
          </cell>
          <cell r="CX18" t="str">
            <v>KPW</v>
          </cell>
          <cell r="CY18" t="str">
            <v>KRW</v>
          </cell>
          <cell r="CZ18" t="str">
            <v>KWD</v>
          </cell>
          <cell r="DA18" t="str">
            <v>KYD</v>
          </cell>
          <cell r="DB18" t="str">
            <v>KZT</v>
          </cell>
          <cell r="DC18" t="str">
            <v>LAK</v>
          </cell>
          <cell r="DD18" t="str">
            <v>LBP</v>
          </cell>
          <cell r="DE18" t="str">
            <v>LKR</v>
          </cell>
          <cell r="DF18" t="str">
            <v>LRD</v>
          </cell>
          <cell r="DG18" t="str">
            <v>LSL</v>
          </cell>
          <cell r="DH18" t="str">
            <v>LUF</v>
          </cell>
          <cell r="DI18" t="str">
            <v>LVL</v>
          </cell>
          <cell r="DJ18" t="str">
            <v>LVR</v>
          </cell>
          <cell r="DK18" t="str">
            <v>LYD</v>
          </cell>
          <cell r="DL18" t="str">
            <v>MAD</v>
          </cell>
          <cell r="DM18" t="str">
            <v>MDL</v>
          </cell>
          <cell r="DN18" t="str">
            <v>MGA</v>
          </cell>
          <cell r="DO18" t="str">
            <v>MKD</v>
          </cell>
          <cell r="DP18" t="str">
            <v>MMK</v>
          </cell>
          <cell r="DQ18" t="str">
            <v>MNT</v>
          </cell>
          <cell r="DR18" t="str">
            <v>MOP</v>
          </cell>
          <cell r="DS18" t="str">
            <v>MRO</v>
          </cell>
          <cell r="DT18" t="str">
            <v>MTL</v>
          </cell>
          <cell r="DU18" t="str">
            <v>MUR</v>
          </cell>
          <cell r="DV18" t="str">
            <v>MVR</v>
          </cell>
          <cell r="DW18" t="str">
            <v>MWK</v>
          </cell>
          <cell r="DX18" t="str">
            <v>MXN</v>
          </cell>
          <cell r="DY18" t="str">
            <v>MXV</v>
          </cell>
          <cell r="DZ18" t="str">
            <v>MYR</v>
          </cell>
          <cell r="EA18" t="str">
            <v>MZN</v>
          </cell>
          <cell r="EB18" t="str">
            <v>NAD</v>
          </cell>
          <cell r="EC18" t="str">
            <v>NGN</v>
          </cell>
          <cell r="ED18" t="str">
            <v>NIO</v>
          </cell>
          <cell r="EE18" t="str">
            <v>NLG</v>
          </cell>
          <cell r="EF18" t="str">
            <v>NOK</v>
          </cell>
          <cell r="EG18" t="str">
            <v>NPR</v>
          </cell>
          <cell r="EH18" t="str">
            <v>NZD</v>
          </cell>
          <cell r="EI18" t="str">
            <v>OMR</v>
          </cell>
          <cell r="EJ18" t="str">
            <v>PAB</v>
          </cell>
          <cell r="EK18" t="str">
            <v>PEN</v>
          </cell>
          <cell r="EL18" t="str">
            <v>PGK</v>
          </cell>
          <cell r="EM18" t="str">
            <v>PHP</v>
          </cell>
          <cell r="EN18" t="str">
            <v>PKR</v>
          </cell>
          <cell r="EO18" t="str">
            <v>PLN</v>
          </cell>
          <cell r="EP18" t="str">
            <v>PLZ</v>
          </cell>
          <cell r="EQ18" t="str">
            <v>PTE</v>
          </cell>
          <cell r="ER18" t="str">
            <v>PYG</v>
          </cell>
          <cell r="ES18" t="str">
            <v>QAR</v>
          </cell>
          <cell r="ET18" t="str">
            <v>RON</v>
          </cell>
          <cell r="EU18" t="str">
            <v>RSD</v>
          </cell>
          <cell r="EV18" t="str">
            <v>RUB</v>
          </cell>
          <cell r="EW18" t="str">
            <v>RUR</v>
          </cell>
          <cell r="EX18" t="str">
            <v>RWF</v>
          </cell>
          <cell r="EY18" t="str">
            <v>SAR</v>
          </cell>
          <cell r="EZ18" t="str">
            <v>SBD</v>
          </cell>
          <cell r="FA18" t="str">
            <v>SCR</v>
          </cell>
          <cell r="FB18" t="str">
            <v>SDG</v>
          </cell>
          <cell r="FC18" t="str">
            <v>SEK</v>
          </cell>
          <cell r="FD18" t="str">
            <v>SGD</v>
          </cell>
          <cell r="FE18" t="str">
            <v>SHP</v>
          </cell>
          <cell r="FF18" t="str">
            <v>SIT</v>
          </cell>
          <cell r="FG18" t="str">
            <v>SKK</v>
          </cell>
          <cell r="FH18" t="str">
            <v>SLL</v>
          </cell>
          <cell r="FI18" t="str">
            <v>SOS</v>
          </cell>
          <cell r="FJ18" t="str">
            <v>SRD</v>
          </cell>
          <cell r="FK18" t="str">
            <v>SSP</v>
          </cell>
          <cell r="FL18" t="str">
            <v>STAT</v>
          </cell>
          <cell r="FM18" t="str">
            <v>STD</v>
          </cell>
          <cell r="FN18" t="str">
            <v>SVC</v>
          </cell>
          <cell r="FO18" t="str">
            <v>SYP</v>
          </cell>
          <cell r="FP18" t="str">
            <v>SZL</v>
          </cell>
          <cell r="FQ18" t="str">
            <v>THB</v>
          </cell>
          <cell r="FR18" t="str">
            <v>TJR</v>
          </cell>
          <cell r="FS18" t="str">
            <v>TJS</v>
          </cell>
          <cell r="FT18" t="str">
            <v>TMM</v>
          </cell>
          <cell r="FU18" t="str">
            <v>TND</v>
          </cell>
          <cell r="FV18" t="str">
            <v>TOP</v>
          </cell>
          <cell r="FW18" t="str">
            <v>TPE</v>
          </cell>
          <cell r="FX18" t="str">
            <v>TRY</v>
          </cell>
          <cell r="FY18" t="str">
            <v>TTD</v>
          </cell>
          <cell r="FZ18" t="str">
            <v>TWD</v>
          </cell>
          <cell r="GA18" t="str">
            <v>TZS</v>
          </cell>
          <cell r="GB18" t="str">
            <v>UAH</v>
          </cell>
          <cell r="GC18" t="str">
            <v>UAK</v>
          </cell>
          <cell r="GD18" t="str">
            <v>UGX</v>
          </cell>
          <cell r="GE18" t="str">
            <v>USN</v>
          </cell>
          <cell r="GF18" t="str">
            <v>USS</v>
          </cell>
          <cell r="GG18" t="str">
            <v>UYI</v>
          </cell>
          <cell r="GH18" t="str">
            <v>UYU</v>
          </cell>
          <cell r="GI18" t="str">
            <v>UZS</v>
          </cell>
          <cell r="GJ18" t="str">
            <v>VEF</v>
          </cell>
          <cell r="GK18" t="str">
            <v>VND</v>
          </cell>
          <cell r="GL18" t="str">
            <v>VUV</v>
          </cell>
          <cell r="GM18" t="str">
            <v>WST</v>
          </cell>
          <cell r="GN18" t="str">
            <v>XAF</v>
          </cell>
          <cell r="GO18" t="str">
            <v>XAG</v>
          </cell>
          <cell r="GP18" t="str">
            <v>XAU</v>
          </cell>
          <cell r="GQ18" t="str">
            <v>XB5</v>
          </cell>
          <cell r="GR18" t="str">
            <v>XBA</v>
          </cell>
          <cell r="GS18" t="str">
            <v>XBB</v>
          </cell>
          <cell r="GT18" t="str">
            <v>XBC</v>
          </cell>
          <cell r="GU18" t="str">
            <v>XBD</v>
          </cell>
          <cell r="GV18" t="str">
            <v>XCD</v>
          </cell>
          <cell r="GW18" t="str">
            <v>XDR</v>
          </cell>
          <cell r="GX18" t="str">
            <v>XEU</v>
          </cell>
          <cell r="GY18" t="str">
            <v>XFO</v>
          </cell>
          <cell r="GZ18" t="str">
            <v>XFU</v>
          </cell>
          <cell r="HA18" t="str">
            <v>XOF</v>
          </cell>
          <cell r="HB18" t="str">
            <v>XPD</v>
          </cell>
          <cell r="HC18" t="str">
            <v>XPF</v>
          </cell>
          <cell r="HD18" t="str">
            <v>XPT</v>
          </cell>
          <cell r="HE18" t="str">
            <v>XTS</v>
          </cell>
          <cell r="HF18" t="str">
            <v>XXX</v>
          </cell>
          <cell r="HG18" t="str">
            <v>YER</v>
          </cell>
          <cell r="HH18" t="str">
            <v>YUM</v>
          </cell>
          <cell r="HI18" t="str">
            <v>YUN</v>
          </cell>
          <cell r="HJ18" t="str">
            <v>ZAL</v>
          </cell>
          <cell r="HK18" t="str">
            <v>ZAR</v>
          </cell>
          <cell r="HL18" t="str">
            <v>ZMW</v>
          </cell>
          <cell r="HM18" t="str">
            <v>ZRN</v>
          </cell>
          <cell r="HN18" t="str">
            <v>ZWD</v>
          </cell>
        </row>
        <row r="20">
          <cell r="D20" t="str">
            <v>Corporate</v>
          </cell>
          <cell r="E20" t="str">
            <v>Fixed</v>
          </cell>
          <cell r="F20" t="str">
            <v>Spot</v>
          </cell>
          <cell r="G20" t="str">
            <v>User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gle Journal"/>
      <sheetName val="Multiple Journals"/>
      <sheetName val="Bulk Journals"/>
      <sheetName val="."/>
      <sheetName val="_ADFDI_Parameters"/>
      <sheetName val="_ADFDI_Metadata"/>
      <sheetName val="_ADFDI_WorkbookData"/>
      <sheetName val="_ADFDI_BCMetadata"/>
      <sheetName val="_ADFDI_DynamicTable"/>
      <sheetName val="_ADFDI_LOV"/>
      <sheetName val="_ADFDI_TE_TAB13939261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4">
          <cell r="D14" t="str">
            <v>LALCO GR LEDGER LA</v>
          </cell>
        </row>
        <row r="16">
          <cell r="D16" t="str">
            <v>Spreadsheet</v>
          </cell>
        </row>
        <row r="22">
          <cell r="D22" t="str">
            <v>13_Dec-16</v>
          </cell>
          <cell r="E22" t="str">
            <v>13_Dec-15</v>
          </cell>
          <cell r="F22" t="str">
            <v>13_Dec-14</v>
          </cell>
        </row>
        <row r="24">
          <cell r="D24" t="str">
            <v>Mar-17</v>
          </cell>
          <cell r="E24" t="str">
            <v>Feb-17</v>
          </cell>
          <cell r="F24" t="str">
            <v>Jan-17</v>
          </cell>
          <cell r="G24" t="str">
            <v>13_Dec-16</v>
          </cell>
          <cell r="H24" t="str">
            <v>Dec-16</v>
          </cell>
          <cell r="I24" t="str">
            <v>Nov-16</v>
          </cell>
          <cell r="J24" t="str">
            <v>Oct-16</v>
          </cell>
          <cell r="K24" t="str">
            <v>Sep-16</v>
          </cell>
          <cell r="L24" t="str">
            <v>Aug-16</v>
          </cell>
          <cell r="M24" t="str">
            <v>Jul-16</v>
          </cell>
          <cell r="N24" t="str">
            <v>Jun-16</v>
          </cell>
          <cell r="O24" t="str">
            <v>May-16</v>
          </cell>
          <cell r="P24" t="str">
            <v>Apr-16</v>
          </cell>
          <cell r="Q24" t="str">
            <v>Mar-16</v>
          </cell>
          <cell r="R24" t="str">
            <v>Feb-16</v>
          </cell>
          <cell r="S24" t="str">
            <v>Jan-16</v>
          </cell>
          <cell r="T24" t="str">
            <v>13_Dec-15</v>
          </cell>
          <cell r="U24" t="str">
            <v>Dec-15</v>
          </cell>
          <cell r="V24" t="str">
            <v>Nov-15</v>
          </cell>
          <cell r="W24" t="str">
            <v>Oct-15</v>
          </cell>
          <cell r="X24" t="str">
            <v>Sep-15</v>
          </cell>
          <cell r="Y24" t="str">
            <v>Aug-15</v>
          </cell>
          <cell r="Z24" t="str">
            <v>Jul-15</v>
          </cell>
          <cell r="AA24" t="str">
            <v>Jun-15</v>
          </cell>
          <cell r="AB24" t="str">
            <v>May-15</v>
          </cell>
          <cell r="AC24" t="str">
            <v>Apr-15</v>
          </cell>
          <cell r="AD24" t="str">
            <v>Mar-15</v>
          </cell>
          <cell r="AE24" t="str">
            <v>Feb-15</v>
          </cell>
          <cell r="AF24" t="str">
            <v>Jan-15</v>
          </cell>
          <cell r="AG24" t="str">
            <v>13_Dec-14</v>
          </cell>
          <cell r="AH24" t="str">
            <v>Dec-14</v>
          </cell>
          <cell r="AI24" t="str">
            <v>Nov-14</v>
          </cell>
          <cell r="AJ24" t="str">
            <v>Oct-14</v>
          </cell>
          <cell r="AK24" t="str">
            <v>Sep-14</v>
          </cell>
          <cell r="AL24" t="str">
            <v>Aug-14</v>
          </cell>
          <cell r="AM24" t="str">
            <v>Jul-14</v>
          </cell>
          <cell r="AN24" t="str">
            <v>Jun-14</v>
          </cell>
          <cell r="AO24" t="str">
            <v>May-14</v>
          </cell>
          <cell r="AP24" t="str">
            <v>Apr-14</v>
          </cell>
          <cell r="AQ24" t="str">
            <v>Mar-14</v>
          </cell>
          <cell r="AR24" t="str">
            <v>Feb-14</v>
          </cell>
          <cell r="AS24" t="str">
            <v>Jan-14</v>
          </cell>
        </row>
      </sheetData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 2022 06"/>
      <sheetName val="TB 2022 06 "/>
      <sheetName val="PT"/>
      <sheetName val="Combined-don't delete"/>
    </sheetNames>
    <sheetDataSet>
      <sheetData sheetId="0" refreshError="1"/>
      <sheetData sheetId="1"/>
      <sheetData sheetId="2">
        <row r="1">
          <cell r="I1" t="str">
            <v>Debit</v>
          </cell>
        </row>
        <row r="11">
          <cell r="A11" t="str">
            <v>Row Labels</v>
          </cell>
          <cell r="B11" t="str">
            <v>Sum of **Entered Debit</v>
          </cell>
          <cell r="C11" t="str">
            <v>Sum of **Entered Credit</v>
          </cell>
          <cell r="D11" t="str">
            <v>Sum of Accounted Debit</v>
          </cell>
          <cell r="E11" t="str">
            <v>Sum of Accounted Credit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100001</v>
          </cell>
          <cell r="B13">
            <v>111397</v>
          </cell>
          <cell r="C13">
            <v>43636</v>
          </cell>
          <cell r="D13">
            <v>1628400362</v>
          </cell>
          <cell r="E13">
            <v>639850293</v>
          </cell>
        </row>
        <row r="14">
          <cell r="A14">
            <v>100002</v>
          </cell>
          <cell r="B14">
            <v>226086000</v>
          </cell>
          <cell r="C14">
            <v>424905000</v>
          </cell>
          <cell r="D14">
            <v>226086000</v>
          </cell>
          <cell r="E14">
            <v>426881480</v>
          </cell>
        </row>
        <row r="15">
          <cell r="A15">
            <v>100003</v>
          </cell>
          <cell r="B15">
            <v>3000</v>
          </cell>
          <cell r="C15">
            <v>0</v>
          </cell>
          <cell r="D15">
            <v>1426590</v>
          </cell>
          <cell r="E15">
            <v>0</v>
          </cell>
        </row>
        <row r="16">
          <cell r="A16">
            <v>100007</v>
          </cell>
          <cell r="B16">
            <v>13</v>
          </cell>
          <cell r="C16">
            <v>862</v>
          </cell>
          <cell r="D16">
            <v>182481</v>
          </cell>
          <cell r="E16">
            <v>11758432</v>
          </cell>
        </row>
        <row r="17">
          <cell r="A17">
            <v>100008</v>
          </cell>
          <cell r="B17">
            <v>170000</v>
          </cell>
          <cell r="C17">
            <v>5495000</v>
          </cell>
          <cell r="D17">
            <v>170000</v>
          </cell>
          <cell r="E17">
            <v>5495000</v>
          </cell>
        </row>
        <row r="18">
          <cell r="A18">
            <v>130500</v>
          </cell>
          <cell r="B18">
            <v>53695692.644068651</v>
          </cell>
          <cell r="C18">
            <v>260782716.2452206</v>
          </cell>
          <cell r="D18">
            <v>774604485.89188373</v>
          </cell>
          <cell r="E18">
            <v>455340312.05088621</v>
          </cell>
        </row>
        <row r="19">
          <cell r="A19">
            <v>130993</v>
          </cell>
          <cell r="B19">
            <v>5159034</v>
          </cell>
          <cell r="C19">
            <v>0</v>
          </cell>
          <cell r="D19">
            <v>5159034</v>
          </cell>
          <cell r="E19">
            <v>0</v>
          </cell>
        </row>
        <row r="20">
          <cell r="A20">
            <v>155001</v>
          </cell>
          <cell r="B20">
            <v>29841.646401994163</v>
          </cell>
          <cell r="C20">
            <v>0</v>
          </cell>
          <cell r="D20">
            <v>439597293.14777601</v>
          </cell>
          <cell r="E20">
            <v>0</v>
          </cell>
        </row>
        <row r="21">
          <cell r="A21">
            <v>160003</v>
          </cell>
          <cell r="B21">
            <v>21880000</v>
          </cell>
          <cell r="C21">
            <v>16480000</v>
          </cell>
          <cell r="D21">
            <v>21880000</v>
          </cell>
          <cell r="E21">
            <v>16480000</v>
          </cell>
        </row>
        <row r="22">
          <cell r="A22">
            <v>250003</v>
          </cell>
          <cell r="B22">
            <v>0</v>
          </cell>
          <cell r="C22">
            <v>303846.57534246577</v>
          </cell>
          <cell r="D22">
            <v>0</v>
          </cell>
          <cell r="E22">
            <v>358562.79452054796</v>
          </cell>
        </row>
        <row r="23">
          <cell r="A23">
            <v>250004</v>
          </cell>
          <cell r="B23">
            <v>270</v>
          </cell>
          <cell r="C23">
            <v>570248.49863013695</v>
          </cell>
          <cell r="D23">
            <v>4075110</v>
          </cell>
          <cell r="E23">
            <v>598578.52602739725</v>
          </cell>
        </row>
        <row r="24">
          <cell r="A24">
            <v>340998</v>
          </cell>
          <cell r="B24">
            <v>0</v>
          </cell>
          <cell r="C24">
            <v>18259.192120525298</v>
          </cell>
          <cell r="D24">
            <v>0</v>
          </cell>
          <cell r="E24">
            <v>273906141</v>
          </cell>
        </row>
        <row r="25">
          <cell r="A25">
            <v>340999</v>
          </cell>
          <cell r="B25">
            <v>713034708.42999983</v>
          </cell>
          <cell r="C25">
            <v>24550924</v>
          </cell>
          <cell r="D25">
            <v>768907653.17999995</v>
          </cell>
          <cell r="E25">
            <v>1498154134</v>
          </cell>
        </row>
        <row r="26">
          <cell r="A26">
            <v>341999</v>
          </cell>
          <cell r="B26">
            <v>2680620</v>
          </cell>
          <cell r="C26">
            <v>2680000</v>
          </cell>
          <cell r="D26">
            <v>11988990</v>
          </cell>
          <cell r="E26">
            <v>2680000</v>
          </cell>
        </row>
        <row r="27">
          <cell r="A27">
            <v>500001</v>
          </cell>
          <cell r="B27">
            <v>0</v>
          </cell>
          <cell r="C27">
            <v>116454920.63861811</v>
          </cell>
          <cell r="D27">
            <v>0</v>
          </cell>
          <cell r="E27">
            <v>177599280.64861831</v>
          </cell>
        </row>
        <row r="28">
          <cell r="A28">
            <v>510002</v>
          </cell>
          <cell r="B28">
            <v>0</v>
          </cell>
          <cell r="C28">
            <v>30153219.490000229</v>
          </cell>
          <cell r="D28">
            <v>0</v>
          </cell>
          <cell r="E28">
            <v>41050851.970000051</v>
          </cell>
        </row>
        <row r="29">
          <cell r="A29">
            <v>520500</v>
          </cell>
          <cell r="B29">
            <v>0</v>
          </cell>
          <cell r="C29">
            <v>470</v>
          </cell>
          <cell r="D29">
            <v>0</v>
          </cell>
          <cell r="E29">
            <v>7007760</v>
          </cell>
        </row>
        <row r="30">
          <cell r="A30">
            <v>540002</v>
          </cell>
          <cell r="B30">
            <v>0</v>
          </cell>
          <cell r="C30">
            <v>145020451.77022806</v>
          </cell>
          <cell r="D30">
            <v>0</v>
          </cell>
          <cell r="E30">
            <v>172958238.19237623</v>
          </cell>
        </row>
        <row r="31">
          <cell r="A31">
            <v>540999</v>
          </cell>
          <cell r="B31">
            <v>0</v>
          </cell>
          <cell r="C31">
            <v>52585204.93</v>
          </cell>
          <cell r="D31">
            <v>0</v>
          </cell>
          <cell r="E31">
            <v>53778124.210000001</v>
          </cell>
        </row>
        <row r="32">
          <cell r="A32">
            <v>710001</v>
          </cell>
          <cell r="B32">
            <v>28641000</v>
          </cell>
          <cell r="C32">
            <v>0</v>
          </cell>
          <cell r="D32">
            <v>28641000</v>
          </cell>
          <cell r="E32">
            <v>0</v>
          </cell>
        </row>
        <row r="33">
          <cell r="A33">
            <v>710002</v>
          </cell>
          <cell r="B33">
            <v>14830000</v>
          </cell>
          <cell r="C33">
            <v>0</v>
          </cell>
          <cell r="D33">
            <v>14830000</v>
          </cell>
          <cell r="E33">
            <v>0</v>
          </cell>
        </row>
        <row r="34">
          <cell r="A34">
            <v>711001</v>
          </cell>
          <cell r="B34">
            <v>4280000</v>
          </cell>
          <cell r="C34">
            <v>0</v>
          </cell>
          <cell r="D34">
            <v>4280000</v>
          </cell>
          <cell r="E34">
            <v>0</v>
          </cell>
        </row>
        <row r="35">
          <cell r="A35">
            <v>716001</v>
          </cell>
          <cell r="B35">
            <v>6990000</v>
          </cell>
          <cell r="C35">
            <v>0</v>
          </cell>
          <cell r="D35">
            <v>6990000</v>
          </cell>
          <cell r="E35">
            <v>0</v>
          </cell>
        </row>
        <row r="36">
          <cell r="A36">
            <v>717003</v>
          </cell>
          <cell r="B36">
            <v>1651000</v>
          </cell>
          <cell r="C36">
            <v>0</v>
          </cell>
          <cell r="D36">
            <v>1651000</v>
          </cell>
          <cell r="E36">
            <v>0</v>
          </cell>
        </row>
        <row r="37">
          <cell r="A37">
            <v>717004</v>
          </cell>
          <cell r="B37">
            <v>210000</v>
          </cell>
          <cell r="C37">
            <v>0</v>
          </cell>
          <cell r="D37">
            <v>210000</v>
          </cell>
          <cell r="E37">
            <v>0</v>
          </cell>
        </row>
        <row r="38">
          <cell r="A38">
            <v>720500</v>
          </cell>
          <cell r="B38">
            <v>670</v>
          </cell>
          <cell r="C38">
            <v>0</v>
          </cell>
          <cell r="D38">
            <v>9822200</v>
          </cell>
          <cell r="E38">
            <v>0</v>
          </cell>
        </row>
        <row r="39">
          <cell r="A39">
            <v>721005</v>
          </cell>
          <cell r="B39">
            <v>20000</v>
          </cell>
          <cell r="C39">
            <v>0</v>
          </cell>
          <cell r="D39">
            <v>20000</v>
          </cell>
          <cell r="E39">
            <v>0</v>
          </cell>
        </row>
        <row r="40">
          <cell r="A40">
            <v>723500</v>
          </cell>
          <cell r="B40">
            <v>18259.192120525298</v>
          </cell>
          <cell r="C40">
            <v>0</v>
          </cell>
          <cell r="D40">
            <v>273906141</v>
          </cell>
          <cell r="E40">
            <v>0</v>
          </cell>
        </row>
        <row r="41">
          <cell r="A41">
            <v>750003</v>
          </cell>
          <cell r="B41">
            <v>303848.49863013701</v>
          </cell>
          <cell r="C41">
            <v>0</v>
          </cell>
          <cell r="D41">
            <v>386894.74520547944</v>
          </cell>
          <cell r="E41">
            <v>0</v>
          </cell>
        </row>
        <row r="42">
          <cell r="A42">
            <v>750999</v>
          </cell>
          <cell r="B42">
            <v>570246.57534246577</v>
          </cell>
          <cell r="C42">
            <v>0</v>
          </cell>
          <cell r="D42">
            <v>570246.57534246577</v>
          </cell>
          <cell r="E42">
            <v>0</v>
          </cell>
        </row>
        <row r="43">
          <cell r="A43">
            <v>770500</v>
          </cell>
          <cell r="B43">
            <v>0</v>
          </cell>
          <cell r="C43">
            <v>29841.646401994163</v>
          </cell>
          <cell r="D43">
            <v>0</v>
          </cell>
          <cell r="E43">
            <v>439597293.14777601</v>
          </cell>
        </row>
        <row r="44">
          <cell r="A44">
            <v>790500</v>
          </cell>
          <cell r="B44">
            <v>10000</v>
          </cell>
          <cell r="C44">
            <v>0</v>
          </cell>
          <cell r="D44">
            <v>10000</v>
          </cell>
          <cell r="E44">
            <v>0</v>
          </cell>
        </row>
        <row r="45">
          <cell r="A45" t="str">
            <v>(blank)</v>
          </cell>
          <cell r="B45"/>
          <cell r="C45"/>
          <cell r="D45"/>
          <cell r="E45"/>
        </row>
        <row r="46">
          <cell r="A46">
            <v>100005</v>
          </cell>
          <cell r="B46">
            <v>0</v>
          </cell>
          <cell r="C46">
            <v>301000</v>
          </cell>
          <cell r="D46">
            <v>0</v>
          </cell>
          <cell r="E46">
            <v>301000</v>
          </cell>
        </row>
        <row r="47">
          <cell r="A47" t="str">
            <v>Grand Total</v>
          </cell>
          <cell r="B47">
            <v>1080375600.9865634</v>
          </cell>
          <cell r="C47">
            <v>1080375600.986562</v>
          </cell>
          <cell r="D47">
            <v>4223795481.5402079</v>
          </cell>
          <cell r="E47">
            <v>4223795481.540205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 as at Nov-21 (Oct-21)"/>
      <sheetName val="Missing AAA as at Nov-21(Oct-21"/>
      <sheetName val="PT AAA"/>
      <sheetName val="CPV AAA _Amount in GL"/>
      <sheetName val="From Adnan"/>
      <sheetName val="AAA as at Dec-21 (Nov-21)"/>
      <sheetName val="GL_SLY as at Nov-21"/>
      <sheetName val="File_SLY Jan-22 (Dec-21)"/>
      <sheetName val="WP_AAA as at Jan-22 (Dec-21)"/>
      <sheetName val="GL_SLY as at Dec-21"/>
      <sheetName val="File_SLY Feb-22 (Jan-22)"/>
      <sheetName val="WP_AAA as at Feb-22 (Jan-22)"/>
      <sheetName val="GL as at Feb-22 (2)"/>
      <sheetName val="File_SLY Mar-22 (Feb-22)"/>
      <sheetName val="WP_AAA as at Mar-22 (Feb-22)"/>
      <sheetName val="GL as at Mar-22"/>
      <sheetName val="File_SLY Apr-22 (Mar-22)"/>
      <sheetName val="WP_AAA as at Apr-22 (Mar-22)"/>
      <sheetName val="GL as at Apr-22"/>
      <sheetName val="File_SLY May-22 (Apr-22)"/>
      <sheetName val="WP_AAA as at May-22 (Apr-22 )"/>
      <sheetName val="GL as at May-22"/>
      <sheetName val=" "/>
      <sheetName val="AAA duplicate with Other Comp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2">
            <v>43861</v>
          </cell>
          <cell r="B2">
            <v>8893</v>
          </cell>
        </row>
        <row r="3">
          <cell r="A3">
            <v>43890</v>
          </cell>
          <cell r="B3">
            <v>8922</v>
          </cell>
        </row>
        <row r="4">
          <cell r="A4">
            <v>43921</v>
          </cell>
          <cell r="B4">
            <v>8966</v>
          </cell>
        </row>
        <row r="5">
          <cell r="A5">
            <v>43951</v>
          </cell>
          <cell r="B5">
            <v>8984</v>
          </cell>
        </row>
        <row r="6">
          <cell r="A6">
            <v>43982</v>
          </cell>
          <cell r="B6">
            <v>9018</v>
          </cell>
        </row>
        <row r="7">
          <cell r="A7">
            <v>44012</v>
          </cell>
          <cell r="B7">
            <v>9049</v>
          </cell>
        </row>
        <row r="8">
          <cell r="A8">
            <v>44043</v>
          </cell>
          <cell r="B8">
            <v>9086</v>
          </cell>
        </row>
        <row r="9">
          <cell r="A9">
            <v>44074</v>
          </cell>
          <cell r="B9">
            <v>9111</v>
          </cell>
        </row>
        <row r="10">
          <cell r="A10">
            <v>44104</v>
          </cell>
          <cell r="B10">
            <v>9251</v>
          </cell>
        </row>
        <row r="11">
          <cell r="A11">
            <v>44135</v>
          </cell>
          <cell r="B11">
            <v>9280</v>
          </cell>
        </row>
        <row r="12">
          <cell r="A12">
            <v>44165</v>
          </cell>
          <cell r="B12">
            <v>9293</v>
          </cell>
        </row>
        <row r="13">
          <cell r="A13">
            <v>44196</v>
          </cell>
          <cell r="B13">
            <v>9325</v>
          </cell>
        </row>
        <row r="14">
          <cell r="A14">
            <v>44227</v>
          </cell>
          <cell r="B14">
            <v>9336</v>
          </cell>
        </row>
        <row r="15">
          <cell r="A15">
            <v>44255</v>
          </cell>
          <cell r="B15">
            <v>10110</v>
          </cell>
        </row>
        <row r="16">
          <cell r="A16">
            <v>44286</v>
          </cell>
          <cell r="B16">
            <v>9394</v>
          </cell>
        </row>
        <row r="17">
          <cell r="A17">
            <v>44316</v>
          </cell>
          <cell r="B17">
            <v>9415</v>
          </cell>
        </row>
        <row r="18">
          <cell r="A18">
            <v>44347</v>
          </cell>
          <cell r="B18">
            <v>9415</v>
          </cell>
        </row>
        <row r="19">
          <cell r="A19">
            <v>44377</v>
          </cell>
          <cell r="B19">
            <v>9507</v>
          </cell>
        </row>
        <row r="20">
          <cell r="A20">
            <v>44408</v>
          </cell>
          <cell r="B20">
            <v>9576</v>
          </cell>
        </row>
        <row r="21">
          <cell r="A21">
            <v>44439</v>
          </cell>
          <cell r="B21">
            <v>9815</v>
          </cell>
        </row>
        <row r="22">
          <cell r="A22">
            <v>44469</v>
          </cell>
          <cell r="B22">
            <v>10166</v>
          </cell>
        </row>
        <row r="23">
          <cell r="A23">
            <v>44500</v>
          </cell>
        </row>
        <row r="24">
          <cell r="A24">
            <v>44530</v>
          </cell>
        </row>
        <row r="25">
          <cell r="A25">
            <v>44561</v>
          </cell>
        </row>
      </sheetData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eport"/>
      <sheetName val="PL2022 06"/>
      <sheetName val="PL2022 04"/>
      <sheetName val="PL2021 06"/>
      <sheetName val="TB_Current_Month_Current_Year"/>
      <sheetName val="TB_Previous_Month_Current_Year"/>
      <sheetName val="Reconcile --&gt;"/>
      <sheetName val="PT1"/>
      <sheetName val="Combined"/>
      <sheetName val="ALL IN"/>
      <sheetName val="ALL OUT"/>
      <sheetName val="Impairment"/>
      <sheetName val="AAA impairment Apr"/>
      <sheetName val="TB_Current_Month_Previous_Year"/>
      <sheetName val="TB_Current_Month_Previous_Y (2)"/>
      <sheetName val=" "/>
    </sheetNames>
    <sheetDataSet>
      <sheetData sheetId="0">
        <row r="3">
          <cell r="O3">
            <v>9448</v>
          </cell>
        </row>
        <row r="4">
          <cell r="H4">
            <v>14731</v>
          </cell>
        </row>
      </sheetData>
      <sheetData sheetId="1"/>
      <sheetData sheetId="2"/>
      <sheetData sheetId="3"/>
      <sheetData sheetId="4">
        <row r="2">
          <cell r="A2">
            <v>500001</v>
          </cell>
          <cell r="B2" t="str">
            <v>Sales/Interest income</v>
          </cell>
          <cell r="C2">
            <v>0</v>
          </cell>
          <cell r="D2">
            <v>0</v>
          </cell>
          <cell r="E2">
            <v>-892894242.56784368</v>
          </cell>
          <cell r="F2">
            <v>0</v>
          </cell>
          <cell r="G2">
            <v>0</v>
          </cell>
          <cell r="H2">
            <v>177599280.64861831</v>
          </cell>
          <cell r="I2">
            <v>-1070493523.216462</v>
          </cell>
          <cell r="J2">
            <v>0</v>
          </cell>
          <cell r="K2">
            <v>177599280.64861831</v>
          </cell>
          <cell r="M2">
            <v>1070493523.216462</v>
          </cell>
        </row>
        <row r="3">
          <cell r="A3">
            <v>510002</v>
          </cell>
          <cell r="B3" t="str">
            <v>Sales/Penalty fee</v>
          </cell>
          <cell r="C3">
            <v>0</v>
          </cell>
          <cell r="D3">
            <v>0</v>
          </cell>
          <cell r="E3">
            <v>-240403819.14748305</v>
          </cell>
          <cell r="F3">
            <v>0</v>
          </cell>
          <cell r="G3">
            <v>0</v>
          </cell>
          <cell r="H3">
            <v>41050851.970000051</v>
          </cell>
          <cell r="I3">
            <v>-281454671.11748308</v>
          </cell>
          <cell r="J3">
            <v>0</v>
          </cell>
          <cell r="K3">
            <v>41050851.970000051</v>
          </cell>
          <cell r="M3">
            <v>281454671.11748308</v>
          </cell>
        </row>
        <row r="4">
          <cell r="A4">
            <v>520500</v>
          </cell>
          <cell r="B4" t="str">
            <v>Sales/Approving fee</v>
          </cell>
          <cell r="C4">
            <v>0</v>
          </cell>
          <cell r="D4">
            <v>0</v>
          </cell>
          <cell r="E4">
            <v>-62909006</v>
          </cell>
          <cell r="F4">
            <v>0</v>
          </cell>
          <cell r="G4">
            <v>0</v>
          </cell>
          <cell r="H4">
            <v>7007760</v>
          </cell>
          <cell r="I4">
            <v>-69916766</v>
          </cell>
          <cell r="J4">
            <v>0</v>
          </cell>
          <cell r="K4">
            <v>7007760</v>
          </cell>
          <cell r="M4">
            <v>69916766</v>
          </cell>
        </row>
        <row r="5">
          <cell r="A5">
            <v>540002</v>
          </cell>
          <cell r="B5" t="str">
            <v>Other income /Foreign exchange gains/losses</v>
          </cell>
          <cell r="C5">
            <v>0</v>
          </cell>
          <cell r="D5">
            <v>0</v>
          </cell>
          <cell r="E5">
            <v>-166786100.71489641</v>
          </cell>
          <cell r="F5">
            <v>0</v>
          </cell>
          <cell r="G5">
            <v>0</v>
          </cell>
          <cell r="H5">
            <v>172958238.19237623</v>
          </cell>
          <cell r="I5">
            <v>-339744338.90727264</v>
          </cell>
          <cell r="J5">
            <v>0</v>
          </cell>
          <cell r="K5">
            <v>172958238.19237623</v>
          </cell>
          <cell r="M5">
            <v>339744338.90727264</v>
          </cell>
        </row>
        <row r="6">
          <cell r="A6">
            <v>540999</v>
          </cell>
          <cell r="B6" t="str">
            <v>Other income /Other</v>
          </cell>
          <cell r="C6">
            <v>0</v>
          </cell>
          <cell r="D6">
            <v>0</v>
          </cell>
          <cell r="E6">
            <v>-127459788.95587043</v>
          </cell>
          <cell r="F6">
            <v>0</v>
          </cell>
          <cell r="G6">
            <v>0</v>
          </cell>
          <cell r="H6">
            <v>53778124.210000001</v>
          </cell>
          <cell r="I6">
            <v>-181237913.16587043</v>
          </cell>
          <cell r="J6">
            <v>0</v>
          </cell>
          <cell r="K6">
            <v>53778124.210000001</v>
          </cell>
          <cell r="M6">
            <v>181237913.16587043</v>
          </cell>
        </row>
        <row r="7">
          <cell r="A7">
            <v>550500</v>
          </cell>
          <cell r="B7" t="str">
            <v>Financial income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M7">
            <v>0</v>
          </cell>
        </row>
        <row r="8">
          <cell r="A8">
            <v>600003</v>
          </cell>
          <cell r="B8" t="str">
            <v>Interest expenses/FirstGeneva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M8">
            <v>0</v>
          </cell>
        </row>
        <row r="9">
          <cell r="A9">
            <v>600004</v>
          </cell>
          <cell r="B9" t="str">
            <v>Interest expenses/TCA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M9">
            <v>0</v>
          </cell>
        </row>
        <row r="10">
          <cell r="A10">
            <v>600006</v>
          </cell>
          <cell r="B10" t="str">
            <v>Interest expenses/Local banks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M10">
            <v>0</v>
          </cell>
        </row>
        <row r="11">
          <cell r="A11">
            <v>600999</v>
          </cell>
          <cell r="B11" t="str">
            <v>Interest expenses/Other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M11">
            <v>0</v>
          </cell>
        </row>
        <row r="12">
          <cell r="A12">
            <v>700001</v>
          </cell>
          <cell r="B12" t="str">
            <v>Salaries exp/Salaries Lao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M12">
            <v>0</v>
          </cell>
        </row>
        <row r="13">
          <cell r="A13">
            <v>700002</v>
          </cell>
          <cell r="B13" t="str">
            <v>Salaries exp/Commutation expense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</row>
        <row r="14">
          <cell r="A14">
            <v>700003</v>
          </cell>
          <cell r="B14" t="str">
            <v>Salaries exp/Overtime allowance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M14">
            <v>0</v>
          </cell>
        </row>
        <row r="15">
          <cell r="A15">
            <v>700004</v>
          </cell>
          <cell r="B15" t="str">
            <v>Salaries exp/Incentives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M15">
            <v>0</v>
          </cell>
        </row>
        <row r="16">
          <cell r="A16">
            <v>700999</v>
          </cell>
          <cell r="B16" t="str">
            <v>Salaries exp/Others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M16">
            <v>0</v>
          </cell>
        </row>
        <row r="17">
          <cell r="A17">
            <v>701002</v>
          </cell>
          <cell r="B17" t="str">
            <v>JPN manegement/House rental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M17">
            <v>0</v>
          </cell>
        </row>
        <row r="18">
          <cell r="A18">
            <v>701999</v>
          </cell>
          <cell r="B18" t="str">
            <v>JPN manegement/Others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M18">
            <v>0</v>
          </cell>
        </row>
        <row r="19">
          <cell r="A19">
            <v>702500</v>
          </cell>
          <cell r="B19" t="str">
            <v>Legal expenses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M19">
            <v>0</v>
          </cell>
        </row>
        <row r="20">
          <cell r="A20">
            <v>703500</v>
          </cell>
          <cell r="B20" t="str">
            <v>Legal Welfare expenses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M20">
            <v>0</v>
          </cell>
        </row>
        <row r="21">
          <cell r="A21">
            <v>704500</v>
          </cell>
          <cell r="B21" t="str">
            <v>Welfare expenses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>
            <v>0</v>
          </cell>
        </row>
        <row r="22">
          <cell r="A22">
            <v>710001</v>
          </cell>
          <cell r="B22" t="str">
            <v>Travel exp/Gasoline</v>
          </cell>
          <cell r="C22">
            <v>0</v>
          </cell>
          <cell r="D22">
            <v>0</v>
          </cell>
          <cell r="E22">
            <v>169585500</v>
          </cell>
          <cell r="F22">
            <v>28641000</v>
          </cell>
          <cell r="G22">
            <v>0</v>
          </cell>
          <cell r="H22">
            <v>0</v>
          </cell>
          <cell r="I22">
            <v>198226500</v>
          </cell>
          <cell r="J22">
            <v>0</v>
          </cell>
          <cell r="K22">
            <v>28641000</v>
          </cell>
          <cell r="M22">
            <v>198226500</v>
          </cell>
        </row>
        <row r="23">
          <cell r="A23">
            <v>710002</v>
          </cell>
          <cell r="B23" t="str">
            <v>Travel exp/Business trip</v>
          </cell>
          <cell r="C23">
            <v>0</v>
          </cell>
          <cell r="D23">
            <v>0</v>
          </cell>
          <cell r="E23">
            <v>87776500</v>
          </cell>
          <cell r="F23">
            <v>14830000</v>
          </cell>
          <cell r="G23">
            <v>0</v>
          </cell>
          <cell r="H23">
            <v>0</v>
          </cell>
          <cell r="I23">
            <v>102606500</v>
          </cell>
          <cell r="J23">
            <v>0</v>
          </cell>
          <cell r="K23">
            <v>14830000</v>
          </cell>
          <cell r="M23">
            <v>102606500</v>
          </cell>
        </row>
        <row r="24">
          <cell r="A24">
            <v>710003</v>
          </cell>
          <cell r="B24" t="str">
            <v>Travel exp/domestic ticket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M24">
            <v>0</v>
          </cell>
        </row>
        <row r="25">
          <cell r="A25">
            <v>710004</v>
          </cell>
          <cell r="B25" t="str">
            <v>Travel exp/abroad ticket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M25">
            <v>0</v>
          </cell>
        </row>
        <row r="26">
          <cell r="A26">
            <v>710005</v>
          </cell>
          <cell r="B26" t="str">
            <v>Travel exp/rental expense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M26">
            <v>0</v>
          </cell>
        </row>
        <row r="27">
          <cell r="A27">
            <v>710999</v>
          </cell>
          <cell r="B27" t="str">
            <v>Travel exp/Others</v>
          </cell>
          <cell r="C27">
            <v>0</v>
          </cell>
          <cell r="D27">
            <v>0</v>
          </cell>
          <cell r="E27">
            <v>734000</v>
          </cell>
          <cell r="F27">
            <v>0</v>
          </cell>
          <cell r="G27">
            <v>0</v>
          </cell>
          <cell r="H27">
            <v>0</v>
          </cell>
          <cell r="I27">
            <v>734000</v>
          </cell>
          <cell r="J27">
            <v>0</v>
          </cell>
          <cell r="K27">
            <v>0</v>
          </cell>
          <cell r="M27">
            <v>734000</v>
          </cell>
        </row>
        <row r="28">
          <cell r="A28">
            <v>711001</v>
          </cell>
          <cell r="B28" t="str">
            <v>Communication/Telephone</v>
          </cell>
          <cell r="C28">
            <v>0</v>
          </cell>
          <cell r="D28">
            <v>0</v>
          </cell>
          <cell r="E28">
            <v>24100000</v>
          </cell>
          <cell r="F28">
            <v>4280000</v>
          </cell>
          <cell r="G28">
            <v>0</v>
          </cell>
          <cell r="H28">
            <v>0</v>
          </cell>
          <cell r="I28">
            <v>28380000</v>
          </cell>
          <cell r="J28">
            <v>0</v>
          </cell>
          <cell r="K28">
            <v>4280000</v>
          </cell>
          <cell r="M28">
            <v>28380000</v>
          </cell>
        </row>
        <row r="29">
          <cell r="A29">
            <v>711002</v>
          </cell>
          <cell r="B29" t="str">
            <v>Communication/Internet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</row>
        <row r="30">
          <cell r="A30">
            <v>711999</v>
          </cell>
          <cell r="B30" t="str">
            <v>Communication/Others</v>
          </cell>
          <cell r="C30">
            <v>0</v>
          </cell>
          <cell r="D30">
            <v>0</v>
          </cell>
          <cell r="E30">
            <v>13000</v>
          </cell>
          <cell r="F30">
            <v>0</v>
          </cell>
          <cell r="G30">
            <v>0</v>
          </cell>
          <cell r="H30">
            <v>0</v>
          </cell>
          <cell r="I30">
            <v>13000</v>
          </cell>
          <cell r="J30">
            <v>0</v>
          </cell>
          <cell r="K30">
            <v>0</v>
          </cell>
          <cell r="M30">
            <v>13000</v>
          </cell>
        </row>
        <row r="31">
          <cell r="A31">
            <v>712001</v>
          </cell>
          <cell r="B31" t="str">
            <v>Advertising/Recruitment</v>
          </cell>
          <cell r="C31">
            <v>0</v>
          </cell>
          <cell r="D31">
            <v>0</v>
          </cell>
          <cell r="E31">
            <v>45360000</v>
          </cell>
          <cell r="F31">
            <v>0</v>
          </cell>
          <cell r="G31">
            <v>0</v>
          </cell>
          <cell r="H31">
            <v>0</v>
          </cell>
          <cell r="I31">
            <v>45360000</v>
          </cell>
          <cell r="J31">
            <v>0</v>
          </cell>
          <cell r="K31">
            <v>0</v>
          </cell>
          <cell r="M31">
            <v>45360000</v>
          </cell>
        </row>
        <row r="32">
          <cell r="A32">
            <v>712002</v>
          </cell>
          <cell r="B32" t="str">
            <v>Advertising/Advertisament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M32">
            <v>0</v>
          </cell>
        </row>
        <row r="33">
          <cell r="A33">
            <v>713001</v>
          </cell>
          <cell r="B33" t="str">
            <v>Entertainment/Meal expense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M33">
            <v>0</v>
          </cell>
        </row>
        <row r="34">
          <cell r="A34">
            <v>713002</v>
          </cell>
          <cell r="B34" t="str">
            <v>Entertainment/Gift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M34">
            <v>0</v>
          </cell>
        </row>
        <row r="35">
          <cell r="A35">
            <v>713003</v>
          </cell>
          <cell r="B35" t="str">
            <v>Entertainment/Donation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M35">
            <v>0</v>
          </cell>
        </row>
        <row r="36">
          <cell r="A36">
            <v>713999</v>
          </cell>
          <cell r="B36" t="str">
            <v>Entertainment/Others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M36">
            <v>0</v>
          </cell>
        </row>
        <row r="37">
          <cell r="A37">
            <v>715001</v>
          </cell>
          <cell r="B37" t="str">
            <v>Utilities/Electricity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M37">
            <v>0</v>
          </cell>
        </row>
        <row r="38">
          <cell r="A38">
            <v>715002</v>
          </cell>
          <cell r="B38" t="str">
            <v>Utilities/Water supplies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M38">
            <v>0</v>
          </cell>
        </row>
        <row r="39">
          <cell r="A39">
            <v>716001</v>
          </cell>
          <cell r="B39" t="str">
            <v>Supplies/Stationery</v>
          </cell>
          <cell r="C39">
            <v>0</v>
          </cell>
          <cell r="D39">
            <v>0</v>
          </cell>
          <cell r="E39">
            <v>21915000</v>
          </cell>
          <cell r="F39">
            <v>6990000</v>
          </cell>
          <cell r="G39">
            <v>0</v>
          </cell>
          <cell r="H39">
            <v>0</v>
          </cell>
          <cell r="I39">
            <v>28905000</v>
          </cell>
          <cell r="J39">
            <v>0</v>
          </cell>
          <cell r="K39">
            <v>6990000</v>
          </cell>
          <cell r="M39">
            <v>28905000</v>
          </cell>
        </row>
        <row r="40">
          <cell r="A40">
            <v>716002</v>
          </cell>
          <cell r="B40" t="str">
            <v>Supplies/GPS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M40">
            <v>0</v>
          </cell>
        </row>
        <row r="41">
          <cell r="A41">
            <v>716999</v>
          </cell>
          <cell r="B41" t="str">
            <v>Supplies/Others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M41">
            <v>0</v>
          </cell>
        </row>
        <row r="42">
          <cell r="A42">
            <v>717001</v>
          </cell>
          <cell r="B42" t="str">
            <v>maintenance/CMsystem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M42">
            <v>0</v>
          </cell>
        </row>
        <row r="43">
          <cell r="A43">
            <v>717002</v>
          </cell>
          <cell r="B43" t="str">
            <v>maintenance/ERP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M43">
            <v>0</v>
          </cell>
        </row>
        <row r="44">
          <cell r="A44">
            <v>717003</v>
          </cell>
          <cell r="B44" t="str">
            <v>maintenance/Car</v>
          </cell>
          <cell r="C44">
            <v>0</v>
          </cell>
          <cell r="D44">
            <v>0</v>
          </cell>
          <cell r="E44">
            <v>9987000</v>
          </cell>
          <cell r="F44">
            <v>1651000</v>
          </cell>
          <cell r="G44">
            <v>0</v>
          </cell>
          <cell r="H44">
            <v>0</v>
          </cell>
          <cell r="I44">
            <v>11638000</v>
          </cell>
          <cell r="J44">
            <v>0</v>
          </cell>
          <cell r="K44">
            <v>1651000</v>
          </cell>
          <cell r="M44">
            <v>11638000</v>
          </cell>
        </row>
        <row r="45">
          <cell r="A45">
            <v>717004</v>
          </cell>
          <cell r="B45" t="str">
            <v>maintenance/Bike</v>
          </cell>
          <cell r="C45">
            <v>0</v>
          </cell>
          <cell r="D45">
            <v>0</v>
          </cell>
          <cell r="E45">
            <v>580000</v>
          </cell>
          <cell r="F45">
            <v>210000</v>
          </cell>
          <cell r="G45">
            <v>0</v>
          </cell>
          <cell r="H45">
            <v>0</v>
          </cell>
          <cell r="I45">
            <v>790000</v>
          </cell>
          <cell r="J45">
            <v>0</v>
          </cell>
          <cell r="K45">
            <v>210000</v>
          </cell>
          <cell r="M45">
            <v>790000</v>
          </cell>
        </row>
        <row r="46">
          <cell r="A46">
            <v>717999</v>
          </cell>
          <cell r="B46" t="str">
            <v>maintenance/Other</v>
          </cell>
          <cell r="C46">
            <v>0</v>
          </cell>
          <cell r="D46">
            <v>0</v>
          </cell>
          <cell r="E46">
            <v>300000</v>
          </cell>
          <cell r="F46">
            <v>0</v>
          </cell>
          <cell r="G46">
            <v>0</v>
          </cell>
          <cell r="H46">
            <v>0</v>
          </cell>
          <cell r="I46">
            <v>300000</v>
          </cell>
          <cell r="J46">
            <v>0</v>
          </cell>
          <cell r="K46">
            <v>0</v>
          </cell>
          <cell r="M46">
            <v>300000</v>
          </cell>
        </row>
        <row r="47">
          <cell r="A47">
            <v>718001</v>
          </cell>
          <cell r="B47" t="str">
            <v>Fixtures/PC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</row>
        <row r="48">
          <cell r="A48">
            <v>718002</v>
          </cell>
          <cell r="B48" t="str">
            <v>Fixtures/Office furniture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</row>
        <row r="49">
          <cell r="A49">
            <v>718999</v>
          </cell>
          <cell r="B49" t="str">
            <v>Fixtures/Others</v>
          </cell>
          <cell r="C49">
            <v>0</v>
          </cell>
          <cell r="D49">
            <v>0</v>
          </cell>
          <cell r="E49">
            <v>1500000</v>
          </cell>
          <cell r="F49">
            <v>0</v>
          </cell>
          <cell r="G49">
            <v>0</v>
          </cell>
          <cell r="H49">
            <v>0</v>
          </cell>
          <cell r="I49">
            <v>1500000</v>
          </cell>
          <cell r="J49">
            <v>0</v>
          </cell>
          <cell r="K49">
            <v>0</v>
          </cell>
          <cell r="M49">
            <v>1500000</v>
          </cell>
        </row>
        <row r="50">
          <cell r="A50">
            <v>719002</v>
          </cell>
          <cell r="B50" t="str">
            <v>Promotion/general advertising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</row>
        <row r="51">
          <cell r="A51">
            <v>719999</v>
          </cell>
          <cell r="B51" t="str">
            <v>Promotion/Others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</row>
        <row r="52">
          <cell r="A52">
            <v>720500</v>
          </cell>
          <cell r="B52" t="str">
            <v>Commmission</v>
          </cell>
          <cell r="C52">
            <v>0</v>
          </cell>
          <cell r="D52">
            <v>0</v>
          </cell>
          <cell r="E52">
            <v>38409540</v>
          </cell>
          <cell r="F52">
            <v>9822200</v>
          </cell>
          <cell r="G52">
            <v>0</v>
          </cell>
          <cell r="H52">
            <v>0</v>
          </cell>
          <cell r="I52">
            <v>48231740</v>
          </cell>
          <cell r="J52">
            <v>0</v>
          </cell>
          <cell r="K52">
            <v>9822200</v>
          </cell>
          <cell r="M52">
            <v>48231740</v>
          </cell>
        </row>
        <row r="53">
          <cell r="A53">
            <v>721001</v>
          </cell>
          <cell r="B53" t="str">
            <v>Other Commission/changes of name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</row>
        <row r="54">
          <cell r="A54">
            <v>721002</v>
          </cell>
          <cell r="B54" t="str">
            <v>Other Commission/List acquisition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</row>
        <row r="55">
          <cell r="A55">
            <v>721003</v>
          </cell>
          <cell r="B55" t="str">
            <v>Other Commission/Village head</v>
          </cell>
          <cell r="C55">
            <v>0</v>
          </cell>
          <cell r="D55">
            <v>0</v>
          </cell>
          <cell r="E55">
            <v>6360000</v>
          </cell>
          <cell r="F55">
            <v>0</v>
          </cell>
          <cell r="G55">
            <v>0</v>
          </cell>
          <cell r="H55">
            <v>0</v>
          </cell>
          <cell r="I55">
            <v>6360000</v>
          </cell>
          <cell r="J55">
            <v>0</v>
          </cell>
          <cell r="K55">
            <v>0</v>
          </cell>
          <cell r="M55">
            <v>6360000</v>
          </cell>
        </row>
        <row r="56">
          <cell r="A56">
            <v>721004</v>
          </cell>
          <cell r="B56" t="str">
            <v>Other Commission/Translation fee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M56">
            <v>0</v>
          </cell>
        </row>
        <row r="57">
          <cell r="A57">
            <v>721005</v>
          </cell>
          <cell r="B57" t="str">
            <v>Other Commission/Bank charges and commission</v>
          </cell>
          <cell r="C57">
            <v>0</v>
          </cell>
          <cell r="D57">
            <v>0</v>
          </cell>
          <cell r="E57">
            <v>60000</v>
          </cell>
          <cell r="F57">
            <v>20000</v>
          </cell>
          <cell r="G57">
            <v>0</v>
          </cell>
          <cell r="H57">
            <v>0</v>
          </cell>
          <cell r="I57">
            <v>80000</v>
          </cell>
          <cell r="J57">
            <v>0</v>
          </cell>
          <cell r="K57">
            <v>20000</v>
          </cell>
          <cell r="M57">
            <v>80000</v>
          </cell>
        </row>
        <row r="58">
          <cell r="A58">
            <v>721006</v>
          </cell>
          <cell r="B58" t="str">
            <v>Other Commission/Cost on Seizing Cars/Bike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M58">
            <v>0</v>
          </cell>
        </row>
        <row r="59">
          <cell r="A59">
            <v>721999</v>
          </cell>
          <cell r="B59" t="str">
            <v>Other Commission/Others</v>
          </cell>
          <cell r="C59">
            <v>0</v>
          </cell>
          <cell r="D59">
            <v>0</v>
          </cell>
          <cell r="E59">
            <v>2750000</v>
          </cell>
          <cell r="F59">
            <v>0</v>
          </cell>
          <cell r="G59">
            <v>0</v>
          </cell>
          <cell r="H59">
            <v>0</v>
          </cell>
          <cell r="I59">
            <v>2750000</v>
          </cell>
          <cell r="J59">
            <v>0</v>
          </cell>
          <cell r="K59">
            <v>0</v>
          </cell>
          <cell r="M59">
            <v>2750000</v>
          </cell>
        </row>
        <row r="60">
          <cell r="A60">
            <v>722001</v>
          </cell>
          <cell r="B60" t="str">
            <v>Consulting/lawyers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M60">
            <v>0</v>
          </cell>
        </row>
        <row r="61">
          <cell r="A61">
            <v>722002</v>
          </cell>
          <cell r="B61" t="str">
            <v>Consulting/judges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M61">
            <v>0</v>
          </cell>
        </row>
        <row r="62">
          <cell r="A62">
            <v>722003</v>
          </cell>
          <cell r="B62" t="str">
            <v>Consulting/Audit services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M62">
            <v>0</v>
          </cell>
        </row>
        <row r="63">
          <cell r="A63">
            <v>722005</v>
          </cell>
          <cell r="B63" t="str">
            <v>Consulting/Others</v>
          </cell>
          <cell r="C63">
            <v>0</v>
          </cell>
          <cell r="D63">
            <v>0</v>
          </cell>
          <cell r="E63">
            <v>2813790</v>
          </cell>
          <cell r="F63">
            <v>0</v>
          </cell>
          <cell r="G63">
            <v>0</v>
          </cell>
          <cell r="H63">
            <v>0</v>
          </cell>
          <cell r="I63">
            <v>2813790</v>
          </cell>
          <cell r="J63">
            <v>0</v>
          </cell>
          <cell r="K63">
            <v>0</v>
          </cell>
          <cell r="M63">
            <v>2813790</v>
          </cell>
        </row>
        <row r="64">
          <cell r="A64">
            <v>723500</v>
          </cell>
          <cell r="B64" t="str">
            <v>Outsourcing expenses</v>
          </cell>
          <cell r="C64">
            <v>0</v>
          </cell>
          <cell r="D64">
            <v>0</v>
          </cell>
          <cell r="E64">
            <v>812321739</v>
          </cell>
          <cell r="F64">
            <v>273906141</v>
          </cell>
          <cell r="G64">
            <v>0</v>
          </cell>
          <cell r="H64">
            <v>0</v>
          </cell>
          <cell r="I64">
            <v>1086227880</v>
          </cell>
          <cell r="J64">
            <v>0</v>
          </cell>
          <cell r="K64">
            <v>273906141</v>
          </cell>
          <cell r="M64">
            <v>1086227880</v>
          </cell>
        </row>
        <row r="65">
          <cell r="A65">
            <v>724500</v>
          </cell>
          <cell r="B65" t="str">
            <v>Market research expenses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M65">
            <v>0</v>
          </cell>
        </row>
        <row r="66">
          <cell r="A66">
            <v>730001</v>
          </cell>
          <cell r="B66" t="str">
            <v>Office Rental/Office building[NNN]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M66">
            <v>0</v>
          </cell>
        </row>
        <row r="67">
          <cell r="A67">
            <v>730002</v>
          </cell>
          <cell r="B67" t="str">
            <v>Office Rental/Assem Villa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M67">
            <v>0</v>
          </cell>
        </row>
        <row r="68">
          <cell r="A68">
            <v>730003</v>
          </cell>
          <cell r="B68" t="str">
            <v>Office Rental/Branch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M68">
            <v>0</v>
          </cell>
        </row>
        <row r="69">
          <cell r="A69">
            <v>730999</v>
          </cell>
          <cell r="B69" t="str">
            <v>Office Rental/Others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M69">
            <v>0</v>
          </cell>
        </row>
        <row r="70">
          <cell r="A70">
            <v>731500</v>
          </cell>
          <cell r="B70" t="str">
            <v>Other Rental expense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M70">
            <v>0</v>
          </cell>
        </row>
        <row r="71">
          <cell r="A71">
            <v>733001</v>
          </cell>
          <cell r="B71" t="str">
            <v>Insurance/Vehicle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M71">
            <v>0</v>
          </cell>
        </row>
        <row r="72">
          <cell r="A72">
            <v>733002</v>
          </cell>
          <cell r="B72" t="str">
            <v>Insurance/Staff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M72">
            <v>0</v>
          </cell>
        </row>
        <row r="73">
          <cell r="A73">
            <v>733999</v>
          </cell>
          <cell r="B73" t="str">
            <v>Insurance/Other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M73">
            <v>0</v>
          </cell>
        </row>
        <row r="74">
          <cell r="A74">
            <v>740001</v>
          </cell>
          <cell r="B74" t="str">
            <v>Taxes and dues/Taxes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M74">
            <v>0</v>
          </cell>
        </row>
        <row r="75">
          <cell r="A75">
            <v>740999</v>
          </cell>
          <cell r="B75" t="str">
            <v>Taxes and dues/Others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M75">
            <v>0</v>
          </cell>
        </row>
        <row r="76">
          <cell r="A76">
            <v>750001</v>
          </cell>
          <cell r="B76" t="str">
            <v>Dep exp/ Building facility equipment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M76">
            <v>0</v>
          </cell>
        </row>
        <row r="77">
          <cell r="A77">
            <v>750002</v>
          </cell>
          <cell r="B77" t="str">
            <v>Dep exp/ Vehicle and transport equipment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M77">
            <v>0</v>
          </cell>
        </row>
        <row r="78">
          <cell r="A78">
            <v>750003</v>
          </cell>
          <cell r="B78" t="str">
            <v>Dep exp/Furniture and fixtures</v>
          </cell>
          <cell r="C78">
            <v>0</v>
          </cell>
          <cell r="D78">
            <v>0</v>
          </cell>
          <cell r="E78">
            <v>1338678.1315068493</v>
          </cell>
          <cell r="F78">
            <v>381167.17808219179</v>
          </cell>
          <cell r="G78">
            <v>0</v>
          </cell>
          <cell r="H78">
            <v>0</v>
          </cell>
          <cell r="I78">
            <v>1719845.3095890412</v>
          </cell>
          <cell r="J78">
            <v>0</v>
          </cell>
          <cell r="K78">
            <v>381167.17808219179</v>
          </cell>
          <cell r="M78">
            <v>1725572.8767123288</v>
          </cell>
        </row>
        <row r="79">
          <cell r="A79">
            <v>750999</v>
          </cell>
          <cell r="B79" t="str">
            <v>Dep exp/Other</v>
          </cell>
          <cell r="C79">
            <v>0</v>
          </cell>
          <cell r="D79">
            <v>0</v>
          </cell>
          <cell r="E79">
            <v>2870241.0958904112</v>
          </cell>
          <cell r="F79">
            <v>570246.57534246577</v>
          </cell>
          <cell r="G79">
            <v>0</v>
          </cell>
          <cell r="H79">
            <v>0</v>
          </cell>
          <cell r="I79">
            <v>3440487.6712328768</v>
          </cell>
          <cell r="J79">
            <v>0</v>
          </cell>
          <cell r="K79">
            <v>570246.57534246577</v>
          </cell>
          <cell r="M79">
            <v>3440487.6712328768</v>
          </cell>
        </row>
        <row r="80">
          <cell r="A80">
            <v>770500</v>
          </cell>
          <cell r="B80" t="str">
            <v>Bad debt expense</v>
          </cell>
          <cell r="C80">
            <v>0</v>
          </cell>
          <cell r="D80">
            <v>0</v>
          </cell>
          <cell r="E80">
            <v>1132586116.3643236</v>
          </cell>
          <cell r="F80">
            <v>0</v>
          </cell>
          <cell r="G80">
            <v>0</v>
          </cell>
          <cell r="H80">
            <v>1290092126.1409712</v>
          </cell>
          <cell r="I80">
            <v>-157506009.77664757</v>
          </cell>
          <cell r="J80">
            <v>0</v>
          </cell>
          <cell r="K80">
            <v>-1290092126.1409712</v>
          </cell>
          <cell r="M80">
            <v>692988823.21654761</v>
          </cell>
        </row>
        <row r="81">
          <cell r="A81">
            <v>790500</v>
          </cell>
          <cell r="B81" t="str">
            <v>other expenses</v>
          </cell>
          <cell r="C81">
            <v>0</v>
          </cell>
          <cell r="D81">
            <v>0</v>
          </cell>
          <cell r="E81">
            <v>0</v>
          </cell>
          <cell r="F81">
            <v>10000</v>
          </cell>
          <cell r="G81">
            <v>0</v>
          </cell>
          <cell r="H81">
            <v>0</v>
          </cell>
          <cell r="I81">
            <v>10000</v>
          </cell>
          <cell r="J81">
            <v>0</v>
          </cell>
          <cell r="K81">
            <v>10000</v>
          </cell>
          <cell r="M81">
            <v>10000</v>
          </cell>
        </row>
        <row r="82">
          <cell r="A82">
            <v>0</v>
          </cell>
          <cell r="K82">
            <v>0</v>
          </cell>
          <cell r="M82">
            <v>0</v>
          </cell>
        </row>
        <row r="83">
          <cell r="K83">
            <v>0</v>
          </cell>
          <cell r="M83">
            <v>0</v>
          </cell>
        </row>
        <row r="84">
          <cell r="E84">
            <v>870908147.2056272</v>
          </cell>
          <cell r="F84">
            <v>341317482.32054794</v>
          </cell>
          <cell r="H84">
            <v>891991548.16877055</v>
          </cell>
          <cell r="I84">
            <v>320234081.35740477</v>
          </cell>
          <cell r="K84">
            <v>354114444.19376659</v>
          </cell>
          <cell r="M84">
            <v>4205928506.1715808</v>
          </cell>
        </row>
        <row r="85">
          <cell r="K85">
            <v>0</v>
          </cell>
          <cell r="M85">
            <v>0</v>
          </cell>
        </row>
        <row r="86">
          <cell r="F86">
            <v>0</v>
          </cell>
          <cell r="H86">
            <v>0</v>
          </cell>
          <cell r="K86">
            <v>0</v>
          </cell>
          <cell r="M86">
            <v>0</v>
          </cell>
        </row>
        <row r="87">
          <cell r="K87">
            <v>0</v>
          </cell>
          <cell r="M87">
            <v>0</v>
          </cell>
        </row>
        <row r="88">
          <cell r="K88">
            <v>0</v>
          </cell>
          <cell r="M88">
            <v>0</v>
          </cell>
        </row>
        <row r="89">
          <cell r="I89">
            <v>-550674065.84822261</v>
          </cell>
          <cell r="K89">
            <v>0</v>
          </cell>
          <cell r="M89">
            <v>0</v>
          </cell>
        </row>
        <row r="90">
          <cell r="K90">
            <v>0</v>
          </cell>
          <cell r="M90">
            <v>0</v>
          </cell>
        </row>
        <row r="91">
          <cell r="K91">
            <v>0</v>
          </cell>
          <cell r="M91">
            <v>0</v>
          </cell>
        </row>
        <row r="92">
          <cell r="K92">
            <v>0</v>
          </cell>
          <cell r="M92">
            <v>0</v>
          </cell>
        </row>
        <row r="93">
          <cell r="K93">
            <v>0</v>
          </cell>
          <cell r="M93">
            <v>0</v>
          </cell>
        </row>
        <row r="94">
          <cell r="K94">
            <v>0</v>
          </cell>
          <cell r="M94">
            <v>0</v>
          </cell>
        </row>
        <row r="95">
          <cell r="K95">
            <v>0</v>
          </cell>
          <cell r="M95">
            <v>0</v>
          </cell>
        </row>
        <row r="96">
          <cell r="K96">
            <v>0</v>
          </cell>
          <cell r="M96">
            <v>0</v>
          </cell>
        </row>
        <row r="97">
          <cell r="K97">
            <v>0</v>
          </cell>
          <cell r="M97">
            <v>0</v>
          </cell>
        </row>
        <row r="98">
          <cell r="K98">
            <v>0</v>
          </cell>
          <cell r="M98">
            <v>0</v>
          </cell>
        </row>
        <row r="99">
          <cell r="K99">
            <v>0</v>
          </cell>
          <cell r="M99">
            <v>0</v>
          </cell>
        </row>
        <row r="100">
          <cell r="K100">
            <v>0</v>
          </cell>
          <cell r="M100">
            <v>0</v>
          </cell>
        </row>
        <row r="101">
          <cell r="K101">
            <v>0</v>
          </cell>
          <cell r="M101">
            <v>0</v>
          </cell>
        </row>
        <row r="102">
          <cell r="K102">
            <v>0</v>
          </cell>
          <cell r="M10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>
            <v>500001</v>
          </cell>
          <cell r="B2" t="str">
            <v>Sales/Interest income</v>
          </cell>
          <cell r="C2">
            <v>0</v>
          </cell>
          <cell r="D2">
            <v>0</v>
          </cell>
          <cell r="E2">
            <v>-2021317435.5796854</v>
          </cell>
          <cell r="F2">
            <v>263438.77999999997</v>
          </cell>
          <cell r="G2">
            <v>0</v>
          </cell>
          <cell r="H2">
            <v>229723028.03000113</v>
          </cell>
          <cell r="I2">
            <v>-2250777024.8296866</v>
          </cell>
          <cell r="J2">
            <v>0</v>
          </cell>
          <cell r="K2">
            <v>229459589.25000113</v>
          </cell>
          <cell r="L2">
            <v>0</v>
          </cell>
          <cell r="M2">
            <v>2250777024.8296866</v>
          </cell>
          <cell r="N2">
            <v>0</v>
          </cell>
        </row>
        <row r="3">
          <cell r="A3">
            <v>510002</v>
          </cell>
          <cell r="B3" t="str">
            <v>Sales/Penalty fee</v>
          </cell>
          <cell r="C3">
            <v>0</v>
          </cell>
          <cell r="D3">
            <v>0</v>
          </cell>
          <cell r="E3">
            <v>-382747223.14254588</v>
          </cell>
          <cell r="F3">
            <v>0</v>
          </cell>
          <cell r="G3">
            <v>0</v>
          </cell>
          <cell r="H3">
            <v>59727889.800000057</v>
          </cell>
          <cell r="I3">
            <v>-442475112.94254595</v>
          </cell>
          <cell r="J3">
            <v>0</v>
          </cell>
          <cell r="K3">
            <v>59727889.800000057</v>
          </cell>
          <cell r="L3">
            <v>0</v>
          </cell>
          <cell r="M3">
            <v>442475112.94254595</v>
          </cell>
          <cell r="N3">
            <v>0</v>
          </cell>
        </row>
        <row r="4">
          <cell r="A4">
            <v>520500</v>
          </cell>
          <cell r="B4" t="str">
            <v>Sales/Approving fee</v>
          </cell>
          <cell r="C4">
            <v>0</v>
          </cell>
          <cell r="D4">
            <v>0</v>
          </cell>
          <cell r="E4">
            <v>-805593918.55999994</v>
          </cell>
          <cell r="F4">
            <v>283980</v>
          </cell>
          <cell r="G4">
            <v>0</v>
          </cell>
          <cell r="H4">
            <v>45599235</v>
          </cell>
          <cell r="I4">
            <v>-850909173.55999994</v>
          </cell>
          <cell r="J4">
            <v>0</v>
          </cell>
          <cell r="K4">
            <v>45315255</v>
          </cell>
          <cell r="L4">
            <v>0</v>
          </cell>
          <cell r="M4">
            <v>850909173.55999994</v>
          </cell>
          <cell r="N4">
            <v>0</v>
          </cell>
        </row>
        <row r="5">
          <cell r="A5">
            <v>540002</v>
          </cell>
          <cell r="B5" t="str">
            <v>Other income /Foreign exchange gains/losses</v>
          </cell>
          <cell r="C5">
            <v>0</v>
          </cell>
          <cell r="D5">
            <v>0</v>
          </cell>
          <cell r="E5">
            <v>116454000</v>
          </cell>
          <cell r="F5">
            <v>0</v>
          </cell>
          <cell r="G5">
            <v>0</v>
          </cell>
          <cell r="H5">
            <v>0</v>
          </cell>
          <cell r="I5">
            <v>116454000</v>
          </cell>
          <cell r="J5">
            <v>0</v>
          </cell>
          <cell r="K5">
            <v>0</v>
          </cell>
          <cell r="L5">
            <v>0</v>
          </cell>
          <cell r="M5">
            <v>-116454000</v>
          </cell>
          <cell r="N5">
            <v>0</v>
          </cell>
        </row>
        <row r="6">
          <cell r="A6">
            <v>540999</v>
          </cell>
          <cell r="B6" t="str">
            <v>Other income /Other</v>
          </cell>
          <cell r="C6">
            <v>0</v>
          </cell>
          <cell r="D6">
            <v>0</v>
          </cell>
          <cell r="E6">
            <v>-39658052.45000001</v>
          </cell>
          <cell r="F6">
            <v>0</v>
          </cell>
          <cell r="G6">
            <v>0</v>
          </cell>
          <cell r="H6">
            <v>2936001.6000000006</v>
          </cell>
          <cell r="I6">
            <v>-42594054.050000012</v>
          </cell>
          <cell r="J6">
            <v>0</v>
          </cell>
          <cell r="K6">
            <v>2936001.6000000006</v>
          </cell>
          <cell r="L6">
            <v>0</v>
          </cell>
          <cell r="M6">
            <v>42594054.050000012</v>
          </cell>
          <cell r="N6">
            <v>0</v>
          </cell>
        </row>
        <row r="7">
          <cell r="A7">
            <v>550500</v>
          </cell>
          <cell r="B7" t="str">
            <v>Financial income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600003</v>
          </cell>
          <cell r="B8" t="str">
            <v>Interest expenses/FirstGeneva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600004</v>
          </cell>
          <cell r="B9" t="str">
            <v>Interest expenses/TCA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600006</v>
          </cell>
          <cell r="B10" t="str">
            <v>Interest expenses/Local banks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600999</v>
          </cell>
          <cell r="B11" t="str">
            <v>Interest expenses/Other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700001</v>
          </cell>
          <cell r="B12" t="str">
            <v>Salaries exp/Salaries Lao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700002</v>
          </cell>
          <cell r="B13" t="str">
            <v>Salaries exp/Commutation expense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700003</v>
          </cell>
          <cell r="B14" t="str">
            <v>Salaries exp/Overtime allowance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700004</v>
          </cell>
          <cell r="B15" t="str">
            <v>Salaries exp/Incentives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700999</v>
          </cell>
          <cell r="B16" t="str">
            <v>Salaries exp/Others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701002</v>
          </cell>
          <cell r="B17" t="str">
            <v>JPN manegement/House rental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>
            <v>701999</v>
          </cell>
          <cell r="B18" t="str">
            <v>JPN manegement/Others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702500</v>
          </cell>
          <cell r="B19" t="str">
            <v>Legal expenses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703500</v>
          </cell>
          <cell r="B20" t="str">
            <v>Legal Welfare expenses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704500</v>
          </cell>
          <cell r="B21" t="str">
            <v>Welfare expenses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>
            <v>710001</v>
          </cell>
          <cell r="B22" t="str">
            <v>Travel exp/Gasoline</v>
          </cell>
          <cell r="C22">
            <v>0</v>
          </cell>
          <cell r="D22">
            <v>0</v>
          </cell>
          <cell r="E22">
            <v>155540500</v>
          </cell>
          <cell r="F22">
            <v>36607000</v>
          </cell>
          <cell r="G22">
            <v>0</v>
          </cell>
          <cell r="H22">
            <v>0</v>
          </cell>
          <cell r="I22">
            <v>192147500</v>
          </cell>
          <cell r="J22">
            <v>0</v>
          </cell>
          <cell r="K22">
            <v>36607000</v>
          </cell>
          <cell r="L22">
            <v>31666500</v>
          </cell>
          <cell r="M22">
            <v>192147500</v>
          </cell>
        </row>
        <row r="23">
          <cell r="A23">
            <v>710002</v>
          </cell>
          <cell r="B23" t="str">
            <v>Travel exp/Business trip</v>
          </cell>
          <cell r="C23">
            <v>0</v>
          </cell>
          <cell r="D23">
            <v>0</v>
          </cell>
          <cell r="E23">
            <v>124358000</v>
          </cell>
          <cell r="F23">
            <v>23050000</v>
          </cell>
          <cell r="G23">
            <v>0</v>
          </cell>
          <cell r="H23">
            <v>0</v>
          </cell>
          <cell r="I23">
            <v>147408000</v>
          </cell>
          <cell r="J23">
            <v>0</v>
          </cell>
          <cell r="K23">
            <v>23050000</v>
          </cell>
          <cell r="L23">
            <v>27560000</v>
          </cell>
          <cell r="M23">
            <v>147408000</v>
          </cell>
        </row>
        <row r="24">
          <cell r="A24">
            <v>710003</v>
          </cell>
          <cell r="B24" t="str">
            <v>Travel exp/domestic ticket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710004</v>
          </cell>
          <cell r="B25" t="str">
            <v>Travel exp/abroad ticket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710005</v>
          </cell>
          <cell r="B26" t="str">
            <v>Travel exp/rental expense</v>
          </cell>
          <cell r="C26">
            <v>0</v>
          </cell>
          <cell r="D26">
            <v>0</v>
          </cell>
          <cell r="E26">
            <v>4000000</v>
          </cell>
          <cell r="F26">
            <v>0</v>
          </cell>
          <cell r="G26">
            <v>0</v>
          </cell>
          <cell r="H26">
            <v>0</v>
          </cell>
          <cell r="I26">
            <v>4000000</v>
          </cell>
          <cell r="J26">
            <v>0</v>
          </cell>
          <cell r="K26">
            <v>0</v>
          </cell>
          <cell r="L26">
            <v>0</v>
          </cell>
          <cell r="M26">
            <v>4000000</v>
          </cell>
        </row>
        <row r="27">
          <cell r="A27">
            <v>710999</v>
          </cell>
          <cell r="B27" t="str">
            <v>Travel exp/Others</v>
          </cell>
          <cell r="C27">
            <v>0</v>
          </cell>
          <cell r="D27">
            <v>0</v>
          </cell>
          <cell r="E27">
            <v>0</v>
          </cell>
          <cell r="F27">
            <v>15000</v>
          </cell>
          <cell r="G27">
            <v>0</v>
          </cell>
          <cell r="H27">
            <v>0</v>
          </cell>
          <cell r="I27">
            <v>15000</v>
          </cell>
          <cell r="J27">
            <v>0</v>
          </cell>
          <cell r="K27">
            <v>15000</v>
          </cell>
          <cell r="L27">
            <v>0</v>
          </cell>
          <cell r="M27">
            <v>15000</v>
          </cell>
        </row>
        <row r="28">
          <cell r="A28">
            <v>711001</v>
          </cell>
          <cell r="B28" t="str">
            <v>Communication/Telephone</v>
          </cell>
          <cell r="C28">
            <v>0</v>
          </cell>
          <cell r="D28">
            <v>0</v>
          </cell>
          <cell r="E28">
            <v>36552000</v>
          </cell>
          <cell r="F28">
            <v>5200000</v>
          </cell>
          <cell r="G28">
            <v>0</v>
          </cell>
          <cell r="H28">
            <v>0</v>
          </cell>
          <cell r="I28">
            <v>41752000</v>
          </cell>
          <cell r="J28">
            <v>0</v>
          </cell>
          <cell r="K28">
            <v>5200000</v>
          </cell>
          <cell r="L28">
            <v>8285000</v>
          </cell>
          <cell r="M28">
            <v>41752000</v>
          </cell>
        </row>
        <row r="29">
          <cell r="A29">
            <v>711002</v>
          </cell>
          <cell r="B29" t="str">
            <v>Communication/Internet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711999</v>
          </cell>
          <cell r="B30" t="str">
            <v>Communication/Others</v>
          </cell>
          <cell r="C30">
            <v>0</v>
          </cell>
          <cell r="D30">
            <v>0</v>
          </cell>
          <cell r="E30">
            <v>203500</v>
          </cell>
          <cell r="F30">
            <v>72000</v>
          </cell>
          <cell r="G30">
            <v>0</v>
          </cell>
          <cell r="H30">
            <v>0</v>
          </cell>
          <cell r="I30">
            <v>275500</v>
          </cell>
          <cell r="J30">
            <v>0</v>
          </cell>
          <cell r="K30">
            <v>72000</v>
          </cell>
          <cell r="L30">
            <v>74500</v>
          </cell>
          <cell r="M30">
            <v>275500</v>
          </cell>
        </row>
        <row r="31">
          <cell r="A31">
            <v>712001</v>
          </cell>
          <cell r="B31" t="str">
            <v>Advertising/Recruitment</v>
          </cell>
          <cell r="C31">
            <v>0</v>
          </cell>
          <cell r="D31">
            <v>0</v>
          </cell>
          <cell r="E31">
            <v>0</v>
          </cell>
          <cell r="F31">
            <v>460000</v>
          </cell>
          <cell r="G31">
            <v>0</v>
          </cell>
          <cell r="H31">
            <v>0</v>
          </cell>
          <cell r="I31">
            <v>460000</v>
          </cell>
          <cell r="J31">
            <v>0</v>
          </cell>
          <cell r="K31">
            <v>460000</v>
          </cell>
          <cell r="L31">
            <v>0</v>
          </cell>
          <cell r="M31">
            <v>460000</v>
          </cell>
        </row>
        <row r="32">
          <cell r="A32">
            <v>712002</v>
          </cell>
          <cell r="B32" t="str">
            <v>Advertising/Advertisament</v>
          </cell>
          <cell r="C32">
            <v>0</v>
          </cell>
          <cell r="D32">
            <v>0</v>
          </cell>
          <cell r="E32">
            <v>12200000</v>
          </cell>
          <cell r="F32">
            <v>0</v>
          </cell>
          <cell r="G32">
            <v>0</v>
          </cell>
          <cell r="H32">
            <v>0</v>
          </cell>
          <cell r="I32">
            <v>12200000</v>
          </cell>
          <cell r="J32">
            <v>0</v>
          </cell>
          <cell r="K32">
            <v>0</v>
          </cell>
          <cell r="L32">
            <v>6200000</v>
          </cell>
          <cell r="M32">
            <v>12200000</v>
          </cell>
        </row>
        <row r="33">
          <cell r="A33">
            <v>713001</v>
          </cell>
          <cell r="B33" t="str">
            <v>Entertainment/Meal expense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713002</v>
          </cell>
          <cell r="B34" t="str">
            <v>Entertainment/Gift</v>
          </cell>
          <cell r="C34">
            <v>0</v>
          </cell>
          <cell r="D34">
            <v>0</v>
          </cell>
          <cell r="E34">
            <v>10000000</v>
          </cell>
          <cell r="F34">
            <v>0</v>
          </cell>
          <cell r="G34">
            <v>0</v>
          </cell>
          <cell r="H34">
            <v>0</v>
          </cell>
          <cell r="I34">
            <v>10000000</v>
          </cell>
          <cell r="J34">
            <v>0</v>
          </cell>
          <cell r="K34">
            <v>0</v>
          </cell>
          <cell r="L34">
            <v>0</v>
          </cell>
          <cell r="M34">
            <v>10000000</v>
          </cell>
        </row>
        <row r="35">
          <cell r="A35">
            <v>713003</v>
          </cell>
          <cell r="B35" t="str">
            <v>Entertainment/Donation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713999</v>
          </cell>
          <cell r="B36" t="str">
            <v>Entertainment/Others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715001</v>
          </cell>
          <cell r="B37" t="str">
            <v>Utilities/Electricity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715002</v>
          </cell>
          <cell r="B38" t="str">
            <v>Utilities/Water supplies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716001</v>
          </cell>
          <cell r="B39" t="str">
            <v>Supplies/Stationery</v>
          </cell>
          <cell r="C39">
            <v>0</v>
          </cell>
          <cell r="D39">
            <v>0</v>
          </cell>
          <cell r="E39">
            <v>69761000</v>
          </cell>
          <cell r="F39">
            <v>13493000</v>
          </cell>
          <cell r="G39">
            <v>0</v>
          </cell>
          <cell r="H39">
            <v>0</v>
          </cell>
          <cell r="I39">
            <v>83254000</v>
          </cell>
          <cell r="J39">
            <v>0</v>
          </cell>
          <cell r="K39">
            <v>13493000</v>
          </cell>
          <cell r="L39">
            <v>21219000</v>
          </cell>
          <cell r="M39">
            <v>83254000</v>
          </cell>
        </row>
        <row r="40">
          <cell r="A40">
            <v>716002</v>
          </cell>
          <cell r="B40" t="str">
            <v>Supplies/GPS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>
            <v>716999</v>
          </cell>
          <cell r="B41" t="str">
            <v>Supplies/Others</v>
          </cell>
          <cell r="C41">
            <v>0</v>
          </cell>
          <cell r="D41">
            <v>0</v>
          </cell>
          <cell r="E41">
            <v>3000000</v>
          </cell>
          <cell r="F41">
            <v>0</v>
          </cell>
          <cell r="G41">
            <v>0</v>
          </cell>
          <cell r="H41">
            <v>0</v>
          </cell>
          <cell r="I41">
            <v>3000000</v>
          </cell>
          <cell r="J41">
            <v>0</v>
          </cell>
          <cell r="K41">
            <v>0</v>
          </cell>
          <cell r="L41">
            <v>0</v>
          </cell>
          <cell r="M41">
            <v>3000000</v>
          </cell>
        </row>
        <row r="42">
          <cell r="A42">
            <v>717001</v>
          </cell>
          <cell r="B42" t="str">
            <v>maintenance/CMsystem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 t="e">
            <v>#N/A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717002</v>
          </cell>
          <cell r="B43" t="str">
            <v>maintenance/ERP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 t="e">
            <v>#N/A</v>
          </cell>
          <cell r="K43">
            <v>0</v>
          </cell>
          <cell r="L43">
            <v>0</v>
          </cell>
          <cell r="M43">
            <v>0</v>
          </cell>
        </row>
        <row r="44">
          <cell r="A44">
            <v>717003</v>
          </cell>
          <cell r="B44" t="str">
            <v>maintenance/Car</v>
          </cell>
          <cell r="C44">
            <v>0</v>
          </cell>
          <cell r="D44">
            <v>0</v>
          </cell>
          <cell r="E44">
            <v>22211000</v>
          </cell>
          <cell r="F44">
            <v>13594000</v>
          </cell>
          <cell r="G44">
            <v>0</v>
          </cell>
          <cell r="H44">
            <v>0</v>
          </cell>
          <cell r="I44">
            <v>35805000</v>
          </cell>
          <cell r="J44">
            <v>0</v>
          </cell>
          <cell r="K44">
            <v>13594000</v>
          </cell>
          <cell r="L44">
            <v>1537000</v>
          </cell>
          <cell r="M44">
            <v>35805000</v>
          </cell>
        </row>
        <row r="45">
          <cell r="A45">
            <v>717004</v>
          </cell>
          <cell r="B45" t="str">
            <v>maintenance/Bike</v>
          </cell>
          <cell r="C45">
            <v>0</v>
          </cell>
          <cell r="D45">
            <v>0</v>
          </cell>
          <cell r="E45">
            <v>1391500</v>
          </cell>
          <cell r="F45">
            <v>805000</v>
          </cell>
          <cell r="G45">
            <v>0</v>
          </cell>
          <cell r="H45">
            <v>0</v>
          </cell>
          <cell r="I45">
            <v>2196500</v>
          </cell>
          <cell r="J45">
            <v>0</v>
          </cell>
          <cell r="K45">
            <v>805000</v>
          </cell>
          <cell r="L45">
            <v>0</v>
          </cell>
          <cell r="M45">
            <v>2196500</v>
          </cell>
        </row>
        <row r="46">
          <cell r="A46">
            <v>717999</v>
          </cell>
          <cell r="B46" t="str">
            <v>maintenance/Other</v>
          </cell>
          <cell r="C46">
            <v>0</v>
          </cell>
          <cell r="D46">
            <v>0</v>
          </cell>
          <cell r="E46">
            <v>30000</v>
          </cell>
          <cell r="F46">
            <v>0</v>
          </cell>
          <cell r="G46">
            <v>0</v>
          </cell>
          <cell r="H46">
            <v>0</v>
          </cell>
          <cell r="I46">
            <v>30000</v>
          </cell>
          <cell r="J46">
            <v>0</v>
          </cell>
          <cell r="K46">
            <v>0</v>
          </cell>
          <cell r="L46">
            <v>0</v>
          </cell>
          <cell r="M46">
            <v>30000</v>
          </cell>
        </row>
        <row r="47">
          <cell r="A47">
            <v>718001</v>
          </cell>
          <cell r="B47" t="str">
            <v>Fixtures/PC</v>
          </cell>
          <cell r="C47">
            <v>0</v>
          </cell>
          <cell r="D47">
            <v>0</v>
          </cell>
          <cell r="E47">
            <v>360000</v>
          </cell>
          <cell r="F47">
            <v>0</v>
          </cell>
          <cell r="G47">
            <v>0</v>
          </cell>
          <cell r="H47">
            <v>0</v>
          </cell>
          <cell r="I47">
            <v>360000</v>
          </cell>
          <cell r="J47">
            <v>0</v>
          </cell>
          <cell r="K47">
            <v>0</v>
          </cell>
          <cell r="L47">
            <v>0</v>
          </cell>
          <cell r="M47">
            <v>360000</v>
          </cell>
        </row>
        <row r="48">
          <cell r="A48">
            <v>718002</v>
          </cell>
          <cell r="B48" t="str">
            <v>Fixtures/Office furniture</v>
          </cell>
          <cell r="C48">
            <v>0</v>
          </cell>
          <cell r="D48">
            <v>0</v>
          </cell>
          <cell r="E48">
            <v>5676000</v>
          </cell>
          <cell r="F48">
            <v>0</v>
          </cell>
          <cell r="G48">
            <v>0</v>
          </cell>
          <cell r="H48">
            <v>0</v>
          </cell>
          <cell r="I48">
            <v>5676000</v>
          </cell>
          <cell r="J48">
            <v>0</v>
          </cell>
          <cell r="K48">
            <v>0</v>
          </cell>
          <cell r="L48">
            <v>0</v>
          </cell>
          <cell r="M48">
            <v>5676000</v>
          </cell>
        </row>
        <row r="49">
          <cell r="A49">
            <v>718999</v>
          </cell>
          <cell r="B49" t="str">
            <v>Fixtures/Others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719002</v>
          </cell>
          <cell r="B50" t="str">
            <v>Promotion/general advertising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719999</v>
          </cell>
          <cell r="B51" t="str">
            <v>Promotion/Others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720500</v>
          </cell>
          <cell r="B52" t="str">
            <v>Commmission</v>
          </cell>
          <cell r="C52">
            <v>0</v>
          </cell>
          <cell r="D52">
            <v>0</v>
          </cell>
          <cell r="E52">
            <v>576218536</v>
          </cell>
          <cell r="F52">
            <v>2164063</v>
          </cell>
          <cell r="G52">
            <v>0</v>
          </cell>
          <cell r="H52">
            <v>0</v>
          </cell>
          <cell r="I52">
            <v>578382599</v>
          </cell>
          <cell r="J52">
            <v>0</v>
          </cell>
          <cell r="K52">
            <v>2164063</v>
          </cell>
          <cell r="L52">
            <v>3316609</v>
          </cell>
          <cell r="M52">
            <v>578382599</v>
          </cell>
        </row>
        <row r="53">
          <cell r="A53">
            <v>721001</v>
          </cell>
          <cell r="B53" t="str">
            <v>Other Commission/changes of name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721002</v>
          </cell>
          <cell r="B54" t="str">
            <v>Other Commission/List acquisition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721003</v>
          </cell>
          <cell r="B55" t="str">
            <v>Other Commission/Village head</v>
          </cell>
          <cell r="C55">
            <v>0</v>
          </cell>
          <cell r="D55">
            <v>0</v>
          </cell>
          <cell r="E55">
            <v>260000</v>
          </cell>
          <cell r="F55">
            <v>400000</v>
          </cell>
          <cell r="G55">
            <v>0</v>
          </cell>
          <cell r="H55">
            <v>0</v>
          </cell>
          <cell r="I55">
            <v>660000</v>
          </cell>
          <cell r="J55">
            <v>0</v>
          </cell>
          <cell r="K55">
            <v>400000</v>
          </cell>
          <cell r="L55">
            <v>25000</v>
          </cell>
          <cell r="M55">
            <v>660000</v>
          </cell>
        </row>
        <row r="56">
          <cell r="A56">
            <v>721004</v>
          </cell>
          <cell r="B56" t="str">
            <v>Other Commission/Translation fee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721005</v>
          </cell>
          <cell r="B57" t="str">
            <v>Other Commission/Bank charges and commission</v>
          </cell>
          <cell r="C57">
            <v>0</v>
          </cell>
          <cell r="D57">
            <v>0</v>
          </cell>
          <cell r="E57">
            <v>60000</v>
          </cell>
          <cell r="F57">
            <v>30000</v>
          </cell>
          <cell r="G57">
            <v>0</v>
          </cell>
          <cell r="H57">
            <v>0</v>
          </cell>
          <cell r="I57">
            <v>90000</v>
          </cell>
          <cell r="J57">
            <v>0</v>
          </cell>
          <cell r="K57">
            <v>30000</v>
          </cell>
          <cell r="L57">
            <v>20000</v>
          </cell>
          <cell r="M57">
            <v>90000</v>
          </cell>
        </row>
        <row r="58">
          <cell r="A58">
            <v>721006</v>
          </cell>
          <cell r="B58" t="str">
            <v>Other Commission/Cost on Seizing Cars/Bike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>
            <v>721999</v>
          </cell>
          <cell r="B59" t="str">
            <v>Other Commission/Others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>
            <v>722001</v>
          </cell>
          <cell r="B60" t="str">
            <v>Consulting/lawyers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>
            <v>722002</v>
          </cell>
          <cell r="B61" t="str">
            <v>Consulting/judges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>
            <v>722003</v>
          </cell>
          <cell r="B62" t="str">
            <v>Consulting/Audit services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>
            <v>722005</v>
          </cell>
          <cell r="B63" t="str">
            <v>Consulting/Others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>
            <v>723500</v>
          </cell>
          <cell r="B64" t="str">
            <v>Outsourcing expenses</v>
          </cell>
          <cell r="C64">
            <v>0</v>
          </cell>
          <cell r="D64">
            <v>0</v>
          </cell>
          <cell r="E64">
            <v>1388026559.95</v>
          </cell>
          <cell r="F64">
            <v>233587545.42499995</v>
          </cell>
          <cell r="G64">
            <v>0</v>
          </cell>
          <cell r="H64">
            <v>0</v>
          </cell>
          <cell r="I64">
            <v>1621614105.375</v>
          </cell>
          <cell r="J64">
            <v>0</v>
          </cell>
          <cell r="K64">
            <v>233587545.42499995</v>
          </cell>
          <cell r="L64">
            <v>0</v>
          </cell>
          <cell r="M64">
            <v>1621614105.375</v>
          </cell>
        </row>
        <row r="65">
          <cell r="A65">
            <v>724500</v>
          </cell>
          <cell r="B65" t="str">
            <v>Market research expenses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730001</v>
          </cell>
          <cell r="B66" t="str">
            <v>Office Rental/Office building[NNN]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730002</v>
          </cell>
          <cell r="B67" t="str">
            <v>Office Rental/Assem Villa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730003</v>
          </cell>
          <cell r="B68" t="str">
            <v>Office Rental/Branch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>
            <v>730999</v>
          </cell>
          <cell r="B69" t="str">
            <v>Office Rental/Others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>
            <v>731500</v>
          </cell>
          <cell r="B70" t="str">
            <v>Other Rental expense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>
            <v>733001</v>
          </cell>
          <cell r="B71" t="str">
            <v>Insurance/Vehicle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>
            <v>733002</v>
          </cell>
          <cell r="B72" t="str">
            <v>Insurance/Staff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>
            <v>733999</v>
          </cell>
          <cell r="B73" t="str">
            <v>Insurance/Other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>
            <v>740001</v>
          </cell>
          <cell r="B74" t="str">
            <v>Taxes and dues/Taxes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>
            <v>740999</v>
          </cell>
          <cell r="B75" t="str">
            <v>Taxes and dues/Others</v>
          </cell>
          <cell r="C75">
            <v>0</v>
          </cell>
          <cell r="D75">
            <v>0</v>
          </cell>
          <cell r="E75">
            <v>0</v>
          </cell>
          <cell r="F75">
            <v>5000000</v>
          </cell>
          <cell r="G75">
            <v>0</v>
          </cell>
          <cell r="H75">
            <v>0</v>
          </cell>
          <cell r="I75">
            <v>5000000</v>
          </cell>
          <cell r="J75">
            <v>0</v>
          </cell>
          <cell r="K75">
            <v>5000000</v>
          </cell>
          <cell r="L75">
            <v>0</v>
          </cell>
          <cell r="M75">
            <v>5000000</v>
          </cell>
        </row>
        <row r="76">
          <cell r="A76">
            <v>750001</v>
          </cell>
          <cell r="B76" t="str">
            <v>Dep exp/ Building facility equipment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A77">
            <v>750002</v>
          </cell>
          <cell r="B77" t="str">
            <v>Dep exp/ Vehicle and transport equipment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>
            <v>750003</v>
          </cell>
          <cell r="B78" t="str">
            <v>Dep exp/Furniture and fixtures</v>
          </cell>
          <cell r="C78">
            <v>0</v>
          </cell>
          <cell r="D78">
            <v>0</v>
          </cell>
          <cell r="E78">
            <v>890581.36986301362</v>
          </cell>
          <cell r="F78">
            <v>256481.09589041094</v>
          </cell>
          <cell r="G78">
            <v>0</v>
          </cell>
          <cell r="H78">
            <v>0</v>
          </cell>
          <cell r="I78">
            <v>1147062.4657534244</v>
          </cell>
          <cell r="J78">
            <v>0</v>
          </cell>
          <cell r="K78">
            <v>256481.09589041094</v>
          </cell>
          <cell r="L78">
            <v>0</v>
          </cell>
          <cell r="M78">
            <v>1147062.4657534244</v>
          </cell>
        </row>
        <row r="79">
          <cell r="A79">
            <v>750999</v>
          </cell>
          <cell r="B79" t="str">
            <v>Dep exp/Other</v>
          </cell>
          <cell r="C79">
            <v>0</v>
          </cell>
          <cell r="D79">
            <v>0</v>
          </cell>
          <cell r="E79">
            <v>885276.71232876717</v>
          </cell>
          <cell r="F79">
            <v>570246.57534246577</v>
          </cell>
          <cell r="G79">
            <v>0</v>
          </cell>
          <cell r="H79">
            <v>0</v>
          </cell>
          <cell r="I79">
            <v>1455523.2876712331</v>
          </cell>
          <cell r="J79">
            <v>0</v>
          </cell>
          <cell r="K79">
            <v>570246.57534246577</v>
          </cell>
          <cell r="L79">
            <v>0</v>
          </cell>
          <cell r="M79">
            <v>1455523.2876712331</v>
          </cell>
        </row>
        <row r="80">
          <cell r="A80">
            <v>770500</v>
          </cell>
          <cell r="B80" t="str">
            <v>Bad debt expense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>
            <v>790500</v>
          </cell>
          <cell r="B81" t="str">
            <v>other expenses</v>
          </cell>
          <cell r="C81">
            <v>0</v>
          </cell>
          <cell r="D81">
            <v>0</v>
          </cell>
          <cell r="E81">
            <v>21964266</v>
          </cell>
          <cell r="F81">
            <v>9542000</v>
          </cell>
          <cell r="G81">
            <v>0</v>
          </cell>
          <cell r="H81">
            <v>0</v>
          </cell>
          <cell r="I81">
            <v>31506266</v>
          </cell>
          <cell r="J81">
            <v>0</v>
          </cell>
          <cell r="K81">
            <v>9542000</v>
          </cell>
          <cell r="L81">
            <v>28000</v>
          </cell>
          <cell r="M81">
            <v>31506266</v>
          </cell>
        </row>
        <row r="82">
          <cell r="A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>
            <v>0</v>
          </cell>
          <cell r="E84">
            <v>-436016488.61690843</v>
          </cell>
          <cell r="F84">
            <v>345393754.8762328</v>
          </cell>
          <cell r="H84">
            <v>337986154.4300012</v>
          </cell>
          <cell r="I84">
            <v>-691866309.25380802</v>
          </cell>
          <cell r="K84">
            <v>682285071.74623406</v>
          </cell>
          <cell r="L84">
            <v>0</v>
          </cell>
          <cell r="M84">
            <v>6248736421.5106573</v>
          </cell>
        </row>
        <row r="85">
          <cell r="A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>
            <v>0</v>
          </cell>
          <cell r="I89">
            <v>7407600.4462316036</v>
          </cell>
          <cell r="K89">
            <v>0</v>
          </cell>
          <cell r="L89">
            <v>0</v>
          </cell>
          <cell r="M89">
            <v>0</v>
          </cell>
        </row>
        <row r="90">
          <cell r="A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A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K96">
            <v>0</v>
          </cell>
          <cell r="L96">
            <v>0</v>
          </cell>
          <cell r="M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</row>
        <row r="104">
          <cell r="K104">
            <v>0</v>
          </cell>
          <cell r="L104">
            <v>0</v>
          </cell>
          <cell r="M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</row>
        <row r="107">
          <cell r="K107">
            <v>0</v>
          </cell>
          <cell r="L107">
            <v>0</v>
          </cell>
          <cell r="M107">
            <v>0</v>
          </cell>
        </row>
        <row r="108">
          <cell r="K108">
            <v>0</v>
          </cell>
          <cell r="L108">
            <v>0</v>
          </cell>
          <cell r="M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</row>
        <row r="110">
          <cell r="K110">
            <v>0</v>
          </cell>
          <cell r="L110">
            <v>0</v>
          </cell>
          <cell r="M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Review Points"/>
      <sheetName val="TBDec"/>
      <sheetName val="TBJan23"/>
      <sheetName val="TBFeb23"/>
      <sheetName val="BS Format"/>
      <sheetName val="PL Format"/>
      <sheetName val="BS Format USD"/>
      <sheetName val="PL Format USD"/>
      <sheetName val="Sum P&amp;L"/>
    </sheetNames>
    <sheetDataSet>
      <sheetData sheetId="0"/>
      <sheetData sheetId="1"/>
      <sheetData sheetId="2"/>
      <sheetData sheetId="3"/>
      <sheetData sheetId="4"/>
      <sheetData sheetId="5">
        <row r="9">
          <cell r="I9">
            <v>101700818</v>
          </cell>
        </row>
        <row r="112">
          <cell r="J112">
            <v>0</v>
          </cell>
          <cell r="K112"/>
        </row>
        <row r="113">
          <cell r="J113">
            <v>0</v>
          </cell>
          <cell r="K113"/>
        </row>
        <row r="114">
          <cell r="J114">
            <v>0</v>
          </cell>
          <cell r="K114"/>
        </row>
        <row r="115">
          <cell r="J115">
            <v>0</v>
          </cell>
          <cell r="K115"/>
        </row>
        <row r="116">
          <cell r="J116">
            <v>0</v>
          </cell>
          <cell r="K116"/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AC8C-D19C-40FD-ADE9-75734FA09165}">
  <dimension ref="B2:Q18"/>
  <sheetViews>
    <sheetView showGridLines="0" zoomScale="85" zoomScaleNormal="85" workbookViewId="0">
      <selection activeCell="H17" sqref="H17"/>
    </sheetView>
  </sheetViews>
  <sheetFormatPr defaultRowHeight="14.4"/>
  <cols>
    <col min="1" max="1" width="5.33203125" customWidth="1"/>
    <col min="2" max="2" width="10.44140625" style="1" customWidth="1"/>
    <col min="3" max="3" width="11.33203125" style="2" customWidth="1"/>
    <col min="4" max="18" width="10.44140625" customWidth="1"/>
  </cols>
  <sheetData>
    <row r="2" spans="2:17" ht="18">
      <c r="B2" s="294" t="s">
        <v>9</v>
      </c>
      <c r="C2" s="294"/>
      <c r="D2" s="294"/>
    </row>
    <row r="4" spans="2:17">
      <c r="B4" s="5" t="s">
        <v>0</v>
      </c>
      <c r="C4" s="5" t="s">
        <v>1</v>
      </c>
      <c r="D4" s="295" t="s">
        <v>2</v>
      </c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</row>
    <row r="5" spans="2:17">
      <c r="B5" s="3">
        <v>1</v>
      </c>
      <c r="C5" s="4" t="s">
        <v>3</v>
      </c>
      <c r="D5" s="292" t="s">
        <v>153</v>
      </c>
      <c r="E5" s="293"/>
      <c r="F5" s="293"/>
      <c r="G5" s="293"/>
      <c r="H5" s="293"/>
      <c r="I5" s="293"/>
      <c r="J5" s="293"/>
      <c r="K5" s="293"/>
      <c r="L5" s="293"/>
      <c r="M5" s="293"/>
      <c r="N5" s="293"/>
      <c r="O5" s="293"/>
      <c r="P5" s="293"/>
      <c r="Q5" s="293"/>
    </row>
    <row r="6" spans="2:17">
      <c r="B6" s="3">
        <v>2</v>
      </c>
      <c r="C6" s="4" t="s">
        <v>3</v>
      </c>
      <c r="D6" s="292" t="s">
        <v>152</v>
      </c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</row>
    <row r="7" spans="2:17">
      <c r="B7" s="3">
        <v>3</v>
      </c>
      <c r="C7" s="4" t="s">
        <v>4</v>
      </c>
      <c r="D7" s="292" t="s">
        <v>5</v>
      </c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</row>
    <row r="8" spans="2:17">
      <c r="B8" s="3">
        <v>4</v>
      </c>
      <c r="C8" s="4" t="s">
        <v>4</v>
      </c>
      <c r="D8" s="292" t="s">
        <v>6</v>
      </c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</row>
    <row r="9" spans="2:17">
      <c r="B9" s="3">
        <v>5</v>
      </c>
      <c r="C9" s="4" t="s">
        <v>4</v>
      </c>
      <c r="D9" s="292" t="s">
        <v>7</v>
      </c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</row>
    <row r="10" spans="2:17">
      <c r="B10" s="3">
        <v>6</v>
      </c>
      <c r="C10" s="4" t="s">
        <v>4</v>
      </c>
      <c r="D10" s="292" t="s">
        <v>8</v>
      </c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</row>
    <row r="18" spans="3:3">
      <c r="C18" s="2" t="s">
        <v>215</v>
      </c>
    </row>
  </sheetData>
  <mergeCells count="8">
    <mergeCell ref="D6:Q6"/>
    <mergeCell ref="D10:Q10"/>
    <mergeCell ref="B2:D2"/>
    <mergeCell ref="D4:Q4"/>
    <mergeCell ref="D5:Q5"/>
    <mergeCell ref="D7:Q7"/>
    <mergeCell ref="D8:Q8"/>
    <mergeCell ref="D9:Q9"/>
  </mergeCells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3362-D1D9-4F48-BF41-782DDD9614B1}">
  <dimension ref="B2:W134"/>
  <sheetViews>
    <sheetView tabSelected="1" zoomScale="80" zoomScaleNormal="80" workbookViewId="0">
      <pane xSplit="7" ySplit="6" topLeftCell="H113" activePane="bottomRight" state="frozen"/>
      <selection pane="topRight" activeCell="H1" sqref="H1"/>
      <selection pane="bottomLeft" activeCell="A7" sqref="A7"/>
      <selection pane="bottomRight" activeCell="L125" sqref="L125"/>
    </sheetView>
  </sheetViews>
  <sheetFormatPr defaultColWidth="8.44140625" defaultRowHeight="10.199999999999999"/>
  <cols>
    <col min="1" max="1" width="2.33203125" style="8" customWidth="1"/>
    <col min="2" max="4" width="1" style="19" customWidth="1"/>
    <col min="5" max="5" width="8.33203125" style="19" bestFit="1" customWidth="1"/>
    <col min="6" max="6" width="7.88671875" style="19" customWidth="1"/>
    <col min="7" max="7" width="56.5546875" style="19" customWidth="1"/>
    <col min="8" max="8" width="2.5546875" style="8" customWidth="1"/>
    <col min="9" max="21" width="17.109375" style="10" customWidth="1"/>
    <col min="22" max="22" width="16.33203125" style="8" customWidth="1"/>
    <col min="23" max="16384" width="8.44140625" style="8"/>
  </cols>
  <sheetData>
    <row r="2" spans="2:22" ht="18" customHeight="1">
      <c r="B2" s="48" t="s">
        <v>39</v>
      </c>
      <c r="C2" s="8"/>
      <c r="D2" s="8"/>
      <c r="E2" s="8"/>
      <c r="F2" s="8"/>
      <c r="G2" s="8"/>
    </row>
    <row r="3" spans="2:22" ht="18" customHeight="1">
      <c r="B3" s="49" t="s">
        <v>318</v>
      </c>
      <c r="C3" s="12"/>
      <c r="D3" s="8"/>
      <c r="E3" s="8"/>
      <c r="F3" s="8"/>
      <c r="G3" s="8"/>
      <c r="I3" s="165">
        <v>16762</v>
      </c>
      <c r="J3" s="165">
        <v>16786</v>
      </c>
      <c r="K3" s="165">
        <v>16851</v>
      </c>
      <c r="L3" s="165"/>
      <c r="M3" s="165"/>
      <c r="N3" s="165"/>
      <c r="O3" s="165"/>
      <c r="P3" s="165"/>
      <c r="Q3" s="165"/>
      <c r="R3" s="165"/>
      <c r="S3" s="165"/>
      <c r="T3" s="165"/>
      <c r="U3" s="10" t="s">
        <v>308</v>
      </c>
    </row>
    <row r="4" spans="2:22" ht="18" customHeight="1">
      <c r="B4" s="49" t="s">
        <v>530</v>
      </c>
      <c r="C4" s="12"/>
      <c r="D4" s="8"/>
      <c r="E4" s="8"/>
      <c r="F4" s="8"/>
      <c r="G4" s="8"/>
    </row>
    <row r="5" spans="2:22" s="14" customFormat="1" ht="18" customHeight="1">
      <c r="B5" s="13"/>
      <c r="C5" s="13"/>
      <c r="D5" s="13"/>
      <c r="E5" s="13"/>
      <c r="F5" s="13"/>
      <c r="G5" s="94"/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5" t="s">
        <v>16</v>
      </c>
      <c r="O5" s="15" t="s">
        <v>16</v>
      </c>
      <c r="P5" s="15" t="s">
        <v>16</v>
      </c>
      <c r="Q5" s="15" t="s">
        <v>16</v>
      </c>
      <c r="R5" s="15" t="s">
        <v>16</v>
      </c>
      <c r="S5" s="15" t="s">
        <v>16</v>
      </c>
      <c r="T5" s="15" t="s">
        <v>16</v>
      </c>
      <c r="U5" s="15" t="s">
        <v>17</v>
      </c>
    </row>
    <row r="6" spans="2:22" s="14" customFormat="1" ht="18" customHeight="1" thickBot="1">
      <c r="B6" s="13"/>
      <c r="C6" s="13"/>
      <c r="D6" s="13"/>
      <c r="E6" s="13"/>
      <c r="F6" s="13"/>
      <c r="G6" s="94"/>
      <c r="I6" s="16">
        <v>44927</v>
      </c>
      <c r="J6" s="16">
        <v>44958</v>
      </c>
      <c r="K6" s="16">
        <v>44986</v>
      </c>
      <c r="L6" s="16">
        <v>45017</v>
      </c>
      <c r="M6" s="16">
        <v>45047</v>
      </c>
      <c r="N6" s="16">
        <v>45078</v>
      </c>
      <c r="O6" s="16">
        <v>45108</v>
      </c>
      <c r="P6" s="16">
        <v>45139</v>
      </c>
      <c r="Q6" s="16">
        <v>45170</v>
      </c>
      <c r="R6" s="16">
        <v>45200</v>
      </c>
      <c r="S6" s="16">
        <v>45231</v>
      </c>
      <c r="T6" s="16">
        <v>45261</v>
      </c>
      <c r="U6" s="16" t="s">
        <v>107</v>
      </c>
    </row>
    <row r="7" spans="2:22" ht="18" customHeight="1">
      <c r="B7" s="17"/>
      <c r="C7" s="17"/>
      <c r="D7" s="18" t="s">
        <v>18</v>
      </c>
      <c r="E7" s="17"/>
      <c r="F7" s="17"/>
    </row>
    <row r="8" spans="2:22" ht="18" customHeight="1">
      <c r="B8" s="17"/>
      <c r="C8" s="17"/>
      <c r="D8" s="17"/>
      <c r="E8" s="17" t="s">
        <v>108</v>
      </c>
      <c r="F8" s="55"/>
      <c r="V8" s="20"/>
    </row>
    <row r="9" spans="2:22" ht="18" customHeight="1">
      <c r="B9" s="17"/>
      <c r="C9" s="17"/>
      <c r="D9" s="17"/>
      <c r="E9" s="17"/>
      <c r="F9" s="56">
        <v>500001</v>
      </c>
      <c r="G9" s="19" t="s">
        <v>109</v>
      </c>
      <c r="I9" s="84">
        <f>IFERROR(VLOOKUP($F9,'PL Format'!$F:$XFD,4,0)/I$3,0)</f>
        <v>561.89710535735594</v>
      </c>
      <c r="J9" s="84">
        <f>IFERROR(VLOOKUP($F9,'PL Format'!$F:$XFD,5,0)/J$3,0)</f>
        <v>1585.1968426069345</v>
      </c>
      <c r="K9" s="84">
        <f>IFERROR(VLOOKUP($F9,'PL Format'!$F:$XFD,6,0)/K$3,0)</f>
        <v>1103.122777876684</v>
      </c>
      <c r="L9" s="84">
        <f>IFERROR(VLOOKUP($F9,'PL Format'!$F:$XFD,7,0)/L$3,0)</f>
        <v>0</v>
      </c>
      <c r="M9" s="84">
        <f>IFERROR(VLOOKUP($F9,'PL Format'!$F:$XFD,8,0)/M$3,0)</f>
        <v>0</v>
      </c>
      <c r="N9" s="84">
        <f>IFERROR(VLOOKUP($F9,'PL Format'!$F:$XFD,9,0)/N$3,0)</f>
        <v>0</v>
      </c>
      <c r="O9" s="84">
        <f>IFERROR(VLOOKUP($F9,'PL Format'!$F:$XFD,10,0)/O$3,0)</f>
        <v>0</v>
      </c>
      <c r="P9" s="84">
        <f>IFERROR(VLOOKUP($F9,'PL Format'!$F:$XFD,11,0)/P$3,0)</f>
        <v>0</v>
      </c>
      <c r="Q9" s="84">
        <f>IFERROR(VLOOKUP($F9,'PL Format'!$F:$XFD,12,0)/Q$3,0)</f>
        <v>0</v>
      </c>
      <c r="R9" s="84">
        <f>IFERROR(VLOOKUP($F9,'PL Format'!$F:$XFD,13,0)/R$3,0)</f>
        <v>0</v>
      </c>
      <c r="S9" s="84">
        <f>IFERROR(VLOOKUP($F9,'PL Format'!$F:$XFD,14,0)/S$3,0)</f>
        <v>0</v>
      </c>
      <c r="T9" s="84">
        <f>IFERROR(VLOOKUP($F9,'PL Format'!$F:$XFD,15,0)/T$3,0)</f>
        <v>0</v>
      </c>
      <c r="U9" s="84">
        <f>SUM(I9:T9)</f>
        <v>3250.2167258409745</v>
      </c>
      <c r="V9" s="20"/>
    </row>
    <row r="10" spans="2:22" ht="18" customHeight="1">
      <c r="B10" s="17"/>
      <c r="C10" s="17"/>
      <c r="D10" s="17"/>
      <c r="E10" s="17"/>
      <c r="F10" s="56">
        <v>510002</v>
      </c>
      <c r="G10" s="19" t="s">
        <v>110</v>
      </c>
      <c r="I10" s="84">
        <f>IFERROR(VLOOKUP($F10,'PL Format'!$F:$XFD,4,0)/I$3,0)</f>
        <v>143.6598186373941</v>
      </c>
      <c r="J10" s="84">
        <f>IFERROR(VLOOKUP($F10,'PL Format'!$F:$XFD,5,0)/J$3,0)</f>
        <v>186.56100262123201</v>
      </c>
      <c r="K10" s="84">
        <f>IFERROR(VLOOKUP($F10,'PL Format'!$F:$XFD,6,0)/K$3,0)</f>
        <v>270.03174232983207</v>
      </c>
      <c r="L10" s="84">
        <f>IFERROR(VLOOKUP($F10,'PL Format'!$F:$XFD,7,0)/L$3,0)</f>
        <v>0</v>
      </c>
      <c r="M10" s="84">
        <f>IFERROR(VLOOKUP($F10,'PL Format'!$F:$XFD,8,0)/M$3,0)</f>
        <v>0</v>
      </c>
      <c r="N10" s="84">
        <f>IFERROR(VLOOKUP($F10,'PL Format'!$F:$XFD,9,0)/N$3,0)</f>
        <v>0</v>
      </c>
      <c r="O10" s="84">
        <f>IFERROR(VLOOKUP($F10,'PL Format'!$F:$XFD,10,0)/O$3,0)</f>
        <v>0</v>
      </c>
      <c r="P10" s="84">
        <f>IFERROR(VLOOKUP($F10,'PL Format'!$F:$XFD,11,0)/P$3,0)</f>
        <v>0</v>
      </c>
      <c r="Q10" s="84">
        <f>IFERROR(VLOOKUP($F10,'PL Format'!$F:$XFD,12,0)/Q$3,0)</f>
        <v>0</v>
      </c>
      <c r="R10" s="84">
        <f>IFERROR(VLOOKUP($F10,'PL Format'!$F:$XFD,13,0)/R$3,0)</f>
        <v>0</v>
      </c>
      <c r="S10" s="84">
        <f>IFERROR(VLOOKUP($F10,'PL Format'!$F:$XFD,14,0)/S$3,0)</f>
        <v>0</v>
      </c>
      <c r="T10" s="84">
        <f>IFERROR(VLOOKUP($F10,'PL Format'!$F:$XFD,15,0)/T$3,0)</f>
        <v>0</v>
      </c>
      <c r="U10" s="84">
        <f>SUM(I10:T10)</f>
        <v>600.25256358845809</v>
      </c>
      <c r="V10" s="20"/>
    </row>
    <row r="11" spans="2:22" ht="18" customHeight="1">
      <c r="B11" s="17"/>
      <c r="C11" s="17"/>
      <c r="D11" s="17"/>
      <c r="E11" s="17"/>
      <c r="F11" s="56">
        <v>520500</v>
      </c>
      <c r="G11" s="19" t="s">
        <v>111</v>
      </c>
      <c r="I11" s="84">
        <f>IFERROR(VLOOKUP($F11,'PL Format'!$F:$XFD,4,0)/I$3,0)</f>
        <v>0</v>
      </c>
      <c r="J11" s="84">
        <f>IFERROR(VLOOKUP($F11,'PL Format'!$F:$XFD,5,0)/J$3,0)</f>
        <v>0</v>
      </c>
      <c r="K11" s="84">
        <f>IFERROR(VLOOKUP($F11,'PL Format'!$F:$XFD,6,0)/K$3,0)</f>
        <v>0</v>
      </c>
      <c r="L11" s="84">
        <f>IFERROR(VLOOKUP($F11,'PL Format'!$F:$XFD,7,0)/L$3,0)</f>
        <v>0</v>
      </c>
      <c r="M11" s="84">
        <f>IFERROR(VLOOKUP($F11,'PL Format'!$F:$XFD,8,0)/M$3,0)</f>
        <v>0</v>
      </c>
      <c r="N11" s="84">
        <f>IFERROR(VLOOKUP($F11,'PL Format'!$F:$XFD,9,0)/N$3,0)</f>
        <v>0</v>
      </c>
      <c r="O11" s="84">
        <f>IFERROR(VLOOKUP($F11,'PL Format'!$F:$XFD,10,0)/O$3,0)</f>
        <v>0</v>
      </c>
      <c r="P11" s="84">
        <f>IFERROR(VLOOKUP($F11,'PL Format'!$F:$XFD,11,0)/P$3,0)</f>
        <v>0</v>
      </c>
      <c r="Q11" s="84">
        <f>IFERROR(VLOOKUP($F11,'PL Format'!$F:$XFD,12,0)/Q$3,0)</f>
        <v>0</v>
      </c>
      <c r="R11" s="84">
        <f>IFERROR(VLOOKUP($F11,'PL Format'!$F:$XFD,13,0)/R$3,0)</f>
        <v>0</v>
      </c>
      <c r="S11" s="84">
        <f>IFERROR(VLOOKUP($F11,'PL Format'!$F:$XFD,14,0)/S$3,0)</f>
        <v>0</v>
      </c>
      <c r="T11" s="84">
        <f>IFERROR(VLOOKUP($F11,'PL Format'!$F:$XFD,15,0)/T$3,0)</f>
        <v>0</v>
      </c>
      <c r="U11" s="84">
        <f>SUM(I11:T11)</f>
        <v>0</v>
      </c>
      <c r="V11" s="20"/>
    </row>
    <row r="12" spans="2:22" s="12" customFormat="1" ht="18" customHeight="1" thickBot="1">
      <c r="B12" s="17"/>
      <c r="C12" s="17"/>
      <c r="D12" s="17"/>
      <c r="E12" s="17"/>
      <c r="F12" s="55"/>
      <c r="G12" s="19" t="s">
        <v>112</v>
      </c>
      <c r="I12" s="99">
        <f t="shared" ref="I12:T12" si="0">SUM(I9:I11)</f>
        <v>705.55692399475004</v>
      </c>
      <c r="J12" s="99">
        <f t="shared" si="0"/>
        <v>1771.7578452281666</v>
      </c>
      <c r="K12" s="99">
        <f t="shared" si="0"/>
        <v>1373.1545202065161</v>
      </c>
      <c r="L12" s="99">
        <f t="shared" si="0"/>
        <v>0</v>
      </c>
      <c r="M12" s="99">
        <f t="shared" si="0"/>
        <v>0</v>
      </c>
      <c r="N12" s="99">
        <f t="shared" si="0"/>
        <v>0</v>
      </c>
      <c r="O12" s="99">
        <f t="shared" si="0"/>
        <v>0</v>
      </c>
      <c r="P12" s="99">
        <f t="shared" si="0"/>
        <v>0</v>
      </c>
      <c r="Q12" s="99">
        <f t="shared" si="0"/>
        <v>0</v>
      </c>
      <c r="R12" s="99">
        <f t="shared" si="0"/>
        <v>0</v>
      </c>
      <c r="S12" s="99">
        <f t="shared" si="0"/>
        <v>0</v>
      </c>
      <c r="T12" s="99">
        <f t="shared" si="0"/>
        <v>0</v>
      </c>
      <c r="U12" s="99">
        <f t="shared" ref="U12:U75" si="1">SUM(I12:T12)</f>
        <v>3850.469289429433</v>
      </c>
      <c r="V12" s="71"/>
    </row>
    <row r="13" spans="2:22" ht="18" customHeight="1">
      <c r="B13" s="17"/>
      <c r="C13" s="17"/>
      <c r="D13" s="17"/>
      <c r="E13" s="17" t="s">
        <v>113</v>
      </c>
      <c r="F13" s="55"/>
      <c r="U13" s="10">
        <f t="shared" si="1"/>
        <v>0</v>
      </c>
      <c r="V13" s="20"/>
    </row>
    <row r="14" spans="2:22" ht="18" customHeight="1">
      <c r="B14" s="17"/>
      <c r="C14" s="17"/>
      <c r="D14" s="17"/>
      <c r="E14" s="17"/>
      <c r="F14" s="55" t="s">
        <v>155</v>
      </c>
      <c r="U14" s="10">
        <f t="shared" si="1"/>
        <v>0</v>
      </c>
      <c r="V14" s="20"/>
    </row>
    <row r="15" spans="2:22" ht="18" customHeight="1">
      <c r="B15" s="17"/>
      <c r="C15" s="17"/>
      <c r="D15" s="17"/>
      <c r="E15" s="17"/>
      <c r="F15" s="55"/>
      <c r="G15" s="19" t="s">
        <v>109</v>
      </c>
      <c r="U15" s="10">
        <f t="shared" si="1"/>
        <v>0</v>
      </c>
      <c r="V15" s="20"/>
    </row>
    <row r="16" spans="2:22" ht="18" customHeight="1">
      <c r="B16" s="17"/>
      <c r="C16" s="17"/>
      <c r="D16" s="17"/>
      <c r="E16" s="17"/>
      <c r="F16" s="55"/>
      <c r="G16" s="19" t="s">
        <v>110</v>
      </c>
      <c r="U16" s="10">
        <f t="shared" si="1"/>
        <v>0</v>
      </c>
      <c r="V16" s="20"/>
    </row>
    <row r="17" spans="2:22" ht="18" customHeight="1">
      <c r="B17" s="17"/>
      <c r="C17" s="17"/>
      <c r="D17" s="17"/>
      <c r="E17" s="17"/>
      <c r="F17" s="55"/>
      <c r="G17" s="19" t="s">
        <v>111</v>
      </c>
      <c r="U17" s="10">
        <f t="shared" si="1"/>
        <v>0</v>
      </c>
      <c r="V17" s="20"/>
    </row>
    <row r="18" spans="2:22" s="12" customFormat="1" ht="18" customHeight="1" thickBot="1">
      <c r="B18" s="17"/>
      <c r="C18" s="17"/>
      <c r="D18" s="17"/>
      <c r="E18" s="17"/>
      <c r="F18" s="55"/>
      <c r="G18" s="19" t="s">
        <v>157</v>
      </c>
      <c r="I18" s="70">
        <f t="shared" ref="I18:S18" si="2">SUM(I15:I17)</f>
        <v>0</v>
      </c>
      <c r="J18" s="70">
        <f t="shared" si="2"/>
        <v>0</v>
      </c>
      <c r="K18" s="70">
        <f t="shared" si="2"/>
        <v>0</v>
      </c>
      <c r="L18" s="70">
        <f t="shared" si="2"/>
        <v>0</v>
      </c>
      <c r="M18" s="70">
        <f t="shared" si="2"/>
        <v>0</v>
      </c>
      <c r="N18" s="70">
        <f t="shared" si="2"/>
        <v>0</v>
      </c>
      <c r="O18" s="70">
        <f t="shared" si="2"/>
        <v>0</v>
      </c>
      <c r="P18" s="70">
        <f t="shared" si="2"/>
        <v>0</v>
      </c>
      <c r="Q18" s="70">
        <f t="shared" si="2"/>
        <v>0</v>
      </c>
      <c r="R18" s="70">
        <f t="shared" si="2"/>
        <v>0</v>
      </c>
      <c r="S18" s="70">
        <f t="shared" si="2"/>
        <v>0</v>
      </c>
      <c r="T18" s="70">
        <f>SUM(T15:T17)</f>
        <v>0</v>
      </c>
      <c r="U18" s="70">
        <f t="shared" si="1"/>
        <v>0</v>
      </c>
      <c r="V18" s="71"/>
    </row>
    <row r="19" spans="2:22" ht="18" customHeight="1">
      <c r="B19" s="17"/>
      <c r="C19" s="17"/>
      <c r="D19" s="17"/>
      <c r="E19" s="17"/>
      <c r="F19" s="55" t="s">
        <v>156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>
        <f t="shared" si="1"/>
        <v>0</v>
      </c>
      <c r="V19" s="20"/>
    </row>
    <row r="20" spans="2:22" ht="18" customHeight="1">
      <c r="B20" s="17"/>
      <c r="C20" s="17"/>
      <c r="D20" s="17"/>
      <c r="E20" s="17"/>
      <c r="F20" s="55"/>
      <c r="G20" s="19" t="s">
        <v>109</v>
      </c>
      <c r="U20" s="10">
        <f t="shared" si="1"/>
        <v>0</v>
      </c>
      <c r="V20" s="20"/>
    </row>
    <row r="21" spans="2:22" ht="18" customHeight="1">
      <c r="B21" s="17"/>
      <c r="C21" s="17"/>
      <c r="D21" s="17"/>
      <c r="E21" s="17"/>
      <c r="F21" s="55"/>
      <c r="G21" s="19" t="s">
        <v>110</v>
      </c>
      <c r="U21" s="10">
        <f t="shared" si="1"/>
        <v>0</v>
      </c>
      <c r="V21" s="20"/>
    </row>
    <row r="22" spans="2:22" ht="18" customHeight="1">
      <c r="B22" s="17"/>
      <c r="C22" s="17"/>
      <c r="D22" s="17"/>
      <c r="E22" s="17"/>
      <c r="F22" s="55"/>
      <c r="G22" s="19" t="s">
        <v>111</v>
      </c>
      <c r="U22" s="10">
        <f t="shared" si="1"/>
        <v>0</v>
      </c>
      <c r="V22" s="20"/>
    </row>
    <row r="23" spans="2:22" s="12" customFormat="1" ht="18" customHeight="1" thickBot="1">
      <c r="B23" s="17"/>
      <c r="C23" s="17"/>
      <c r="D23" s="17"/>
      <c r="E23" s="17"/>
      <c r="F23" s="55"/>
      <c r="G23" s="19" t="s">
        <v>158</v>
      </c>
      <c r="I23" s="70">
        <f t="shared" ref="I23:T23" si="3">SUM(I20:I22)</f>
        <v>0</v>
      </c>
      <c r="J23" s="70">
        <f t="shared" si="3"/>
        <v>0</v>
      </c>
      <c r="K23" s="70">
        <f t="shared" si="3"/>
        <v>0</v>
      </c>
      <c r="L23" s="70">
        <f t="shared" si="3"/>
        <v>0</v>
      </c>
      <c r="M23" s="70">
        <f t="shared" si="3"/>
        <v>0</v>
      </c>
      <c r="N23" s="70">
        <f t="shared" si="3"/>
        <v>0</v>
      </c>
      <c r="O23" s="70">
        <f t="shared" si="3"/>
        <v>0</v>
      </c>
      <c r="P23" s="70">
        <f t="shared" si="3"/>
        <v>0</v>
      </c>
      <c r="Q23" s="70">
        <f t="shared" si="3"/>
        <v>0</v>
      </c>
      <c r="R23" s="70">
        <f t="shared" si="3"/>
        <v>0</v>
      </c>
      <c r="S23" s="70">
        <f t="shared" si="3"/>
        <v>0</v>
      </c>
      <c r="T23" s="70">
        <f t="shared" si="3"/>
        <v>0</v>
      </c>
      <c r="U23" s="70">
        <f t="shared" si="1"/>
        <v>0</v>
      </c>
      <c r="V23" s="71"/>
    </row>
    <row r="24" spans="2:22" ht="18" customHeight="1" thickBot="1">
      <c r="B24" s="17"/>
      <c r="C24" s="17"/>
      <c r="D24" s="17"/>
      <c r="F24" s="55"/>
      <c r="U24" s="10">
        <f t="shared" si="1"/>
        <v>0</v>
      </c>
      <c r="V24" s="20"/>
    </row>
    <row r="25" spans="2:22" s="12" customFormat="1" ht="22.95" customHeight="1" thickBot="1">
      <c r="B25" s="17"/>
      <c r="C25" s="17"/>
      <c r="D25" s="18"/>
      <c r="E25" s="17"/>
      <c r="F25" s="17"/>
      <c r="G25" s="95" t="s">
        <v>159</v>
      </c>
      <c r="I25" s="53">
        <f t="shared" ref="I25:T25" si="4">SUM(I23,I18,I12)</f>
        <v>705.55692399475004</v>
      </c>
      <c r="J25" s="53">
        <f t="shared" si="4"/>
        <v>1771.7578452281666</v>
      </c>
      <c r="K25" s="53">
        <f t="shared" si="4"/>
        <v>1373.1545202065161</v>
      </c>
      <c r="L25" s="53">
        <f t="shared" si="4"/>
        <v>0</v>
      </c>
      <c r="M25" s="53">
        <f t="shared" si="4"/>
        <v>0</v>
      </c>
      <c r="N25" s="53">
        <f t="shared" si="4"/>
        <v>0</v>
      </c>
      <c r="O25" s="53">
        <f t="shared" si="4"/>
        <v>0</v>
      </c>
      <c r="P25" s="53">
        <f t="shared" si="4"/>
        <v>0</v>
      </c>
      <c r="Q25" s="53">
        <f t="shared" si="4"/>
        <v>0</v>
      </c>
      <c r="R25" s="53">
        <f t="shared" si="4"/>
        <v>0</v>
      </c>
      <c r="S25" s="53">
        <f t="shared" si="4"/>
        <v>0</v>
      </c>
      <c r="T25" s="53">
        <f t="shared" si="4"/>
        <v>0</v>
      </c>
      <c r="U25" s="53">
        <f t="shared" si="1"/>
        <v>3850.469289429433</v>
      </c>
      <c r="V25" s="71"/>
    </row>
    <row r="26" spans="2:22" ht="18" customHeight="1">
      <c r="B26" s="17"/>
      <c r="C26" s="17"/>
      <c r="D26" s="51" t="s">
        <v>114</v>
      </c>
      <c r="E26" s="17"/>
      <c r="F26" s="17"/>
      <c r="U26" s="10">
        <f t="shared" si="1"/>
        <v>0</v>
      </c>
      <c r="V26" s="20"/>
    </row>
    <row r="27" spans="2:22" ht="18" customHeight="1">
      <c r="B27" s="17"/>
      <c r="C27" s="17"/>
      <c r="D27" s="17"/>
      <c r="E27" s="17"/>
      <c r="F27" s="93">
        <v>700001</v>
      </c>
      <c r="G27" s="93" t="s">
        <v>115</v>
      </c>
      <c r="I27" s="84">
        <f>IFERROR(VLOOKUP($F27,'PL Format'!$F:$XFD,4,0)/I$3,0)</f>
        <v>2678.8599212504473</v>
      </c>
      <c r="J27" s="84">
        <f>IFERROR(VLOOKUP($F27,'PL Format'!$F:$XFD,5,0)/J$3,0)</f>
        <v>5172.015727391874</v>
      </c>
      <c r="K27" s="84">
        <f>IFERROR(VLOOKUP($F27,'PL Format'!$F:$XFD,6,0)/K$3,0)</f>
        <v>0</v>
      </c>
      <c r="L27" s="84">
        <f>IFERROR(VLOOKUP($F27,'PL Format'!$F:$XFD,7,0)/L$3,0)</f>
        <v>0</v>
      </c>
      <c r="M27" s="84">
        <f>IFERROR(VLOOKUP($F27,'PL Format'!$F:$XFD,8,0)/M$3,0)</f>
        <v>0</v>
      </c>
      <c r="N27" s="84">
        <f>IFERROR(VLOOKUP($F27,'PL Format'!$F:$XFD,9,0)/N$3,0)</f>
        <v>0</v>
      </c>
      <c r="O27" s="84">
        <f>IFERROR(VLOOKUP($F27,'PL Format'!$F:$XFD,10,0)/O$3,0)</f>
        <v>0</v>
      </c>
      <c r="P27" s="84">
        <f>IFERROR(VLOOKUP($F27,'PL Format'!$F:$XFD,11,0)/P$3,0)</f>
        <v>0</v>
      </c>
      <c r="Q27" s="84">
        <f>IFERROR(VLOOKUP($F27,'PL Format'!$F:$XFD,12,0)/Q$3,0)</f>
        <v>0</v>
      </c>
      <c r="R27" s="84">
        <f>IFERROR(VLOOKUP($F27,'PL Format'!$F:$XFD,13,0)/R$3,0)</f>
        <v>0</v>
      </c>
      <c r="S27" s="84">
        <f>IFERROR(VLOOKUP($F27,'PL Format'!$F:$XFD,14,0)/S$3,0)</f>
        <v>0</v>
      </c>
      <c r="T27" s="84">
        <f>IFERROR(VLOOKUP($F27,'PL Format'!$F:$XFD,15,0)/T$3,0)</f>
        <v>0</v>
      </c>
      <c r="U27" s="84">
        <f>SUM(I27:T27)</f>
        <v>7850.8756486423208</v>
      </c>
      <c r="V27" s="20"/>
    </row>
    <row r="28" spans="2:22" ht="18" customHeight="1">
      <c r="B28" s="17"/>
      <c r="C28" s="17"/>
      <c r="D28" s="17"/>
      <c r="E28" s="17"/>
      <c r="F28" s="93">
        <v>700002</v>
      </c>
      <c r="G28" s="93" t="s">
        <v>288</v>
      </c>
      <c r="I28" s="84">
        <f>IFERROR(VLOOKUP($F28,'PL Format'!$F:$XFD,4,0)/I$3,0)</f>
        <v>0</v>
      </c>
      <c r="J28" s="84">
        <f>IFERROR(VLOOKUP($F28,'PL Format'!$F:$XFD,5,0)/J$3,0)</f>
        <v>0</v>
      </c>
      <c r="K28" s="84">
        <f>IFERROR(VLOOKUP($F28,'PL Format'!$F:$XFD,6,0)/K$3,0)</f>
        <v>0</v>
      </c>
      <c r="L28" s="84">
        <f>IFERROR(VLOOKUP($F28,'PL Format'!$F:$XFD,7,0)/L$3,0)</f>
        <v>0</v>
      </c>
      <c r="M28" s="84">
        <f>IFERROR(VLOOKUP($F28,'PL Format'!$F:$XFD,8,0)/M$3,0)</f>
        <v>0</v>
      </c>
      <c r="N28" s="84">
        <f>IFERROR(VLOOKUP($F28,'PL Format'!$F:$XFD,9,0)/N$3,0)</f>
        <v>0</v>
      </c>
      <c r="O28" s="84">
        <f>IFERROR(VLOOKUP($F28,'PL Format'!$F:$XFD,10,0)/O$3,0)</f>
        <v>0</v>
      </c>
      <c r="P28" s="84">
        <f>IFERROR(VLOOKUP($F28,'PL Format'!$F:$XFD,11,0)/P$3,0)</f>
        <v>0</v>
      </c>
      <c r="Q28" s="84">
        <f>IFERROR(VLOOKUP($F28,'PL Format'!$F:$XFD,12,0)/Q$3,0)</f>
        <v>0</v>
      </c>
      <c r="R28" s="84">
        <f>IFERROR(VLOOKUP($F28,'PL Format'!$F:$XFD,13,0)/R$3,0)</f>
        <v>0</v>
      </c>
      <c r="S28" s="84">
        <f>IFERROR(VLOOKUP($F28,'PL Format'!$F:$XFD,14,0)/S$3,0)</f>
        <v>0</v>
      </c>
      <c r="T28" s="84">
        <f>IFERROR(VLOOKUP($F28,'PL Format'!$F:$XFD,15,0)/T$3,0)</f>
        <v>0</v>
      </c>
      <c r="U28" s="84">
        <f t="shared" si="1"/>
        <v>0</v>
      </c>
      <c r="V28" s="20"/>
    </row>
    <row r="29" spans="2:22" ht="18" customHeight="1">
      <c r="B29" s="17"/>
      <c r="C29" s="17"/>
      <c r="D29" s="17"/>
      <c r="E29" s="17"/>
      <c r="F29" s="93">
        <v>700003</v>
      </c>
      <c r="G29" s="93" t="s">
        <v>116</v>
      </c>
      <c r="I29" s="84">
        <f>IFERROR(VLOOKUP($F29,'PL Format'!$F:$XFD,4,0)/I$3,0)</f>
        <v>0</v>
      </c>
      <c r="J29" s="84">
        <f>IFERROR(VLOOKUP($F29,'PL Format'!$F:$XFD,5,0)/J$3,0)</f>
        <v>0</v>
      </c>
      <c r="K29" s="84">
        <f>IFERROR(VLOOKUP($F29,'PL Format'!$F:$XFD,6,0)/K$3,0)</f>
        <v>0</v>
      </c>
      <c r="L29" s="84">
        <f>IFERROR(VLOOKUP($F29,'PL Format'!$F:$XFD,7,0)/L$3,0)</f>
        <v>0</v>
      </c>
      <c r="M29" s="84">
        <f>IFERROR(VLOOKUP($F29,'PL Format'!$F:$XFD,8,0)/M$3,0)</f>
        <v>0</v>
      </c>
      <c r="N29" s="84">
        <f>IFERROR(VLOOKUP($F29,'PL Format'!$F:$XFD,9,0)/N$3,0)</f>
        <v>0</v>
      </c>
      <c r="O29" s="84">
        <f>IFERROR(VLOOKUP($F29,'PL Format'!$F:$XFD,10,0)/O$3,0)</f>
        <v>0</v>
      </c>
      <c r="P29" s="84">
        <f>IFERROR(VLOOKUP($F29,'PL Format'!$F:$XFD,11,0)/P$3,0)</f>
        <v>0</v>
      </c>
      <c r="Q29" s="84">
        <f>IFERROR(VLOOKUP($F29,'PL Format'!$F:$XFD,12,0)/Q$3,0)</f>
        <v>0</v>
      </c>
      <c r="R29" s="84">
        <f>IFERROR(VLOOKUP($F29,'PL Format'!$F:$XFD,13,0)/R$3,0)</f>
        <v>0</v>
      </c>
      <c r="S29" s="84">
        <f>IFERROR(VLOOKUP($F29,'PL Format'!$F:$XFD,14,0)/S$3,0)</f>
        <v>0</v>
      </c>
      <c r="T29" s="84">
        <f>IFERROR(VLOOKUP($F29,'PL Format'!$F:$XFD,15,0)/T$3,0)</f>
        <v>0</v>
      </c>
      <c r="U29" s="84">
        <f t="shared" si="1"/>
        <v>0</v>
      </c>
      <c r="V29" s="20"/>
    </row>
    <row r="30" spans="2:22" ht="18" customHeight="1">
      <c r="B30" s="17"/>
      <c r="C30" s="17"/>
      <c r="D30" s="17"/>
      <c r="E30" s="17"/>
      <c r="F30" s="93">
        <v>700004</v>
      </c>
      <c r="G30" s="93" t="s">
        <v>117</v>
      </c>
      <c r="I30" s="84">
        <f>IFERROR(VLOOKUP($F30,'PL Format'!$F:$XFD,4,0)/I$3,0)</f>
        <v>0</v>
      </c>
      <c r="J30" s="84">
        <f>IFERROR(VLOOKUP($F30,'PL Format'!$F:$XFD,5,0)/J$3,0)</f>
        <v>0</v>
      </c>
      <c r="K30" s="84">
        <f>IFERROR(VLOOKUP($F30,'PL Format'!$F:$XFD,6,0)/K$3,0)</f>
        <v>0</v>
      </c>
      <c r="L30" s="84">
        <f>IFERROR(VLOOKUP($F30,'PL Format'!$F:$XFD,7,0)/L$3,0)</f>
        <v>0</v>
      </c>
      <c r="M30" s="84">
        <f>IFERROR(VLOOKUP($F30,'PL Format'!$F:$XFD,8,0)/M$3,0)</f>
        <v>0</v>
      </c>
      <c r="N30" s="84">
        <f>IFERROR(VLOOKUP($F30,'PL Format'!$F:$XFD,9,0)/N$3,0)</f>
        <v>0</v>
      </c>
      <c r="O30" s="84">
        <f>IFERROR(VLOOKUP($F30,'PL Format'!$F:$XFD,10,0)/O$3,0)</f>
        <v>0</v>
      </c>
      <c r="P30" s="84">
        <f>IFERROR(VLOOKUP($F30,'PL Format'!$F:$XFD,11,0)/P$3,0)</f>
        <v>0</v>
      </c>
      <c r="Q30" s="84">
        <f>IFERROR(VLOOKUP($F30,'PL Format'!$F:$XFD,12,0)/Q$3,0)</f>
        <v>0</v>
      </c>
      <c r="R30" s="84">
        <f>IFERROR(VLOOKUP($F30,'PL Format'!$F:$XFD,13,0)/R$3,0)</f>
        <v>0</v>
      </c>
      <c r="S30" s="84">
        <f>IFERROR(VLOOKUP($F30,'PL Format'!$F:$XFD,14,0)/S$3,0)</f>
        <v>0</v>
      </c>
      <c r="T30" s="84">
        <f>IFERROR(VLOOKUP($F30,'PL Format'!$F:$XFD,15,0)/T$3,0)</f>
        <v>0</v>
      </c>
      <c r="U30" s="84">
        <f t="shared" si="1"/>
        <v>0</v>
      </c>
      <c r="V30" s="20"/>
    </row>
    <row r="31" spans="2:22" ht="18" customHeight="1">
      <c r="B31" s="21"/>
      <c r="C31" s="21"/>
      <c r="D31" s="21"/>
      <c r="E31" s="21"/>
      <c r="F31" s="93">
        <v>700999</v>
      </c>
      <c r="G31" s="93" t="s">
        <v>289</v>
      </c>
      <c r="I31" s="84">
        <f>IFERROR(VLOOKUP($F31,'PL Format'!$F:$XFD,4,0)/I$3,0)</f>
        <v>0</v>
      </c>
      <c r="J31" s="84">
        <f>IFERROR(VLOOKUP($F31,'PL Format'!$F:$XFD,5,0)/J$3,0)</f>
        <v>0</v>
      </c>
      <c r="K31" s="84">
        <f>IFERROR(VLOOKUP($F31,'PL Format'!$F:$XFD,6,0)/K$3,0)</f>
        <v>0</v>
      </c>
      <c r="L31" s="84">
        <f>IFERROR(VLOOKUP($F31,'PL Format'!$F:$XFD,7,0)/L$3,0)</f>
        <v>0</v>
      </c>
      <c r="M31" s="84">
        <f>IFERROR(VLOOKUP($F31,'PL Format'!$F:$XFD,8,0)/M$3,0)</f>
        <v>0</v>
      </c>
      <c r="N31" s="84">
        <f>IFERROR(VLOOKUP($F31,'PL Format'!$F:$XFD,9,0)/N$3,0)</f>
        <v>0</v>
      </c>
      <c r="O31" s="84">
        <f>IFERROR(VLOOKUP($F31,'PL Format'!$F:$XFD,10,0)/O$3,0)</f>
        <v>0</v>
      </c>
      <c r="P31" s="84">
        <f>IFERROR(VLOOKUP($F31,'PL Format'!$F:$XFD,11,0)/P$3,0)</f>
        <v>0</v>
      </c>
      <c r="Q31" s="84">
        <f>IFERROR(VLOOKUP($F31,'PL Format'!$F:$XFD,12,0)/Q$3,0)</f>
        <v>0</v>
      </c>
      <c r="R31" s="84">
        <f>IFERROR(VLOOKUP($F31,'PL Format'!$F:$XFD,13,0)/R$3,0)</f>
        <v>0</v>
      </c>
      <c r="S31" s="84">
        <f>IFERROR(VLOOKUP($F31,'PL Format'!$F:$XFD,14,0)/S$3,0)</f>
        <v>0</v>
      </c>
      <c r="T31" s="84">
        <f>IFERROR(VLOOKUP($F31,'PL Format'!$F:$XFD,15,0)/T$3,0)</f>
        <v>0</v>
      </c>
      <c r="U31" s="84">
        <f t="shared" si="1"/>
        <v>0</v>
      </c>
      <c r="V31" s="20"/>
    </row>
    <row r="32" spans="2:22" ht="18" customHeight="1">
      <c r="B32" s="21"/>
      <c r="C32" s="21"/>
      <c r="D32" s="21"/>
      <c r="E32" s="21"/>
      <c r="F32" s="93">
        <v>701002</v>
      </c>
      <c r="G32" s="93" t="s">
        <v>118</v>
      </c>
      <c r="I32" s="84">
        <f>IFERROR(VLOOKUP($F32,'PL Format'!$F:$XFD,4,0)/I$3,0)</f>
        <v>0</v>
      </c>
      <c r="J32" s="84">
        <f>IFERROR(VLOOKUP($F32,'PL Format'!$F:$XFD,5,0)/J$3,0)</f>
        <v>0</v>
      </c>
      <c r="K32" s="84">
        <f>IFERROR(VLOOKUP($F32,'PL Format'!$F:$XFD,6,0)/K$3,0)</f>
        <v>0</v>
      </c>
      <c r="L32" s="84">
        <f>IFERROR(VLOOKUP($F32,'PL Format'!$F:$XFD,7,0)/L$3,0)</f>
        <v>0</v>
      </c>
      <c r="M32" s="84">
        <f>IFERROR(VLOOKUP($F32,'PL Format'!$F:$XFD,8,0)/M$3,0)</f>
        <v>0</v>
      </c>
      <c r="N32" s="84">
        <f>IFERROR(VLOOKUP($F32,'PL Format'!$F:$XFD,9,0)/N$3,0)</f>
        <v>0</v>
      </c>
      <c r="O32" s="84">
        <f>IFERROR(VLOOKUP($F32,'PL Format'!$F:$XFD,10,0)/O$3,0)</f>
        <v>0</v>
      </c>
      <c r="P32" s="84">
        <f>IFERROR(VLOOKUP($F32,'PL Format'!$F:$XFD,11,0)/P$3,0)</f>
        <v>0</v>
      </c>
      <c r="Q32" s="84">
        <f>IFERROR(VLOOKUP($F32,'PL Format'!$F:$XFD,12,0)/Q$3,0)</f>
        <v>0</v>
      </c>
      <c r="R32" s="84">
        <f>IFERROR(VLOOKUP($F32,'PL Format'!$F:$XFD,13,0)/R$3,0)</f>
        <v>0</v>
      </c>
      <c r="S32" s="84">
        <f>IFERROR(VLOOKUP($F32,'PL Format'!$F:$XFD,14,0)/S$3,0)</f>
        <v>0</v>
      </c>
      <c r="T32" s="84">
        <f>IFERROR(VLOOKUP($F32,'PL Format'!$F:$XFD,15,0)/T$3,0)</f>
        <v>0</v>
      </c>
      <c r="U32" s="84">
        <f t="shared" si="1"/>
        <v>0</v>
      </c>
      <c r="V32" s="20"/>
    </row>
    <row r="33" spans="2:22" ht="18" customHeight="1">
      <c r="B33" s="21"/>
      <c r="C33" s="21"/>
      <c r="D33" s="21"/>
      <c r="E33" s="21"/>
      <c r="F33" s="93">
        <v>701999</v>
      </c>
      <c r="G33" s="93" t="s">
        <v>119</v>
      </c>
      <c r="I33" s="84">
        <f>IFERROR(VLOOKUP($F33,'PL Format'!$F:$XFD,4,0)/I$3,0)</f>
        <v>0</v>
      </c>
      <c r="J33" s="84">
        <f>IFERROR(VLOOKUP($F33,'PL Format'!$F:$XFD,5,0)/J$3,0)</f>
        <v>0</v>
      </c>
      <c r="K33" s="84">
        <f>IFERROR(VLOOKUP($F33,'PL Format'!$F:$XFD,6,0)/K$3,0)</f>
        <v>0</v>
      </c>
      <c r="L33" s="84">
        <f>IFERROR(VLOOKUP($F33,'PL Format'!$F:$XFD,7,0)/L$3,0)</f>
        <v>0</v>
      </c>
      <c r="M33" s="84">
        <f>IFERROR(VLOOKUP($F33,'PL Format'!$F:$XFD,8,0)/M$3,0)</f>
        <v>0</v>
      </c>
      <c r="N33" s="84">
        <f>IFERROR(VLOOKUP($F33,'PL Format'!$F:$XFD,9,0)/N$3,0)</f>
        <v>0</v>
      </c>
      <c r="O33" s="84">
        <f>IFERROR(VLOOKUP($F33,'PL Format'!$F:$XFD,10,0)/O$3,0)</f>
        <v>0</v>
      </c>
      <c r="P33" s="84">
        <f>IFERROR(VLOOKUP($F33,'PL Format'!$F:$XFD,11,0)/P$3,0)</f>
        <v>0</v>
      </c>
      <c r="Q33" s="84">
        <f>IFERROR(VLOOKUP($F33,'PL Format'!$F:$XFD,12,0)/Q$3,0)</f>
        <v>0</v>
      </c>
      <c r="R33" s="84">
        <f>IFERROR(VLOOKUP($F33,'PL Format'!$F:$XFD,13,0)/R$3,0)</f>
        <v>0</v>
      </c>
      <c r="S33" s="84">
        <f>IFERROR(VLOOKUP($F33,'PL Format'!$F:$XFD,14,0)/S$3,0)</f>
        <v>0</v>
      </c>
      <c r="T33" s="84">
        <f>IFERROR(VLOOKUP($F33,'PL Format'!$F:$XFD,15,0)/T$3,0)</f>
        <v>0</v>
      </c>
      <c r="U33" s="84">
        <f t="shared" si="1"/>
        <v>0</v>
      </c>
      <c r="V33" s="20"/>
    </row>
    <row r="34" spans="2:22" ht="18" customHeight="1">
      <c r="B34" s="21"/>
      <c r="C34" s="21"/>
      <c r="D34" s="21"/>
      <c r="E34" s="21"/>
      <c r="F34" s="93">
        <v>702500</v>
      </c>
      <c r="G34" s="93" t="s">
        <v>120</v>
      </c>
      <c r="I34" s="84">
        <f>IFERROR(VLOOKUP($F34,'PL Format'!$F:$XFD,4,0)/I$3,0)</f>
        <v>0</v>
      </c>
      <c r="J34" s="84">
        <f>IFERROR(VLOOKUP($F34,'PL Format'!$F:$XFD,5,0)/J$3,0)</f>
        <v>0</v>
      </c>
      <c r="K34" s="84">
        <f>IFERROR(VLOOKUP($F34,'PL Format'!$F:$XFD,6,0)/K$3,0)</f>
        <v>0</v>
      </c>
      <c r="L34" s="84">
        <f>IFERROR(VLOOKUP($F34,'PL Format'!$F:$XFD,7,0)/L$3,0)</f>
        <v>0</v>
      </c>
      <c r="M34" s="84">
        <f>IFERROR(VLOOKUP($F34,'PL Format'!$F:$XFD,8,0)/M$3,0)</f>
        <v>0</v>
      </c>
      <c r="N34" s="84">
        <f>IFERROR(VLOOKUP($F34,'PL Format'!$F:$XFD,9,0)/N$3,0)</f>
        <v>0</v>
      </c>
      <c r="O34" s="84">
        <f>IFERROR(VLOOKUP($F34,'PL Format'!$F:$XFD,10,0)/O$3,0)</f>
        <v>0</v>
      </c>
      <c r="P34" s="84">
        <f>IFERROR(VLOOKUP($F34,'PL Format'!$F:$XFD,11,0)/P$3,0)</f>
        <v>0</v>
      </c>
      <c r="Q34" s="84">
        <f>IFERROR(VLOOKUP($F34,'PL Format'!$F:$XFD,12,0)/Q$3,0)</f>
        <v>0</v>
      </c>
      <c r="R34" s="84">
        <f>IFERROR(VLOOKUP($F34,'PL Format'!$F:$XFD,13,0)/R$3,0)</f>
        <v>0</v>
      </c>
      <c r="S34" s="84">
        <f>IFERROR(VLOOKUP($F34,'PL Format'!$F:$XFD,14,0)/S$3,0)</f>
        <v>0</v>
      </c>
      <c r="T34" s="84">
        <f>IFERROR(VLOOKUP($F34,'PL Format'!$F:$XFD,15,0)/T$3,0)</f>
        <v>0</v>
      </c>
      <c r="U34" s="84">
        <f t="shared" si="1"/>
        <v>0</v>
      </c>
      <c r="V34" s="20"/>
    </row>
    <row r="35" spans="2:22" ht="18" customHeight="1">
      <c r="B35" s="21"/>
      <c r="C35" s="21"/>
      <c r="D35" s="21"/>
      <c r="E35" s="21"/>
      <c r="F35" s="93">
        <v>703500</v>
      </c>
      <c r="G35" s="93" t="s">
        <v>290</v>
      </c>
      <c r="I35" s="84">
        <f>IFERROR(VLOOKUP($F35,'PL Format'!$F:$XFD,4,0)/I$3,0)</f>
        <v>0</v>
      </c>
      <c r="J35" s="84">
        <f>IFERROR(VLOOKUP($F35,'PL Format'!$F:$XFD,5,0)/J$3,0)</f>
        <v>0</v>
      </c>
      <c r="K35" s="84">
        <f>IFERROR(VLOOKUP($F35,'PL Format'!$F:$XFD,6,0)/K$3,0)</f>
        <v>0</v>
      </c>
      <c r="L35" s="84">
        <f>IFERROR(VLOOKUP($F35,'PL Format'!$F:$XFD,7,0)/L$3,0)</f>
        <v>0</v>
      </c>
      <c r="M35" s="84">
        <f>IFERROR(VLOOKUP($F35,'PL Format'!$F:$XFD,8,0)/M$3,0)</f>
        <v>0</v>
      </c>
      <c r="N35" s="84">
        <f>IFERROR(VLOOKUP($F35,'PL Format'!$F:$XFD,9,0)/N$3,0)</f>
        <v>0</v>
      </c>
      <c r="O35" s="84">
        <f>IFERROR(VLOOKUP($F35,'PL Format'!$F:$XFD,10,0)/O$3,0)</f>
        <v>0</v>
      </c>
      <c r="P35" s="84">
        <f>IFERROR(VLOOKUP($F35,'PL Format'!$F:$XFD,11,0)/P$3,0)</f>
        <v>0</v>
      </c>
      <c r="Q35" s="84">
        <f>IFERROR(VLOOKUP($F35,'PL Format'!$F:$XFD,12,0)/Q$3,0)</f>
        <v>0</v>
      </c>
      <c r="R35" s="84">
        <f>IFERROR(VLOOKUP($F35,'PL Format'!$F:$XFD,13,0)/R$3,0)</f>
        <v>0</v>
      </c>
      <c r="S35" s="84">
        <f>IFERROR(VLOOKUP($F35,'PL Format'!$F:$XFD,14,0)/S$3,0)</f>
        <v>0</v>
      </c>
      <c r="T35" s="84">
        <f>IFERROR(VLOOKUP($F35,'PL Format'!$F:$XFD,15,0)/T$3,0)</f>
        <v>0</v>
      </c>
      <c r="U35" s="84">
        <f t="shared" si="1"/>
        <v>0</v>
      </c>
      <c r="V35" s="20"/>
    </row>
    <row r="36" spans="2:22" ht="18" customHeight="1">
      <c r="B36" s="17"/>
      <c r="C36" s="17"/>
      <c r="D36" s="17"/>
      <c r="E36" s="17"/>
      <c r="F36" s="93">
        <v>704500</v>
      </c>
      <c r="G36" s="93" t="s">
        <v>121</v>
      </c>
      <c r="I36" s="84">
        <f>IFERROR(VLOOKUP($F36,'PL Format'!$F:$XFD,4,0)/I$3,0)</f>
        <v>0</v>
      </c>
      <c r="J36" s="84">
        <f>IFERROR(VLOOKUP($F36,'PL Format'!$F:$XFD,5,0)/J$3,0)</f>
        <v>0</v>
      </c>
      <c r="K36" s="84">
        <f>IFERROR(VLOOKUP($F36,'PL Format'!$F:$XFD,6,0)/K$3,0)</f>
        <v>0</v>
      </c>
      <c r="L36" s="84">
        <f>IFERROR(VLOOKUP($F36,'PL Format'!$F:$XFD,7,0)/L$3,0)</f>
        <v>0</v>
      </c>
      <c r="M36" s="84">
        <f>IFERROR(VLOOKUP($F36,'PL Format'!$F:$XFD,8,0)/M$3,0)</f>
        <v>0</v>
      </c>
      <c r="N36" s="84">
        <f>IFERROR(VLOOKUP($F36,'PL Format'!$F:$XFD,9,0)/N$3,0)</f>
        <v>0</v>
      </c>
      <c r="O36" s="84">
        <f>IFERROR(VLOOKUP($F36,'PL Format'!$F:$XFD,10,0)/O$3,0)</f>
        <v>0</v>
      </c>
      <c r="P36" s="84">
        <f>IFERROR(VLOOKUP($F36,'PL Format'!$F:$XFD,11,0)/P$3,0)</f>
        <v>0</v>
      </c>
      <c r="Q36" s="84">
        <f>IFERROR(VLOOKUP($F36,'PL Format'!$F:$XFD,12,0)/Q$3,0)</f>
        <v>0</v>
      </c>
      <c r="R36" s="84">
        <f>IFERROR(VLOOKUP($F36,'PL Format'!$F:$XFD,13,0)/R$3,0)</f>
        <v>0</v>
      </c>
      <c r="S36" s="84">
        <f>IFERROR(VLOOKUP($F36,'PL Format'!$F:$XFD,14,0)/S$3,0)</f>
        <v>0</v>
      </c>
      <c r="T36" s="84">
        <f>IFERROR(VLOOKUP($F36,'PL Format'!$F:$XFD,15,0)/T$3,0)</f>
        <v>0</v>
      </c>
      <c r="U36" s="84">
        <f t="shared" si="1"/>
        <v>0</v>
      </c>
      <c r="V36" s="20"/>
    </row>
    <row r="37" spans="2:22" s="12" customFormat="1" ht="18" customHeight="1" thickBot="1">
      <c r="B37" s="17"/>
      <c r="C37" s="17"/>
      <c r="D37" s="17"/>
      <c r="E37" s="19"/>
      <c r="F37" s="55"/>
      <c r="G37" s="19" t="s">
        <v>122</v>
      </c>
      <c r="I37" s="70">
        <f t="shared" ref="I37:T37" si="5">SUM(I27:I36)</f>
        <v>2678.8599212504473</v>
      </c>
      <c r="J37" s="70">
        <f t="shared" si="5"/>
        <v>5172.015727391874</v>
      </c>
      <c r="K37" s="70">
        <f t="shared" si="5"/>
        <v>0</v>
      </c>
      <c r="L37" s="70">
        <f t="shared" si="5"/>
        <v>0</v>
      </c>
      <c r="M37" s="70">
        <f t="shared" si="5"/>
        <v>0</v>
      </c>
      <c r="N37" s="70">
        <f t="shared" si="5"/>
        <v>0</v>
      </c>
      <c r="O37" s="70">
        <f t="shared" si="5"/>
        <v>0</v>
      </c>
      <c r="P37" s="70">
        <f t="shared" si="5"/>
        <v>0</v>
      </c>
      <c r="Q37" s="70">
        <f t="shared" si="5"/>
        <v>0</v>
      </c>
      <c r="R37" s="70">
        <f t="shared" si="5"/>
        <v>0</v>
      </c>
      <c r="S37" s="70">
        <f t="shared" si="5"/>
        <v>0</v>
      </c>
      <c r="T37" s="70">
        <f t="shared" si="5"/>
        <v>0</v>
      </c>
      <c r="U37" s="70">
        <f t="shared" si="1"/>
        <v>7850.8756486423208</v>
      </c>
      <c r="V37" s="71"/>
    </row>
    <row r="38" spans="2:22" ht="15" customHeight="1">
      <c r="B38" s="17"/>
      <c r="C38" s="17"/>
      <c r="D38" s="17"/>
      <c r="F38" s="55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>
        <f t="shared" si="1"/>
        <v>0</v>
      </c>
      <c r="V38" s="20"/>
    </row>
    <row r="39" spans="2:22" ht="18" customHeight="1">
      <c r="B39" s="17"/>
      <c r="C39" s="17"/>
      <c r="D39" s="17" t="s">
        <v>147</v>
      </c>
      <c r="F39" s="55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>
        <f t="shared" si="1"/>
        <v>0</v>
      </c>
      <c r="V39" s="20"/>
    </row>
    <row r="40" spans="2:22" ht="18" customHeight="1">
      <c r="B40" s="17"/>
      <c r="C40" s="17"/>
      <c r="D40" s="17"/>
      <c r="F40" s="55"/>
      <c r="G40" s="19" t="s">
        <v>154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/>
      <c r="R40" s="84">
        <v>0</v>
      </c>
      <c r="S40" s="84"/>
      <c r="T40" s="84">
        <f>IFERROR(VLOOKUP($F40,'PL Format'!$F:$XFD,15,0)/T$3,0)</f>
        <v>0</v>
      </c>
      <c r="U40" s="84">
        <f t="shared" si="1"/>
        <v>0</v>
      </c>
      <c r="V40" s="20"/>
    </row>
    <row r="41" spans="2:22" ht="18" customHeight="1">
      <c r="B41" s="17"/>
      <c r="C41" s="17"/>
      <c r="D41" s="17"/>
      <c r="F41" s="93">
        <v>710001</v>
      </c>
      <c r="G41" s="93" t="s">
        <v>123</v>
      </c>
      <c r="I41" s="84">
        <f>IFERROR(VLOOKUP($F41,'PL Format'!$F:$XFD,4,0)/I$3,0)</f>
        <v>149.1468798472736</v>
      </c>
      <c r="J41" s="84">
        <f>IFERROR(VLOOKUP($F41,'PL Format'!$F:$XFD,5,0)/J$3,0)</f>
        <v>190.63505302037413</v>
      </c>
      <c r="K41" s="84">
        <f>IFERROR(VLOOKUP($F41,'PL Format'!$F:$XFD,6,0)/K$3,0)</f>
        <v>467.12361284196783</v>
      </c>
      <c r="L41" s="84">
        <f>IFERROR(VLOOKUP($F41,'PL Format'!$F:$XFD,7,0)/L$3,0)</f>
        <v>0</v>
      </c>
      <c r="M41" s="84">
        <f>IFERROR(VLOOKUP($F41,'PL Format'!$F:$XFD,8,0)/M$3,0)</f>
        <v>0</v>
      </c>
      <c r="N41" s="84">
        <f>IFERROR(VLOOKUP($F41,'PL Format'!$F:$XFD,9,0)/N$3,0)</f>
        <v>0</v>
      </c>
      <c r="O41" s="84">
        <f>IFERROR(VLOOKUP($F41,'PL Format'!$F:$XFD,10,0)/O$3,0)</f>
        <v>0</v>
      </c>
      <c r="P41" s="84">
        <f>IFERROR(VLOOKUP($F41,'PL Format'!$F:$XFD,11,0)/P$3,0)</f>
        <v>0</v>
      </c>
      <c r="Q41" s="84">
        <f>IFERROR(VLOOKUP($F41,'PL Format'!$F:$XFD,12,0)/Q$3,0)</f>
        <v>0</v>
      </c>
      <c r="R41" s="84">
        <f>IFERROR(VLOOKUP($F41,'PL Format'!$F:$XFD,13,0)/R$3,0)</f>
        <v>0</v>
      </c>
      <c r="S41" s="84">
        <f>IFERROR(VLOOKUP($F41,'PL Format'!$F:$XFD,14,0)/S$3,0)</f>
        <v>0</v>
      </c>
      <c r="T41" s="84">
        <f>IFERROR(VLOOKUP($F41,'PL Format'!$F:$XFD,15,0)/T$3,0)</f>
        <v>0</v>
      </c>
      <c r="U41" s="84">
        <f t="shared" si="1"/>
        <v>806.90554570961558</v>
      </c>
      <c r="V41" s="20"/>
    </row>
    <row r="42" spans="2:22" ht="18" customHeight="1">
      <c r="B42" s="17"/>
      <c r="C42" s="17"/>
      <c r="D42" s="17"/>
      <c r="F42" s="93">
        <v>710002</v>
      </c>
      <c r="G42" s="93" t="s">
        <v>124</v>
      </c>
      <c r="I42" s="84">
        <f>IFERROR(VLOOKUP($F42,'PL Format'!$F:$XFD,4,0)/I$3,0)</f>
        <v>0</v>
      </c>
      <c r="J42" s="84">
        <f>IFERROR(VLOOKUP($F42,'PL Format'!$F:$XFD,5,0)/J$3,0)</f>
        <v>0</v>
      </c>
      <c r="K42" s="84">
        <f>IFERROR(VLOOKUP($F42,'PL Format'!$F:$XFD,6,0)/K$3,0)</f>
        <v>0</v>
      </c>
      <c r="L42" s="84">
        <f>IFERROR(VLOOKUP($F42,'PL Format'!$F:$XFD,7,0)/L$3,0)</f>
        <v>0</v>
      </c>
      <c r="M42" s="84">
        <f>IFERROR(VLOOKUP($F42,'PL Format'!$F:$XFD,8,0)/M$3,0)</f>
        <v>0</v>
      </c>
      <c r="N42" s="84">
        <f>IFERROR(VLOOKUP($F42,'PL Format'!$F:$XFD,9,0)/N$3,0)</f>
        <v>0</v>
      </c>
      <c r="O42" s="84">
        <f>IFERROR(VLOOKUP($F42,'PL Format'!$F:$XFD,10,0)/O$3,0)</f>
        <v>0</v>
      </c>
      <c r="P42" s="84">
        <f>IFERROR(VLOOKUP($F42,'PL Format'!$F:$XFD,11,0)/P$3,0)</f>
        <v>0</v>
      </c>
      <c r="Q42" s="84">
        <f>IFERROR(VLOOKUP($F42,'PL Format'!$F:$XFD,12,0)/Q$3,0)</f>
        <v>0</v>
      </c>
      <c r="R42" s="84">
        <f>IFERROR(VLOOKUP($F42,'PL Format'!$F:$XFD,13,0)/R$3,0)</f>
        <v>0</v>
      </c>
      <c r="S42" s="84">
        <f>IFERROR(VLOOKUP($F42,'PL Format'!$F:$XFD,14,0)/S$3,0)</f>
        <v>0</v>
      </c>
      <c r="T42" s="84">
        <f>IFERROR(VLOOKUP($F42,'PL Format'!$F:$XFD,15,0)/T$3,0)</f>
        <v>0</v>
      </c>
      <c r="U42" s="84">
        <f t="shared" si="1"/>
        <v>0</v>
      </c>
      <c r="V42" s="20"/>
    </row>
    <row r="43" spans="2:22" ht="18" customHeight="1">
      <c r="B43" s="17"/>
      <c r="C43" s="17"/>
      <c r="D43" s="17"/>
      <c r="F43" s="93">
        <v>710003</v>
      </c>
      <c r="G43" s="93" t="s">
        <v>125</v>
      </c>
      <c r="I43" s="84">
        <f>IFERROR(VLOOKUP($F43,'PL Format'!$F:$XFD,4,0)/I$3,0)</f>
        <v>0</v>
      </c>
      <c r="J43" s="84">
        <f>IFERROR(VLOOKUP($F43,'PL Format'!$F:$XFD,5,0)/J$3,0)</f>
        <v>0</v>
      </c>
      <c r="K43" s="84">
        <f>IFERROR(VLOOKUP($F43,'PL Format'!$F:$XFD,6,0)/K$3,0)</f>
        <v>0</v>
      </c>
      <c r="L43" s="84">
        <f>IFERROR(VLOOKUP($F43,'PL Format'!$F:$XFD,7,0)/L$3,0)</f>
        <v>0</v>
      </c>
      <c r="M43" s="84">
        <f>IFERROR(VLOOKUP($F43,'PL Format'!$F:$XFD,8,0)/M$3,0)</f>
        <v>0</v>
      </c>
      <c r="N43" s="84">
        <f>IFERROR(VLOOKUP($F43,'PL Format'!$F:$XFD,9,0)/N$3,0)</f>
        <v>0</v>
      </c>
      <c r="O43" s="84">
        <f>IFERROR(VLOOKUP($F43,'PL Format'!$F:$XFD,10,0)/O$3,0)</f>
        <v>0</v>
      </c>
      <c r="P43" s="84">
        <f>IFERROR(VLOOKUP($F43,'PL Format'!$F:$XFD,11,0)/P$3,0)</f>
        <v>0</v>
      </c>
      <c r="Q43" s="84">
        <f>IFERROR(VLOOKUP($F43,'PL Format'!$F:$XFD,12,0)/Q$3,0)</f>
        <v>0</v>
      </c>
      <c r="R43" s="84">
        <f>IFERROR(VLOOKUP($F43,'PL Format'!$F:$XFD,13,0)/R$3,0)</f>
        <v>0</v>
      </c>
      <c r="S43" s="84">
        <f>IFERROR(VLOOKUP($F43,'PL Format'!$F:$XFD,14,0)/S$3,0)</f>
        <v>0</v>
      </c>
      <c r="T43" s="84">
        <f>IFERROR(VLOOKUP($F43,'PL Format'!$F:$XFD,15,0)/T$3,0)</f>
        <v>0</v>
      </c>
      <c r="U43" s="84">
        <f t="shared" si="1"/>
        <v>0</v>
      </c>
      <c r="V43" s="20"/>
    </row>
    <row r="44" spans="2:22" ht="18" customHeight="1">
      <c r="B44" s="17"/>
      <c r="C44" s="17"/>
      <c r="D44" s="17"/>
      <c r="F44" s="93">
        <v>710004</v>
      </c>
      <c r="G44" s="93" t="s">
        <v>126</v>
      </c>
      <c r="I44" s="84">
        <f>IFERROR(VLOOKUP($F44,'PL Format'!$F:$XFD,4,0)/I$3,0)</f>
        <v>0</v>
      </c>
      <c r="J44" s="84">
        <f>IFERROR(VLOOKUP($F44,'PL Format'!$F:$XFD,5,0)/J$3,0)</f>
        <v>0</v>
      </c>
      <c r="K44" s="84">
        <f>IFERROR(VLOOKUP($F44,'PL Format'!$F:$XFD,6,0)/K$3,0)</f>
        <v>0</v>
      </c>
      <c r="L44" s="84">
        <f>IFERROR(VLOOKUP($F44,'PL Format'!$F:$XFD,7,0)/L$3,0)</f>
        <v>0</v>
      </c>
      <c r="M44" s="84">
        <f>IFERROR(VLOOKUP($F44,'PL Format'!$F:$XFD,8,0)/M$3,0)</f>
        <v>0</v>
      </c>
      <c r="N44" s="84">
        <f>IFERROR(VLOOKUP($F44,'PL Format'!$F:$XFD,9,0)/N$3,0)</f>
        <v>0</v>
      </c>
      <c r="O44" s="84">
        <f>IFERROR(VLOOKUP($F44,'PL Format'!$F:$XFD,10,0)/O$3,0)</f>
        <v>0</v>
      </c>
      <c r="P44" s="84">
        <f>IFERROR(VLOOKUP($F44,'PL Format'!$F:$XFD,11,0)/P$3,0)</f>
        <v>0</v>
      </c>
      <c r="Q44" s="84">
        <f>IFERROR(VLOOKUP($F44,'PL Format'!$F:$XFD,12,0)/Q$3,0)</f>
        <v>0</v>
      </c>
      <c r="R44" s="84">
        <f>IFERROR(VLOOKUP($F44,'PL Format'!$F:$XFD,13,0)/R$3,0)</f>
        <v>0</v>
      </c>
      <c r="S44" s="84">
        <f>IFERROR(VLOOKUP($F44,'PL Format'!$F:$XFD,14,0)/S$3,0)</f>
        <v>0</v>
      </c>
      <c r="T44" s="84">
        <f>IFERROR(VLOOKUP($F44,'PL Format'!$F:$XFD,15,0)/T$3,0)</f>
        <v>0</v>
      </c>
      <c r="U44" s="84">
        <f t="shared" si="1"/>
        <v>0</v>
      </c>
      <c r="V44" s="20"/>
    </row>
    <row r="45" spans="2:22" ht="18" customHeight="1">
      <c r="B45" s="17"/>
      <c r="C45" s="17"/>
      <c r="D45" s="17"/>
      <c r="F45" s="93">
        <v>710005</v>
      </c>
      <c r="G45" s="93" t="s">
        <v>127</v>
      </c>
      <c r="I45" s="84">
        <f>IFERROR(VLOOKUP($F45,'PL Format'!$F:$XFD,4,0)/I$3,0)</f>
        <v>0</v>
      </c>
      <c r="J45" s="84">
        <f>IFERROR(VLOOKUP($F45,'PL Format'!$F:$XFD,5,0)/J$3,0)</f>
        <v>0</v>
      </c>
      <c r="K45" s="84">
        <f>IFERROR(VLOOKUP($F45,'PL Format'!$F:$XFD,6,0)/K$3,0)</f>
        <v>0</v>
      </c>
      <c r="L45" s="84">
        <f>IFERROR(VLOOKUP($F45,'PL Format'!$F:$XFD,7,0)/L$3,0)</f>
        <v>0</v>
      </c>
      <c r="M45" s="84">
        <f>IFERROR(VLOOKUP($F45,'PL Format'!$F:$XFD,8,0)/M$3,0)</f>
        <v>0</v>
      </c>
      <c r="N45" s="84">
        <f>IFERROR(VLOOKUP($F45,'PL Format'!$F:$XFD,9,0)/N$3,0)</f>
        <v>0</v>
      </c>
      <c r="O45" s="84">
        <f>IFERROR(VLOOKUP($F45,'PL Format'!$F:$XFD,10,0)/O$3,0)</f>
        <v>0</v>
      </c>
      <c r="P45" s="84">
        <f>IFERROR(VLOOKUP($F45,'PL Format'!$F:$XFD,11,0)/P$3,0)</f>
        <v>0</v>
      </c>
      <c r="Q45" s="84">
        <f>IFERROR(VLOOKUP($F45,'PL Format'!$F:$XFD,12,0)/Q$3,0)</f>
        <v>0</v>
      </c>
      <c r="R45" s="84">
        <f>IFERROR(VLOOKUP($F45,'PL Format'!$F:$XFD,13,0)/R$3,0)</f>
        <v>0</v>
      </c>
      <c r="S45" s="84">
        <f>IFERROR(VLOOKUP($F45,'PL Format'!$F:$XFD,14,0)/S$3,0)</f>
        <v>0</v>
      </c>
      <c r="T45" s="84">
        <f>IFERROR(VLOOKUP($F45,'PL Format'!$F:$XFD,15,0)/T$3,0)</f>
        <v>0</v>
      </c>
      <c r="U45" s="84">
        <f t="shared" si="1"/>
        <v>0</v>
      </c>
      <c r="V45" s="20"/>
    </row>
    <row r="46" spans="2:22" ht="18" customHeight="1">
      <c r="B46" s="17"/>
      <c r="C46" s="17"/>
      <c r="D46" s="17"/>
      <c r="F46" s="93">
        <v>710999</v>
      </c>
      <c r="G46" s="93" t="s">
        <v>128</v>
      </c>
      <c r="I46" s="84">
        <f>IFERROR(VLOOKUP($F46,'PL Format'!$F:$XFD,4,0)/I$3,0)</f>
        <v>0</v>
      </c>
      <c r="J46" s="84">
        <f>IFERROR(VLOOKUP($F46,'PL Format'!$F:$XFD,5,0)/J$3,0)</f>
        <v>0</v>
      </c>
      <c r="K46" s="84">
        <f>IFERROR(VLOOKUP($F46,'PL Format'!$F:$XFD,6,0)/K$3,0)</f>
        <v>0</v>
      </c>
      <c r="L46" s="84">
        <f>IFERROR(VLOOKUP($F46,'PL Format'!$F:$XFD,7,0)/L$3,0)</f>
        <v>0</v>
      </c>
      <c r="M46" s="84">
        <f>IFERROR(VLOOKUP($F46,'PL Format'!$F:$XFD,8,0)/M$3,0)</f>
        <v>0</v>
      </c>
      <c r="N46" s="84">
        <f>IFERROR(VLOOKUP($F46,'PL Format'!$F:$XFD,9,0)/N$3,0)</f>
        <v>0</v>
      </c>
      <c r="O46" s="84">
        <f>IFERROR(VLOOKUP($F46,'PL Format'!$F:$XFD,10,0)/O$3,0)</f>
        <v>0</v>
      </c>
      <c r="P46" s="84">
        <f>IFERROR(VLOOKUP($F46,'PL Format'!$F:$XFD,11,0)/P$3,0)</f>
        <v>0</v>
      </c>
      <c r="Q46" s="84">
        <f>IFERROR(VLOOKUP($F46,'PL Format'!$F:$XFD,12,0)/Q$3,0)</f>
        <v>0</v>
      </c>
      <c r="R46" s="84">
        <f>IFERROR(VLOOKUP($F46,'PL Format'!$F:$XFD,13,0)/R$3,0)</f>
        <v>0</v>
      </c>
      <c r="S46" s="84">
        <f>IFERROR(VLOOKUP($F46,'PL Format'!$F:$XFD,14,0)/S$3,0)</f>
        <v>0</v>
      </c>
      <c r="T46" s="84">
        <f>IFERROR(VLOOKUP($F46,'PL Format'!$F:$XFD,15,0)/T$3,0)</f>
        <v>0</v>
      </c>
      <c r="U46" s="84">
        <f t="shared" si="1"/>
        <v>0</v>
      </c>
      <c r="V46" s="20"/>
    </row>
    <row r="47" spans="2:22" ht="18" customHeight="1">
      <c r="B47" s="17"/>
      <c r="C47" s="17"/>
      <c r="D47" s="17"/>
      <c r="F47" s="93">
        <v>711001</v>
      </c>
      <c r="G47" s="93" t="s">
        <v>129</v>
      </c>
      <c r="I47" s="84">
        <f>IFERROR(VLOOKUP($F47,'PL Format'!$F:$XFD,4,0)/I$3,0)</f>
        <v>110.96527860637156</v>
      </c>
      <c r="J47" s="84">
        <f>IFERROR(VLOOKUP($F47,'PL Format'!$F:$XFD,5,0)/J$3,0)</f>
        <v>0</v>
      </c>
      <c r="K47" s="84">
        <f>IFERROR(VLOOKUP($F47,'PL Format'!$F:$XFD,6,0)/K$3,0)</f>
        <v>0</v>
      </c>
      <c r="L47" s="84">
        <f>IFERROR(VLOOKUP($F47,'PL Format'!$F:$XFD,7,0)/L$3,0)</f>
        <v>0</v>
      </c>
      <c r="M47" s="84">
        <f>IFERROR(VLOOKUP($F47,'PL Format'!$F:$XFD,8,0)/M$3,0)</f>
        <v>0</v>
      </c>
      <c r="N47" s="84">
        <f>IFERROR(VLOOKUP($F47,'PL Format'!$F:$XFD,9,0)/N$3,0)</f>
        <v>0</v>
      </c>
      <c r="O47" s="84">
        <f>IFERROR(VLOOKUP($F47,'PL Format'!$F:$XFD,10,0)/O$3,0)</f>
        <v>0</v>
      </c>
      <c r="P47" s="84">
        <f>IFERROR(VLOOKUP($F47,'PL Format'!$F:$XFD,11,0)/P$3,0)</f>
        <v>0</v>
      </c>
      <c r="Q47" s="84">
        <f>IFERROR(VLOOKUP($F47,'PL Format'!$F:$XFD,12,0)/Q$3,0)</f>
        <v>0</v>
      </c>
      <c r="R47" s="84">
        <f>IFERROR(VLOOKUP($F47,'PL Format'!$F:$XFD,13,0)/R$3,0)</f>
        <v>0</v>
      </c>
      <c r="S47" s="84">
        <f>IFERROR(VLOOKUP($F47,'PL Format'!$F:$XFD,14,0)/S$3,0)</f>
        <v>0</v>
      </c>
      <c r="T47" s="84">
        <f>IFERROR(VLOOKUP($F47,'PL Format'!$F:$XFD,15,0)/T$3,0)</f>
        <v>0</v>
      </c>
      <c r="U47" s="84">
        <f t="shared" si="1"/>
        <v>110.96527860637156</v>
      </c>
      <c r="V47" s="20"/>
    </row>
    <row r="48" spans="2:22" ht="18" customHeight="1">
      <c r="B48" s="17"/>
      <c r="C48" s="17"/>
      <c r="D48" s="17"/>
      <c r="F48" s="93">
        <v>711002</v>
      </c>
      <c r="G48" s="93" t="s">
        <v>130</v>
      </c>
      <c r="I48" s="84">
        <f>IFERROR(VLOOKUP($F48,'PL Format'!$F:$XFD,4,0)/I$3,0)</f>
        <v>0</v>
      </c>
      <c r="J48" s="84">
        <f>IFERROR(VLOOKUP($F48,'PL Format'!$F:$XFD,5,0)/J$3,0)</f>
        <v>0</v>
      </c>
      <c r="K48" s="84">
        <f>IFERROR(VLOOKUP($F48,'PL Format'!$F:$XFD,6,0)/K$3,0)</f>
        <v>0</v>
      </c>
      <c r="L48" s="84">
        <f>IFERROR(VLOOKUP($F48,'PL Format'!$F:$XFD,7,0)/L$3,0)</f>
        <v>0</v>
      </c>
      <c r="M48" s="84">
        <f>IFERROR(VLOOKUP($F48,'PL Format'!$F:$XFD,8,0)/M$3,0)</f>
        <v>0</v>
      </c>
      <c r="N48" s="84">
        <f>IFERROR(VLOOKUP($F48,'PL Format'!$F:$XFD,9,0)/N$3,0)</f>
        <v>0</v>
      </c>
      <c r="O48" s="84">
        <f>IFERROR(VLOOKUP($F48,'PL Format'!$F:$XFD,10,0)/O$3,0)</f>
        <v>0</v>
      </c>
      <c r="P48" s="84">
        <f>IFERROR(VLOOKUP($F48,'PL Format'!$F:$XFD,11,0)/P$3,0)</f>
        <v>0</v>
      </c>
      <c r="Q48" s="84">
        <f>IFERROR(VLOOKUP($F48,'PL Format'!$F:$XFD,12,0)/Q$3,0)</f>
        <v>0</v>
      </c>
      <c r="R48" s="84">
        <f>IFERROR(VLOOKUP($F48,'PL Format'!$F:$XFD,13,0)/R$3,0)</f>
        <v>0</v>
      </c>
      <c r="S48" s="84">
        <f>IFERROR(VLOOKUP($F48,'PL Format'!$F:$XFD,14,0)/S$3,0)</f>
        <v>0</v>
      </c>
      <c r="T48" s="84">
        <f>IFERROR(VLOOKUP($F48,'PL Format'!$F:$XFD,15,0)/T$3,0)</f>
        <v>0</v>
      </c>
      <c r="U48" s="84">
        <f t="shared" si="1"/>
        <v>0</v>
      </c>
      <c r="V48" s="20"/>
    </row>
    <row r="49" spans="2:22" ht="18" customHeight="1">
      <c r="B49" s="17"/>
      <c r="C49" s="17"/>
      <c r="D49" s="17"/>
      <c r="F49" s="93">
        <v>711999</v>
      </c>
      <c r="G49" s="93" t="s">
        <v>131</v>
      </c>
      <c r="I49" s="84">
        <f>IFERROR(VLOOKUP($F49,'PL Format'!$F:$XFD,4,0)/I$3,0)</f>
        <v>0</v>
      </c>
      <c r="J49" s="84">
        <f>IFERROR(VLOOKUP($F49,'PL Format'!$F:$XFD,5,0)/J$3,0)</f>
        <v>0</v>
      </c>
      <c r="K49" s="84">
        <f>IFERROR(VLOOKUP($F49,'PL Format'!$F:$XFD,6,0)/K$3,0)</f>
        <v>0</v>
      </c>
      <c r="L49" s="84">
        <f>IFERROR(VLOOKUP($F49,'PL Format'!$F:$XFD,7,0)/L$3,0)</f>
        <v>0</v>
      </c>
      <c r="M49" s="84">
        <f>IFERROR(VLOOKUP($F49,'PL Format'!$F:$XFD,8,0)/M$3,0)</f>
        <v>0</v>
      </c>
      <c r="N49" s="84">
        <f>IFERROR(VLOOKUP($F49,'PL Format'!$F:$XFD,9,0)/N$3,0)</f>
        <v>0</v>
      </c>
      <c r="O49" s="84">
        <f>IFERROR(VLOOKUP($F49,'PL Format'!$F:$XFD,10,0)/O$3,0)</f>
        <v>0</v>
      </c>
      <c r="P49" s="84">
        <f>IFERROR(VLOOKUP($F49,'PL Format'!$F:$XFD,11,0)/P$3,0)</f>
        <v>0</v>
      </c>
      <c r="Q49" s="84">
        <f>IFERROR(VLOOKUP($F49,'PL Format'!$F:$XFD,12,0)/Q$3,0)</f>
        <v>0</v>
      </c>
      <c r="R49" s="84">
        <f>IFERROR(VLOOKUP($F49,'PL Format'!$F:$XFD,13,0)/R$3,0)</f>
        <v>0</v>
      </c>
      <c r="S49" s="84">
        <f>IFERROR(VLOOKUP($F49,'PL Format'!$F:$XFD,14,0)/S$3,0)</f>
        <v>0</v>
      </c>
      <c r="T49" s="84">
        <f>IFERROR(VLOOKUP($F49,'PL Format'!$F:$XFD,15,0)/T$3,0)</f>
        <v>0</v>
      </c>
      <c r="U49" s="84">
        <f t="shared" si="1"/>
        <v>0</v>
      </c>
      <c r="V49" s="20"/>
    </row>
    <row r="50" spans="2:22" ht="18" customHeight="1">
      <c r="B50" s="17"/>
      <c r="C50" s="17"/>
      <c r="D50" s="17"/>
      <c r="F50" s="93">
        <v>712001</v>
      </c>
      <c r="G50" s="93" t="s">
        <v>132</v>
      </c>
      <c r="I50" s="84">
        <f>IFERROR(VLOOKUP($F50,'PL Format'!$F:$XFD,4,0)/I$3,0)</f>
        <v>0</v>
      </c>
      <c r="J50" s="84">
        <f>IFERROR(VLOOKUP($F50,'PL Format'!$F:$XFD,5,0)/J$3,0)</f>
        <v>0</v>
      </c>
      <c r="K50" s="84">
        <f>IFERROR(VLOOKUP($F50,'PL Format'!$F:$XFD,6,0)/K$3,0)</f>
        <v>0</v>
      </c>
      <c r="L50" s="84">
        <f>IFERROR(VLOOKUP($F50,'PL Format'!$F:$XFD,7,0)/L$3,0)</f>
        <v>0</v>
      </c>
      <c r="M50" s="84">
        <f>IFERROR(VLOOKUP($F50,'PL Format'!$F:$XFD,8,0)/M$3,0)</f>
        <v>0</v>
      </c>
      <c r="N50" s="84">
        <f>IFERROR(VLOOKUP($F50,'PL Format'!$F:$XFD,9,0)/N$3,0)</f>
        <v>0</v>
      </c>
      <c r="O50" s="84">
        <f>IFERROR(VLOOKUP($F50,'PL Format'!$F:$XFD,10,0)/O$3,0)</f>
        <v>0</v>
      </c>
      <c r="P50" s="84">
        <f>IFERROR(VLOOKUP($F50,'PL Format'!$F:$XFD,11,0)/P$3,0)</f>
        <v>0</v>
      </c>
      <c r="Q50" s="84">
        <f>IFERROR(VLOOKUP($F50,'PL Format'!$F:$XFD,12,0)/Q$3,0)</f>
        <v>0</v>
      </c>
      <c r="R50" s="84">
        <f>IFERROR(VLOOKUP($F50,'PL Format'!$F:$XFD,13,0)/R$3,0)</f>
        <v>0</v>
      </c>
      <c r="S50" s="84">
        <f>IFERROR(VLOOKUP($F50,'PL Format'!$F:$XFD,14,0)/S$3,0)</f>
        <v>0</v>
      </c>
      <c r="T50" s="84">
        <f>IFERROR(VLOOKUP($F50,'PL Format'!$F:$XFD,15,0)/T$3,0)</f>
        <v>0</v>
      </c>
      <c r="U50" s="84">
        <f t="shared" si="1"/>
        <v>0</v>
      </c>
      <c r="V50" s="20"/>
    </row>
    <row r="51" spans="2:22" ht="18" customHeight="1">
      <c r="B51" s="17"/>
      <c r="C51" s="17"/>
      <c r="D51" s="17"/>
      <c r="F51" s="93">
        <v>712002</v>
      </c>
      <c r="G51" s="93" t="s">
        <v>133</v>
      </c>
      <c r="I51" s="84">
        <f>IFERROR(VLOOKUP($F51,'PL Format'!$F:$XFD,4,0)/I$3,0)</f>
        <v>0</v>
      </c>
      <c r="J51" s="84">
        <f>IFERROR(VLOOKUP($F51,'PL Format'!$F:$XFD,5,0)/J$3,0)</f>
        <v>0</v>
      </c>
      <c r="K51" s="84">
        <f>IFERROR(VLOOKUP($F51,'PL Format'!$F:$XFD,6,0)/K$3,0)</f>
        <v>0</v>
      </c>
      <c r="L51" s="84">
        <f>IFERROR(VLOOKUP($F51,'PL Format'!$F:$XFD,7,0)/L$3,0)</f>
        <v>0</v>
      </c>
      <c r="M51" s="84">
        <f>IFERROR(VLOOKUP($F51,'PL Format'!$F:$XFD,8,0)/M$3,0)</f>
        <v>0</v>
      </c>
      <c r="N51" s="84">
        <f>IFERROR(VLOOKUP($F51,'PL Format'!$F:$XFD,9,0)/N$3,0)</f>
        <v>0</v>
      </c>
      <c r="O51" s="84">
        <f>IFERROR(VLOOKUP($F51,'PL Format'!$F:$XFD,10,0)/O$3,0)</f>
        <v>0</v>
      </c>
      <c r="P51" s="84">
        <f>IFERROR(VLOOKUP($F51,'PL Format'!$F:$XFD,11,0)/P$3,0)</f>
        <v>0</v>
      </c>
      <c r="Q51" s="84">
        <f>IFERROR(VLOOKUP($F51,'PL Format'!$F:$XFD,12,0)/Q$3,0)</f>
        <v>0</v>
      </c>
      <c r="R51" s="84">
        <f>IFERROR(VLOOKUP($F51,'PL Format'!$F:$XFD,13,0)/R$3,0)</f>
        <v>0</v>
      </c>
      <c r="S51" s="84">
        <f>IFERROR(VLOOKUP($F51,'PL Format'!$F:$XFD,14,0)/S$3,0)</f>
        <v>0</v>
      </c>
      <c r="T51" s="84">
        <f>IFERROR(VLOOKUP($F51,'PL Format'!$F:$XFD,15,0)/T$3,0)</f>
        <v>0</v>
      </c>
      <c r="U51" s="84">
        <f t="shared" si="1"/>
        <v>0</v>
      </c>
      <c r="V51" s="20"/>
    </row>
    <row r="52" spans="2:22" ht="18" customHeight="1">
      <c r="B52" s="17"/>
      <c r="C52" s="17"/>
      <c r="D52" s="17"/>
      <c r="F52" s="93">
        <v>713001</v>
      </c>
      <c r="G52" s="93" t="s">
        <v>134</v>
      </c>
      <c r="I52" s="84">
        <f>IFERROR(VLOOKUP($F52,'PL Format'!$F:$XFD,4,0)/I$3,0)</f>
        <v>0</v>
      </c>
      <c r="J52" s="84">
        <f>IFERROR(VLOOKUP($F52,'PL Format'!$F:$XFD,5,0)/J$3,0)</f>
        <v>0</v>
      </c>
      <c r="K52" s="84">
        <f>IFERROR(VLOOKUP($F52,'PL Format'!$F:$XFD,6,0)/K$3,0)</f>
        <v>0</v>
      </c>
      <c r="L52" s="84">
        <f>IFERROR(VLOOKUP($F52,'PL Format'!$F:$XFD,7,0)/L$3,0)</f>
        <v>0</v>
      </c>
      <c r="M52" s="84">
        <f>IFERROR(VLOOKUP($F52,'PL Format'!$F:$XFD,8,0)/M$3,0)</f>
        <v>0</v>
      </c>
      <c r="N52" s="84">
        <f>IFERROR(VLOOKUP($F52,'PL Format'!$F:$XFD,9,0)/N$3,0)</f>
        <v>0</v>
      </c>
      <c r="O52" s="84">
        <f>IFERROR(VLOOKUP($F52,'PL Format'!$F:$XFD,10,0)/O$3,0)</f>
        <v>0</v>
      </c>
      <c r="P52" s="84">
        <f>IFERROR(VLOOKUP($F52,'PL Format'!$F:$XFD,11,0)/P$3,0)</f>
        <v>0</v>
      </c>
      <c r="Q52" s="84">
        <f>IFERROR(VLOOKUP($F52,'PL Format'!$F:$XFD,12,0)/Q$3,0)</f>
        <v>0</v>
      </c>
      <c r="R52" s="84">
        <f>IFERROR(VLOOKUP($F52,'PL Format'!$F:$XFD,13,0)/R$3,0)</f>
        <v>0</v>
      </c>
      <c r="S52" s="84">
        <f>IFERROR(VLOOKUP($F52,'PL Format'!$F:$XFD,14,0)/S$3,0)</f>
        <v>0</v>
      </c>
      <c r="T52" s="84">
        <f>IFERROR(VLOOKUP($F52,'PL Format'!$F:$XFD,15,0)/T$3,0)</f>
        <v>0</v>
      </c>
      <c r="U52" s="84">
        <f t="shared" si="1"/>
        <v>0</v>
      </c>
      <c r="V52" s="20"/>
    </row>
    <row r="53" spans="2:22" ht="18" customHeight="1">
      <c r="B53" s="17"/>
      <c r="C53" s="17"/>
      <c r="D53" s="17"/>
      <c r="F53" s="93">
        <v>713002</v>
      </c>
      <c r="G53" s="93" t="s">
        <v>135</v>
      </c>
      <c r="I53" s="84">
        <f>IFERROR(VLOOKUP($F53,'PL Format'!$F:$XFD,4,0)/I$3,0)</f>
        <v>0</v>
      </c>
      <c r="J53" s="84">
        <f>IFERROR(VLOOKUP($F53,'PL Format'!$F:$XFD,5,0)/J$3,0)</f>
        <v>0</v>
      </c>
      <c r="K53" s="84">
        <f>IFERROR(VLOOKUP($F53,'PL Format'!$F:$XFD,6,0)/K$3,0)</f>
        <v>0</v>
      </c>
      <c r="L53" s="84">
        <f>IFERROR(VLOOKUP($F53,'PL Format'!$F:$XFD,7,0)/L$3,0)</f>
        <v>0</v>
      </c>
      <c r="M53" s="84">
        <f>IFERROR(VLOOKUP($F53,'PL Format'!$F:$XFD,8,0)/M$3,0)</f>
        <v>0</v>
      </c>
      <c r="N53" s="84">
        <f>IFERROR(VLOOKUP($F53,'PL Format'!$F:$XFD,9,0)/N$3,0)</f>
        <v>0</v>
      </c>
      <c r="O53" s="84">
        <f>IFERROR(VLOOKUP($F53,'PL Format'!$F:$XFD,10,0)/O$3,0)</f>
        <v>0</v>
      </c>
      <c r="P53" s="84">
        <f>IFERROR(VLOOKUP($F53,'PL Format'!$F:$XFD,11,0)/P$3,0)</f>
        <v>0</v>
      </c>
      <c r="Q53" s="84">
        <f>IFERROR(VLOOKUP($F53,'PL Format'!$F:$XFD,12,0)/Q$3,0)</f>
        <v>0</v>
      </c>
      <c r="R53" s="84">
        <f>IFERROR(VLOOKUP($F53,'PL Format'!$F:$XFD,13,0)/R$3,0)</f>
        <v>0</v>
      </c>
      <c r="S53" s="84">
        <f>IFERROR(VLOOKUP($F53,'PL Format'!$F:$XFD,14,0)/S$3,0)</f>
        <v>0</v>
      </c>
      <c r="T53" s="84">
        <f>IFERROR(VLOOKUP($F53,'PL Format'!$F:$XFD,15,0)/T$3,0)</f>
        <v>0</v>
      </c>
      <c r="U53" s="84">
        <f t="shared" si="1"/>
        <v>0</v>
      </c>
      <c r="V53" s="20"/>
    </row>
    <row r="54" spans="2:22" ht="18" customHeight="1">
      <c r="B54" s="17"/>
      <c r="C54" s="17"/>
      <c r="D54" s="17"/>
      <c r="F54" s="93">
        <v>713003</v>
      </c>
      <c r="G54" s="93" t="s">
        <v>291</v>
      </c>
      <c r="I54" s="84">
        <f>IFERROR(VLOOKUP($F54,'PL Format'!$F:$XFD,4,0)/I$3,0)</f>
        <v>0</v>
      </c>
      <c r="J54" s="84">
        <f>IFERROR(VLOOKUP($F54,'PL Format'!$F:$XFD,5,0)/J$3,0)</f>
        <v>0</v>
      </c>
      <c r="K54" s="84">
        <f>IFERROR(VLOOKUP($F54,'PL Format'!$F:$XFD,6,0)/K$3,0)</f>
        <v>0</v>
      </c>
      <c r="L54" s="84">
        <f>IFERROR(VLOOKUP($F54,'PL Format'!$F:$XFD,7,0)/L$3,0)</f>
        <v>0</v>
      </c>
      <c r="M54" s="84">
        <f>IFERROR(VLOOKUP($F54,'PL Format'!$F:$XFD,8,0)/M$3,0)</f>
        <v>0</v>
      </c>
      <c r="N54" s="84">
        <f>IFERROR(VLOOKUP($F54,'PL Format'!$F:$XFD,9,0)/N$3,0)</f>
        <v>0</v>
      </c>
      <c r="O54" s="84">
        <f>IFERROR(VLOOKUP($F54,'PL Format'!$F:$XFD,10,0)/O$3,0)</f>
        <v>0</v>
      </c>
      <c r="P54" s="84">
        <f>IFERROR(VLOOKUP($F54,'PL Format'!$F:$XFD,11,0)/P$3,0)</f>
        <v>0</v>
      </c>
      <c r="Q54" s="84">
        <f>IFERROR(VLOOKUP($F54,'PL Format'!$F:$XFD,12,0)/Q$3,0)</f>
        <v>0</v>
      </c>
      <c r="R54" s="84">
        <f>IFERROR(VLOOKUP($F54,'PL Format'!$F:$XFD,13,0)/R$3,0)</f>
        <v>0</v>
      </c>
      <c r="S54" s="84">
        <f>IFERROR(VLOOKUP($F54,'PL Format'!$F:$XFD,14,0)/S$3,0)</f>
        <v>0</v>
      </c>
      <c r="T54" s="84">
        <f>IFERROR(VLOOKUP($F54,'PL Format'!$F:$XFD,15,0)/T$3,0)</f>
        <v>0</v>
      </c>
      <c r="U54" s="84">
        <f t="shared" si="1"/>
        <v>0</v>
      </c>
      <c r="V54" s="20"/>
    </row>
    <row r="55" spans="2:22" ht="18" customHeight="1">
      <c r="B55" s="17"/>
      <c r="C55" s="17"/>
      <c r="D55" s="17"/>
      <c r="F55" s="93">
        <v>713999</v>
      </c>
      <c r="G55" s="93" t="s">
        <v>136</v>
      </c>
      <c r="I55" s="84">
        <f>IFERROR(VLOOKUP($F55,'PL Format'!$F:$XFD,4,0)/I$3,0)</f>
        <v>0</v>
      </c>
      <c r="J55" s="84">
        <f>IFERROR(VLOOKUP($F55,'PL Format'!$F:$XFD,5,0)/J$3,0)</f>
        <v>0</v>
      </c>
      <c r="K55" s="84">
        <f>IFERROR(VLOOKUP($F55,'PL Format'!$F:$XFD,6,0)/K$3,0)</f>
        <v>0</v>
      </c>
      <c r="L55" s="84">
        <f>IFERROR(VLOOKUP($F55,'PL Format'!$F:$XFD,7,0)/L$3,0)</f>
        <v>0</v>
      </c>
      <c r="M55" s="84">
        <f>IFERROR(VLOOKUP($F55,'PL Format'!$F:$XFD,8,0)/M$3,0)</f>
        <v>0</v>
      </c>
      <c r="N55" s="84">
        <f>IFERROR(VLOOKUP($F55,'PL Format'!$F:$XFD,9,0)/N$3,0)</f>
        <v>0</v>
      </c>
      <c r="O55" s="84">
        <f>IFERROR(VLOOKUP($F55,'PL Format'!$F:$XFD,10,0)/O$3,0)</f>
        <v>0</v>
      </c>
      <c r="P55" s="84">
        <f>IFERROR(VLOOKUP($F55,'PL Format'!$F:$XFD,11,0)/P$3,0)</f>
        <v>0</v>
      </c>
      <c r="Q55" s="84">
        <f>IFERROR(VLOOKUP($F55,'PL Format'!$F:$XFD,12,0)/Q$3,0)</f>
        <v>0</v>
      </c>
      <c r="R55" s="84">
        <f>IFERROR(VLOOKUP($F55,'PL Format'!$F:$XFD,13,0)/R$3,0)</f>
        <v>0</v>
      </c>
      <c r="S55" s="84">
        <f>IFERROR(VLOOKUP($F55,'PL Format'!$F:$XFD,14,0)/S$3,0)</f>
        <v>0</v>
      </c>
      <c r="T55" s="84">
        <f>IFERROR(VLOOKUP($F55,'PL Format'!$F:$XFD,15,0)/T$3,0)</f>
        <v>0</v>
      </c>
      <c r="U55" s="84">
        <f t="shared" si="1"/>
        <v>0</v>
      </c>
      <c r="V55" s="20"/>
    </row>
    <row r="56" spans="2:22" ht="18" customHeight="1">
      <c r="B56" s="17"/>
      <c r="C56" s="17"/>
      <c r="D56" s="17"/>
      <c r="F56" s="93">
        <v>715001</v>
      </c>
      <c r="G56" s="93" t="s">
        <v>137</v>
      </c>
      <c r="I56" s="84">
        <f>IFERROR(VLOOKUP($F56,'PL Format'!$F:$XFD,4,0)/I$3,0)</f>
        <v>0</v>
      </c>
      <c r="J56" s="84">
        <f>IFERROR(VLOOKUP($F56,'PL Format'!$F:$XFD,5,0)/J$3,0)</f>
        <v>0</v>
      </c>
      <c r="K56" s="84">
        <f>IFERROR(VLOOKUP($F56,'PL Format'!$F:$XFD,6,0)/K$3,0)</f>
        <v>0</v>
      </c>
      <c r="L56" s="84">
        <f>IFERROR(VLOOKUP($F56,'PL Format'!$F:$XFD,7,0)/L$3,0)</f>
        <v>0</v>
      </c>
      <c r="M56" s="84">
        <f>IFERROR(VLOOKUP($F56,'PL Format'!$F:$XFD,8,0)/M$3,0)</f>
        <v>0</v>
      </c>
      <c r="N56" s="84">
        <f>IFERROR(VLOOKUP($F56,'PL Format'!$F:$XFD,9,0)/N$3,0)</f>
        <v>0</v>
      </c>
      <c r="O56" s="84">
        <f>IFERROR(VLOOKUP($F56,'PL Format'!$F:$XFD,10,0)/O$3,0)</f>
        <v>0</v>
      </c>
      <c r="P56" s="84">
        <f>IFERROR(VLOOKUP($F56,'PL Format'!$F:$XFD,11,0)/P$3,0)</f>
        <v>0</v>
      </c>
      <c r="Q56" s="84">
        <f>IFERROR(VLOOKUP($F56,'PL Format'!$F:$XFD,12,0)/Q$3,0)</f>
        <v>0</v>
      </c>
      <c r="R56" s="84">
        <f>IFERROR(VLOOKUP($F56,'PL Format'!$F:$XFD,13,0)/R$3,0)</f>
        <v>0</v>
      </c>
      <c r="S56" s="84">
        <f>IFERROR(VLOOKUP($F56,'PL Format'!$F:$XFD,14,0)/S$3,0)</f>
        <v>0</v>
      </c>
      <c r="T56" s="84">
        <f>IFERROR(VLOOKUP($F56,'PL Format'!$F:$XFD,15,0)/T$3,0)</f>
        <v>0</v>
      </c>
      <c r="U56" s="84">
        <f t="shared" si="1"/>
        <v>0</v>
      </c>
      <c r="V56" s="20"/>
    </row>
    <row r="57" spans="2:22" ht="18" customHeight="1">
      <c r="B57" s="17"/>
      <c r="C57" s="17"/>
      <c r="D57" s="17"/>
      <c r="F57" s="93">
        <v>715002</v>
      </c>
      <c r="G57" s="93" t="s">
        <v>138</v>
      </c>
      <c r="I57" s="84">
        <f>IFERROR(VLOOKUP($F57,'PL Format'!$F:$XFD,4,0)/I$3,0)</f>
        <v>0</v>
      </c>
      <c r="J57" s="84">
        <f>IFERROR(VLOOKUP($F57,'PL Format'!$F:$XFD,5,0)/J$3,0)</f>
        <v>0</v>
      </c>
      <c r="K57" s="84">
        <f>IFERROR(VLOOKUP($F57,'PL Format'!$F:$XFD,6,0)/K$3,0)</f>
        <v>0</v>
      </c>
      <c r="L57" s="84">
        <f>IFERROR(VLOOKUP($F57,'PL Format'!$F:$XFD,7,0)/L$3,0)</f>
        <v>0</v>
      </c>
      <c r="M57" s="84">
        <f>IFERROR(VLOOKUP($F57,'PL Format'!$F:$XFD,8,0)/M$3,0)</f>
        <v>0</v>
      </c>
      <c r="N57" s="84">
        <f>IFERROR(VLOOKUP($F57,'PL Format'!$F:$XFD,9,0)/N$3,0)</f>
        <v>0</v>
      </c>
      <c r="O57" s="84">
        <f>IFERROR(VLOOKUP($F57,'PL Format'!$F:$XFD,10,0)/O$3,0)</f>
        <v>0</v>
      </c>
      <c r="P57" s="84">
        <f>IFERROR(VLOOKUP($F57,'PL Format'!$F:$XFD,11,0)/P$3,0)</f>
        <v>0</v>
      </c>
      <c r="Q57" s="84">
        <f>IFERROR(VLOOKUP($F57,'PL Format'!$F:$XFD,12,0)/Q$3,0)</f>
        <v>0</v>
      </c>
      <c r="R57" s="84">
        <f>IFERROR(VLOOKUP($F57,'PL Format'!$F:$XFD,13,0)/R$3,0)</f>
        <v>0</v>
      </c>
      <c r="S57" s="84">
        <f>IFERROR(VLOOKUP($F57,'PL Format'!$F:$XFD,14,0)/S$3,0)</f>
        <v>0</v>
      </c>
      <c r="T57" s="84">
        <f>IFERROR(VLOOKUP($F57,'PL Format'!$F:$XFD,15,0)/T$3,0)</f>
        <v>0</v>
      </c>
      <c r="U57" s="84">
        <f t="shared" si="1"/>
        <v>0</v>
      </c>
      <c r="V57" s="20"/>
    </row>
    <row r="58" spans="2:22" ht="18" customHeight="1">
      <c r="B58" s="17"/>
      <c r="C58" s="17"/>
      <c r="D58" s="17"/>
      <c r="F58" s="93">
        <v>716001</v>
      </c>
      <c r="G58" s="93" t="s">
        <v>139</v>
      </c>
      <c r="I58" s="84">
        <f>IFERROR(VLOOKUP($F58,'PL Format'!$F:$XFD,4,0)/I$3,0)</f>
        <v>0</v>
      </c>
      <c r="J58" s="84">
        <f>IFERROR(VLOOKUP($F58,'PL Format'!$F:$XFD,5,0)/J$3,0)</f>
        <v>0</v>
      </c>
      <c r="K58" s="84">
        <f>IFERROR(VLOOKUP($F58,'PL Format'!$F:$XFD,6,0)/K$3,0)</f>
        <v>0</v>
      </c>
      <c r="L58" s="84">
        <f>IFERROR(VLOOKUP($F58,'PL Format'!$F:$XFD,7,0)/L$3,0)</f>
        <v>0</v>
      </c>
      <c r="M58" s="84">
        <f>IFERROR(VLOOKUP($F58,'PL Format'!$F:$XFD,8,0)/M$3,0)</f>
        <v>0</v>
      </c>
      <c r="N58" s="84">
        <f>IFERROR(VLOOKUP($F58,'PL Format'!$F:$XFD,9,0)/N$3,0)</f>
        <v>0</v>
      </c>
      <c r="O58" s="84">
        <f>IFERROR(VLOOKUP($F58,'PL Format'!$F:$XFD,10,0)/O$3,0)</f>
        <v>0</v>
      </c>
      <c r="P58" s="84">
        <f>IFERROR(VLOOKUP($F58,'PL Format'!$F:$XFD,11,0)/P$3,0)</f>
        <v>0</v>
      </c>
      <c r="Q58" s="84">
        <f>IFERROR(VLOOKUP($F58,'PL Format'!$F:$XFD,12,0)/Q$3,0)</f>
        <v>0</v>
      </c>
      <c r="R58" s="84">
        <f>IFERROR(VLOOKUP($F58,'PL Format'!$F:$XFD,13,0)/R$3,0)</f>
        <v>0</v>
      </c>
      <c r="S58" s="84">
        <f>IFERROR(VLOOKUP($F58,'PL Format'!$F:$XFD,14,0)/S$3,0)</f>
        <v>0</v>
      </c>
      <c r="T58" s="84">
        <f>IFERROR(VLOOKUP($F58,'PL Format'!$F:$XFD,15,0)/T$3,0)</f>
        <v>0</v>
      </c>
      <c r="U58" s="84">
        <f t="shared" si="1"/>
        <v>0</v>
      </c>
      <c r="V58" s="20"/>
    </row>
    <row r="59" spans="2:22" ht="18" customHeight="1">
      <c r="B59" s="17"/>
      <c r="C59" s="17"/>
      <c r="D59" s="17"/>
      <c r="F59" s="93">
        <v>716002</v>
      </c>
      <c r="G59" s="93" t="s">
        <v>140</v>
      </c>
      <c r="I59" s="84">
        <f>IFERROR(VLOOKUP($F59,'PL Format'!$F:$XFD,4,0)/I$3,0)</f>
        <v>0</v>
      </c>
      <c r="J59" s="84">
        <f>IFERROR(VLOOKUP($F59,'PL Format'!$F:$XFD,5,0)/J$3,0)</f>
        <v>0</v>
      </c>
      <c r="K59" s="84">
        <f>IFERROR(VLOOKUP($F59,'PL Format'!$F:$XFD,6,0)/K$3,0)</f>
        <v>0</v>
      </c>
      <c r="L59" s="84">
        <f>IFERROR(VLOOKUP($F59,'PL Format'!$F:$XFD,7,0)/L$3,0)</f>
        <v>0</v>
      </c>
      <c r="M59" s="84">
        <f>IFERROR(VLOOKUP($F59,'PL Format'!$F:$XFD,8,0)/M$3,0)</f>
        <v>0</v>
      </c>
      <c r="N59" s="84">
        <f>IFERROR(VLOOKUP($F59,'PL Format'!$F:$XFD,9,0)/N$3,0)</f>
        <v>0</v>
      </c>
      <c r="O59" s="84">
        <f>IFERROR(VLOOKUP($F59,'PL Format'!$F:$XFD,10,0)/O$3,0)</f>
        <v>0</v>
      </c>
      <c r="P59" s="84">
        <f>IFERROR(VLOOKUP($F59,'PL Format'!$F:$XFD,11,0)/P$3,0)</f>
        <v>0</v>
      </c>
      <c r="Q59" s="84">
        <f>IFERROR(VLOOKUP($F59,'PL Format'!$F:$XFD,12,0)/Q$3,0)</f>
        <v>0</v>
      </c>
      <c r="R59" s="84">
        <f>IFERROR(VLOOKUP($F59,'PL Format'!$F:$XFD,13,0)/R$3,0)</f>
        <v>0</v>
      </c>
      <c r="S59" s="84">
        <f>IFERROR(VLOOKUP($F59,'PL Format'!$F:$XFD,14,0)/S$3,0)</f>
        <v>0</v>
      </c>
      <c r="T59" s="84">
        <f>IFERROR(VLOOKUP($F59,'PL Format'!$F:$XFD,15,0)/T$3,0)</f>
        <v>0</v>
      </c>
      <c r="U59" s="84">
        <f t="shared" si="1"/>
        <v>0</v>
      </c>
      <c r="V59" s="20"/>
    </row>
    <row r="60" spans="2:22" ht="18" customHeight="1">
      <c r="B60" s="17"/>
      <c r="C60" s="17"/>
      <c r="D60" s="17"/>
      <c r="F60" s="93">
        <v>716999</v>
      </c>
      <c r="G60" s="93" t="s">
        <v>141</v>
      </c>
      <c r="I60" s="84">
        <f>IFERROR(VLOOKUP($F60,'PL Format'!$F:$XFD,4,0)/I$3,0)</f>
        <v>0</v>
      </c>
      <c r="J60" s="84">
        <f>IFERROR(VLOOKUP($F60,'PL Format'!$F:$XFD,5,0)/J$3,0)</f>
        <v>0</v>
      </c>
      <c r="K60" s="84">
        <f>IFERROR(VLOOKUP($F60,'PL Format'!$F:$XFD,6,0)/K$3,0)</f>
        <v>0</v>
      </c>
      <c r="L60" s="84">
        <f>IFERROR(VLOOKUP($F60,'PL Format'!$F:$XFD,7,0)/L$3,0)</f>
        <v>0</v>
      </c>
      <c r="M60" s="84">
        <f>IFERROR(VLOOKUP($F60,'PL Format'!$F:$XFD,8,0)/M$3,0)</f>
        <v>0</v>
      </c>
      <c r="N60" s="84">
        <f>IFERROR(VLOOKUP($F60,'PL Format'!$F:$XFD,9,0)/N$3,0)</f>
        <v>0</v>
      </c>
      <c r="O60" s="84">
        <f>IFERROR(VLOOKUP($F60,'PL Format'!$F:$XFD,10,0)/O$3,0)</f>
        <v>0</v>
      </c>
      <c r="P60" s="84">
        <f>IFERROR(VLOOKUP($F60,'PL Format'!$F:$XFD,11,0)/P$3,0)</f>
        <v>0</v>
      </c>
      <c r="Q60" s="84">
        <f>IFERROR(VLOOKUP($F60,'PL Format'!$F:$XFD,12,0)/Q$3,0)</f>
        <v>0</v>
      </c>
      <c r="R60" s="84">
        <f>IFERROR(VLOOKUP($F60,'PL Format'!$F:$XFD,13,0)/R$3,0)</f>
        <v>0</v>
      </c>
      <c r="S60" s="84">
        <f>IFERROR(VLOOKUP($F60,'PL Format'!$F:$XFD,14,0)/S$3,0)</f>
        <v>0</v>
      </c>
      <c r="T60" s="84">
        <f>IFERROR(VLOOKUP($F60,'PL Format'!$F:$XFD,15,0)/T$3,0)</f>
        <v>0</v>
      </c>
      <c r="U60" s="84">
        <f t="shared" si="1"/>
        <v>0</v>
      </c>
      <c r="V60" s="20"/>
    </row>
    <row r="61" spans="2:22" ht="18" customHeight="1">
      <c r="B61" s="17"/>
      <c r="C61" s="17"/>
      <c r="D61" s="17"/>
      <c r="F61" s="93">
        <v>717003</v>
      </c>
      <c r="G61" s="93" t="s">
        <v>142</v>
      </c>
      <c r="I61" s="84">
        <f>IFERROR(VLOOKUP($F61,'PL Format'!$F:$XFD,4,0)/I$3,0)</f>
        <v>0</v>
      </c>
      <c r="J61" s="84">
        <f>IFERROR(VLOOKUP($F61,'PL Format'!$F:$XFD,5,0)/J$3,0)</f>
        <v>81.019897533659005</v>
      </c>
      <c r="K61" s="84">
        <f>IFERROR(VLOOKUP($F61,'PL Format'!$F:$XFD,6,0)/K$3,0)</f>
        <v>0</v>
      </c>
      <c r="L61" s="84">
        <f>IFERROR(VLOOKUP($F61,'PL Format'!$F:$XFD,7,0)/L$3,0)</f>
        <v>0</v>
      </c>
      <c r="M61" s="84">
        <f>IFERROR(VLOOKUP($F61,'PL Format'!$F:$XFD,8,0)/M$3,0)</f>
        <v>0</v>
      </c>
      <c r="N61" s="84">
        <f>IFERROR(VLOOKUP($F61,'PL Format'!$F:$XFD,9,0)/N$3,0)</f>
        <v>0</v>
      </c>
      <c r="O61" s="84">
        <f>IFERROR(VLOOKUP($F61,'PL Format'!$F:$XFD,10,0)/O$3,0)</f>
        <v>0</v>
      </c>
      <c r="P61" s="84">
        <f>IFERROR(VLOOKUP($F61,'PL Format'!$F:$XFD,11,0)/P$3,0)</f>
        <v>0</v>
      </c>
      <c r="Q61" s="84">
        <f>IFERROR(VLOOKUP($F61,'PL Format'!$F:$XFD,12,0)/Q$3,0)</f>
        <v>0</v>
      </c>
      <c r="R61" s="84">
        <f>IFERROR(VLOOKUP($F61,'PL Format'!$F:$XFD,13,0)/R$3,0)</f>
        <v>0</v>
      </c>
      <c r="S61" s="84">
        <f>IFERROR(VLOOKUP($F61,'PL Format'!$F:$XFD,14,0)/S$3,0)</f>
        <v>0</v>
      </c>
      <c r="T61" s="84">
        <f>IFERROR(VLOOKUP($F61,'PL Format'!$F:$XFD,15,0)/T$3,0)</f>
        <v>0</v>
      </c>
      <c r="U61" s="84">
        <f t="shared" si="1"/>
        <v>81.019897533659005</v>
      </c>
      <c r="V61" s="20"/>
    </row>
    <row r="62" spans="2:22" ht="18" customHeight="1">
      <c r="B62" s="17"/>
      <c r="C62" s="17"/>
      <c r="D62" s="17"/>
      <c r="F62" s="93">
        <v>717004</v>
      </c>
      <c r="G62" s="93" t="s">
        <v>143</v>
      </c>
      <c r="I62" s="84">
        <f>IFERROR(VLOOKUP($F62,'PL Format'!$F:$XFD,4,0)/I$3,0)</f>
        <v>0</v>
      </c>
      <c r="J62" s="84">
        <f>IFERROR(VLOOKUP($F62,'PL Format'!$F:$XFD,5,0)/J$3,0)</f>
        <v>0</v>
      </c>
      <c r="K62" s="84">
        <f>IFERROR(VLOOKUP($F62,'PL Format'!$F:$XFD,6,0)/K$3,0)</f>
        <v>0</v>
      </c>
      <c r="L62" s="84">
        <f>IFERROR(VLOOKUP($F62,'PL Format'!$F:$XFD,7,0)/L$3,0)</f>
        <v>0</v>
      </c>
      <c r="M62" s="84">
        <f>IFERROR(VLOOKUP($F62,'PL Format'!$F:$XFD,8,0)/M$3,0)</f>
        <v>0</v>
      </c>
      <c r="N62" s="84">
        <f>IFERROR(VLOOKUP($F62,'PL Format'!$F:$XFD,9,0)/N$3,0)</f>
        <v>0</v>
      </c>
      <c r="O62" s="84">
        <f>IFERROR(VLOOKUP($F62,'PL Format'!$F:$XFD,10,0)/O$3,0)</f>
        <v>0</v>
      </c>
      <c r="P62" s="84">
        <f>IFERROR(VLOOKUP($F62,'PL Format'!$F:$XFD,11,0)/P$3,0)</f>
        <v>0</v>
      </c>
      <c r="Q62" s="84">
        <f>IFERROR(VLOOKUP($F62,'PL Format'!$F:$XFD,12,0)/Q$3,0)</f>
        <v>0</v>
      </c>
      <c r="R62" s="84">
        <f>IFERROR(VLOOKUP($F62,'PL Format'!$F:$XFD,13,0)/R$3,0)</f>
        <v>0</v>
      </c>
      <c r="S62" s="84">
        <f>IFERROR(VLOOKUP($F62,'PL Format'!$F:$XFD,14,0)/S$3,0)</f>
        <v>0</v>
      </c>
      <c r="T62" s="84">
        <f>IFERROR(VLOOKUP($F62,'PL Format'!$F:$XFD,15,0)/T$3,0)</f>
        <v>0</v>
      </c>
      <c r="U62" s="84">
        <f t="shared" si="1"/>
        <v>0</v>
      </c>
      <c r="V62" s="20"/>
    </row>
    <row r="63" spans="2:22" ht="18" customHeight="1">
      <c r="B63" s="17"/>
      <c r="C63" s="17"/>
      <c r="D63" s="17"/>
      <c r="F63" s="93">
        <v>717999</v>
      </c>
      <c r="G63" s="93" t="s">
        <v>144</v>
      </c>
      <c r="I63" s="84">
        <f>IFERROR(VLOOKUP($F63,'PL Format'!$F:$XFD,4,0)/I$3,0)</f>
        <v>0</v>
      </c>
      <c r="J63" s="84">
        <f>IFERROR(VLOOKUP($F63,'PL Format'!$F:$XFD,5,0)/J$3,0)</f>
        <v>0</v>
      </c>
      <c r="K63" s="84">
        <f>IFERROR(VLOOKUP($F63,'PL Format'!$F:$XFD,6,0)/K$3,0)</f>
        <v>0</v>
      </c>
      <c r="L63" s="84">
        <f>IFERROR(VLOOKUP($F63,'PL Format'!$F:$XFD,7,0)/L$3,0)</f>
        <v>0</v>
      </c>
      <c r="M63" s="84">
        <f>IFERROR(VLOOKUP($F63,'PL Format'!$F:$XFD,8,0)/M$3,0)</f>
        <v>0</v>
      </c>
      <c r="N63" s="84">
        <f>IFERROR(VLOOKUP($F63,'PL Format'!$F:$XFD,9,0)/N$3,0)</f>
        <v>0</v>
      </c>
      <c r="O63" s="84">
        <f>IFERROR(VLOOKUP($F63,'PL Format'!$F:$XFD,10,0)/O$3,0)</f>
        <v>0</v>
      </c>
      <c r="P63" s="84">
        <f>IFERROR(VLOOKUP($F63,'PL Format'!$F:$XFD,11,0)/P$3,0)</f>
        <v>0</v>
      </c>
      <c r="Q63" s="84">
        <f>IFERROR(VLOOKUP($F63,'PL Format'!$F:$XFD,12,0)/Q$3,0)</f>
        <v>0</v>
      </c>
      <c r="R63" s="84">
        <f>IFERROR(VLOOKUP($F63,'PL Format'!$F:$XFD,13,0)/R$3,0)</f>
        <v>0</v>
      </c>
      <c r="S63" s="84">
        <f>IFERROR(VLOOKUP($F63,'PL Format'!$F:$XFD,14,0)/S$3,0)</f>
        <v>0</v>
      </c>
      <c r="T63" s="84">
        <f>IFERROR(VLOOKUP($F63,'PL Format'!$F:$XFD,15,0)/T$3,0)</f>
        <v>0</v>
      </c>
      <c r="U63" s="84">
        <f t="shared" si="1"/>
        <v>0</v>
      </c>
      <c r="V63" s="20"/>
    </row>
    <row r="64" spans="2:22" ht="18" customHeight="1">
      <c r="B64" s="17"/>
      <c r="C64" s="17"/>
      <c r="D64" s="17"/>
      <c r="F64" s="93">
        <v>718001</v>
      </c>
      <c r="G64" s="93" t="s">
        <v>242</v>
      </c>
      <c r="I64" s="84">
        <f>IFERROR(VLOOKUP($F64,'PL Format'!$F:$XFD,4,0)/I$3,0)</f>
        <v>0</v>
      </c>
      <c r="J64" s="84">
        <f>IFERROR(VLOOKUP($F64,'PL Format'!$F:$XFD,5,0)/J$3,0)</f>
        <v>0</v>
      </c>
      <c r="K64" s="84">
        <f>IFERROR(VLOOKUP($F64,'PL Format'!$F:$XFD,6,0)/K$3,0)</f>
        <v>0</v>
      </c>
      <c r="L64" s="84">
        <f>IFERROR(VLOOKUP($F64,'PL Format'!$F:$XFD,7,0)/L$3,0)</f>
        <v>0</v>
      </c>
      <c r="M64" s="84">
        <f>IFERROR(VLOOKUP($F64,'PL Format'!$F:$XFD,8,0)/M$3,0)</f>
        <v>0</v>
      </c>
      <c r="N64" s="84">
        <f>IFERROR(VLOOKUP($F64,'PL Format'!$F:$XFD,9,0)/N$3,0)</f>
        <v>0</v>
      </c>
      <c r="O64" s="84">
        <f>IFERROR(VLOOKUP($F64,'PL Format'!$F:$XFD,10,0)/O$3,0)</f>
        <v>0</v>
      </c>
      <c r="P64" s="84">
        <f>IFERROR(VLOOKUP($F64,'PL Format'!$F:$XFD,11,0)/P$3,0)</f>
        <v>0</v>
      </c>
      <c r="Q64" s="84">
        <f>IFERROR(VLOOKUP($F64,'PL Format'!$F:$XFD,12,0)/Q$3,0)</f>
        <v>0</v>
      </c>
      <c r="R64" s="84">
        <f>IFERROR(VLOOKUP($F64,'PL Format'!$F:$XFD,13,0)/R$3,0)</f>
        <v>0</v>
      </c>
      <c r="S64" s="84">
        <f>IFERROR(VLOOKUP($F64,'PL Format'!$F:$XFD,14,0)/S$3,0)</f>
        <v>0</v>
      </c>
      <c r="T64" s="84">
        <f>IFERROR(VLOOKUP($F64,'PL Format'!$F:$XFD,15,0)/T$3,0)</f>
        <v>0</v>
      </c>
      <c r="U64" s="84">
        <f t="shared" si="1"/>
        <v>0</v>
      </c>
      <c r="V64" s="20"/>
    </row>
    <row r="65" spans="2:22" ht="18" customHeight="1">
      <c r="B65" s="17"/>
      <c r="C65" s="17"/>
      <c r="D65" s="17"/>
      <c r="E65" s="17"/>
      <c r="F65" s="93">
        <v>718002</v>
      </c>
      <c r="G65" s="93" t="s">
        <v>190</v>
      </c>
      <c r="I65" s="84">
        <f>IFERROR(VLOOKUP($F65,'PL Format'!$F:$XFD,4,0)/I$3,0)</f>
        <v>0</v>
      </c>
      <c r="J65" s="84">
        <f>IFERROR(VLOOKUP($F65,'PL Format'!$F:$XFD,5,0)/J$3,0)</f>
        <v>0</v>
      </c>
      <c r="K65" s="84">
        <f>IFERROR(VLOOKUP($F65,'PL Format'!$F:$XFD,6,0)/K$3,0)</f>
        <v>0</v>
      </c>
      <c r="L65" s="84">
        <f>IFERROR(VLOOKUP($F65,'PL Format'!$F:$XFD,7,0)/L$3,0)</f>
        <v>0</v>
      </c>
      <c r="M65" s="84">
        <f>IFERROR(VLOOKUP($F65,'PL Format'!$F:$XFD,8,0)/M$3,0)</f>
        <v>0</v>
      </c>
      <c r="N65" s="84">
        <f>IFERROR(VLOOKUP($F65,'PL Format'!$F:$XFD,9,0)/N$3,0)</f>
        <v>0</v>
      </c>
      <c r="O65" s="84">
        <f>IFERROR(VLOOKUP($F65,'PL Format'!$F:$XFD,10,0)/O$3,0)</f>
        <v>0</v>
      </c>
      <c r="P65" s="84">
        <f>IFERROR(VLOOKUP($F65,'PL Format'!$F:$XFD,11,0)/P$3,0)</f>
        <v>0</v>
      </c>
      <c r="Q65" s="84">
        <f>IFERROR(VLOOKUP($F65,'PL Format'!$F:$XFD,12,0)/Q$3,0)</f>
        <v>0</v>
      </c>
      <c r="R65" s="84">
        <f>IFERROR(VLOOKUP($F65,'PL Format'!$F:$XFD,13,0)/R$3,0)</f>
        <v>0</v>
      </c>
      <c r="S65" s="84">
        <f>IFERROR(VLOOKUP($F65,'PL Format'!$F:$XFD,14,0)/S$3,0)</f>
        <v>0</v>
      </c>
      <c r="T65" s="84">
        <f>IFERROR(VLOOKUP($F65,'PL Format'!$F:$XFD,15,0)/T$3,0)</f>
        <v>0</v>
      </c>
      <c r="U65" s="84">
        <f t="shared" si="1"/>
        <v>0</v>
      </c>
      <c r="V65" s="20"/>
    </row>
    <row r="66" spans="2:22" ht="18" customHeight="1">
      <c r="B66" s="17"/>
      <c r="C66" s="17"/>
      <c r="D66" s="17"/>
      <c r="E66" s="17"/>
      <c r="F66" s="93">
        <v>718999</v>
      </c>
      <c r="G66" s="93" t="s">
        <v>191</v>
      </c>
      <c r="I66" s="84">
        <f>IFERROR(VLOOKUP($F66,'PL Format'!$F:$XFD,4,0)/I$3,0)</f>
        <v>0</v>
      </c>
      <c r="J66" s="84">
        <f>IFERROR(VLOOKUP($F66,'PL Format'!$F:$XFD,5,0)/J$3,0)</f>
        <v>0</v>
      </c>
      <c r="K66" s="84">
        <f>IFERROR(VLOOKUP($F66,'PL Format'!$F:$XFD,6,0)/K$3,0)</f>
        <v>0</v>
      </c>
      <c r="L66" s="84">
        <f>IFERROR(VLOOKUP($F66,'PL Format'!$F:$XFD,7,0)/L$3,0)</f>
        <v>0</v>
      </c>
      <c r="M66" s="84">
        <f>IFERROR(VLOOKUP($F66,'PL Format'!$F:$XFD,8,0)/M$3,0)</f>
        <v>0</v>
      </c>
      <c r="N66" s="84">
        <f>IFERROR(VLOOKUP($F66,'PL Format'!$F:$XFD,9,0)/N$3,0)</f>
        <v>0</v>
      </c>
      <c r="O66" s="84">
        <f>IFERROR(VLOOKUP($F66,'PL Format'!$F:$XFD,10,0)/O$3,0)</f>
        <v>0</v>
      </c>
      <c r="P66" s="84">
        <f>IFERROR(VLOOKUP($F66,'PL Format'!$F:$XFD,11,0)/P$3,0)</f>
        <v>0</v>
      </c>
      <c r="Q66" s="84">
        <f>IFERROR(VLOOKUP($F66,'PL Format'!$F:$XFD,12,0)/Q$3,0)</f>
        <v>0</v>
      </c>
      <c r="R66" s="84">
        <f>IFERROR(VLOOKUP($F66,'PL Format'!$F:$XFD,13,0)/R$3,0)</f>
        <v>0</v>
      </c>
      <c r="S66" s="84">
        <f>IFERROR(VLOOKUP($F66,'PL Format'!$F:$XFD,14,0)/S$3,0)</f>
        <v>0</v>
      </c>
      <c r="T66" s="84">
        <f>IFERROR(VLOOKUP($F66,'PL Format'!$F:$XFD,15,0)/T$3,0)</f>
        <v>0</v>
      </c>
      <c r="U66" s="84">
        <f t="shared" si="1"/>
        <v>0</v>
      </c>
      <c r="V66" s="20"/>
    </row>
    <row r="67" spans="2:22" ht="18" customHeight="1">
      <c r="B67" s="17"/>
      <c r="C67" s="17"/>
      <c r="D67" s="17"/>
      <c r="E67" s="17"/>
      <c r="F67" s="93">
        <v>719002</v>
      </c>
      <c r="G67" s="93" t="s">
        <v>192</v>
      </c>
      <c r="I67" s="84">
        <f>IFERROR(VLOOKUP($F67,'PL Format'!$F:$XFD,4,0)/I$3,0)</f>
        <v>0</v>
      </c>
      <c r="J67" s="84">
        <f>IFERROR(VLOOKUP($F67,'PL Format'!$F:$XFD,5,0)/J$3,0)</f>
        <v>0</v>
      </c>
      <c r="K67" s="84">
        <f>IFERROR(VLOOKUP($F67,'PL Format'!$F:$XFD,6,0)/K$3,0)</f>
        <v>0</v>
      </c>
      <c r="L67" s="84">
        <f>IFERROR(VLOOKUP($F67,'PL Format'!$F:$XFD,7,0)/L$3,0)</f>
        <v>0</v>
      </c>
      <c r="M67" s="84">
        <f>IFERROR(VLOOKUP($F67,'PL Format'!$F:$XFD,8,0)/M$3,0)</f>
        <v>0</v>
      </c>
      <c r="N67" s="84">
        <f>IFERROR(VLOOKUP($F67,'PL Format'!$F:$XFD,9,0)/N$3,0)</f>
        <v>0</v>
      </c>
      <c r="O67" s="84">
        <f>IFERROR(VLOOKUP($F67,'PL Format'!$F:$XFD,10,0)/O$3,0)</f>
        <v>0</v>
      </c>
      <c r="P67" s="84">
        <f>IFERROR(VLOOKUP($F67,'PL Format'!$F:$XFD,11,0)/P$3,0)</f>
        <v>0</v>
      </c>
      <c r="Q67" s="84">
        <f>IFERROR(VLOOKUP($F67,'PL Format'!$F:$XFD,12,0)/Q$3,0)</f>
        <v>0</v>
      </c>
      <c r="R67" s="84">
        <f>IFERROR(VLOOKUP($F67,'PL Format'!$F:$XFD,13,0)/R$3,0)</f>
        <v>0</v>
      </c>
      <c r="S67" s="84">
        <f>IFERROR(VLOOKUP($F67,'PL Format'!$F:$XFD,14,0)/S$3,0)</f>
        <v>0</v>
      </c>
      <c r="T67" s="84">
        <f>IFERROR(VLOOKUP($F67,'PL Format'!$F:$XFD,15,0)/T$3,0)</f>
        <v>0</v>
      </c>
      <c r="U67" s="84">
        <f t="shared" si="1"/>
        <v>0</v>
      </c>
      <c r="V67" s="20"/>
    </row>
    <row r="68" spans="2:22" ht="18" customHeight="1">
      <c r="B68" s="17"/>
      <c r="C68" s="17"/>
      <c r="D68" s="17"/>
      <c r="E68" s="17"/>
      <c r="F68" s="93">
        <v>719999</v>
      </c>
      <c r="G68" s="93" t="s">
        <v>292</v>
      </c>
      <c r="I68" s="84">
        <f>IFERROR(VLOOKUP($F68,'PL Format'!$F:$XFD,4,0)/I$3,0)</f>
        <v>0</v>
      </c>
      <c r="J68" s="84">
        <f>IFERROR(VLOOKUP($F68,'PL Format'!$F:$XFD,5,0)/J$3,0)</f>
        <v>0</v>
      </c>
      <c r="K68" s="84">
        <f>IFERROR(VLOOKUP($F68,'PL Format'!$F:$XFD,6,0)/K$3,0)</f>
        <v>0</v>
      </c>
      <c r="L68" s="84">
        <f>IFERROR(VLOOKUP($F68,'PL Format'!$F:$XFD,7,0)/L$3,0)</f>
        <v>0</v>
      </c>
      <c r="M68" s="84">
        <f>IFERROR(VLOOKUP($F68,'PL Format'!$F:$XFD,8,0)/M$3,0)</f>
        <v>0</v>
      </c>
      <c r="N68" s="84">
        <f>IFERROR(VLOOKUP($F68,'PL Format'!$F:$XFD,9,0)/N$3,0)</f>
        <v>0</v>
      </c>
      <c r="O68" s="84">
        <f>IFERROR(VLOOKUP($F68,'PL Format'!$F:$XFD,10,0)/O$3,0)</f>
        <v>0</v>
      </c>
      <c r="P68" s="84">
        <f>IFERROR(VLOOKUP($F68,'PL Format'!$F:$XFD,11,0)/P$3,0)</f>
        <v>0</v>
      </c>
      <c r="Q68" s="84">
        <f>IFERROR(VLOOKUP($F68,'PL Format'!$F:$XFD,12,0)/Q$3,0)</f>
        <v>0</v>
      </c>
      <c r="R68" s="84">
        <f>IFERROR(VLOOKUP($F68,'PL Format'!$F:$XFD,13,0)/R$3,0)</f>
        <v>0</v>
      </c>
      <c r="S68" s="84">
        <f>IFERROR(VLOOKUP($F68,'PL Format'!$F:$XFD,14,0)/S$3,0)</f>
        <v>0</v>
      </c>
      <c r="T68" s="84">
        <f>IFERROR(VLOOKUP($F68,'PL Format'!$F:$XFD,15,0)/T$3,0)</f>
        <v>0</v>
      </c>
      <c r="U68" s="84">
        <f t="shared" si="1"/>
        <v>0</v>
      </c>
      <c r="V68" s="20"/>
    </row>
    <row r="69" spans="2:22" ht="18" customHeight="1">
      <c r="B69" s="17"/>
      <c r="C69" s="17"/>
      <c r="D69" s="17"/>
      <c r="E69" s="17"/>
      <c r="F69" s="93">
        <v>720500</v>
      </c>
      <c r="G69" s="93" t="s">
        <v>193</v>
      </c>
      <c r="I69" s="84">
        <f>IFERROR(VLOOKUP($F69,'PL Format'!$F:$XFD,4,0)/I$3,0)</f>
        <v>0</v>
      </c>
      <c r="J69" s="84">
        <f>IFERROR(VLOOKUP($F69,'PL Format'!$F:$XFD,5,0)/J$3,0)</f>
        <v>9.9922554509710473</v>
      </c>
      <c r="K69" s="84">
        <f>IFERROR(VLOOKUP($F69,'PL Format'!$F:$XFD,6,0)/K$3,0)</f>
        <v>0</v>
      </c>
      <c r="L69" s="84">
        <f>IFERROR(VLOOKUP($F69,'PL Format'!$F:$XFD,7,0)/L$3,0)</f>
        <v>0</v>
      </c>
      <c r="M69" s="84">
        <f>IFERROR(VLOOKUP($F69,'PL Format'!$F:$XFD,8,0)/M$3,0)</f>
        <v>0</v>
      </c>
      <c r="N69" s="84">
        <f>IFERROR(VLOOKUP($F69,'PL Format'!$F:$XFD,9,0)/N$3,0)</f>
        <v>0</v>
      </c>
      <c r="O69" s="84">
        <f>IFERROR(VLOOKUP($F69,'PL Format'!$F:$XFD,10,0)/O$3,0)</f>
        <v>0</v>
      </c>
      <c r="P69" s="84">
        <f>IFERROR(VLOOKUP($F69,'PL Format'!$F:$XFD,11,0)/P$3,0)</f>
        <v>0</v>
      </c>
      <c r="Q69" s="84">
        <f>IFERROR(VLOOKUP($F69,'PL Format'!$F:$XFD,12,0)/Q$3,0)</f>
        <v>0</v>
      </c>
      <c r="R69" s="84">
        <f>IFERROR(VLOOKUP($F69,'PL Format'!$F:$XFD,13,0)/R$3,0)</f>
        <v>0</v>
      </c>
      <c r="S69" s="84">
        <f>IFERROR(VLOOKUP($F69,'PL Format'!$F:$XFD,14,0)/S$3,0)</f>
        <v>0</v>
      </c>
      <c r="T69" s="84">
        <f>IFERROR(VLOOKUP($F69,'PL Format'!$F:$XFD,15,0)/T$3,0)</f>
        <v>0</v>
      </c>
      <c r="U69" s="84">
        <f t="shared" si="1"/>
        <v>9.9922554509710473</v>
      </c>
      <c r="V69" s="20"/>
    </row>
    <row r="70" spans="2:22" ht="18" customHeight="1">
      <c r="B70" s="17"/>
      <c r="C70" s="17"/>
      <c r="D70" s="17"/>
      <c r="E70" s="17"/>
      <c r="F70" s="93">
        <v>721001</v>
      </c>
      <c r="G70" s="93" t="s">
        <v>194</v>
      </c>
      <c r="I70" s="84">
        <f>IFERROR(VLOOKUP($F70,'PL Format'!$F:$XFD,4,0)/I$3,0)</f>
        <v>0</v>
      </c>
      <c r="J70" s="84">
        <f>IFERROR(VLOOKUP($F70,'PL Format'!$F:$XFD,5,0)/J$3,0)</f>
        <v>0</v>
      </c>
      <c r="K70" s="84">
        <f>IFERROR(VLOOKUP($F70,'PL Format'!$F:$XFD,6,0)/K$3,0)</f>
        <v>0</v>
      </c>
      <c r="L70" s="84">
        <f>IFERROR(VLOOKUP($F70,'PL Format'!$F:$XFD,7,0)/L$3,0)</f>
        <v>0</v>
      </c>
      <c r="M70" s="84">
        <f>IFERROR(VLOOKUP($F70,'PL Format'!$F:$XFD,8,0)/M$3,0)</f>
        <v>0</v>
      </c>
      <c r="N70" s="84">
        <f>IFERROR(VLOOKUP($F70,'PL Format'!$F:$XFD,9,0)/N$3,0)</f>
        <v>0</v>
      </c>
      <c r="O70" s="84">
        <f>IFERROR(VLOOKUP($F70,'PL Format'!$F:$XFD,10,0)/O$3,0)</f>
        <v>0</v>
      </c>
      <c r="P70" s="84">
        <f>IFERROR(VLOOKUP($F70,'PL Format'!$F:$XFD,11,0)/P$3,0)</f>
        <v>0</v>
      </c>
      <c r="Q70" s="84">
        <f>IFERROR(VLOOKUP($F70,'PL Format'!$F:$XFD,12,0)/Q$3,0)</f>
        <v>0</v>
      </c>
      <c r="R70" s="84">
        <f>IFERROR(VLOOKUP($F70,'PL Format'!$F:$XFD,13,0)/R$3,0)</f>
        <v>0</v>
      </c>
      <c r="S70" s="84">
        <f>IFERROR(VLOOKUP($F70,'PL Format'!$F:$XFD,14,0)/S$3,0)</f>
        <v>0</v>
      </c>
      <c r="T70" s="84">
        <f>IFERROR(VLOOKUP($F70,'PL Format'!$F:$XFD,15,0)/T$3,0)</f>
        <v>0</v>
      </c>
      <c r="U70" s="84">
        <f t="shared" si="1"/>
        <v>0</v>
      </c>
      <c r="V70" s="20"/>
    </row>
    <row r="71" spans="2:22" ht="18" customHeight="1">
      <c r="B71" s="17"/>
      <c r="C71" s="17"/>
      <c r="D71" s="17"/>
      <c r="E71" s="17"/>
      <c r="F71" s="93">
        <v>721002</v>
      </c>
      <c r="G71" s="93" t="s">
        <v>195</v>
      </c>
      <c r="I71" s="84">
        <f>IFERROR(VLOOKUP($F71,'PL Format'!$F:$XFD,4,0)/I$3,0)</f>
        <v>0</v>
      </c>
      <c r="J71" s="84">
        <f>IFERROR(VLOOKUP($F71,'PL Format'!$F:$XFD,5,0)/J$3,0)</f>
        <v>0</v>
      </c>
      <c r="K71" s="84">
        <f>IFERROR(VLOOKUP($F71,'PL Format'!$F:$XFD,6,0)/K$3,0)</f>
        <v>0</v>
      </c>
      <c r="L71" s="84">
        <f>IFERROR(VLOOKUP($F71,'PL Format'!$F:$XFD,7,0)/L$3,0)</f>
        <v>0</v>
      </c>
      <c r="M71" s="84">
        <f>IFERROR(VLOOKUP($F71,'PL Format'!$F:$XFD,8,0)/M$3,0)</f>
        <v>0</v>
      </c>
      <c r="N71" s="84">
        <f>IFERROR(VLOOKUP($F71,'PL Format'!$F:$XFD,9,0)/N$3,0)</f>
        <v>0</v>
      </c>
      <c r="O71" s="84">
        <f>IFERROR(VLOOKUP($F71,'PL Format'!$F:$XFD,10,0)/O$3,0)</f>
        <v>0</v>
      </c>
      <c r="P71" s="84">
        <f>IFERROR(VLOOKUP($F71,'PL Format'!$F:$XFD,11,0)/P$3,0)</f>
        <v>0</v>
      </c>
      <c r="Q71" s="84">
        <f>IFERROR(VLOOKUP($F71,'PL Format'!$F:$XFD,12,0)/Q$3,0)</f>
        <v>0</v>
      </c>
      <c r="R71" s="84">
        <f>IFERROR(VLOOKUP($F71,'PL Format'!$F:$XFD,13,0)/R$3,0)</f>
        <v>0</v>
      </c>
      <c r="S71" s="84">
        <f>IFERROR(VLOOKUP($F71,'PL Format'!$F:$XFD,14,0)/S$3,0)</f>
        <v>0</v>
      </c>
      <c r="T71" s="84">
        <f>IFERROR(VLOOKUP($F71,'PL Format'!$F:$XFD,15,0)/T$3,0)</f>
        <v>0</v>
      </c>
      <c r="U71" s="84">
        <f t="shared" si="1"/>
        <v>0</v>
      </c>
      <c r="V71" s="20"/>
    </row>
    <row r="72" spans="2:22" ht="18" customHeight="1">
      <c r="B72" s="17"/>
      <c r="C72" s="17"/>
      <c r="D72" s="17"/>
      <c r="E72" s="17"/>
      <c r="F72" s="93">
        <v>721003</v>
      </c>
      <c r="G72" s="93" t="s">
        <v>196</v>
      </c>
      <c r="I72" s="84">
        <f>IFERROR(VLOOKUP($F72,'PL Format'!$F:$XFD,4,0)/I$3,0)</f>
        <v>41.761126357236606</v>
      </c>
      <c r="J72" s="84">
        <f>IFERROR(VLOOKUP($F72,'PL Format'!$F:$XFD,5,0)/J$3,0)</f>
        <v>0</v>
      </c>
      <c r="K72" s="84">
        <f>IFERROR(VLOOKUP($F72,'PL Format'!$F:$XFD,6,0)/K$3,0)</f>
        <v>20.770280695507687</v>
      </c>
      <c r="L72" s="84">
        <f>IFERROR(VLOOKUP($F72,'PL Format'!$F:$XFD,7,0)/L$3,0)</f>
        <v>0</v>
      </c>
      <c r="M72" s="84">
        <f>IFERROR(VLOOKUP($F72,'PL Format'!$F:$XFD,8,0)/M$3,0)</f>
        <v>0</v>
      </c>
      <c r="N72" s="84">
        <f>IFERROR(VLOOKUP($F72,'PL Format'!$F:$XFD,9,0)/N$3,0)</f>
        <v>0</v>
      </c>
      <c r="O72" s="84">
        <f>IFERROR(VLOOKUP($F72,'PL Format'!$F:$XFD,10,0)/O$3,0)</f>
        <v>0</v>
      </c>
      <c r="P72" s="84">
        <f>IFERROR(VLOOKUP($F72,'PL Format'!$F:$XFD,11,0)/P$3,0)</f>
        <v>0</v>
      </c>
      <c r="Q72" s="84">
        <f>IFERROR(VLOOKUP($F72,'PL Format'!$F:$XFD,12,0)/Q$3,0)</f>
        <v>0</v>
      </c>
      <c r="R72" s="84">
        <f>IFERROR(VLOOKUP($F72,'PL Format'!$F:$XFD,13,0)/R$3,0)</f>
        <v>0</v>
      </c>
      <c r="S72" s="84">
        <f>IFERROR(VLOOKUP($F72,'PL Format'!$F:$XFD,14,0)/S$3,0)</f>
        <v>0</v>
      </c>
      <c r="T72" s="84">
        <f>IFERROR(VLOOKUP($F72,'PL Format'!$F:$XFD,15,0)/T$3,0)</f>
        <v>0</v>
      </c>
      <c r="U72" s="84">
        <f t="shared" si="1"/>
        <v>62.531407052744292</v>
      </c>
      <c r="V72" s="20"/>
    </row>
    <row r="73" spans="2:22" ht="18" customHeight="1">
      <c r="B73" s="17"/>
      <c r="C73" s="17"/>
      <c r="D73" s="17"/>
      <c r="E73" s="17"/>
      <c r="F73" s="93">
        <v>721004</v>
      </c>
      <c r="G73" s="93" t="s">
        <v>197</v>
      </c>
      <c r="I73" s="84">
        <f>IFERROR(VLOOKUP($F73,'PL Format'!$F:$XFD,4,0)/I$3,0)</f>
        <v>0</v>
      </c>
      <c r="J73" s="84">
        <f>IFERROR(VLOOKUP($F73,'PL Format'!$F:$XFD,5,0)/J$3,0)</f>
        <v>0</v>
      </c>
      <c r="K73" s="84">
        <f>IFERROR(VLOOKUP($F73,'PL Format'!$F:$XFD,6,0)/K$3,0)</f>
        <v>0</v>
      </c>
      <c r="L73" s="84">
        <f>IFERROR(VLOOKUP($F73,'PL Format'!$F:$XFD,7,0)/L$3,0)</f>
        <v>0</v>
      </c>
      <c r="M73" s="84">
        <f>IFERROR(VLOOKUP($F73,'PL Format'!$F:$XFD,8,0)/M$3,0)</f>
        <v>0</v>
      </c>
      <c r="N73" s="84">
        <f>IFERROR(VLOOKUP($F73,'PL Format'!$F:$XFD,9,0)/N$3,0)</f>
        <v>0</v>
      </c>
      <c r="O73" s="84">
        <f>IFERROR(VLOOKUP($F73,'PL Format'!$F:$XFD,10,0)/O$3,0)</f>
        <v>0</v>
      </c>
      <c r="P73" s="84">
        <f>IFERROR(VLOOKUP($F73,'PL Format'!$F:$XFD,11,0)/P$3,0)</f>
        <v>0</v>
      </c>
      <c r="Q73" s="84">
        <f>IFERROR(VLOOKUP($F73,'PL Format'!$F:$XFD,12,0)/Q$3,0)</f>
        <v>0</v>
      </c>
      <c r="R73" s="84">
        <f>IFERROR(VLOOKUP($F73,'PL Format'!$F:$XFD,13,0)/R$3,0)</f>
        <v>0</v>
      </c>
      <c r="S73" s="84">
        <f>IFERROR(VLOOKUP($F73,'PL Format'!$F:$XFD,14,0)/S$3,0)</f>
        <v>0</v>
      </c>
      <c r="T73" s="84">
        <f>IFERROR(VLOOKUP($F73,'PL Format'!$F:$XFD,15,0)/T$3,0)</f>
        <v>0</v>
      </c>
      <c r="U73" s="84">
        <f t="shared" si="1"/>
        <v>0</v>
      </c>
      <c r="V73" s="20"/>
    </row>
    <row r="74" spans="2:22" ht="18.75" customHeight="1">
      <c r="B74" s="17"/>
      <c r="C74" s="17"/>
      <c r="D74" s="17"/>
      <c r="E74" s="17"/>
      <c r="F74" s="93">
        <v>721005</v>
      </c>
      <c r="G74" s="93" t="s">
        <v>198</v>
      </c>
      <c r="I74" s="84">
        <f>IFERROR(VLOOKUP($F74,'PL Format'!$F:$XFD,4,0)/I$3,0)</f>
        <v>1.1931750387781888</v>
      </c>
      <c r="J74" s="84">
        <f>IFERROR(VLOOKUP($F74,'PL Format'!$F:$XFD,5,0)/J$3,0)</f>
        <v>1.1914690813773383</v>
      </c>
      <c r="K74" s="84">
        <f>IFERROR(VLOOKUP($F74,'PL Format'!$F:$XFD,6,0)/K$3,0)</f>
        <v>1.1868731826004391</v>
      </c>
      <c r="L74" s="84">
        <f>IFERROR(VLOOKUP($F74,'PL Format'!$F:$XFD,7,0)/L$3,0)</f>
        <v>0</v>
      </c>
      <c r="M74" s="84">
        <f>IFERROR(VLOOKUP($F74,'PL Format'!$F:$XFD,8,0)/M$3,0)</f>
        <v>0</v>
      </c>
      <c r="N74" s="84">
        <f>IFERROR(VLOOKUP($F74,'PL Format'!$F:$XFD,9,0)/N$3,0)</f>
        <v>0</v>
      </c>
      <c r="O74" s="84">
        <f>IFERROR(VLOOKUP($F74,'PL Format'!$F:$XFD,10,0)/O$3,0)</f>
        <v>0</v>
      </c>
      <c r="P74" s="84">
        <f>IFERROR(VLOOKUP($F74,'PL Format'!$F:$XFD,11,0)/P$3,0)</f>
        <v>0</v>
      </c>
      <c r="Q74" s="84">
        <f>IFERROR(VLOOKUP($F74,'PL Format'!$F:$XFD,12,0)/Q$3,0)</f>
        <v>0</v>
      </c>
      <c r="R74" s="84">
        <f>IFERROR(VLOOKUP($F74,'PL Format'!$F:$XFD,13,0)/R$3,0)</f>
        <v>0</v>
      </c>
      <c r="S74" s="84">
        <f>IFERROR(VLOOKUP($F74,'PL Format'!$F:$XFD,14,0)/S$3,0)</f>
        <v>0</v>
      </c>
      <c r="T74" s="84">
        <f>IFERROR(VLOOKUP($F74,'PL Format'!$F:$XFD,15,0)/T$3,0)</f>
        <v>0</v>
      </c>
      <c r="U74" s="84">
        <f t="shared" si="1"/>
        <v>3.5715173027559661</v>
      </c>
      <c r="V74" s="20"/>
    </row>
    <row r="75" spans="2:22" ht="18.75" customHeight="1">
      <c r="B75" s="17"/>
      <c r="C75" s="17"/>
      <c r="D75" s="17"/>
      <c r="E75" s="17"/>
      <c r="F75" s="93">
        <v>721006</v>
      </c>
      <c r="G75" s="93" t="s">
        <v>199</v>
      </c>
      <c r="I75" s="84">
        <f>IFERROR(VLOOKUP($F75,'PL Format'!$F:$XFD,4,0)/I$3,0)</f>
        <v>0</v>
      </c>
      <c r="J75" s="84">
        <f>IFERROR(VLOOKUP($F75,'PL Format'!$F:$XFD,5,0)/J$3,0)</f>
        <v>0</v>
      </c>
      <c r="K75" s="84">
        <f>IFERROR(VLOOKUP($F75,'PL Format'!$F:$XFD,6,0)/K$3,0)</f>
        <v>0</v>
      </c>
      <c r="L75" s="84">
        <f>IFERROR(VLOOKUP($F75,'PL Format'!$F:$XFD,7,0)/L$3,0)</f>
        <v>0</v>
      </c>
      <c r="M75" s="84">
        <f>IFERROR(VLOOKUP($F75,'PL Format'!$F:$XFD,8,0)/M$3,0)</f>
        <v>0</v>
      </c>
      <c r="N75" s="84">
        <f>IFERROR(VLOOKUP($F75,'PL Format'!$F:$XFD,9,0)/N$3,0)</f>
        <v>0</v>
      </c>
      <c r="O75" s="84">
        <f>IFERROR(VLOOKUP($F75,'PL Format'!$F:$XFD,10,0)/O$3,0)</f>
        <v>0</v>
      </c>
      <c r="P75" s="84">
        <f>IFERROR(VLOOKUP($F75,'PL Format'!$F:$XFD,11,0)/P$3,0)</f>
        <v>0</v>
      </c>
      <c r="Q75" s="84">
        <f>IFERROR(VLOOKUP($F75,'PL Format'!$F:$XFD,12,0)/Q$3,0)</f>
        <v>0</v>
      </c>
      <c r="R75" s="84">
        <f>IFERROR(VLOOKUP($F75,'PL Format'!$F:$XFD,13,0)/R$3,0)</f>
        <v>0</v>
      </c>
      <c r="S75" s="84">
        <f>IFERROR(VLOOKUP($F75,'PL Format'!$F:$XFD,14,0)/S$3,0)</f>
        <v>0</v>
      </c>
      <c r="T75" s="84">
        <f>IFERROR(VLOOKUP($F75,'PL Format'!$F:$XFD,15,0)/T$3,0)</f>
        <v>0</v>
      </c>
      <c r="U75" s="84">
        <f t="shared" si="1"/>
        <v>0</v>
      </c>
      <c r="V75" s="20"/>
    </row>
    <row r="76" spans="2:22" ht="18" customHeight="1">
      <c r="B76" s="17"/>
      <c r="C76" s="17"/>
      <c r="D76" s="17"/>
      <c r="E76" s="17"/>
      <c r="F76" s="93">
        <v>721999</v>
      </c>
      <c r="G76" s="93" t="s">
        <v>200</v>
      </c>
      <c r="I76" s="84">
        <f>IFERROR(VLOOKUP($F76,'PL Format'!$F:$XFD,4,0)/I$3,0)</f>
        <v>0</v>
      </c>
      <c r="J76" s="84">
        <f>IFERROR(VLOOKUP($F76,'PL Format'!$F:$XFD,5,0)/J$3,0)</f>
        <v>0</v>
      </c>
      <c r="K76" s="84">
        <f>IFERROR(VLOOKUP($F76,'PL Format'!$F:$XFD,6,0)/K$3,0)</f>
        <v>0</v>
      </c>
      <c r="L76" s="84">
        <f>IFERROR(VLOOKUP($F76,'PL Format'!$F:$XFD,7,0)/L$3,0)</f>
        <v>0</v>
      </c>
      <c r="M76" s="84">
        <f>IFERROR(VLOOKUP($F76,'PL Format'!$F:$XFD,8,0)/M$3,0)</f>
        <v>0</v>
      </c>
      <c r="N76" s="84">
        <f>IFERROR(VLOOKUP($F76,'PL Format'!$F:$XFD,9,0)/N$3,0)</f>
        <v>0</v>
      </c>
      <c r="O76" s="84">
        <f>IFERROR(VLOOKUP($F76,'PL Format'!$F:$XFD,10,0)/O$3,0)</f>
        <v>0</v>
      </c>
      <c r="P76" s="84">
        <f>IFERROR(VLOOKUP($F76,'PL Format'!$F:$XFD,11,0)/P$3,0)</f>
        <v>0</v>
      </c>
      <c r="Q76" s="84">
        <f>IFERROR(VLOOKUP($F76,'PL Format'!$F:$XFD,12,0)/Q$3,0)</f>
        <v>0</v>
      </c>
      <c r="R76" s="84">
        <f>IFERROR(VLOOKUP($F76,'PL Format'!$F:$XFD,13,0)/R$3,0)</f>
        <v>0</v>
      </c>
      <c r="S76" s="84">
        <f>IFERROR(VLOOKUP($F76,'PL Format'!$F:$XFD,14,0)/S$3,0)</f>
        <v>0</v>
      </c>
      <c r="T76" s="84">
        <f>IFERROR(VLOOKUP($F76,'PL Format'!$F:$XFD,15,0)/T$3,0)</f>
        <v>0</v>
      </c>
      <c r="U76" s="84">
        <f t="shared" ref="U76:U120" si="6">SUM(I76:T76)</f>
        <v>0</v>
      </c>
      <c r="V76" s="20"/>
    </row>
    <row r="77" spans="2:22" ht="18" customHeight="1">
      <c r="B77" s="17"/>
      <c r="C77" s="17"/>
      <c r="D77" s="17"/>
      <c r="E77" s="17"/>
      <c r="F77" s="93">
        <v>722001</v>
      </c>
      <c r="G77" s="93" t="s">
        <v>201</v>
      </c>
      <c r="I77" s="84">
        <f>IFERROR(VLOOKUP($F77,'PL Format'!$F:$XFD,4,0)/I$3,0)</f>
        <v>0</v>
      </c>
      <c r="J77" s="84">
        <f>IFERROR(VLOOKUP($F77,'PL Format'!$F:$XFD,5,0)/J$3,0)</f>
        <v>0</v>
      </c>
      <c r="K77" s="84">
        <f>IFERROR(VLOOKUP($F77,'PL Format'!$F:$XFD,6,0)/K$3,0)</f>
        <v>0</v>
      </c>
      <c r="L77" s="84">
        <f>IFERROR(VLOOKUP($F77,'PL Format'!$F:$XFD,7,0)/L$3,0)</f>
        <v>0</v>
      </c>
      <c r="M77" s="84">
        <f>IFERROR(VLOOKUP($F77,'PL Format'!$F:$XFD,8,0)/M$3,0)</f>
        <v>0</v>
      </c>
      <c r="N77" s="84">
        <f>IFERROR(VLOOKUP($F77,'PL Format'!$F:$XFD,9,0)/N$3,0)</f>
        <v>0</v>
      </c>
      <c r="O77" s="84">
        <f>IFERROR(VLOOKUP($F77,'PL Format'!$F:$XFD,10,0)/O$3,0)</f>
        <v>0</v>
      </c>
      <c r="P77" s="84">
        <f>IFERROR(VLOOKUP($F77,'PL Format'!$F:$XFD,11,0)/P$3,0)</f>
        <v>0</v>
      </c>
      <c r="Q77" s="84">
        <f>IFERROR(VLOOKUP($F77,'PL Format'!$F:$XFD,12,0)/Q$3,0)</f>
        <v>0</v>
      </c>
      <c r="R77" s="84">
        <f>IFERROR(VLOOKUP($F77,'PL Format'!$F:$XFD,13,0)/R$3,0)</f>
        <v>0</v>
      </c>
      <c r="S77" s="84">
        <f>IFERROR(VLOOKUP($F77,'PL Format'!$F:$XFD,14,0)/S$3,0)</f>
        <v>0</v>
      </c>
      <c r="T77" s="84">
        <f>IFERROR(VLOOKUP($F77,'PL Format'!$F:$XFD,15,0)/T$3,0)</f>
        <v>0</v>
      </c>
      <c r="U77" s="84">
        <f t="shared" si="6"/>
        <v>0</v>
      </c>
      <c r="V77" s="20"/>
    </row>
    <row r="78" spans="2:22" ht="18" customHeight="1">
      <c r="B78" s="17"/>
      <c r="C78" s="17"/>
      <c r="D78" s="17"/>
      <c r="E78" s="17"/>
      <c r="F78" s="93">
        <v>722002</v>
      </c>
      <c r="G78" s="93" t="s">
        <v>202</v>
      </c>
      <c r="I78" s="84">
        <f>IFERROR(VLOOKUP($F78,'PL Format'!$F:$XFD,4,0)/I$3,0)</f>
        <v>0</v>
      </c>
      <c r="J78" s="84">
        <f>IFERROR(VLOOKUP($F78,'PL Format'!$F:$XFD,5,0)/J$3,0)</f>
        <v>0</v>
      </c>
      <c r="K78" s="84">
        <f>IFERROR(VLOOKUP($F78,'PL Format'!$F:$XFD,6,0)/K$3,0)</f>
        <v>0</v>
      </c>
      <c r="L78" s="84">
        <f>IFERROR(VLOOKUP($F78,'PL Format'!$F:$XFD,7,0)/L$3,0)</f>
        <v>0</v>
      </c>
      <c r="M78" s="84">
        <f>IFERROR(VLOOKUP($F78,'PL Format'!$F:$XFD,8,0)/M$3,0)</f>
        <v>0</v>
      </c>
      <c r="N78" s="84">
        <f>IFERROR(VLOOKUP($F78,'PL Format'!$F:$XFD,9,0)/N$3,0)</f>
        <v>0</v>
      </c>
      <c r="O78" s="84">
        <f>IFERROR(VLOOKUP($F78,'PL Format'!$F:$XFD,10,0)/O$3,0)</f>
        <v>0</v>
      </c>
      <c r="P78" s="84">
        <f>IFERROR(VLOOKUP($F78,'PL Format'!$F:$XFD,11,0)/P$3,0)</f>
        <v>0</v>
      </c>
      <c r="Q78" s="84">
        <f>IFERROR(VLOOKUP($F78,'PL Format'!$F:$XFD,12,0)/Q$3,0)</f>
        <v>0</v>
      </c>
      <c r="R78" s="84">
        <f>IFERROR(VLOOKUP($F78,'PL Format'!$F:$XFD,13,0)/R$3,0)</f>
        <v>0</v>
      </c>
      <c r="S78" s="84">
        <f>IFERROR(VLOOKUP($F78,'PL Format'!$F:$XFD,14,0)/S$3,0)</f>
        <v>0</v>
      </c>
      <c r="T78" s="84">
        <f>IFERROR(VLOOKUP($F78,'PL Format'!$F:$XFD,15,0)/T$3,0)</f>
        <v>0</v>
      </c>
      <c r="U78" s="84">
        <f t="shared" si="6"/>
        <v>0</v>
      </c>
      <c r="V78" s="20"/>
    </row>
    <row r="79" spans="2:22" ht="18" customHeight="1">
      <c r="B79" s="17"/>
      <c r="C79" s="17"/>
      <c r="D79" s="17"/>
      <c r="E79" s="17"/>
      <c r="F79" s="93">
        <v>722003</v>
      </c>
      <c r="G79" s="93" t="s">
        <v>243</v>
      </c>
      <c r="I79" s="84">
        <f>IFERROR(VLOOKUP($F79,'PL Format'!$F:$XFD,4,0)/I$3,0)</f>
        <v>0</v>
      </c>
      <c r="J79" s="84">
        <f>IFERROR(VLOOKUP($F79,'PL Format'!$F:$XFD,5,0)/J$3,0)</f>
        <v>0</v>
      </c>
      <c r="K79" s="84">
        <f>IFERROR(VLOOKUP($F79,'PL Format'!$F:$XFD,6,0)/K$3,0)</f>
        <v>0</v>
      </c>
      <c r="L79" s="84">
        <f>IFERROR(VLOOKUP($F79,'PL Format'!$F:$XFD,7,0)/L$3,0)</f>
        <v>0</v>
      </c>
      <c r="M79" s="84">
        <f>IFERROR(VLOOKUP($F79,'PL Format'!$F:$XFD,8,0)/M$3,0)</f>
        <v>0</v>
      </c>
      <c r="N79" s="84">
        <f>IFERROR(VLOOKUP($F79,'PL Format'!$F:$XFD,9,0)/N$3,0)</f>
        <v>0</v>
      </c>
      <c r="O79" s="84">
        <f>IFERROR(VLOOKUP($F79,'PL Format'!$F:$XFD,10,0)/O$3,0)</f>
        <v>0</v>
      </c>
      <c r="P79" s="84">
        <f>IFERROR(VLOOKUP($F79,'PL Format'!$F:$XFD,11,0)/P$3,0)</f>
        <v>0</v>
      </c>
      <c r="Q79" s="84">
        <f>IFERROR(VLOOKUP($F79,'PL Format'!$F:$XFD,12,0)/Q$3,0)</f>
        <v>0</v>
      </c>
      <c r="R79" s="84">
        <f>IFERROR(VLOOKUP($F79,'PL Format'!$F:$XFD,13,0)/R$3,0)</f>
        <v>0</v>
      </c>
      <c r="S79" s="84">
        <f>IFERROR(VLOOKUP($F79,'PL Format'!$F:$XFD,14,0)/S$3,0)</f>
        <v>0</v>
      </c>
      <c r="T79" s="84">
        <f>IFERROR(VLOOKUP($F79,'PL Format'!$F:$XFD,15,0)/T$3,0)</f>
        <v>0</v>
      </c>
      <c r="U79" s="84">
        <f t="shared" si="6"/>
        <v>0</v>
      </c>
      <c r="V79" s="20"/>
    </row>
    <row r="80" spans="2:22" ht="18" customHeight="1">
      <c r="B80" s="17"/>
      <c r="C80" s="17"/>
      <c r="D80" s="17"/>
      <c r="E80" s="17"/>
      <c r="F80" s="93">
        <v>722005</v>
      </c>
      <c r="G80" s="93" t="s">
        <v>293</v>
      </c>
      <c r="I80" s="84">
        <f>IFERROR(VLOOKUP($F80,'PL Format'!$F:$XFD,4,0)/I$3,0)</f>
        <v>0</v>
      </c>
      <c r="J80" s="84">
        <f>IFERROR(VLOOKUP($F80,'PL Format'!$F:$XFD,5,0)/J$3,0)</f>
        <v>0</v>
      </c>
      <c r="K80" s="84">
        <f>IFERROR(VLOOKUP($F80,'PL Format'!$F:$XFD,6,0)/K$3,0)</f>
        <v>797.00907957984691</v>
      </c>
      <c r="L80" s="84">
        <f>IFERROR(VLOOKUP($F80,'PL Format'!$F:$XFD,7,0)/L$3,0)</f>
        <v>0</v>
      </c>
      <c r="M80" s="84">
        <f>IFERROR(VLOOKUP($F80,'PL Format'!$F:$XFD,8,0)/M$3,0)</f>
        <v>0</v>
      </c>
      <c r="N80" s="84">
        <f>IFERROR(VLOOKUP($F80,'PL Format'!$F:$XFD,9,0)/N$3,0)</f>
        <v>0</v>
      </c>
      <c r="O80" s="84">
        <f>IFERROR(VLOOKUP($F80,'PL Format'!$F:$XFD,10,0)/O$3,0)</f>
        <v>0</v>
      </c>
      <c r="P80" s="84">
        <f>IFERROR(VLOOKUP($F80,'PL Format'!$F:$XFD,11,0)/P$3,0)</f>
        <v>0</v>
      </c>
      <c r="Q80" s="84">
        <f>IFERROR(VLOOKUP($F80,'PL Format'!$F:$XFD,12,0)/Q$3,0)</f>
        <v>0</v>
      </c>
      <c r="R80" s="84">
        <f>IFERROR(VLOOKUP($F80,'PL Format'!$F:$XFD,13,0)/R$3,0)</f>
        <v>0</v>
      </c>
      <c r="S80" s="84">
        <f>IFERROR(VLOOKUP($F80,'PL Format'!$F:$XFD,14,0)/S$3,0)</f>
        <v>0</v>
      </c>
      <c r="T80" s="84">
        <f>IFERROR(VLOOKUP($F80,'PL Format'!$F:$XFD,15,0)/T$3,0)</f>
        <v>0</v>
      </c>
      <c r="U80" s="84">
        <f t="shared" si="6"/>
        <v>797.00907957984691</v>
      </c>
      <c r="V80" s="20"/>
    </row>
    <row r="81" spans="2:22" ht="18" customHeight="1">
      <c r="B81" s="17"/>
      <c r="C81" s="17"/>
      <c r="D81" s="17"/>
      <c r="E81" s="17"/>
      <c r="F81" s="93">
        <v>723500</v>
      </c>
      <c r="G81" s="93" t="s">
        <v>203</v>
      </c>
      <c r="I81" s="84">
        <f>IFERROR(VLOOKUP($F81,'PL Format'!$F:$XFD,4,0)/I$3,0)</f>
        <v>0</v>
      </c>
      <c r="J81" s="84">
        <f>IFERROR(VLOOKUP($F81,'PL Format'!$F:$XFD,5,0)/J$3,0)</f>
        <v>0</v>
      </c>
      <c r="K81" s="84">
        <f>IFERROR(VLOOKUP($F81,'PL Format'!$F:$XFD,6,0)/K$3,0)</f>
        <v>0</v>
      </c>
      <c r="L81" s="84">
        <f>IFERROR(VLOOKUP($F81,'PL Format'!$F:$XFD,7,0)/L$3,0)</f>
        <v>0</v>
      </c>
      <c r="M81" s="84">
        <f>IFERROR(VLOOKUP($F81,'PL Format'!$F:$XFD,8,0)/M$3,0)</f>
        <v>0</v>
      </c>
      <c r="N81" s="84">
        <f>IFERROR(VLOOKUP($F81,'PL Format'!$F:$XFD,9,0)/N$3,0)</f>
        <v>0</v>
      </c>
      <c r="O81" s="84">
        <f>IFERROR(VLOOKUP($F81,'PL Format'!$F:$XFD,10,0)/O$3,0)</f>
        <v>0</v>
      </c>
      <c r="P81" s="84">
        <f>IFERROR(VLOOKUP($F81,'PL Format'!$F:$XFD,11,0)/P$3,0)</f>
        <v>0</v>
      </c>
      <c r="Q81" s="84">
        <f>IFERROR(VLOOKUP($F81,'PL Format'!$F:$XFD,12,0)/Q$3,0)</f>
        <v>0</v>
      </c>
      <c r="R81" s="84">
        <f>IFERROR(VLOOKUP($F81,'PL Format'!$F:$XFD,13,0)/R$3,0)</f>
        <v>0</v>
      </c>
      <c r="S81" s="84">
        <f>IFERROR(VLOOKUP($F81,'PL Format'!$F:$XFD,14,0)/S$3,0)</f>
        <v>0</v>
      </c>
      <c r="T81" s="84">
        <f>IFERROR(VLOOKUP($F81,'PL Format'!$F:$XFD,15,0)/T$3,0)</f>
        <v>0</v>
      </c>
      <c r="U81" s="84">
        <f t="shared" si="6"/>
        <v>0</v>
      </c>
      <c r="V81" s="20"/>
    </row>
    <row r="82" spans="2:22" ht="18" customHeight="1">
      <c r="B82" s="17"/>
      <c r="C82" s="17"/>
      <c r="D82" s="17"/>
      <c r="E82" s="17"/>
      <c r="F82" s="93">
        <v>724500</v>
      </c>
      <c r="G82" s="93" t="s">
        <v>237</v>
      </c>
      <c r="I82" s="84">
        <f>IFERROR(VLOOKUP($F82,'PL Format'!$F:$XFD,4,0)/I$3,0)</f>
        <v>0</v>
      </c>
      <c r="J82" s="84">
        <f>IFERROR(VLOOKUP($F82,'PL Format'!$F:$XFD,5,0)/J$3,0)</f>
        <v>0</v>
      </c>
      <c r="K82" s="84">
        <f>IFERROR(VLOOKUP($F82,'PL Format'!$F:$XFD,6,0)/K$3,0)</f>
        <v>0</v>
      </c>
      <c r="L82" s="84">
        <f>IFERROR(VLOOKUP($F82,'PL Format'!$F:$XFD,7,0)/L$3,0)</f>
        <v>0</v>
      </c>
      <c r="M82" s="84">
        <f>IFERROR(VLOOKUP($F82,'PL Format'!$F:$XFD,8,0)/M$3,0)</f>
        <v>0</v>
      </c>
      <c r="N82" s="84">
        <f>IFERROR(VLOOKUP($F82,'PL Format'!$F:$XFD,9,0)/N$3,0)</f>
        <v>0</v>
      </c>
      <c r="O82" s="84">
        <f>IFERROR(VLOOKUP($F82,'PL Format'!$F:$XFD,10,0)/O$3,0)</f>
        <v>0</v>
      </c>
      <c r="P82" s="84">
        <f>IFERROR(VLOOKUP($F82,'PL Format'!$F:$XFD,11,0)/P$3,0)</f>
        <v>0</v>
      </c>
      <c r="Q82" s="84">
        <f>IFERROR(VLOOKUP($F82,'PL Format'!$F:$XFD,12,0)/Q$3,0)</f>
        <v>0</v>
      </c>
      <c r="R82" s="84">
        <f>IFERROR(VLOOKUP($F82,'PL Format'!$F:$XFD,13,0)/R$3,0)</f>
        <v>0</v>
      </c>
      <c r="S82" s="84">
        <f>IFERROR(VLOOKUP($F82,'PL Format'!$F:$XFD,14,0)/S$3,0)</f>
        <v>0</v>
      </c>
      <c r="T82" s="84">
        <f>IFERROR(VLOOKUP($F82,'PL Format'!$F:$XFD,15,0)/T$3,0)</f>
        <v>0</v>
      </c>
      <c r="U82" s="84">
        <f t="shared" si="6"/>
        <v>0</v>
      </c>
      <c r="V82" s="20"/>
    </row>
    <row r="83" spans="2:22" ht="18" customHeight="1">
      <c r="B83" s="17"/>
      <c r="C83" s="17"/>
      <c r="D83" s="17"/>
      <c r="E83" s="17"/>
      <c r="F83" s="93">
        <v>730001</v>
      </c>
      <c r="G83" s="93" t="s">
        <v>204</v>
      </c>
      <c r="I83" s="84">
        <f>IFERROR(VLOOKUP($F83,'PL Format'!$F:$XFD,4,0)/I$3,0)</f>
        <v>0</v>
      </c>
      <c r="J83" s="84">
        <f>IFERROR(VLOOKUP($F83,'PL Format'!$F:$XFD,5,0)/J$3,0)</f>
        <v>0</v>
      </c>
      <c r="K83" s="84">
        <f>IFERROR(VLOOKUP($F83,'PL Format'!$F:$XFD,6,0)/K$3,0)</f>
        <v>0</v>
      </c>
      <c r="L83" s="84">
        <f>IFERROR(VLOOKUP($F83,'PL Format'!$F:$XFD,7,0)/L$3,0)</f>
        <v>0</v>
      </c>
      <c r="M83" s="84">
        <f>IFERROR(VLOOKUP($F83,'PL Format'!$F:$XFD,8,0)/M$3,0)</f>
        <v>0</v>
      </c>
      <c r="N83" s="84">
        <f>IFERROR(VLOOKUP($F83,'PL Format'!$F:$XFD,9,0)/N$3,0)</f>
        <v>0</v>
      </c>
      <c r="O83" s="84">
        <f>IFERROR(VLOOKUP($F83,'PL Format'!$F:$XFD,10,0)/O$3,0)</f>
        <v>0</v>
      </c>
      <c r="P83" s="84">
        <f>IFERROR(VLOOKUP($F83,'PL Format'!$F:$XFD,11,0)/P$3,0)</f>
        <v>0</v>
      </c>
      <c r="Q83" s="84">
        <f>IFERROR(VLOOKUP($F83,'PL Format'!$F:$XFD,12,0)/Q$3,0)</f>
        <v>0</v>
      </c>
      <c r="R83" s="84">
        <f>IFERROR(VLOOKUP($F83,'PL Format'!$F:$XFD,13,0)/R$3,0)</f>
        <v>0</v>
      </c>
      <c r="S83" s="84">
        <f>IFERROR(VLOOKUP($F83,'PL Format'!$F:$XFD,14,0)/S$3,0)</f>
        <v>0</v>
      </c>
      <c r="T83" s="84">
        <f>IFERROR(VLOOKUP($F83,'PL Format'!$F:$XFD,15,0)/T$3,0)</f>
        <v>0</v>
      </c>
      <c r="U83" s="84">
        <f t="shared" si="6"/>
        <v>0</v>
      </c>
      <c r="V83" s="20"/>
    </row>
    <row r="84" spans="2:22" ht="18" customHeight="1">
      <c r="B84" s="17"/>
      <c r="C84" s="17"/>
      <c r="D84" s="17"/>
      <c r="E84" s="17"/>
      <c r="F84" s="93">
        <v>730002</v>
      </c>
      <c r="G84" s="93" t="s">
        <v>294</v>
      </c>
      <c r="I84" s="84">
        <f>IFERROR(VLOOKUP($F84,'PL Format'!$F:$XFD,4,0)/I$3,0)</f>
        <v>0</v>
      </c>
      <c r="J84" s="84">
        <f>IFERROR(VLOOKUP($F84,'PL Format'!$F:$XFD,5,0)/J$3,0)</f>
        <v>0</v>
      </c>
      <c r="K84" s="84">
        <f>IFERROR(VLOOKUP($F84,'PL Format'!$F:$XFD,6,0)/K$3,0)</f>
        <v>0</v>
      </c>
      <c r="L84" s="84">
        <f>IFERROR(VLOOKUP($F84,'PL Format'!$F:$XFD,7,0)/L$3,0)</f>
        <v>0</v>
      </c>
      <c r="M84" s="84">
        <f>IFERROR(VLOOKUP($F84,'PL Format'!$F:$XFD,8,0)/M$3,0)</f>
        <v>0</v>
      </c>
      <c r="N84" s="84">
        <f>IFERROR(VLOOKUP($F84,'PL Format'!$F:$XFD,9,0)/N$3,0)</f>
        <v>0</v>
      </c>
      <c r="O84" s="84">
        <f>IFERROR(VLOOKUP($F84,'PL Format'!$F:$XFD,10,0)/O$3,0)</f>
        <v>0</v>
      </c>
      <c r="P84" s="84">
        <f>IFERROR(VLOOKUP($F84,'PL Format'!$F:$XFD,11,0)/P$3,0)</f>
        <v>0</v>
      </c>
      <c r="Q84" s="84">
        <f>IFERROR(VLOOKUP($F84,'PL Format'!$F:$XFD,12,0)/Q$3,0)</f>
        <v>0</v>
      </c>
      <c r="R84" s="84">
        <f>IFERROR(VLOOKUP($F84,'PL Format'!$F:$XFD,13,0)/R$3,0)</f>
        <v>0</v>
      </c>
      <c r="S84" s="84">
        <f>IFERROR(VLOOKUP($F84,'PL Format'!$F:$XFD,14,0)/S$3,0)</f>
        <v>0</v>
      </c>
      <c r="T84" s="84">
        <f>IFERROR(VLOOKUP($F84,'PL Format'!$F:$XFD,15,0)/T$3,0)</f>
        <v>0</v>
      </c>
      <c r="U84" s="84">
        <f t="shared" si="6"/>
        <v>0</v>
      </c>
      <c r="V84" s="20"/>
    </row>
    <row r="85" spans="2:22" ht="18" customHeight="1">
      <c r="B85" s="17"/>
      <c r="C85" s="17"/>
      <c r="D85" s="17"/>
      <c r="E85" s="17"/>
      <c r="F85" s="93">
        <v>730003</v>
      </c>
      <c r="G85" s="93" t="s">
        <v>205</v>
      </c>
      <c r="I85" s="84">
        <f>IFERROR(VLOOKUP($F85,'PL Format'!$F:$XFD,4,0)/I$3,0)</f>
        <v>0</v>
      </c>
      <c r="J85" s="84">
        <f>IFERROR(VLOOKUP($F85,'PL Format'!$F:$XFD,5,0)/J$3,0)</f>
        <v>0</v>
      </c>
      <c r="K85" s="84">
        <f>IFERROR(VLOOKUP($F85,'PL Format'!$F:$XFD,6,0)/K$3,0)</f>
        <v>0</v>
      </c>
      <c r="L85" s="84">
        <f>IFERROR(VLOOKUP($F85,'PL Format'!$F:$XFD,7,0)/L$3,0)</f>
        <v>0</v>
      </c>
      <c r="M85" s="84">
        <f>IFERROR(VLOOKUP($F85,'PL Format'!$F:$XFD,8,0)/M$3,0)</f>
        <v>0</v>
      </c>
      <c r="N85" s="84">
        <f>IFERROR(VLOOKUP($F85,'PL Format'!$F:$XFD,9,0)/N$3,0)</f>
        <v>0</v>
      </c>
      <c r="O85" s="84">
        <f>IFERROR(VLOOKUP($F85,'PL Format'!$F:$XFD,10,0)/O$3,0)</f>
        <v>0</v>
      </c>
      <c r="P85" s="84">
        <f>IFERROR(VLOOKUP($F85,'PL Format'!$F:$XFD,11,0)/P$3,0)</f>
        <v>0</v>
      </c>
      <c r="Q85" s="84">
        <f>IFERROR(VLOOKUP($F85,'PL Format'!$F:$XFD,12,0)/Q$3,0)</f>
        <v>0</v>
      </c>
      <c r="R85" s="84">
        <f>IFERROR(VLOOKUP($F85,'PL Format'!$F:$XFD,13,0)/R$3,0)</f>
        <v>0</v>
      </c>
      <c r="S85" s="84">
        <f>IFERROR(VLOOKUP($F85,'PL Format'!$F:$XFD,14,0)/S$3,0)</f>
        <v>0</v>
      </c>
      <c r="T85" s="84">
        <f>IFERROR(VLOOKUP($F85,'PL Format'!$F:$XFD,15,0)/T$3,0)</f>
        <v>0</v>
      </c>
      <c r="U85" s="84">
        <f t="shared" si="6"/>
        <v>0</v>
      </c>
      <c r="V85" s="20"/>
    </row>
    <row r="86" spans="2:22" ht="18" customHeight="1">
      <c r="B86" s="17"/>
      <c r="C86" s="17"/>
      <c r="D86" s="17"/>
      <c r="E86" s="17"/>
      <c r="F86" s="93">
        <v>730999</v>
      </c>
      <c r="G86" s="93" t="s">
        <v>206</v>
      </c>
      <c r="I86" s="84">
        <f>IFERROR(VLOOKUP($F86,'PL Format'!$F:$XFD,4,0)/I$3,0)</f>
        <v>0</v>
      </c>
      <c r="J86" s="84">
        <f>IFERROR(VLOOKUP($F86,'PL Format'!$F:$XFD,5,0)/J$3,0)</f>
        <v>0</v>
      </c>
      <c r="K86" s="84">
        <f>IFERROR(VLOOKUP($F86,'PL Format'!$F:$XFD,6,0)/K$3,0)</f>
        <v>0</v>
      </c>
      <c r="L86" s="84">
        <f>IFERROR(VLOOKUP($F86,'PL Format'!$F:$XFD,7,0)/L$3,0)</f>
        <v>0</v>
      </c>
      <c r="M86" s="84">
        <f>IFERROR(VLOOKUP($F86,'PL Format'!$F:$XFD,8,0)/M$3,0)</f>
        <v>0</v>
      </c>
      <c r="N86" s="84">
        <f>IFERROR(VLOOKUP($F86,'PL Format'!$F:$XFD,9,0)/N$3,0)</f>
        <v>0</v>
      </c>
      <c r="O86" s="84">
        <f>IFERROR(VLOOKUP($F86,'PL Format'!$F:$XFD,10,0)/O$3,0)</f>
        <v>0</v>
      </c>
      <c r="P86" s="84">
        <f>IFERROR(VLOOKUP($F86,'PL Format'!$F:$XFD,11,0)/P$3,0)</f>
        <v>0</v>
      </c>
      <c r="Q86" s="84">
        <f>IFERROR(VLOOKUP($F86,'PL Format'!$F:$XFD,12,0)/Q$3,0)</f>
        <v>0</v>
      </c>
      <c r="R86" s="84">
        <f>IFERROR(VLOOKUP($F86,'PL Format'!$F:$XFD,13,0)/R$3,0)</f>
        <v>0</v>
      </c>
      <c r="S86" s="84">
        <f>IFERROR(VLOOKUP($F86,'PL Format'!$F:$XFD,14,0)/S$3,0)</f>
        <v>0</v>
      </c>
      <c r="T86" s="84">
        <f>IFERROR(VLOOKUP($F86,'PL Format'!$F:$XFD,15,0)/T$3,0)</f>
        <v>0</v>
      </c>
      <c r="U86" s="84">
        <f t="shared" si="6"/>
        <v>0</v>
      </c>
      <c r="V86" s="20"/>
    </row>
    <row r="87" spans="2:22" ht="18" customHeight="1">
      <c r="B87" s="17"/>
      <c r="C87" s="17"/>
      <c r="D87" s="17"/>
      <c r="E87" s="17"/>
      <c r="F87" s="93">
        <v>731500</v>
      </c>
      <c r="G87" s="93" t="s">
        <v>207</v>
      </c>
      <c r="I87" s="84">
        <f>IFERROR(VLOOKUP($F87,'PL Format'!$F:$XFD,4,0)/I$3,0)</f>
        <v>0</v>
      </c>
      <c r="J87" s="84">
        <f>IFERROR(VLOOKUP($F87,'PL Format'!$F:$XFD,5,0)/J$3,0)</f>
        <v>0</v>
      </c>
      <c r="K87" s="84">
        <f>IFERROR(VLOOKUP($F87,'PL Format'!$F:$XFD,6,0)/K$3,0)</f>
        <v>0</v>
      </c>
      <c r="L87" s="84">
        <f>IFERROR(VLOOKUP($F87,'PL Format'!$F:$XFD,7,0)/L$3,0)</f>
        <v>0</v>
      </c>
      <c r="M87" s="84">
        <f>IFERROR(VLOOKUP($F87,'PL Format'!$F:$XFD,8,0)/M$3,0)</f>
        <v>0</v>
      </c>
      <c r="N87" s="84">
        <f>IFERROR(VLOOKUP($F87,'PL Format'!$F:$XFD,9,0)/N$3,0)</f>
        <v>0</v>
      </c>
      <c r="O87" s="84">
        <f>IFERROR(VLOOKUP($F87,'PL Format'!$F:$XFD,10,0)/O$3,0)</f>
        <v>0</v>
      </c>
      <c r="P87" s="84">
        <f>IFERROR(VLOOKUP($F87,'PL Format'!$F:$XFD,11,0)/P$3,0)</f>
        <v>0</v>
      </c>
      <c r="Q87" s="84">
        <f>IFERROR(VLOOKUP($F87,'PL Format'!$F:$XFD,12,0)/Q$3,0)</f>
        <v>0</v>
      </c>
      <c r="R87" s="84">
        <f>IFERROR(VLOOKUP($F87,'PL Format'!$F:$XFD,13,0)/R$3,0)</f>
        <v>0</v>
      </c>
      <c r="S87" s="84">
        <f>IFERROR(VLOOKUP($F87,'PL Format'!$F:$XFD,14,0)/S$3,0)</f>
        <v>0</v>
      </c>
      <c r="T87" s="84">
        <f>IFERROR(VLOOKUP($F87,'PL Format'!$F:$XFD,15,0)/T$3,0)</f>
        <v>0</v>
      </c>
      <c r="U87" s="84">
        <f t="shared" si="6"/>
        <v>0</v>
      </c>
      <c r="V87" s="20"/>
    </row>
    <row r="88" spans="2:22" ht="18" customHeight="1">
      <c r="B88" s="17"/>
      <c r="C88" s="17"/>
      <c r="D88" s="17"/>
      <c r="E88" s="17"/>
      <c r="F88" s="93">
        <v>733001</v>
      </c>
      <c r="G88" s="93" t="s">
        <v>238</v>
      </c>
      <c r="I88" s="84">
        <f>IFERROR(VLOOKUP($F88,'PL Format'!$F:$XFD,4,0)/I$3,0)</f>
        <v>0</v>
      </c>
      <c r="J88" s="84">
        <f>IFERROR(VLOOKUP($F88,'PL Format'!$F:$XFD,5,0)/J$3,0)</f>
        <v>0</v>
      </c>
      <c r="K88" s="84">
        <f>IFERROR(VLOOKUP($F88,'PL Format'!$F:$XFD,6,0)/K$3,0)</f>
        <v>0</v>
      </c>
      <c r="L88" s="84">
        <f>IFERROR(VLOOKUP($F88,'PL Format'!$F:$XFD,7,0)/L$3,0)</f>
        <v>0</v>
      </c>
      <c r="M88" s="84">
        <f>IFERROR(VLOOKUP($F88,'PL Format'!$F:$XFD,8,0)/M$3,0)</f>
        <v>0</v>
      </c>
      <c r="N88" s="84">
        <f>IFERROR(VLOOKUP($F88,'PL Format'!$F:$XFD,9,0)/N$3,0)</f>
        <v>0</v>
      </c>
      <c r="O88" s="84">
        <f>IFERROR(VLOOKUP($F88,'PL Format'!$F:$XFD,10,0)/O$3,0)</f>
        <v>0</v>
      </c>
      <c r="P88" s="84">
        <f>IFERROR(VLOOKUP($F88,'PL Format'!$F:$XFD,11,0)/P$3,0)</f>
        <v>0</v>
      </c>
      <c r="Q88" s="84">
        <f>IFERROR(VLOOKUP($F88,'PL Format'!$F:$XFD,12,0)/Q$3,0)</f>
        <v>0</v>
      </c>
      <c r="R88" s="84">
        <f>IFERROR(VLOOKUP($F88,'PL Format'!$F:$XFD,13,0)/R$3,0)</f>
        <v>0</v>
      </c>
      <c r="S88" s="84">
        <f>IFERROR(VLOOKUP($F88,'PL Format'!$F:$XFD,14,0)/S$3,0)</f>
        <v>0</v>
      </c>
      <c r="T88" s="84">
        <f>IFERROR(VLOOKUP($F88,'PL Format'!$F:$XFD,15,0)/T$3,0)</f>
        <v>0</v>
      </c>
      <c r="U88" s="84">
        <f t="shared" si="6"/>
        <v>0</v>
      </c>
      <c r="V88" s="20"/>
    </row>
    <row r="89" spans="2:22" ht="18" customHeight="1">
      <c r="B89" s="17"/>
      <c r="C89" s="17"/>
      <c r="D89" s="17"/>
      <c r="E89" s="17"/>
      <c r="F89" s="93">
        <v>733002</v>
      </c>
      <c r="G89" s="93" t="s">
        <v>239</v>
      </c>
      <c r="H89" s="57"/>
      <c r="I89" s="84">
        <f>IFERROR(VLOOKUP($F89,'PL Format'!$F:$XFD,4,0)/I$3,0)</f>
        <v>0</v>
      </c>
      <c r="J89" s="84">
        <f>IFERROR(VLOOKUP($F89,'PL Format'!$F:$XFD,5,0)/J$3,0)</f>
        <v>0</v>
      </c>
      <c r="K89" s="84">
        <f>IFERROR(VLOOKUP($F89,'PL Format'!$F:$XFD,6,0)/K$3,0)</f>
        <v>0</v>
      </c>
      <c r="L89" s="84">
        <f>IFERROR(VLOOKUP($F89,'PL Format'!$F:$XFD,7,0)/L$3,0)</f>
        <v>0</v>
      </c>
      <c r="M89" s="84">
        <f>IFERROR(VLOOKUP($F89,'PL Format'!$F:$XFD,8,0)/M$3,0)</f>
        <v>0</v>
      </c>
      <c r="N89" s="84">
        <f>IFERROR(VLOOKUP($F89,'PL Format'!$F:$XFD,9,0)/N$3,0)</f>
        <v>0</v>
      </c>
      <c r="O89" s="84">
        <f>IFERROR(VLOOKUP($F89,'PL Format'!$F:$XFD,10,0)/O$3,0)</f>
        <v>0</v>
      </c>
      <c r="P89" s="84">
        <f>IFERROR(VLOOKUP($F89,'PL Format'!$F:$XFD,11,0)/P$3,0)</f>
        <v>0</v>
      </c>
      <c r="Q89" s="84">
        <f>IFERROR(VLOOKUP($F89,'PL Format'!$F:$XFD,12,0)/Q$3,0)</f>
        <v>0</v>
      </c>
      <c r="R89" s="84">
        <f>IFERROR(VLOOKUP($F89,'PL Format'!$F:$XFD,13,0)/R$3,0)</f>
        <v>0</v>
      </c>
      <c r="S89" s="84">
        <f>IFERROR(VLOOKUP($F89,'PL Format'!$F:$XFD,14,0)/S$3,0)</f>
        <v>0</v>
      </c>
      <c r="T89" s="84">
        <f>IFERROR(VLOOKUP($F89,'PL Format'!$F:$XFD,15,0)/T$3,0)</f>
        <v>0</v>
      </c>
      <c r="U89" s="84">
        <f t="shared" si="6"/>
        <v>0</v>
      </c>
      <c r="V89" s="20"/>
    </row>
    <row r="90" spans="2:22" ht="18" customHeight="1">
      <c r="B90" s="17"/>
      <c r="C90" s="17"/>
      <c r="D90" s="17"/>
      <c r="E90" s="17"/>
      <c r="F90" s="93">
        <v>733999</v>
      </c>
      <c r="G90" s="93" t="s">
        <v>295</v>
      </c>
      <c r="H90" s="57"/>
      <c r="I90" s="84">
        <f>IFERROR(VLOOKUP($F90,'PL Format'!$F:$XFD,4,0)/I$3,0)</f>
        <v>0</v>
      </c>
      <c r="J90" s="84">
        <f>IFERROR(VLOOKUP($F90,'PL Format'!$F:$XFD,5,0)/J$3,0)</f>
        <v>0</v>
      </c>
      <c r="K90" s="84">
        <f>IFERROR(VLOOKUP($F90,'PL Format'!$F:$XFD,6,0)/K$3,0)</f>
        <v>0</v>
      </c>
      <c r="L90" s="84">
        <f>IFERROR(VLOOKUP($F90,'PL Format'!$F:$XFD,7,0)/L$3,0)</f>
        <v>0</v>
      </c>
      <c r="M90" s="84">
        <f>IFERROR(VLOOKUP($F90,'PL Format'!$F:$XFD,8,0)/M$3,0)</f>
        <v>0</v>
      </c>
      <c r="N90" s="84">
        <f>IFERROR(VLOOKUP($F90,'PL Format'!$F:$XFD,9,0)/N$3,0)</f>
        <v>0</v>
      </c>
      <c r="O90" s="84">
        <f>IFERROR(VLOOKUP($F90,'PL Format'!$F:$XFD,10,0)/O$3,0)</f>
        <v>0</v>
      </c>
      <c r="P90" s="84">
        <f>IFERROR(VLOOKUP($F90,'PL Format'!$F:$XFD,11,0)/P$3,0)</f>
        <v>0</v>
      </c>
      <c r="Q90" s="84">
        <f>IFERROR(VLOOKUP($F90,'PL Format'!$F:$XFD,12,0)/Q$3,0)</f>
        <v>0</v>
      </c>
      <c r="R90" s="84">
        <f>IFERROR(VLOOKUP($F90,'PL Format'!$F:$XFD,13,0)/R$3,0)</f>
        <v>0</v>
      </c>
      <c r="S90" s="84">
        <f>IFERROR(VLOOKUP($F90,'PL Format'!$F:$XFD,14,0)/S$3,0)</f>
        <v>0</v>
      </c>
      <c r="T90" s="84">
        <f>IFERROR(VLOOKUP($F90,'PL Format'!$F:$XFD,15,0)/T$3,0)</f>
        <v>0</v>
      </c>
      <c r="U90" s="84">
        <f t="shared" si="6"/>
        <v>0</v>
      </c>
      <c r="V90" s="20"/>
    </row>
    <row r="91" spans="2:22" ht="18" customHeight="1">
      <c r="B91" s="17"/>
      <c r="C91" s="17"/>
      <c r="D91" s="17"/>
      <c r="E91" s="17"/>
      <c r="F91" s="93">
        <v>740001</v>
      </c>
      <c r="G91" s="93" t="s">
        <v>208</v>
      </c>
      <c r="H91" s="57"/>
      <c r="I91" s="84">
        <f>IFERROR(VLOOKUP($F91,'PL Format'!$F:$XFD,4,0)/I$3,0)</f>
        <v>356.52082090442667</v>
      </c>
      <c r="J91" s="84">
        <f>IFERROR(VLOOKUP($F91,'PL Format'!$F:$XFD,5,0)/J$3,0)</f>
        <v>672.21863457643269</v>
      </c>
      <c r="K91" s="84">
        <f>IFERROR(VLOOKUP($F91,'PL Format'!$F:$XFD,6,0)/K$3,0)</f>
        <v>89.015488695032943</v>
      </c>
      <c r="L91" s="84">
        <f>IFERROR(VLOOKUP($F91,'PL Format'!$F:$XFD,7,0)/L$3,0)</f>
        <v>0</v>
      </c>
      <c r="M91" s="84">
        <f>IFERROR(VLOOKUP($F91,'PL Format'!$F:$XFD,8,0)/M$3,0)</f>
        <v>0</v>
      </c>
      <c r="N91" s="84">
        <f>IFERROR(VLOOKUP($F91,'PL Format'!$F:$XFD,9,0)/N$3,0)</f>
        <v>0</v>
      </c>
      <c r="O91" s="84">
        <f>IFERROR(VLOOKUP($F91,'PL Format'!$F:$XFD,10,0)/O$3,0)</f>
        <v>0</v>
      </c>
      <c r="P91" s="84">
        <f>IFERROR(VLOOKUP($F91,'PL Format'!$F:$XFD,11,0)/P$3,0)</f>
        <v>0</v>
      </c>
      <c r="Q91" s="84">
        <f>IFERROR(VLOOKUP($F91,'PL Format'!$F:$XFD,12,0)/Q$3,0)</f>
        <v>0</v>
      </c>
      <c r="R91" s="84">
        <f>IFERROR(VLOOKUP($F91,'PL Format'!$F:$XFD,13,0)/R$3,0)</f>
        <v>0</v>
      </c>
      <c r="S91" s="84">
        <f>IFERROR(VLOOKUP($F91,'PL Format'!$F:$XFD,14,0)/S$3,0)</f>
        <v>0</v>
      </c>
      <c r="T91" s="84">
        <f>IFERROR(VLOOKUP($F91,'PL Format'!$F:$XFD,15,0)/T$3,0)</f>
        <v>0</v>
      </c>
      <c r="U91" s="84">
        <f t="shared" si="6"/>
        <v>1117.7549441758922</v>
      </c>
      <c r="V91" s="20"/>
    </row>
    <row r="92" spans="2:22" ht="18" customHeight="1">
      <c r="B92" s="17"/>
      <c r="C92" s="17"/>
      <c r="D92" s="17"/>
      <c r="E92" s="17"/>
      <c r="F92" s="93">
        <v>740999</v>
      </c>
      <c r="G92" s="93" t="s">
        <v>209</v>
      </c>
      <c r="H92" s="57"/>
      <c r="I92" s="84">
        <f>IFERROR(VLOOKUP($F92,'PL Format'!$F:$XFD,4,0)/I$3,0)</f>
        <v>0</v>
      </c>
      <c r="J92" s="84">
        <f>IFERROR(VLOOKUP($F92,'PL Format'!$F:$XFD,5,0)/J$3,0)</f>
        <v>0</v>
      </c>
      <c r="K92" s="84">
        <f>IFERROR(VLOOKUP($F92,'PL Format'!$F:$XFD,6,0)/K$3,0)</f>
        <v>0</v>
      </c>
      <c r="L92" s="84">
        <f>IFERROR(VLOOKUP($F92,'PL Format'!$F:$XFD,7,0)/L$3,0)</f>
        <v>0</v>
      </c>
      <c r="M92" s="84">
        <f>IFERROR(VLOOKUP($F92,'PL Format'!$F:$XFD,8,0)/M$3,0)</f>
        <v>0</v>
      </c>
      <c r="N92" s="84">
        <f>IFERROR(VLOOKUP($F92,'PL Format'!$F:$XFD,9,0)/N$3,0)</f>
        <v>0</v>
      </c>
      <c r="O92" s="84">
        <f>IFERROR(VLOOKUP($F92,'PL Format'!$F:$XFD,10,0)/O$3,0)</f>
        <v>0</v>
      </c>
      <c r="P92" s="84">
        <f>IFERROR(VLOOKUP($F92,'PL Format'!$F:$XFD,11,0)/P$3,0)</f>
        <v>0</v>
      </c>
      <c r="Q92" s="84">
        <f>IFERROR(VLOOKUP($F92,'PL Format'!$F:$XFD,12,0)/Q$3,0)</f>
        <v>0</v>
      </c>
      <c r="R92" s="84">
        <f>IFERROR(VLOOKUP($F92,'PL Format'!$F:$XFD,13,0)/R$3,0)</f>
        <v>0</v>
      </c>
      <c r="S92" s="84">
        <f>IFERROR(VLOOKUP($F92,'PL Format'!$F:$XFD,14,0)/S$3,0)</f>
        <v>0</v>
      </c>
      <c r="T92" s="84">
        <f>IFERROR(VLOOKUP($F92,'PL Format'!$F:$XFD,15,0)/T$3,0)</f>
        <v>0</v>
      </c>
      <c r="U92" s="84">
        <f t="shared" si="6"/>
        <v>0</v>
      </c>
      <c r="V92" s="20"/>
    </row>
    <row r="93" spans="2:22" ht="18" customHeight="1">
      <c r="B93" s="17"/>
      <c r="C93" s="17"/>
      <c r="D93" s="17"/>
      <c r="E93" s="17"/>
      <c r="F93" s="93">
        <v>750001</v>
      </c>
      <c r="G93" s="93" t="s">
        <v>210</v>
      </c>
      <c r="H93" s="57"/>
      <c r="I93" s="84">
        <f>IFERROR(VLOOKUP($F93,'PL Format'!$F:$XFD,4,0)/I$3,0)</f>
        <v>0</v>
      </c>
      <c r="J93" s="84">
        <f>IFERROR(VLOOKUP($F93,'PL Format'!$F:$XFD,5,0)/J$3,0)</f>
        <v>0</v>
      </c>
      <c r="K93" s="84">
        <f>IFERROR(VLOOKUP($F93,'PL Format'!$F:$XFD,6,0)/K$3,0)</f>
        <v>0</v>
      </c>
      <c r="L93" s="84">
        <f>IFERROR(VLOOKUP($F93,'PL Format'!$F:$XFD,7,0)/L$3,0)</f>
        <v>0</v>
      </c>
      <c r="M93" s="84">
        <f>IFERROR(VLOOKUP($F93,'PL Format'!$F:$XFD,8,0)/M$3,0)</f>
        <v>0</v>
      </c>
      <c r="N93" s="84">
        <f>IFERROR(VLOOKUP($F93,'PL Format'!$F:$XFD,9,0)/N$3,0)</f>
        <v>0</v>
      </c>
      <c r="O93" s="84">
        <f>IFERROR(VLOOKUP($F93,'PL Format'!$F:$XFD,10,0)/O$3,0)</f>
        <v>0</v>
      </c>
      <c r="P93" s="84">
        <f>IFERROR(VLOOKUP($F93,'PL Format'!$F:$XFD,11,0)/P$3,0)</f>
        <v>0</v>
      </c>
      <c r="Q93" s="84">
        <f>IFERROR(VLOOKUP($F93,'PL Format'!$F:$XFD,12,0)/Q$3,0)</f>
        <v>0</v>
      </c>
      <c r="R93" s="84">
        <f>IFERROR(VLOOKUP($F93,'PL Format'!$F:$XFD,13,0)/R$3,0)</f>
        <v>0</v>
      </c>
      <c r="S93" s="84">
        <f>IFERROR(VLOOKUP($F93,'PL Format'!$F:$XFD,14,0)/S$3,0)</f>
        <v>0</v>
      </c>
      <c r="T93" s="84">
        <f>IFERROR(VLOOKUP($F93,'PL Format'!$F:$XFD,15,0)/T$3,0)</f>
        <v>0</v>
      </c>
      <c r="U93" s="84">
        <f t="shared" si="6"/>
        <v>0</v>
      </c>
      <c r="V93" s="20"/>
    </row>
    <row r="94" spans="2:22" ht="18" customHeight="1">
      <c r="B94" s="17"/>
      <c r="C94" s="17"/>
      <c r="D94" s="17"/>
      <c r="E94" s="17"/>
      <c r="F94" s="93">
        <v>750002</v>
      </c>
      <c r="G94" s="93" t="s">
        <v>211</v>
      </c>
      <c r="H94" s="57"/>
      <c r="I94" s="84">
        <f>IFERROR(VLOOKUP($F94,'PL Format'!$F:$XFD,4,0)/I$3,0)</f>
        <v>0</v>
      </c>
      <c r="J94" s="84">
        <f>IFERROR(VLOOKUP($F94,'PL Format'!$F:$XFD,5,0)/J$3,0)</f>
        <v>0</v>
      </c>
      <c r="K94" s="84">
        <f>IFERROR(VLOOKUP($F94,'PL Format'!$F:$XFD,6,0)/K$3,0)</f>
        <v>21.722884893082508</v>
      </c>
      <c r="L94" s="84">
        <f>IFERROR(VLOOKUP($F94,'PL Format'!$F:$XFD,7,0)/L$3,0)</f>
        <v>0</v>
      </c>
      <c r="M94" s="84">
        <f>IFERROR(VLOOKUP($F94,'PL Format'!$F:$XFD,8,0)/M$3,0)</f>
        <v>0</v>
      </c>
      <c r="N94" s="84">
        <f>IFERROR(VLOOKUP($F94,'PL Format'!$F:$XFD,9,0)/N$3,0)</f>
        <v>0</v>
      </c>
      <c r="O94" s="84">
        <f>IFERROR(VLOOKUP($F94,'PL Format'!$F:$XFD,10,0)/O$3,0)</f>
        <v>0</v>
      </c>
      <c r="P94" s="84">
        <f>IFERROR(VLOOKUP($F94,'PL Format'!$F:$XFD,11,0)/P$3,0)</f>
        <v>0</v>
      </c>
      <c r="Q94" s="84">
        <f>IFERROR(VLOOKUP($F94,'PL Format'!$F:$XFD,12,0)/Q$3,0)</f>
        <v>0</v>
      </c>
      <c r="R94" s="84">
        <f>IFERROR(VLOOKUP($F94,'PL Format'!$F:$XFD,13,0)/R$3,0)</f>
        <v>0</v>
      </c>
      <c r="S94" s="84">
        <f>IFERROR(VLOOKUP($F94,'PL Format'!$F:$XFD,14,0)/S$3,0)</f>
        <v>0</v>
      </c>
      <c r="T94" s="84">
        <f>IFERROR(VLOOKUP($F94,'PL Format'!$F:$XFD,15,0)/T$3,0)</f>
        <v>0</v>
      </c>
      <c r="U94" s="84">
        <f t="shared" si="6"/>
        <v>21.722884893082508</v>
      </c>
      <c r="V94" s="20"/>
    </row>
    <row r="95" spans="2:22" ht="18" customHeight="1">
      <c r="B95" s="17"/>
      <c r="C95" s="17"/>
      <c r="D95" s="17"/>
      <c r="E95" s="17"/>
      <c r="F95" s="93">
        <v>750003</v>
      </c>
      <c r="G95" s="93" t="s">
        <v>212</v>
      </c>
      <c r="H95" s="57"/>
      <c r="I95" s="84">
        <f>IFERROR(VLOOKUP($F95,'PL Format'!$F:$XFD,4,0)/I$3,0)</f>
        <v>26.408065863262141</v>
      </c>
      <c r="J95" s="84">
        <f>IFERROR(VLOOKUP($F95,'PL Format'!$F:$XFD,5,0)/J$3,0)</f>
        <v>26.317228642916717</v>
      </c>
      <c r="K95" s="84">
        <f>IFERROR(VLOOKUP($F95,'PL Format'!$F:$XFD,6,0)/K$3,0)</f>
        <v>34.310525587007703</v>
      </c>
      <c r="L95" s="84">
        <f>IFERROR(VLOOKUP($F95,'PL Format'!$F:$XFD,7,0)/L$3,0)</f>
        <v>0</v>
      </c>
      <c r="M95" s="84">
        <f>IFERROR(VLOOKUP($F95,'PL Format'!$F:$XFD,8,0)/M$3,0)</f>
        <v>0</v>
      </c>
      <c r="N95" s="84">
        <f>IFERROR(VLOOKUP($F95,'PL Format'!$F:$XFD,9,0)/N$3,0)</f>
        <v>0</v>
      </c>
      <c r="O95" s="84">
        <f>IFERROR(VLOOKUP($F95,'PL Format'!$F:$XFD,10,0)/O$3,0)</f>
        <v>0</v>
      </c>
      <c r="P95" s="84">
        <f>IFERROR(VLOOKUP($F95,'PL Format'!$F:$XFD,11,0)/P$3,0)</f>
        <v>0</v>
      </c>
      <c r="Q95" s="84">
        <f>IFERROR(VLOOKUP($F95,'PL Format'!$F:$XFD,12,0)/Q$3,0)</f>
        <v>0</v>
      </c>
      <c r="R95" s="84">
        <f>IFERROR(VLOOKUP($F95,'PL Format'!$F:$XFD,13,0)/R$3,0)</f>
        <v>0</v>
      </c>
      <c r="S95" s="84">
        <f>IFERROR(VLOOKUP($F95,'PL Format'!$F:$XFD,14,0)/S$3,0)</f>
        <v>0</v>
      </c>
      <c r="T95" s="84">
        <f>IFERROR(VLOOKUP($F95,'PL Format'!$F:$XFD,15,0)/T$3,0)</f>
        <v>0</v>
      </c>
      <c r="U95" s="84">
        <f t="shared" si="6"/>
        <v>87.035820093186558</v>
      </c>
      <c r="V95" s="20"/>
    </row>
    <row r="96" spans="2:22" ht="18" customHeight="1">
      <c r="B96" s="17"/>
      <c r="C96" s="17"/>
      <c r="D96" s="17"/>
      <c r="E96" s="17"/>
      <c r="F96" s="93">
        <v>750999</v>
      </c>
      <c r="G96" s="93" t="s">
        <v>213</v>
      </c>
      <c r="H96" s="57"/>
      <c r="I96" s="84">
        <f>IFERROR(VLOOKUP($F96,'PL Format'!$F:$XFD,4,0)/I$3,0)</f>
        <v>34.492701746012813</v>
      </c>
      <c r="J96" s="84">
        <f>IFERROR(VLOOKUP($F96,'PL Format'!$F:$XFD,5,0)/J$3,0)</f>
        <v>34.443385360816556</v>
      </c>
      <c r="K96" s="84">
        <f>IFERROR(VLOOKUP($F96,'PL Format'!$F:$XFD,6,0)/K$3,0)</f>
        <v>0</v>
      </c>
      <c r="L96" s="84">
        <f>IFERROR(VLOOKUP($F96,'PL Format'!$F:$XFD,7,0)/L$3,0)</f>
        <v>0</v>
      </c>
      <c r="M96" s="84">
        <f>IFERROR(VLOOKUP($F96,'PL Format'!$F:$XFD,8,0)/M$3,0)</f>
        <v>0</v>
      </c>
      <c r="N96" s="84">
        <f>IFERROR(VLOOKUP($F96,'PL Format'!$F:$XFD,9,0)/N$3,0)</f>
        <v>0</v>
      </c>
      <c r="O96" s="84">
        <f>IFERROR(VLOOKUP($F96,'PL Format'!$F:$XFD,10,0)/O$3,0)</f>
        <v>0</v>
      </c>
      <c r="P96" s="84">
        <f>IFERROR(VLOOKUP($F96,'PL Format'!$F:$XFD,11,0)/P$3,0)</f>
        <v>0</v>
      </c>
      <c r="Q96" s="84">
        <f>IFERROR(VLOOKUP($F96,'PL Format'!$F:$XFD,12,0)/Q$3,0)</f>
        <v>0</v>
      </c>
      <c r="R96" s="84">
        <f>IFERROR(VLOOKUP($F96,'PL Format'!$F:$XFD,13,0)/R$3,0)</f>
        <v>0</v>
      </c>
      <c r="S96" s="84">
        <f>IFERROR(VLOOKUP($F96,'PL Format'!$F:$XFD,14,0)/S$3,0)</f>
        <v>0</v>
      </c>
      <c r="T96" s="84">
        <f>IFERROR(VLOOKUP($F96,'PL Format'!$F:$XFD,15,0)/T$3,0)</f>
        <v>0</v>
      </c>
      <c r="U96" s="84">
        <f t="shared" si="6"/>
        <v>68.936087106829376</v>
      </c>
      <c r="V96" s="20"/>
    </row>
    <row r="97" spans="2:22" ht="18" customHeight="1">
      <c r="B97" s="17"/>
      <c r="C97" s="17"/>
      <c r="D97" s="17"/>
      <c r="E97" s="17"/>
      <c r="F97" s="93">
        <v>760001</v>
      </c>
      <c r="G97" s="93" t="s">
        <v>310</v>
      </c>
      <c r="H97" s="57"/>
      <c r="I97" s="84">
        <f>IFERROR(VLOOKUP($F97,'PL Format'!$F:$XFD,4,0)/I$3,0)</f>
        <v>-534.56397923875431</v>
      </c>
      <c r="J97" s="84">
        <f>IFERROR(VLOOKUP($F97,'PL Format'!$F:$XFD,5,0)/J$3,0)</f>
        <v>-4737.6526385082816</v>
      </c>
      <c r="K97" s="84">
        <f>IFERROR(VLOOKUP($F97,'PL Format'!$F:$XFD,6,0)/K$3,0)</f>
        <v>-3154.3060904397366</v>
      </c>
      <c r="L97" s="84">
        <f>IFERROR(VLOOKUP($F97,'PL Format'!$F:$XFD,7,0)/L$3,0)</f>
        <v>0</v>
      </c>
      <c r="M97" s="84">
        <f>IFERROR(VLOOKUP($F97,'PL Format'!$F:$XFD,8,0)/M$3,0)</f>
        <v>0</v>
      </c>
      <c r="N97" s="84">
        <f>IFERROR(VLOOKUP($F97,'PL Format'!$F:$XFD,9,0)/N$3,0)</f>
        <v>0</v>
      </c>
      <c r="O97" s="84">
        <f>IFERROR(VLOOKUP($F97,'PL Format'!$F:$XFD,10,0)/O$3,0)</f>
        <v>0</v>
      </c>
      <c r="P97" s="84">
        <f>IFERROR(VLOOKUP($F97,'PL Format'!$F:$XFD,11,0)/P$3,0)</f>
        <v>0</v>
      </c>
      <c r="Q97" s="84">
        <f>IFERROR(VLOOKUP($F97,'PL Format'!$F:$XFD,12,0)/Q$3,0)</f>
        <v>0</v>
      </c>
      <c r="R97" s="84">
        <f>IFERROR(VLOOKUP($F97,'PL Format'!$F:$XFD,13,0)/R$3,0)</f>
        <v>0</v>
      </c>
      <c r="S97" s="84">
        <f>IFERROR(VLOOKUP($F97,'PL Format'!$F:$XFD,14,0)/S$3,0)</f>
        <v>0</v>
      </c>
      <c r="T97" s="84">
        <f>IFERROR(VLOOKUP($F97,'PL Format'!$F:$XFD,15,0)/T$3,0)</f>
        <v>0</v>
      </c>
      <c r="U97" s="84">
        <f t="shared" si="6"/>
        <v>-8426.5227081867724</v>
      </c>
      <c r="V97" s="20"/>
    </row>
    <row r="98" spans="2:22" ht="18" customHeight="1">
      <c r="B98" s="17"/>
      <c r="C98" s="17"/>
      <c r="D98" s="17"/>
      <c r="E98" s="17"/>
      <c r="F98" s="93">
        <v>770500</v>
      </c>
      <c r="G98" s="93" t="s">
        <v>296</v>
      </c>
      <c r="H98" s="57"/>
      <c r="I98" s="84">
        <f>IFERROR(VLOOKUP($F98,'PL Format'!$F:$XFD,4,0)/I$3,0)</f>
        <v>0</v>
      </c>
      <c r="J98" s="84">
        <f>IFERROR(VLOOKUP($F98,'PL Format'!$F:$XFD,5,0)/J$3,0)</f>
        <v>0</v>
      </c>
      <c r="K98" s="84">
        <f>IFERROR(VLOOKUP($F98,'PL Format'!$F:$XFD,6,0)/K$3,0)</f>
        <v>0</v>
      </c>
      <c r="L98" s="84">
        <f>IFERROR(VLOOKUP($F98,'PL Format'!$F:$XFD,7,0)/L$3,0)</f>
        <v>0</v>
      </c>
      <c r="M98" s="84">
        <f>IFERROR(VLOOKUP($F98,'PL Format'!$F:$XFD,8,0)/M$3,0)</f>
        <v>0</v>
      </c>
      <c r="N98" s="84">
        <f>IFERROR(VLOOKUP($F98,'PL Format'!$F:$XFD,9,0)/N$3,0)</f>
        <v>0</v>
      </c>
      <c r="O98" s="84">
        <f>IFERROR(VLOOKUP($F98,'PL Format'!$F:$XFD,10,0)/O$3,0)</f>
        <v>0</v>
      </c>
      <c r="P98" s="84">
        <f>IFERROR(VLOOKUP($F98,'PL Format'!$F:$XFD,11,0)/P$3,0)</f>
        <v>0</v>
      </c>
      <c r="Q98" s="84">
        <f>IFERROR(VLOOKUP($F98,'PL Format'!$F:$XFD,12,0)/Q$3,0)</f>
        <v>0</v>
      </c>
      <c r="R98" s="84">
        <f>IFERROR(VLOOKUP($F98,'PL Format'!$F:$XFD,13,0)/R$3,0)</f>
        <v>0</v>
      </c>
      <c r="S98" s="84">
        <f>IFERROR(VLOOKUP($F98,'PL Format'!$F:$XFD,14,0)/S$3,0)</f>
        <v>0</v>
      </c>
      <c r="T98" s="84">
        <f>IFERROR(VLOOKUP($F98,'PL Format'!$F:$XFD,15,0)/T$3,0)</f>
        <v>0</v>
      </c>
      <c r="U98" s="84">
        <f t="shared" si="6"/>
        <v>0</v>
      </c>
      <c r="V98" s="20"/>
    </row>
    <row r="99" spans="2:22" ht="18" customHeight="1">
      <c r="B99" s="17"/>
      <c r="C99" s="17"/>
      <c r="D99" s="17"/>
      <c r="E99" s="17"/>
      <c r="F99" s="93">
        <v>780500</v>
      </c>
      <c r="G99" s="93" t="s">
        <v>297</v>
      </c>
      <c r="H99" s="57"/>
      <c r="I99" s="84">
        <f>IFERROR(VLOOKUP($F99,'PL Format'!$F:$XFD,4,0)/I$3,0)</f>
        <v>0</v>
      </c>
      <c r="J99" s="84">
        <f>IFERROR(VLOOKUP($F99,'PL Format'!$F:$XFD,5,0)/J$3,0)</f>
        <v>0</v>
      </c>
      <c r="K99" s="84">
        <f>IFERROR(VLOOKUP($F99,'PL Format'!$F:$XFD,6,0)/K$3,0)</f>
        <v>0</v>
      </c>
      <c r="L99" s="84">
        <f>IFERROR(VLOOKUP($F99,'PL Format'!$F:$XFD,7,0)/L$3,0)</f>
        <v>0</v>
      </c>
      <c r="M99" s="84">
        <f>IFERROR(VLOOKUP($F99,'PL Format'!$F:$XFD,8,0)/M$3,0)</f>
        <v>0</v>
      </c>
      <c r="N99" s="84">
        <f>IFERROR(VLOOKUP($F99,'PL Format'!$F:$XFD,9,0)/N$3,0)</f>
        <v>0</v>
      </c>
      <c r="O99" s="84">
        <f>IFERROR(VLOOKUP($F99,'PL Format'!$F:$XFD,10,0)/O$3,0)</f>
        <v>0</v>
      </c>
      <c r="P99" s="84">
        <f>IFERROR(VLOOKUP($F99,'PL Format'!$F:$XFD,11,0)/P$3,0)</f>
        <v>0</v>
      </c>
      <c r="Q99" s="84">
        <f>IFERROR(VLOOKUP($F99,'PL Format'!$F:$XFD,12,0)/Q$3,0)</f>
        <v>0</v>
      </c>
      <c r="R99" s="84">
        <f>IFERROR(VLOOKUP($F99,'PL Format'!$F:$XFD,13,0)/R$3,0)</f>
        <v>0</v>
      </c>
      <c r="S99" s="84">
        <f>IFERROR(VLOOKUP($F99,'PL Format'!$F:$XFD,14,0)/S$3,0)</f>
        <v>0</v>
      </c>
      <c r="T99" s="84">
        <f>IFERROR(VLOOKUP($F99,'PL Format'!$F:$XFD,15,0)/T$3,0)</f>
        <v>0</v>
      </c>
      <c r="U99" s="84">
        <f t="shared" si="6"/>
        <v>0</v>
      </c>
      <c r="V99" s="20"/>
    </row>
    <row r="100" spans="2:22" ht="18" customHeight="1">
      <c r="B100" s="17"/>
      <c r="C100" s="17"/>
      <c r="D100" s="17"/>
      <c r="E100" s="17"/>
      <c r="F100" s="93">
        <v>790500</v>
      </c>
      <c r="G100" s="93" t="s">
        <v>214</v>
      </c>
      <c r="H100" s="57"/>
      <c r="I100" s="84">
        <f>IFERROR(VLOOKUP($F100,'PL Format'!$F:$XFD,4,0)/I$3,0)</f>
        <v>0</v>
      </c>
      <c r="J100" s="84">
        <f>IFERROR(VLOOKUP($F100,'PL Format'!$F:$XFD,5,0)/J$3,0)</f>
        <v>0</v>
      </c>
      <c r="K100" s="84">
        <f>IFERROR(VLOOKUP($F100,'PL Format'!$F:$XFD,6,0)/K$3,0)</f>
        <v>0</v>
      </c>
      <c r="L100" s="84">
        <f>IFERROR(VLOOKUP($F100,'PL Format'!$F:$XFD,7,0)/L$3,0)</f>
        <v>0</v>
      </c>
      <c r="M100" s="84">
        <f>IFERROR(VLOOKUP($F100,'PL Format'!$F:$XFD,8,0)/M$3,0)</f>
        <v>0</v>
      </c>
      <c r="N100" s="84">
        <f>IFERROR(VLOOKUP($F100,'PL Format'!$F:$XFD,9,0)/N$3,0)</f>
        <v>0</v>
      </c>
      <c r="O100" s="84">
        <f>IFERROR(VLOOKUP($F100,'PL Format'!$F:$XFD,10,0)/O$3,0)</f>
        <v>0</v>
      </c>
      <c r="P100" s="84">
        <f>IFERROR(VLOOKUP($F100,'PL Format'!$F:$XFD,11,0)/P$3,0)</f>
        <v>0</v>
      </c>
      <c r="Q100" s="84">
        <f>IFERROR(VLOOKUP($F100,'PL Format'!$F:$XFD,12,0)/Q$3,0)</f>
        <v>0</v>
      </c>
      <c r="R100" s="84">
        <f>IFERROR(VLOOKUP($F100,'PL Format'!$F:$XFD,13,0)/R$3,0)</f>
        <v>0</v>
      </c>
      <c r="S100" s="84">
        <f>IFERROR(VLOOKUP($F100,'PL Format'!$F:$XFD,14,0)/S$3,0)</f>
        <v>0</v>
      </c>
      <c r="T100" s="84">
        <f>IFERROR(VLOOKUP($F100,'PL Format'!$F:$XFD,15,0)/T$3,0)</f>
        <v>0</v>
      </c>
      <c r="U100" s="84">
        <f t="shared" si="6"/>
        <v>0</v>
      </c>
      <c r="V100" s="20"/>
    </row>
    <row r="101" spans="2:22" s="72" customFormat="1" ht="18" customHeight="1">
      <c r="B101" s="73"/>
      <c r="C101" s="73"/>
      <c r="D101" s="73"/>
      <c r="E101" s="73"/>
      <c r="F101" s="74"/>
      <c r="G101" s="73" t="s">
        <v>145</v>
      </c>
      <c r="I101" s="84">
        <v>0</v>
      </c>
      <c r="J101" s="84">
        <v>0</v>
      </c>
      <c r="K101" s="84">
        <f>IFERROR(VLOOKUP($F101,'PL Format'!$F:$XFD,6,0)/K$3,0)</f>
        <v>0</v>
      </c>
      <c r="L101" s="84">
        <v>0</v>
      </c>
      <c r="M101" s="84">
        <v>0</v>
      </c>
      <c r="N101" s="84">
        <v>0</v>
      </c>
      <c r="O101" s="84">
        <v>0</v>
      </c>
      <c r="P101" s="84">
        <v>0</v>
      </c>
      <c r="Q101" s="84"/>
      <c r="R101" s="84">
        <v>0</v>
      </c>
      <c r="S101" s="84">
        <f>IFERROR(VLOOKUP($F101,'PL Format'!$F:$XFD,14,0)/S$3,0)</f>
        <v>0</v>
      </c>
      <c r="T101" s="84">
        <f>IFERROR(VLOOKUP($F101,'PL Format'!$F:$XFD,15,0)/T$3,0)</f>
        <v>0</v>
      </c>
      <c r="U101" s="84">
        <f t="shared" si="6"/>
        <v>0</v>
      </c>
      <c r="V101" s="75"/>
    </row>
    <row r="102" spans="2:22" s="72" customFormat="1" ht="18" customHeight="1" thickBot="1">
      <c r="B102" s="73"/>
      <c r="C102" s="73"/>
      <c r="D102" s="73"/>
      <c r="E102" s="76"/>
      <c r="F102" s="76"/>
      <c r="G102" s="73" t="s">
        <v>146</v>
      </c>
      <c r="I102" s="77">
        <f t="shared" ref="I102:T102" si="7">SUM(I37,I40:I101)</f>
        <v>2864.7839903750546</v>
      </c>
      <c r="J102" s="77">
        <f t="shared" si="7"/>
        <v>1450.1810125501406</v>
      </c>
      <c r="K102" s="77">
        <f t="shared" si="7"/>
        <v>-1723.1673449646908</v>
      </c>
      <c r="L102" s="77">
        <f t="shared" si="7"/>
        <v>0</v>
      </c>
      <c r="M102" s="77">
        <f t="shared" si="7"/>
        <v>0</v>
      </c>
      <c r="N102" s="77">
        <f t="shared" si="7"/>
        <v>0</v>
      </c>
      <c r="O102" s="77">
        <f t="shared" si="7"/>
        <v>0</v>
      </c>
      <c r="P102" s="77">
        <f t="shared" si="7"/>
        <v>0</v>
      </c>
      <c r="Q102" s="77">
        <f t="shared" si="7"/>
        <v>0</v>
      </c>
      <c r="R102" s="77">
        <f t="shared" si="7"/>
        <v>0</v>
      </c>
      <c r="S102" s="77">
        <f t="shared" si="7"/>
        <v>0</v>
      </c>
      <c r="T102" s="77">
        <f t="shared" si="7"/>
        <v>0</v>
      </c>
      <c r="U102" s="77">
        <f t="shared" si="6"/>
        <v>2591.7976579605047</v>
      </c>
      <c r="V102" s="75"/>
    </row>
    <row r="103" spans="2:22" ht="18" customHeight="1" thickBot="1">
      <c r="B103" s="17"/>
      <c r="C103" s="17"/>
      <c r="D103" s="17"/>
      <c r="E103" s="17"/>
      <c r="F103" s="1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>
        <f t="shared" si="6"/>
        <v>0</v>
      </c>
      <c r="V103" s="20"/>
    </row>
    <row r="104" spans="2:22" ht="18" customHeight="1" thickBot="1">
      <c r="B104" s="17"/>
      <c r="C104" s="17"/>
      <c r="D104" s="17" t="s">
        <v>20</v>
      </c>
      <c r="E104" s="17"/>
      <c r="F104" s="17"/>
      <c r="I104" s="53">
        <f t="shared" ref="I104:T104" si="8">I25-I102</f>
        <v>-2159.2270663803047</v>
      </c>
      <c r="J104" s="53">
        <f t="shared" si="8"/>
        <v>321.57683267802599</v>
      </c>
      <c r="K104" s="53">
        <f t="shared" si="8"/>
        <v>3096.3218651712068</v>
      </c>
      <c r="L104" s="53">
        <f t="shared" si="8"/>
        <v>0</v>
      </c>
      <c r="M104" s="53">
        <f t="shared" si="8"/>
        <v>0</v>
      </c>
      <c r="N104" s="53">
        <f t="shared" si="8"/>
        <v>0</v>
      </c>
      <c r="O104" s="53">
        <f t="shared" si="8"/>
        <v>0</v>
      </c>
      <c r="P104" s="53">
        <f t="shared" si="8"/>
        <v>0</v>
      </c>
      <c r="Q104" s="53">
        <f t="shared" si="8"/>
        <v>0</v>
      </c>
      <c r="R104" s="53">
        <f t="shared" si="8"/>
        <v>0</v>
      </c>
      <c r="S104" s="53">
        <f t="shared" si="8"/>
        <v>0</v>
      </c>
      <c r="T104" s="53">
        <f t="shared" si="8"/>
        <v>0</v>
      </c>
      <c r="U104" s="53">
        <f t="shared" si="6"/>
        <v>1258.6716314689281</v>
      </c>
      <c r="V104" s="20"/>
    </row>
    <row r="105" spans="2:22" ht="18" customHeight="1">
      <c r="B105" s="17"/>
      <c r="C105" s="17"/>
      <c r="D105" s="17"/>
      <c r="E105" s="17"/>
      <c r="F105" s="1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>
        <f t="shared" si="6"/>
        <v>0</v>
      </c>
      <c r="V105" s="20"/>
    </row>
    <row r="106" spans="2:22" ht="18" customHeight="1">
      <c r="B106" s="17"/>
      <c r="C106" s="17"/>
      <c r="D106" s="17" t="s">
        <v>21</v>
      </c>
      <c r="E106" s="17"/>
      <c r="F106" s="1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>
        <f t="shared" si="6"/>
        <v>0</v>
      </c>
      <c r="V106" s="20"/>
    </row>
    <row r="107" spans="2:22" ht="18" customHeight="1">
      <c r="B107" s="17"/>
      <c r="C107" s="17"/>
      <c r="D107" s="17"/>
      <c r="E107" s="17"/>
      <c r="F107" s="93">
        <v>530001</v>
      </c>
      <c r="G107" s="93" t="s">
        <v>298</v>
      </c>
      <c r="I107" s="84">
        <f>IFERROR(VLOOKUP($F107,'PL Format'!$F:$XFD,4,0)/I$3,0)</f>
        <v>0</v>
      </c>
      <c r="J107" s="84">
        <f>IFERROR(VLOOKUP($F107,'PL Format'!$F:$XFD,5,0)/J$3,0)</f>
        <v>0</v>
      </c>
      <c r="K107" s="84">
        <f>IFERROR(VLOOKUP($F107,'PL Format'!$F:$XFD,6,0)/K$3,0)</f>
        <v>0</v>
      </c>
      <c r="L107" s="84">
        <f>IFERROR(VLOOKUP($F107,'PL Format'!$F:$XFD,7,0)/L$3,0)</f>
        <v>0</v>
      </c>
      <c r="M107" s="84">
        <f>IFERROR(VLOOKUP($F107,'PL Format'!$F:$XFD,8,0)/M$3,0)</f>
        <v>0</v>
      </c>
      <c r="N107" s="84">
        <f>IFERROR(VLOOKUP($F107,'PL Format'!$F:$XFD,9,0)/N$3,0)</f>
        <v>0</v>
      </c>
      <c r="O107" s="84">
        <f>IFERROR(VLOOKUP($F107,'PL Format'!$F:$XFD,10,0)/O$3,0)</f>
        <v>0</v>
      </c>
      <c r="P107" s="84">
        <f>IFERROR(VLOOKUP($F107,'PL Format'!$F:$XFD,11,0)/P$3,0)</f>
        <v>0</v>
      </c>
      <c r="Q107" s="84">
        <f>IFERROR(VLOOKUP($F107,'PL Format'!$F:$XFD,12,0)/Q$3,0)</f>
        <v>0</v>
      </c>
      <c r="R107" s="84">
        <f>IFERROR(VLOOKUP($F107,'PL Format'!$F:$XFD,13,0)/R$3,0)</f>
        <v>0</v>
      </c>
      <c r="S107" s="84">
        <f>IFERROR(VLOOKUP($F107,'PL Format'!$F:$XFD,14,0)/S$3,0)</f>
        <v>0</v>
      </c>
      <c r="T107" s="84">
        <f>IFERROR(VLOOKUP($F107,'PL Format'!$F:$XFD,15,0)/T$3,0)</f>
        <v>0</v>
      </c>
      <c r="U107" s="84">
        <f t="shared" si="6"/>
        <v>0</v>
      </c>
      <c r="V107" s="20"/>
    </row>
    <row r="108" spans="2:22" ht="18" customHeight="1">
      <c r="B108" s="17"/>
      <c r="C108" s="17"/>
      <c r="D108" s="17"/>
      <c r="E108" s="17"/>
      <c r="F108" s="93">
        <v>540001</v>
      </c>
      <c r="G108" s="93" t="s">
        <v>307</v>
      </c>
      <c r="I108" s="84">
        <f>IFERROR(VLOOKUP($F108,'PL Format'!$F:$XFD,4,0)/I$3,0)</f>
        <v>0</v>
      </c>
      <c r="J108" s="84">
        <f>IFERROR(VLOOKUP($F108,'PL Format'!$F:$XFD,5,0)/J$3,0)</f>
        <v>0</v>
      </c>
      <c r="K108" s="84">
        <f>IFERROR(VLOOKUP($F108,'PL Format'!$F:$XFD,6,0)/K$3,0)</f>
        <v>0</v>
      </c>
      <c r="L108" s="84">
        <f>IFERROR(VLOOKUP($F108,'PL Format'!$F:$XFD,7,0)/L$3,0)</f>
        <v>0</v>
      </c>
      <c r="M108" s="84">
        <f>IFERROR(VLOOKUP($F108,'PL Format'!$F:$XFD,8,0)/M$3,0)</f>
        <v>0</v>
      </c>
      <c r="N108" s="84">
        <f>IFERROR(VLOOKUP($F108,'PL Format'!$F:$XFD,9,0)/N$3,0)</f>
        <v>0</v>
      </c>
      <c r="O108" s="84">
        <f>IFERROR(VLOOKUP($F108,'PL Format'!$F:$XFD,10,0)/O$3,0)</f>
        <v>0</v>
      </c>
      <c r="P108" s="84">
        <f>IFERROR(VLOOKUP($F108,'PL Format'!$F:$XFD,11,0)/P$3,0)</f>
        <v>0</v>
      </c>
      <c r="Q108" s="84">
        <f>IFERROR(VLOOKUP($F108,'PL Format'!$F:$XFD,12,0)/Q$3,0)</f>
        <v>0</v>
      </c>
      <c r="R108" s="84">
        <f>IFERROR(VLOOKUP($F108,'PL Format'!$F:$XFD,13,0)/R$3,0)</f>
        <v>0</v>
      </c>
      <c r="S108" s="84">
        <f>IFERROR(VLOOKUP($F108,'PL Format'!$F:$XFD,14,0)/S$3,0)</f>
        <v>0</v>
      </c>
      <c r="T108" s="84">
        <f>IFERROR(VLOOKUP($F108,'PL Format'!$F:$XFD,15,0)/T$3,0)</f>
        <v>0</v>
      </c>
      <c r="U108" s="84">
        <f t="shared" si="6"/>
        <v>0</v>
      </c>
      <c r="V108" s="20"/>
    </row>
    <row r="109" spans="2:22" ht="18" customHeight="1">
      <c r="B109" s="17"/>
      <c r="C109" s="17"/>
      <c r="D109" s="17"/>
      <c r="E109" s="17"/>
      <c r="F109" s="93">
        <v>540002</v>
      </c>
      <c r="G109" s="93" t="s">
        <v>148</v>
      </c>
      <c r="I109" s="84">
        <f>IFERROR(VLOOKUP($F109,'PL Format'!$F:$XFD,4,0)/I$3,0)</f>
        <v>-174.76055541826113</v>
      </c>
      <c r="J109" s="84">
        <f>IFERROR(VLOOKUP($F109,'PL Format'!$F:$XFD,5,0)/J$3,0)</f>
        <v>-426.62461421198208</v>
      </c>
      <c r="K109" s="84">
        <f>IFERROR(VLOOKUP($F109,'PL Format'!$F:$XFD,6,0)/K$3,0)</f>
        <v>-247.95978254465021</v>
      </c>
      <c r="L109" s="84">
        <f>IFERROR(VLOOKUP($F109,'PL Format'!$F:$XFD,7,0)/L$3,0)</f>
        <v>0</v>
      </c>
      <c r="M109" s="84">
        <f>IFERROR(VLOOKUP($F109,'PL Format'!$F:$XFD,8,0)/M$3,0)</f>
        <v>0</v>
      </c>
      <c r="N109" s="84">
        <f>IFERROR(VLOOKUP($F109,'PL Format'!$F:$XFD,9,0)/N$3,0)</f>
        <v>0</v>
      </c>
      <c r="O109" s="84">
        <f>IFERROR(VLOOKUP($F109,'PL Format'!$F:$XFD,10,0)/O$3,0)</f>
        <v>0</v>
      </c>
      <c r="P109" s="84">
        <f>IFERROR(VLOOKUP($F109,'PL Format'!$F:$XFD,11,0)/P$3,0)</f>
        <v>0</v>
      </c>
      <c r="Q109" s="84">
        <f>IFERROR(VLOOKUP($F109,'PL Format'!$F:$XFD,12,0)/Q$3,0)</f>
        <v>0</v>
      </c>
      <c r="R109" s="84">
        <f>IFERROR(VLOOKUP($F109,'PL Format'!$F:$XFD,13,0)/R$3,0)</f>
        <v>0</v>
      </c>
      <c r="S109" s="84">
        <f>IFERROR(VLOOKUP($F109,'PL Format'!$F:$XFD,14,0)/S$3,0)</f>
        <v>0</v>
      </c>
      <c r="T109" s="84">
        <f>IFERROR(VLOOKUP($F109,'PL Format'!$F:$XFD,15,0)/T$3,0)</f>
        <v>0</v>
      </c>
      <c r="U109" s="84">
        <f t="shared" si="6"/>
        <v>-849.34495217489348</v>
      </c>
      <c r="V109" s="20"/>
    </row>
    <row r="110" spans="2:22" ht="18" customHeight="1">
      <c r="B110" s="17"/>
      <c r="C110" s="17"/>
      <c r="D110" s="17"/>
      <c r="E110" s="17"/>
      <c r="F110" s="93">
        <v>540999</v>
      </c>
      <c r="G110" s="93" t="s">
        <v>149</v>
      </c>
      <c r="I110" s="84">
        <f>IFERROR(VLOOKUP($F110,'PL Format'!$F:$XFD,4,0)/I$3,0)</f>
        <v>0</v>
      </c>
      <c r="J110" s="84">
        <f>IFERROR(VLOOKUP($F110,'PL Format'!$F:$XFD,5,0)/J$3,0)</f>
        <v>-30.969140950792326</v>
      </c>
      <c r="K110" s="84">
        <f>IFERROR(VLOOKUP($F110,'PL Format'!$F:$XFD,6,0)/K$3,0)</f>
        <v>0</v>
      </c>
      <c r="L110" s="84">
        <f>IFERROR(VLOOKUP($F110,'PL Format'!$F:$XFD,7,0)/L$3,0)</f>
        <v>0</v>
      </c>
      <c r="M110" s="84">
        <f>IFERROR(VLOOKUP($F110,'PL Format'!$F:$XFD,8,0)/M$3,0)</f>
        <v>0</v>
      </c>
      <c r="N110" s="84">
        <f>IFERROR(VLOOKUP($F110,'PL Format'!$F:$XFD,9,0)/N$3,0)</f>
        <v>0</v>
      </c>
      <c r="O110" s="84">
        <f>IFERROR(VLOOKUP($F110,'PL Format'!$F:$XFD,10,0)/O$3,0)</f>
        <v>0</v>
      </c>
      <c r="P110" s="84">
        <f>IFERROR(VLOOKUP($F110,'PL Format'!$F:$XFD,11,0)/P$3,0)</f>
        <v>0</v>
      </c>
      <c r="Q110" s="84">
        <f>IFERROR(VLOOKUP($F110,'PL Format'!$F:$XFD,12,0)/Q$3,0)</f>
        <v>0</v>
      </c>
      <c r="R110" s="84">
        <f>IFERROR(VLOOKUP($F110,'PL Format'!$F:$XFD,13,0)/R$3,0)</f>
        <v>0</v>
      </c>
      <c r="S110" s="84">
        <f>IFERROR(VLOOKUP($F110,'PL Format'!$F:$XFD,14,0)/S$3,0)</f>
        <v>0</v>
      </c>
      <c r="T110" s="84">
        <f>IFERROR(VLOOKUP($F110,'PL Format'!$F:$XFD,15,0)/T$3,0)</f>
        <v>0</v>
      </c>
      <c r="U110" s="84">
        <f>SUM(I110:T110)</f>
        <v>-30.969140950792326</v>
      </c>
      <c r="V110" s="20"/>
    </row>
    <row r="111" spans="2:22" ht="18" customHeight="1">
      <c r="B111" s="17"/>
      <c r="C111" s="17"/>
      <c r="D111" s="17"/>
      <c r="E111" s="17"/>
      <c r="F111" s="93">
        <v>550500</v>
      </c>
      <c r="G111" s="93" t="s">
        <v>241</v>
      </c>
      <c r="I111" s="84">
        <f>IFERROR(VLOOKUP($F111,'PL Format'!$F:$XFD,4,0)/I$3,0)</f>
        <v>0</v>
      </c>
      <c r="J111" s="84">
        <f>IFERROR(VLOOKUP($F111,'PL Format'!$F:$XFD,5,0)/J$3,0)</f>
        <v>0</v>
      </c>
      <c r="K111" s="84">
        <f>IFERROR(VLOOKUP($F111,'PL Format'!$F:$XFD,6,0)/K$3,0)</f>
        <v>0</v>
      </c>
      <c r="L111" s="84">
        <f>IFERROR(VLOOKUP($F111,'PL Format'!$F:$XFD,7,0)/L$3,0)</f>
        <v>0</v>
      </c>
      <c r="M111" s="84">
        <f>IFERROR(VLOOKUP($F111,'PL Format'!$F:$XFD,8,0)/M$3,0)</f>
        <v>0</v>
      </c>
      <c r="N111" s="84">
        <f>IFERROR(VLOOKUP($F111,'PL Format'!$F:$XFD,9,0)/N$3,0)</f>
        <v>0</v>
      </c>
      <c r="O111" s="84">
        <f>IFERROR(VLOOKUP($F111,'PL Format'!$F:$XFD,10,0)/O$3,0)</f>
        <v>0</v>
      </c>
      <c r="P111" s="84">
        <f>IFERROR(VLOOKUP($F111,'PL Format'!$F:$XFD,11,0)/P$3,0)</f>
        <v>0</v>
      </c>
      <c r="Q111" s="84">
        <f>IFERROR(VLOOKUP($F111,'PL Format'!$F:$XFD,12,0)/Q$3,0)</f>
        <v>0</v>
      </c>
      <c r="R111" s="84">
        <f>IFERROR(VLOOKUP($F111,'PL Format'!$F:$XFD,13,0)/R$3,0)</f>
        <v>0</v>
      </c>
      <c r="S111" s="84">
        <f>IFERROR(VLOOKUP($F111,'PL Format'!$F:$XFD,14,0)/S$3,0)</f>
        <v>0</v>
      </c>
      <c r="T111" s="84">
        <f>IFERROR(VLOOKUP($F111,'PL Format'!$F:$XFD,15,0)/T$3,0)</f>
        <v>0</v>
      </c>
      <c r="U111" s="84">
        <f t="shared" si="6"/>
        <v>0</v>
      </c>
      <c r="V111" s="20"/>
    </row>
    <row r="112" spans="2:22" ht="18" customHeight="1">
      <c r="B112" s="17"/>
      <c r="C112" s="17"/>
      <c r="D112" s="17"/>
      <c r="E112" s="17"/>
      <c r="F112" s="93">
        <v>600003</v>
      </c>
      <c r="G112" s="93" t="s">
        <v>299</v>
      </c>
      <c r="I112" s="84">
        <f>IFERROR(VLOOKUP($F112,'PL Format'!$F:$XFD,4,0)/I$3,0)</f>
        <v>0</v>
      </c>
      <c r="J112" s="84">
        <f>IFERROR(VLOOKUP($F112,'PL Format'!$F:$XFD,5,0)/J$3,0)</f>
        <v>0</v>
      </c>
      <c r="K112" s="84">
        <f>IFERROR(VLOOKUP($F112,'PL Format'!$F:$XFD,6,0)/K$3,0)</f>
        <v>0</v>
      </c>
      <c r="L112" s="84">
        <f>IFERROR(VLOOKUP($F112,'PL Format'!$F:$XFD,7,0)/L$3,0)</f>
        <v>0</v>
      </c>
      <c r="M112" s="84">
        <f>IFERROR(VLOOKUP($F112,'PL Format'!$F:$XFD,8,0)/M$3,0)</f>
        <v>0</v>
      </c>
      <c r="N112" s="84">
        <f>IFERROR(VLOOKUP($F112,'PL Format'!$F:$XFD,9,0)/N$3,0)</f>
        <v>0</v>
      </c>
      <c r="O112" s="84">
        <f>IFERROR(VLOOKUP($F112,'PL Format'!$F:$XFD,10,0)/O$3,0)</f>
        <v>0</v>
      </c>
      <c r="P112" s="84">
        <f>IFERROR(VLOOKUP($F112,'PL Format'!$F:$XFD,11,0)/P$3,0)</f>
        <v>0</v>
      </c>
      <c r="Q112" s="84">
        <f>IFERROR(VLOOKUP($F112,'PL Format'!$F:$XFD,12,0)/Q$3,0)</f>
        <v>0</v>
      </c>
      <c r="R112" s="84">
        <f>IFERROR(VLOOKUP($F112,'PL Format'!$F:$XFD,13,0)/R$3,0)</f>
        <v>0</v>
      </c>
      <c r="S112" s="84">
        <f>IFERROR(VLOOKUP($F112,'PL Format'!$F:$XFD,14,0)/S$3,0)</f>
        <v>0</v>
      </c>
      <c r="T112" s="84">
        <f>IFERROR(VLOOKUP($F112,'PL Format'!$F:$XFD,15,0)/T$3,0)</f>
        <v>0</v>
      </c>
      <c r="U112" s="84">
        <f t="shared" si="6"/>
        <v>0</v>
      </c>
      <c r="V112" s="20"/>
    </row>
    <row r="113" spans="2:23" ht="18" customHeight="1">
      <c r="B113" s="17"/>
      <c r="C113" s="17"/>
      <c r="D113" s="17"/>
      <c r="E113" s="17"/>
      <c r="F113" s="93">
        <v>600004</v>
      </c>
      <c r="G113" s="93" t="s">
        <v>300</v>
      </c>
      <c r="I113" s="84">
        <f>IFERROR(VLOOKUP($F113,'PL Format'!$F:$XFD,4,0)/I$3,0)</f>
        <v>0</v>
      </c>
      <c r="J113" s="84">
        <f>IFERROR(VLOOKUP($F113,'PL Format'!$F:$XFD,5,0)/J$3,0)</f>
        <v>0</v>
      </c>
      <c r="K113" s="84">
        <f>IFERROR(VLOOKUP($F113,'PL Format'!$F:$XFD,6,0)/K$3,0)</f>
        <v>0</v>
      </c>
      <c r="L113" s="84">
        <f>IFERROR(VLOOKUP($F113,'PL Format'!$F:$XFD,7,0)/L$3,0)</f>
        <v>0</v>
      </c>
      <c r="M113" s="84">
        <f>IFERROR(VLOOKUP($F113,'PL Format'!$F:$XFD,8,0)/M$3,0)</f>
        <v>0</v>
      </c>
      <c r="N113" s="84">
        <f>IFERROR(VLOOKUP($F113,'PL Format'!$F:$XFD,9,0)/N$3,0)</f>
        <v>0</v>
      </c>
      <c r="O113" s="84">
        <f>IFERROR(VLOOKUP($F113,'PL Format'!$F:$XFD,10,0)/O$3,0)</f>
        <v>0</v>
      </c>
      <c r="P113" s="84">
        <f>IFERROR(VLOOKUP($F113,'PL Format'!$F:$XFD,11,0)/P$3,0)</f>
        <v>0</v>
      </c>
      <c r="Q113" s="84">
        <f>IFERROR(VLOOKUP($F113,'PL Format'!$F:$XFD,12,0)/Q$3,0)</f>
        <v>0</v>
      </c>
      <c r="R113" s="84">
        <f>IFERROR(VLOOKUP($F113,'PL Format'!$F:$XFD,13,0)/R$3,0)</f>
        <v>0</v>
      </c>
      <c r="S113" s="84">
        <f>IFERROR(VLOOKUP($F113,'PL Format'!$F:$XFD,14,0)/S$3,0)</f>
        <v>0</v>
      </c>
      <c r="T113" s="84">
        <f>IFERROR(VLOOKUP($F113,'PL Format'!$F:$XFD,15,0)/T$3,0)</f>
        <v>0</v>
      </c>
      <c r="U113" s="84">
        <f t="shared" si="6"/>
        <v>0</v>
      </c>
      <c r="V113" s="20"/>
    </row>
    <row r="114" spans="2:23" ht="18" customHeight="1">
      <c r="B114" s="17"/>
      <c r="C114" s="17"/>
      <c r="D114" s="17"/>
      <c r="E114" s="17"/>
      <c r="F114" s="93">
        <v>600005</v>
      </c>
      <c r="G114" s="93" t="s">
        <v>301</v>
      </c>
      <c r="I114" s="84">
        <f>IFERROR(VLOOKUP($F114,'PL Format'!$F:$XFD,4,0)/I$3,0)</f>
        <v>0</v>
      </c>
      <c r="J114" s="84">
        <f>IFERROR(VLOOKUP($F114,'PL Format'!$F:$XFD,5,0)/J$3,0)</f>
        <v>0</v>
      </c>
      <c r="K114" s="84">
        <f>IFERROR(VLOOKUP($F114,'PL Format'!$F:$XFD,6,0)/K$3,0)</f>
        <v>0</v>
      </c>
      <c r="L114" s="84">
        <f>IFERROR(VLOOKUP($F114,'PL Format'!$F:$XFD,7,0)/L$3,0)</f>
        <v>0</v>
      </c>
      <c r="M114" s="84">
        <f>IFERROR(VLOOKUP($F114,'PL Format'!$F:$XFD,8,0)/M$3,0)</f>
        <v>0</v>
      </c>
      <c r="N114" s="84">
        <f>IFERROR(VLOOKUP($F114,'PL Format'!$F:$XFD,9,0)/N$3,0)</f>
        <v>0</v>
      </c>
      <c r="O114" s="84">
        <f>IFERROR(VLOOKUP($F114,'PL Format'!$F:$XFD,10,0)/O$3,0)</f>
        <v>0</v>
      </c>
      <c r="P114" s="84">
        <f>IFERROR(VLOOKUP($F114,'PL Format'!$F:$XFD,11,0)/P$3,0)</f>
        <v>0</v>
      </c>
      <c r="Q114" s="84">
        <f>IFERROR(VLOOKUP($F114,'PL Format'!$F:$XFD,12,0)/Q$3,0)</f>
        <v>0</v>
      </c>
      <c r="R114" s="84">
        <f>IFERROR(VLOOKUP($F114,'PL Format'!$F:$XFD,13,0)/R$3,0)</f>
        <v>0</v>
      </c>
      <c r="S114" s="84">
        <f>IFERROR(VLOOKUP($F114,'PL Format'!$F:$XFD,14,0)/S$3,0)</f>
        <v>0</v>
      </c>
      <c r="T114" s="84">
        <f>IFERROR(VLOOKUP($F114,'PL Format'!$F:$XFD,15,0)/T$3,0)</f>
        <v>0</v>
      </c>
      <c r="U114" s="84">
        <f t="shared" si="6"/>
        <v>0</v>
      </c>
      <c r="V114" s="20"/>
    </row>
    <row r="115" spans="2:23" ht="18" customHeight="1">
      <c r="B115" s="17"/>
      <c r="C115" s="17"/>
      <c r="D115" s="17"/>
      <c r="E115" s="17"/>
      <c r="F115" s="93">
        <v>600006</v>
      </c>
      <c r="G115" s="93" t="s">
        <v>150</v>
      </c>
      <c r="I115" s="84">
        <f>IFERROR(VLOOKUP($F115,'PL Format'!$F:$XFD,4,0)/I$3,0)</f>
        <v>0</v>
      </c>
      <c r="J115" s="84">
        <f>IFERROR(VLOOKUP($F115,'PL Format'!$F:$XFD,5,0)/J$3,0)</f>
        <v>0</v>
      </c>
      <c r="K115" s="84">
        <f>IFERROR(VLOOKUP($F115,'PL Format'!$F:$XFD,6,0)/K$3,0)</f>
        <v>0</v>
      </c>
      <c r="L115" s="84">
        <f>IFERROR(VLOOKUP($F115,'PL Format'!$F:$XFD,7,0)/L$3,0)</f>
        <v>0</v>
      </c>
      <c r="M115" s="84">
        <f>IFERROR(VLOOKUP($F115,'PL Format'!$F:$XFD,8,0)/M$3,0)</f>
        <v>0</v>
      </c>
      <c r="N115" s="84">
        <f>IFERROR(VLOOKUP($F115,'PL Format'!$F:$XFD,9,0)/N$3,0)</f>
        <v>0</v>
      </c>
      <c r="O115" s="84">
        <f>IFERROR(VLOOKUP($F115,'PL Format'!$F:$XFD,10,0)/O$3,0)</f>
        <v>0</v>
      </c>
      <c r="P115" s="84">
        <f>IFERROR(VLOOKUP($F115,'PL Format'!$F:$XFD,11,0)/P$3,0)</f>
        <v>0</v>
      </c>
      <c r="Q115" s="84">
        <f>IFERROR(VLOOKUP($F115,'PL Format'!$F:$XFD,12,0)/Q$3,0)</f>
        <v>0</v>
      </c>
      <c r="R115" s="84">
        <f>IFERROR(VLOOKUP($F115,'PL Format'!$F:$XFD,13,0)/R$3,0)</f>
        <v>0</v>
      </c>
      <c r="S115" s="84">
        <f>IFERROR(VLOOKUP($F115,'PL Format'!$F:$XFD,14,0)/S$3,0)</f>
        <v>0</v>
      </c>
      <c r="T115" s="84">
        <f>IFERROR(VLOOKUP($F115,'PL Format'!$F:$XFD,15,0)/T$3,0)</f>
        <v>0</v>
      </c>
      <c r="U115" s="84">
        <f>SUM(I115:T115)</f>
        <v>0</v>
      </c>
      <c r="V115" s="20"/>
    </row>
    <row r="116" spans="2:23" ht="18" customHeight="1" thickBot="1">
      <c r="B116" s="17"/>
      <c r="C116" s="17"/>
      <c r="D116" s="17"/>
      <c r="E116" s="17"/>
      <c r="F116" s="93">
        <v>600999</v>
      </c>
      <c r="G116" s="93" t="s">
        <v>302</v>
      </c>
      <c r="I116" s="84">
        <f>IFERROR(VLOOKUP($F116,'PL Format'!$F:$XFD,4,0)/I$3,0)</f>
        <v>0</v>
      </c>
      <c r="J116" s="84">
        <f>IFERROR(VLOOKUP($F116,'PL Format'!$F:$XFD,5,0)/J$3,0)</f>
        <v>0</v>
      </c>
      <c r="K116" s="84">
        <f>IFERROR(VLOOKUP($F116,'PL Format'!$F:$XFD,6,0)/K$3,0)</f>
        <v>0</v>
      </c>
      <c r="L116" s="84">
        <f>IFERROR(VLOOKUP($F116,'PL Format'!$F:$XFD,7,0)/L$3,0)</f>
        <v>0</v>
      </c>
      <c r="M116" s="84">
        <f>IFERROR(VLOOKUP($F116,'PL Format'!$F:$XFD,8,0)/M$3,0)</f>
        <v>0</v>
      </c>
      <c r="N116" s="84">
        <f>IFERROR(VLOOKUP($F116,'PL Format'!$F:$XFD,9,0)/N$3,0)</f>
        <v>0</v>
      </c>
      <c r="O116" s="84">
        <f>IFERROR(VLOOKUP($F116,'PL Format'!$F:$XFD,10,0)/O$3,0)</f>
        <v>0</v>
      </c>
      <c r="P116" s="84">
        <f>IFERROR(VLOOKUP($F116,'PL Format'!$F:$XFD,11,0)/P$3,0)</f>
        <v>0</v>
      </c>
      <c r="Q116" s="84">
        <f>IFERROR(VLOOKUP($F116,'PL Format'!$F:$XFD,12,0)/Q$3,0)</f>
        <v>0</v>
      </c>
      <c r="R116" s="84">
        <f>IFERROR(VLOOKUP($F116,'PL Format'!$F:$XFD,13,0)/R$3,0)</f>
        <v>0</v>
      </c>
      <c r="S116" s="84">
        <f>IFERROR(VLOOKUP($F116,'PL Format'!$F:$XFD,14,0)/S$3,0)</f>
        <v>0</v>
      </c>
      <c r="T116" s="84">
        <f>IFERROR(VLOOKUP($F116,'PL Format'!$F:$XFD,15,0)/T$3,0)</f>
        <v>0</v>
      </c>
      <c r="U116" s="84">
        <f t="shared" si="6"/>
        <v>0</v>
      </c>
      <c r="V116" s="20"/>
    </row>
    <row r="117" spans="2:23" s="12" customFormat="1" ht="18" customHeight="1" thickBot="1">
      <c r="B117" s="17"/>
      <c r="C117" s="17"/>
      <c r="D117" s="17" t="s">
        <v>22</v>
      </c>
      <c r="E117" s="17"/>
      <c r="F117" s="17"/>
      <c r="G117" s="17"/>
      <c r="I117" s="53">
        <f t="shared" ref="I117:T117" si="9">SUM(I107:I116)</f>
        <v>-174.76055541826113</v>
      </c>
      <c r="J117" s="53">
        <f t="shared" si="9"/>
        <v>-457.59375516277441</v>
      </c>
      <c r="K117" s="53">
        <f t="shared" si="9"/>
        <v>-247.95978254465021</v>
      </c>
      <c r="L117" s="53">
        <f t="shared" si="9"/>
        <v>0</v>
      </c>
      <c r="M117" s="53">
        <f t="shared" si="9"/>
        <v>0</v>
      </c>
      <c r="N117" s="53">
        <f t="shared" si="9"/>
        <v>0</v>
      </c>
      <c r="O117" s="53">
        <f t="shared" si="9"/>
        <v>0</v>
      </c>
      <c r="P117" s="53">
        <f t="shared" si="9"/>
        <v>0</v>
      </c>
      <c r="Q117" s="53">
        <f t="shared" si="9"/>
        <v>0</v>
      </c>
      <c r="R117" s="53">
        <f t="shared" si="9"/>
        <v>0</v>
      </c>
      <c r="S117" s="53">
        <f t="shared" si="9"/>
        <v>0</v>
      </c>
      <c r="T117" s="53">
        <f t="shared" si="9"/>
        <v>0</v>
      </c>
      <c r="U117" s="53">
        <f>SUM(I117:T117)</f>
        <v>-880.31409312568576</v>
      </c>
      <c r="V117" s="71"/>
    </row>
    <row r="118" spans="2:23" ht="18" customHeight="1" thickBot="1">
      <c r="B118" s="17"/>
      <c r="C118" s="17"/>
      <c r="D118" s="17"/>
      <c r="E118" s="17"/>
      <c r="F118" s="17"/>
      <c r="G118" s="17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>
        <f t="shared" si="6"/>
        <v>0</v>
      </c>
      <c r="V118" s="20"/>
    </row>
    <row r="119" spans="2:23" s="12" customFormat="1" ht="18" customHeight="1" thickBot="1">
      <c r="B119" s="17"/>
      <c r="C119" s="17"/>
      <c r="D119" s="17" t="s">
        <v>23</v>
      </c>
      <c r="E119" s="17"/>
      <c r="F119" s="17"/>
      <c r="G119" s="19"/>
      <c r="I119" s="87">
        <f t="shared" ref="I119:T119" si="10">I104-I117</f>
        <v>-1984.4665109620435</v>
      </c>
      <c r="J119" s="87">
        <f t="shared" si="10"/>
        <v>779.17058784080041</v>
      </c>
      <c r="K119" s="87">
        <f t="shared" si="10"/>
        <v>3344.2816477158572</v>
      </c>
      <c r="L119" s="87">
        <f t="shared" si="10"/>
        <v>0</v>
      </c>
      <c r="M119" s="87">
        <f t="shared" si="10"/>
        <v>0</v>
      </c>
      <c r="N119" s="87">
        <f t="shared" si="10"/>
        <v>0</v>
      </c>
      <c r="O119" s="87">
        <f t="shared" si="10"/>
        <v>0</v>
      </c>
      <c r="P119" s="87">
        <f t="shared" si="10"/>
        <v>0</v>
      </c>
      <c r="Q119" s="87">
        <f t="shared" si="10"/>
        <v>0</v>
      </c>
      <c r="R119" s="87">
        <f t="shared" si="10"/>
        <v>0</v>
      </c>
      <c r="S119" s="87">
        <f t="shared" si="10"/>
        <v>0</v>
      </c>
      <c r="T119" s="87">
        <f t="shared" si="10"/>
        <v>0</v>
      </c>
      <c r="U119" s="87">
        <f>SUM(I119:T119)</f>
        <v>2138.9857245946141</v>
      </c>
      <c r="V119" s="71"/>
    </row>
    <row r="120" spans="2:23" ht="18" customHeight="1">
      <c r="B120" s="17"/>
      <c r="C120" s="17"/>
      <c r="D120" s="17"/>
      <c r="E120" s="17"/>
      <c r="F120" s="17"/>
      <c r="G120" s="17" t="s">
        <v>151</v>
      </c>
      <c r="I120" s="84">
        <f>IFERROR(VLOOKUP(#REF!,#REF!,7,0),0)</f>
        <v>0</v>
      </c>
      <c r="J120" s="84">
        <f>IFERROR(VLOOKUP(#REF!,#REF!,7,0),0)</f>
        <v>0</v>
      </c>
      <c r="K120" s="84">
        <f>IFERROR(VLOOKUP(#REF!,#REF!,7,0),0)</f>
        <v>0</v>
      </c>
      <c r="L120" s="84">
        <f>IFERROR(VLOOKUP(#REF!,#REF!,7,0),0)</f>
        <v>0</v>
      </c>
      <c r="M120" s="84">
        <f>IFERROR(VLOOKUP(#REF!,#REF!,7,0),0)</f>
        <v>0</v>
      </c>
      <c r="N120" s="84">
        <f>IFERROR(VLOOKUP(A120,#REF!,7,0),0)</f>
        <v>0</v>
      </c>
      <c r="O120" s="84">
        <f>IFERROR(VLOOKUP(B120,#REF!,7,0),0)</f>
        <v>0</v>
      </c>
      <c r="P120" s="84">
        <f>IFERROR(VLOOKUP(C120,#REF!,7,0),0)</f>
        <v>0</v>
      </c>
      <c r="Q120" s="84">
        <f>IFERROR(VLOOKUP(D120,#REF!,7,0),0)</f>
        <v>0</v>
      </c>
      <c r="R120" s="84">
        <f>IFERROR(VLOOKUP(E120,#REF!,7,0),0)</f>
        <v>0</v>
      </c>
      <c r="S120" s="84">
        <f>IFERROR(VLOOKUP(F120,#REF!,7,0),0)</f>
        <v>0</v>
      </c>
      <c r="T120" s="84">
        <f>IFERROR(VLOOKUP(G120,#REF!,7,0),0)</f>
        <v>0</v>
      </c>
      <c r="U120" s="84">
        <f t="shared" si="6"/>
        <v>0</v>
      </c>
      <c r="V120" s="20"/>
    </row>
    <row r="121" spans="2:23" ht="18" customHeight="1">
      <c r="B121" s="17"/>
      <c r="C121" s="17"/>
      <c r="D121" s="17"/>
      <c r="E121" s="17"/>
      <c r="F121" s="17"/>
      <c r="G121" s="17" t="s">
        <v>322</v>
      </c>
      <c r="I121" s="193">
        <v>0</v>
      </c>
      <c r="J121" s="193">
        <v>2.84</v>
      </c>
      <c r="K121" s="193">
        <f>41.18+2.84</f>
        <v>44.019999999999996</v>
      </c>
      <c r="L121" s="193">
        <v>0</v>
      </c>
      <c r="M121" s="193">
        <v>0</v>
      </c>
      <c r="N121" s="193">
        <v>0</v>
      </c>
      <c r="O121" s="193">
        <v>0</v>
      </c>
      <c r="P121" s="193">
        <v>0</v>
      </c>
      <c r="Q121" s="193">
        <v>0</v>
      </c>
      <c r="R121" s="193">
        <v>0</v>
      </c>
      <c r="S121" s="193">
        <v>0</v>
      </c>
      <c r="T121" s="193">
        <v>0</v>
      </c>
      <c r="U121" s="193">
        <f>SUM(I121:T121)</f>
        <v>46.86</v>
      </c>
      <c r="V121" s="20"/>
    </row>
    <row r="122" spans="2:23" s="19" customFormat="1" ht="18" customHeight="1" thickBot="1">
      <c r="B122" s="17" t="s">
        <v>19</v>
      </c>
      <c r="C122" s="17"/>
      <c r="D122" s="17"/>
      <c r="E122" s="17"/>
      <c r="F122" s="17"/>
      <c r="I122" s="54">
        <f t="shared" ref="I122" si="11">I119-I120+I121</f>
        <v>-1984.4665109620435</v>
      </c>
      <c r="J122" s="54">
        <f>J119-J120+J121</f>
        <v>782.01058784080044</v>
      </c>
      <c r="K122" s="54">
        <f t="shared" ref="K122:T122" si="12">K119-K120+K121</f>
        <v>3388.3016477158571</v>
      </c>
      <c r="L122" s="54">
        <f t="shared" si="12"/>
        <v>0</v>
      </c>
      <c r="M122" s="54">
        <f t="shared" si="12"/>
        <v>0</v>
      </c>
      <c r="N122" s="54">
        <f t="shared" si="12"/>
        <v>0</v>
      </c>
      <c r="O122" s="54">
        <f t="shared" si="12"/>
        <v>0</v>
      </c>
      <c r="P122" s="54">
        <f t="shared" si="12"/>
        <v>0</v>
      </c>
      <c r="Q122" s="54">
        <f t="shared" si="12"/>
        <v>0</v>
      </c>
      <c r="R122" s="54">
        <f t="shared" si="12"/>
        <v>0</v>
      </c>
      <c r="S122" s="54">
        <f t="shared" si="12"/>
        <v>0</v>
      </c>
      <c r="T122" s="54">
        <f t="shared" si="12"/>
        <v>0</v>
      </c>
      <c r="U122" s="54">
        <f>SUM(I122:T122)</f>
        <v>2185.8457245946142</v>
      </c>
      <c r="V122" s="20"/>
      <c r="W122" s="8"/>
    </row>
    <row r="123" spans="2:23" ht="18" customHeight="1" thickTop="1">
      <c r="D123" s="19" t="s">
        <v>24</v>
      </c>
      <c r="I123" s="281">
        <f>I122</f>
        <v>-1984.4665109620435</v>
      </c>
      <c r="J123" s="281">
        <f>I123+J122</f>
        <v>-1202.4559231212429</v>
      </c>
      <c r="K123" s="281">
        <f>J123+K122</f>
        <v>2185.8457245946142</v>
      </c>
      <c r="L123" s="24">
        <v>0</v>
      </c>
      <c r="M123" s="24">
        <f t="shared" ref="M123:T123" si="13">L123+M122</f>
        <v>0</v>
      </c>
      <c r="N123" s="24">
        <f t="shared" si="13"/>
        <v>0</v>
      </c>
      <c r="O123" s="24">
        <f t="shared" si="13"/>
        <v>0</v>
      </c>
      <c r="P123" s="24">
        <f t="shared" si="13"/>
        <v>0</v>
      </c>
      <c r="Q123" s="24">
        <f t="shared" si="13"/>
        <v>0</v>
      </c>
      <c r="R123" s="24">
        <f t="shared" si="13"/>
        <v>0</v>
      </c>
      <c r="S123" s="24">
        <f t="shared" si="13"/>
        <v>0</v>
      </c>
      <c r="T123" s="24">
        <f t="shared" si="13"/>
        <v>0</v>
      </c>
      <c r="U123" s="24"/>
      <c r="V123" s="20"/>
    </row>
    <row r="124" spans="2:23" ht="18" customHeight="1"/>
    <row r="125" spans="2:23" ht="18" customHeight="1"/>
    <row r="126" spans="2:23" ht="18" customHeight="1">
      <c r="E126" s="8"/>
      <c r="F126" s="8"/>
      <c r="G126" s="8"/>
    </row>
    <row r="127" spans="2:23" ht="18" hidden="1" customHeight="1">
      <c r="E127" s="8"/>
      <c r="F127" s="8"/>
      <c r="G127" s="8"/>
      <c r="I127" s="10">
        <v>2060.7731107294617</v>
      </c>
      <c r="J127" s="10">
        <v>-35396.962709287596</v>
      </c>
      <c r="L127" s="10">
        <v>-58223.487287205702</v>
      </c>
      <c r="M127" s="10">
        <v>31197.104688347674</v>
      </c>
      <c r="N127" s="10">
        <v>34966.017547535492</v>
      </c>
      <c r="O127" s="10">
        <v>44530.133635893435</v>
      </c>
      <c r="P127" s="10">
        <v>-488574.58280206908</v>
      </c>
      <c r="Q127" s="10">
        <v>188703.99484406237</v>
      </c>
      <c r="R127" s="10">
        <v>6850.0690248759183</v>
      </c>
      <c r="S127" s="10">
        <v>-994.80235245907511</v>
      </c>
      <c r="T127" s="10">
        <v>-812.43276431493598</v>
      </c>
    </row>
    <row r="128" spans="2:23" ht="18" hidden="1" customHeight="1">
      <c r="E128" s="8"/>
      <c r="F128" s="8"/>
      <c r="G128" s="8"/>
      <c r="I128" s="10">
        <v>2060.7731107294594</v>
      </c>
      <c r="J128" s="10">
        <v>-33339.251133372643</v>
      </c>
      <c r="L128" s="10">
        <v>-89747.657436282345</v>
      </c>
      <c r="M128" s="10">
        <v>-51492.499926818178</v>
      </c>
      <c r="N128" s="10">
        <v>-11073.164438485948</v>
      </c>
      <c r="O128" s="10">
        <v>33502.537775343648</v>
      </c>
      <c r="P128" s="10">
        <v>-455811.42337565549</v>
      </c>
      <c r="Q128" s="10">
        <v>-237066.37977094692</v>
      </c>
      <c r="R128" s="10">
        <v>-219550.38271584371</v>
      </c>
      <c r="S128" s="10">
        <v>-220991.03731054557</v>
      </c>
      <c r="T128" s="10">
        <v>-221995.97097844112</v>
      </c>
    </row>
    <row r="129" spans="5:20" hidden="1"/>
    <row r="130" spans="5:20" hidden="1"/>
    <row r="131" spans="5:20" ht="18" hidden="1" customHeight="1">
      <c r="E131" s="8"/>
      <c r="F131" s="8"/>
      <c r="I131" s="10">
        <f>I127-I128</f>
        <v>0</v>
      </c>
      <c r="J131" s="10">
        <f t="shared" ref="J131:T131" si="14">J127-J128</f>
        <v>-2057.7115759149528</v>
      </c>
      <c r="L131" s="10">
        <f t="shared" si="14"/>
        <v>31524.170149076643</v>
      </c>
      <c r="M131" s="10">
        <f t="shared" si="14"/>
        <v>82689.604615165852</v>
      </c>
      <c r="N131" s="10">
        <f t="shared" si="14"/>
        <v>46039.181986021438</v>
      </c>
      <c r="O131" s="10">
        <f t="shared" si="14"/>
        <v>11027.595860549787</v>
      </c>
      <c r="P131" s="10">
        <f t="shared" si="14"/>
        <v>-32763.159426413593</v>
      </c>
      <c r="Q131" s="10">
        <f t="shared" si="14"/>
        <v>425770.37461500929</v>
      </c>
      <c r="R131" s="10">
        <f t="shared" si="14"/>
        <v>226400.45174071961</v>
      </c>
      <c r="S131" s="10">
        <f t="shared" si="14"/>
        <v>219996.23495808648</v>
      </c>
      <c r="T131" s="10">
        <f t="shared" si="14"/>
        <v>221183.53821412619</v>
      </c>
    </row>
    <row r="132" spans="5:20" ht="18" hidden="1" customHeight="1">
      <c r="E132" s="8"/>
      <c r="F132" s="8"/>
      <c r="G132" s="8"/>
    </row>
    <row r="133" spans="5:20" ht="19.2" hidden="1" customHeight="1">
      <c r="J133" s="10">
        <f>J123-J128</f>
        <v>32136.795210251399</v>
      </c>
      <c r="L133" s="10">
        <f t="shared" ref="L133:T133" si="15">L123-L128</f>
        <v>89747.657436282345</v>
      </c>
      <c r="M133" s="10">
        <f t="shared" si="15"/>
        <v>51492.499926818178</v>
      </c>
      <c r="N133" s="10">
        <f t="shared" si="15"/>
        <v>11073.164438485948</v>
      </c>
      <c r="O133" s="10">
        <f t="shared" si="15"/>
        <v>-33502.537775343648</v>
      </c>
      <c r="P133" s="10">
        <f t="shared" si="15"/>
        <v>455811.42337565549</v>
      </c>
      <c r="Q133" s="10">
        <f t="shared" si="15"/>
        <v>237066.37977094692</v>
      </c>
      <c r="R133" s="10">
        <f t="shared" si="15"/>
        <v>219550.38271584371</v>
      </c>
      <c r="S133" s="10">
        <f t="shared" si="15"/>
        <v>220991.03731054557</v>
      </c>
      <c r="T133" s="10">
        <f t="shared" si="15"/>
        <v>221995.97097844112</v>
      </c>
    </row>
    <row r="134" spans="5:20" hidden="1"/>
  </sheetData>
  <conditionalFormatting sqref="E133:G1048576 E129:G130 B118:D1048576 B13:D17 B24:D24 F64 B64:E78 E119:G120 C2:H4 F102:H103 G64:H72 B5:H12 V20:XFD22 V24:XFD36 V118:XFD1048576 V2:XFD17 G101:H101 G76:H87 H73:H75 E118 G131 H13:H17 H24 B25:H63 B117:E117 F117:G118 H109:H1048576 B109:G116 V105:XFD116 B104:H108 N103:P103 T118 N24:T24 N13:T17 N105:T106 H88:H100 B80:E103 V64:XFD103 T103 N2:T2 N26:T26 N4:T5 E122:G125 E121:F121 I125:U125 I127:U1048576 N7:T8">
    <cfRule type="cellIs" dxfId="78" priority="109" operator="lessThan">
      <formula>0</formula>
    </cfRule>
  </conditionalFormatting>
  <conditionalFormatting sqref="E31:G35">
    <cfRule type="cellIs" dxfId="77" priority="108" operator="lessThan">
      <formula>0</formula>
    </cfRule>
  </conditionalFormatting>
  <conditionalFormatting sqref="V104:XFD104">
    <cfRule type="cellIs" dxfId="76" priority="107" operator="lessThan">
      <formula>0</formula>
    </cfRule>
  </conditionalFormatting>
  <conditionalFormatting sqref="V117:XFD117">
    <cfRule type="cellIs" dxfId="75" priority="106" operator="lessThan">
      <formula>0</formula>
    </cfRule>
  </conditionalFormatting>
  <conditionalFormatting sqref="B79:E79">
    <cfRule type="cellIs" dxfId="74" priority="105" operator="lessThan">
      <formula>0</formula>
    </cfRule>
  </conditionalFormatting>
  <conditionalFormatting sqref="E24:G24 E13:G17">
    <cfRule type="cellIs" dxfId="73" priority="103" operator="lessThan">
      <formula>0</formula>
    </cfRule>
  </conditionalFormatting>
  <conditionalFormatting sqref="V37:XFD63">
    <cfRule type="cellIs" dxfId="72" priority="102" operator="lessThan">
      <formula>0</formula>
    </cfRule>
  </conditionalFormatting>
  <conditionalFormatting sqref="T38:T39">
    <cfRule type="cellIs" dxfId="71" priority="101" operator="lessThan">
      <formula>0</formula>
    </cfRule>
  </conditionalFormatting>
  <conditionalFormatting sqref="B20:D22 B23:H23 H20:H22 T20:T22">
    <cfRule type="cellIs" dxfId="70" priority="96" operator="lessThan">
      <formula>0</formula>
    </cfRule>
  </conditionalFormatting>
  <conditionalFormatting sqref="E20:G22">
    <cfRule type="cellIs" dxfId="69" priority="95" operator="lessThan">
      <formula>0</formula>
    </cfRule>
  </conditionalFormatting>
  <conditionalFormatting sqref="V23:XFD23">
    <cfRule type="cellIs" dxfId="68" priority="94" operator="lessThan">
      <formula>0</formula>
    </cfRule>
  </conditionalFormatting>
  <conditionalFormatting sqref="V18:XFD19 B18:H19">
    <cfRule type="cellIs" dxfId="67" priority="92" operator="lessThan">
      <formula>0</formula>
    </cfRule>
  </conditionalFormatting>
  <conditionalFormatting sqref="T18:T19">
    <cfRule type="cellIs" dxfId="66" priority="91" operator="lessThan">
      <formula>0</formula>
    </cfRule>
  </conditionalFormatting>
  <conditionalFormatting sqref="G73:G75">
    <cfRule type="cellIs" dxfId="65" priority="89" operator="lessThan">
      <formula>0</formula>
    </cfRule>
  </conditionalFormatting>
  <conditionalFormatting sqref="G88">
    <cfRule type="cellIs" dxfId="64" priority="87" operator="lessThan">
      <formula>0</formula>
    </cfRule>
  </conditionalFormatting>
  <conditionalFormatting sqref="G89:G100">
    <cfRule type="cellIs" dxfId="63" priority="86" operator="lessThan">
      <formula>0</formula>
    </cfRule>
  </conditionalFormatting>
  <conditionalFormatting sqref="I103:M103 I2:M2 I13:M17 I24:M24 I26:M26 I105:M106 I4:M5 I9 I124 I7:M8 I6:T6">
    <cfRule type="cellIs" dxfId="62" priority="84" operator="lessThan">
      <formula>0</formula>
    </cfRule>
  </conditionalFormatting>
  <conditionalFormatting sqref="I38:M39">
    <cfRule type="cellIs" dxfId="61" priority="82" operator="lessThan">
      <formula>0</formula>
    </cfRule>
  </conditionalFormatting>
  <conditionalFormatting sqref="I20:M22">
    <cfRule type="cellIs" dxfId="60" priority="77" operator="lessThan">
      <formula>0</formula>
    </cfRule>
  </conditionalFormatting>
  <conditionalFormatting sqref="I19:M19">
    <cfRule type="cellIs" dxfId="59" priority="75" operator="lessThan">
      <formula>0</formula>
    </cfRule>
  </conditionalFormatting>
  <conditionalFormatting sqref="I40:M40 I101:J101 L101:M101">
    <cfRule type="cellIs" dxfId="58" priority="71" operator="lessThan">
      <formula>0</formula>
    </cfRule>
  </conditionalFormatting>
  <conditionalFormatting sqref="U103 U118 U123 U2:U11 U26:U36 U24 U13:U17 U105:U116">
    <cfRule type="cellIs" dxfId="57" priority="70" operator="lessThan">
      <formula>0</formula>
    </cfRule>
  </conditionalFormatting>
  <conditionalFormatting sqref="U12">
    <cfRule type="cellIs" dxfId="56" priority="69" operator="lessThan">
      <formula>0</formula>
    </cfRule>
  </conditionalFormatting>
  <conditionalFormatting sqref="U37:U39">
    <cfRule type="cellIs" dxfId="55" priority="68" operator="lessThan">
      <formula>0</formula>
    </cfRule>
  </conditionalFormatting>
  <conditionalFormatting sqref="U102">
    <cfRule type="cellIs" dxfId="54" priority="67" operator="lessThan">
      <formula>0</formula>
    </cfRule>
  </conditionalFormatting>
  <conditionalFormatting sqref="U104">
    <cfRule type="cellIs" dxfId="53" priority="66" operator="lessThan">
      <formula>0</formula>
    </cfRule>
  </conditionalFormatting>
  <conditionalFormatting sqref="U117">
    <cfRule type="cellIs" dxfId="52" priority="65" operator="lessThan">
      <formula>0</formula>
    </cfRule>
  </conditionalFormatting>
  <conditionalFormatting sqref="U122">
    <cfRule type="cellIs" dxfId="51" priority="64" operator="lessThan">
      <formula>0</formula>
    </cfRule>
  </conditionalFormatting>
  <conditionalFormatting sqref="U20:U22">
    <cfRule type="cellIs" dxfId="50" priority="63" operator="lessThan">
      <formula>0</formula>
    </cfRule>
  </conditionalFormatting>
  <conditionalFormatting sqref="U23">
    <cfRule type="cellIs" dxfId="49" priority="62" operator="lessThan">
      <formula>0</formula>
    </cfRule>
  </conditionalFormatting>
  <conditionalFormatting sqref="U18:U19">
    <cfRule type="cellIs" dxfId="48" priority="61" operator="lessThan">
      <formula>0</formula>
    </cfRule>
  </conditionalFormatting>
  <conditionalFormatting sqref="U25">
    <cfRule type="cellIs" dxfId="47" priority="60" operator="lessThan">
      <formula>0</formula>
    </cfRule>
  </conditionalFormatting>
  <conditionalFormatting sqref="U119">
    <cfRule type="cellIs" dxfId="46" priority="59" operator="lessThan">
      <formula>0</formula>
    </cfRule>
  </conditionalFormatting>
  <conditionalFormatting sqref="U120:U121">
    <cfRule type="cellIs" dxfId="45" priority="58" operator="lessThan">
      <formula>0</formula>
    </cfRule>
  </conditionalFormatting>
  <conditionalFormatting sqref="U40:U101">
    <cfRule type="cellIs" dxfId="44" priority="57" operator="lessThan">
      <formula>0</formula>
    </cfRule>
  </conditionalFormatting>
  <conditionalFormatting sqref="N38:N39">
    <cfRule type="cellIs" dxfId="43" priority="56" operator="lessThan">
      <formula>0</formula>
    </cfRule>
  </conditionalFormatting>
  <conditionalFormatting sqref="N20:N22">
    <cfRule type="cellIs" dxfId="42" priority="55" operator="lessThan">
      <formula>0</formula>
    </cfRule>
  </conditionalFormatting>
  <conditionalFormatting sqref="N19">
    <cfRule type="cellIs" dxfId="41" priority="54" operator="lessThan">
      <formula>0</formula>
    </cfRule>
  </conditionalFormatting>
  <conditionalFormatting sqref="N40 N101">
    <cfRule type="cellIs" dxfId="40" priority="53" operator="lessThan">
      <formula>0</formula>
    </cfRule>
  </conditionalFormatting>
  <conditionalFormatting sqref="O38:S39">
    <cfRule type="cellIs" dxfId="39" priority="52" operator="lessThan">
      <formula>0</formula>
    </cfRule>
  </conditionalFormatting>
  <conditionalFormatting sqref="O20:S22">
    <cfRule type="cellIs" dxfId="38" priority="51" operator="lessThan">
      <formula>0</formula>
    </cfRule>
  </conditionalFormatting>
  <conditionalFormatting sqref="O19:S19">
    <cfRule type="cellIs" dxfId="37" priority="50" operator="lessThan">
      <formula>0</formula>
    </cfRule>
  </conditionalFormatting>
  <conditionalFormatting sqref="O40:S40 O101:R101">
    <cfRule type="cellIs" dxfId="36" priority="49" operator="lessThan">
      <formula>0</formula>
    </cfRule>
  </conditionalFormatting>
  <conditionalFormatting sqref="Q103:S103">
    <cfRule type="cellIs" dxfId="35" priority="46" operator="lessThan">
      <formula>0</formula>
    </cfRule>
  </conditionalFormatting>
  <conditionalFormatting sqref="J9:T9 S10:T11 K9:K11">
    <cfRule type="cellIs" dxfId="34" priority="37" operator="lessThan">
      <formula>0</formula>
    </cfRule>
  </conditionalFormatting>
  <conditionalFormatting sqref="I10:I11">
    <cfRule type="cellIs" dxfId="33" priority="36" operator="lessThan">
      <formula>0</formula>
    </cfRule>
  </conditionalFormatting>
  <conditionalFormatting sqref="J10:J11 L10:R11">
    <cfRule type="cellIs" dxfId="32" priority="35" operator="lessThan">
      <formula>0</formula>
    </cfRule>
  </conditionalFormatting>
  <conditionalFormatting sqref="I27:I36">
    <cfRule type="cellIs" dxfId="31" priority="34" operator="lessThan">
      <formula>0</formula>
    </cfRule>
  </conditionalFormatting>
  <conditionalFormatting sqref="J27:J36 L27:R36">
    <cfRule type="cellIs" dxfId="30" priority="33" operator="lessThan">
      <formula>0</formula>
    </cfRule>
  </conditionalFormatting>
  <conditionalFormatting sqref="I41:I100">
    <cfRule type="cellIs" dxfId="29" priority="32" operator="lessThan">
      <formula>0</formula>
    </cfRule>
  </conditionalFormatting>
  <conditionalFormatting sqref="J41:J100 L41:R100">
    <cfRule type="cellIs" dxfId="28" priority="31" operator="lessThan">
      <formula>0</formula>
    </cfRule>
  </conditionalFormatting>
  <conditionalFormatting sqref="I107:I116">
    <cfRule type="cellIs" dxfId="27" priority="30" operator="lessThan">
      <formula>0</formula>
    </cfRule>
  </conditionalFormatting>
  <conditionalFormatting sqref="J107:J116 L107:R116">
    <cfRule type="cellIs" dxfId="26" priority="29" operator="lessThan">
      <formula>0</formula>
    </cfRule>
  </conditionalFormatting>
  <conditionalFormatting sqref="I12:T12">
    <cfRule type="cellIs" dxfId="25" priority="28" operator="lessThan">
      <formula>0</formula>
    </cfRule>
  </conditionalFormatting>
  <conditionalFormatting sqref="I18:S18">
    <cfRule type="cellIs" dxfId="24" priority="27" operator="lessThan">
      <formula>0</formula>
    </cfRule>
  </conditionalFormatting>
  <conditionalFormatting sqref="I23:T23">
    <cfRule type="cellIs" dxfId="23" priority="26" operator="lessThan">
      <formula>0</formula>
    </cfRule>
  </conditionalFormatting>
  <conditionalFormatting sqref="I25:T25">
    <cfRule type="cellIs" dxfId="22" priority="25" operator="lessThan">
      <formula>0</formula>
    </cfRule>
  </conditionalFormatting>
  <conditionalFormatting sqref="I37:T37">
    <cfRule type="cellIs" dxfId="21" priority="24" operator="lessThan">
      <formula>0</formula>
    </cfRule>
  </conditionalFormatting>
  <conditionalFormatting sqref="I102:T102">
    <cfRule type="cellIs" dxfId="20" priority="23" operator="lessThan">
      <formula>0</formula>
    </cfRule>
  </conditionalFormatting>
  <conditionalFormatting sqref="I104:T104">
    <cfRule type="cellIs" dxfId="19" priority="22" operator="lessThan">
      <formula>0</formula>
    </cfRule>
  </conditionalFormatting>
  <conditionalFormatting sqref="I118:S118 I123:T123">
    <cfRule type="cellIs" dxfId="18" priority="21" operator="lessThan">
      <formula>0</formula>
    </cfRule>
  </conditionalFormatting>
  <conditionalFormatting sqref="I117:T117">
    <cfRule type="cellIs" dxfId="17" priority="20" operator="lessThan">
      <formula>0</formula>
    </cfRule>
  </conditionalFormatting>
  <conditionalFormatting sqref="J122:T122">
    <cfRule type="cellIs" dxfId="16" priority="19" operator="lessThan">
      <formula>0</formula>
    </cfRule>
  </conditionalFormatting>
  <conditionalFormatting sqref="I119:T119">
    <cfRule type="cellIs" dxfId="15" priority="18" operator="lessThan">
      <formula>0</formula>
    </cfRule>
  </conditionalFormatting>
  <conditionalFormatting sqref="I120:T121">
    <cfRule type="cellIs" dxfId="14" priority="17" operator="lessThan">
      <formula>0</formula>
    </cfRule>
  </conditionalFormatting>
  <conditionalFormatting sqref="J124:U124">
    <cfRule type="cellIs" dxfId="13" priority="16" operator="lessThan">
      <formula>0</formula>
    </cfRule>
  </conditionalFormatting>
  <conditionalFormatting sqref="S27:S36">
    <cfRule type="cellIs" dxfId="12" priority="14" operator="lessThan">
      <formula>0</formula>
    </cfRule>
  </conditionalFormatting>
  <conditionalFormatting sqref="S41:S101">
    <cfRule type="cellIs" dxfId="11" priority="13" operator="lessThan">
      <formula>0</formula>
    </cfRule>
  </conditionalFormatting>
  <conditionalFormatting sqref="S107:S116">
    <cfRule type="cellIs" dxfId="10" priority="12" operator="lessThan">
      <formula>0</formula>
    </cfRule>
  </conditionalFormatting>
  <conditionalFormatting sqref="T27:T36">
    <cfRule type="cellIs" dxfId="9" priority="11" operator="lessThan">
      <formula>0</formula>
    </cfRule>
  </conditionalFormatting>
  <conditionalFormatting sqref="T40">
    <cfRule type="cellIs" dxfId="8" priority="10" operator="lessThan">
      <formula>0</formula>
    </cfRule>
  </conditionalFormatting>
  <conditionalFormatting sqref="T41:T101">
    <cfRule type="cellIs" dxfId="7" priority="9" operator="lessThan">
      <formula>0</formula>
    </cfRule>
  </conditionalFormatting>
  <conditionalFormatting sqref="T107:T116">
    <cfRule type="cellIs" dxfId="6" priority="8" operator="lessThan">
      <formula>0</formula>
    </cfRule>
  </conditionalFormatting>
  <conditionalFormatting sqref="G121">
    <cfRule type="cellIs" dxfId="5" priority="7" operator="lessThan">
      <formula>0</formula>
    </cfRule>
  </conditionalFormatting>
  <conditionalFormatting sqref="I122">
    <cfRule type="cellIs" dxfId="4" priority="5" operator="lessThan">
      <formula>0</formula>
    </cfRule>
  </conditionalFormatting>
  <conditionalFormatting sqref="K27:K36">
    <cfRule type="cellIs" dxfId="3" priority="3" operator="lessThan">
      <formula>0</formula>
    </cfRule>
  </conditionalFormatting>
  <conditionalFormatting sqref="K41:K101">
    <cfRule type="cellIs" dxfId="2" priority="2" operator="lessThan">
      <formula>0</formula>
    </cfRule>
  </conditionalFormatting>
  <conditionalFormatting sqref="K107:K11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381C-73F7-4451-9647-EFBCAE1315AD}">
  <sheetPr>
    <tabColor rgb="FF0070C0"/>
  </sheetPr>
  <dimension ref="B2:O41"/>
  <sheetViews>
    <sheetView showGridLines="0" topLeftCell="A33" workbookViewId="0">
      <selection activeCell="M46" sqref="M46"/>
    </sheetView>
  </sheetViews>
  <sheetFormatPr defaultRowHeight="14.4"/>
  <cols>
    <col min="1" max="1" width="0.77734375" customWidth="1"/>
    <col min="3" max="3" width="15" customWidth="1"/>
    <col min="4" max="4" width="32.77734375" customWidth="1"/>
    <col min="5" max="5" width="14.21875" customWidth="1"/>
    <col min="6" max="6" width="12.88671875" customWidth="1"/>
    <col min="7" max="7" width="3.109375" customWidth="1"/>
    <col min="8" max="8" width="14.77734375" customWidth="1"/>
    <col min="9" max="9" width="14.109375" customWidth="1"/>
    <col min="10" max="10" width="3" customWidth="1"/>
    <col min="11" max="12" width="15.5546875" customWidth="1"/>
    <col min="13" max="13" width="2.77734375" customWidth="1"/>
    <col min="14" max="14" width="15.5546875" customWidth="1"/>
    <col min="15" max="15" width="15" customWidth="1"/>
  </cols>
  <sheetData>
    <row r="2" spans="2:15">
      <c r="B2" s="269" t="s">
        <v>525</v>
      </c>
    </row>
    <row r="3" spans="2:15">
      <c r="B3" s="269" t="s">
        <v>526</v>
      </c>
      <c r="E3" s="270" t="s">
        <v>527</v>
      </c>
      <c r="F3" s="271">
        <v>44957</v>
      </c>
      <c r="I3" s="271">
        <v>44985</v>
      </c>
      <c r="L3" s="271">
        <v>45016</v>
      </c>
    </row>
    <row r="4" spans="2:15">
      <c r="B4" s="269" t="s">
        <v>528</v>
      </c>
      <c r="F4" s="272">
        <v>16762</v>
      </c>
      <c r="I4" s="273">
        <v>16786</v>
      </c>
      <c r="L4" s="273">
        <v>16851</v>
      </c>
    </row>
    <row r="5" spans="2:15" ht="15" thickBot="1"/>
    <row r="6" spans="2:15">
      <c r="B6" s="302" t="s">
        <v>485</v>
      </c>
      <c r="C6" s="304" t="s">
        <v>486</v>
      </c>
      <c r="D6" s="306" t="s">
        <v>223</v>
      </c>
      <c r="E6" s="202"/>
      <c r="F6" s="203">
        <v>44957</v>
      </c>
      <c r="G6" s="204"/>
      <c r="H6" s="205"/>
      <c r="I6" s="203">
        <v>44985</v>
      </c>
      <c r="J6" s="204"/>
      <c r="K6" s="205"/>
      <c r="L6" s="203">
        <v>45016</v>
      </c>
      <c r="M6" s="204"/>
      <c r="N6" s="308" t="s">
        <v>487</v>
      </c>
      <c r="O6" s="309"/>
    </row>
    <row r="7" spans="2:15">
      <c r="B7" s="303"/>
      <c r="C7" s="305"/>
      <c r="D7" s="307"/>
      <c r="E7" s="206" t="s">
        <v>488</v>
      </c>
      <c r="F7" s="207" t="s">
        <v>489</v>
      </c>
      <c r="G7" s="204"/>
      <c r="H7" s="208" t="s">
        <v>488</v>
      </c>
      <c r="I7" s="207" t="s">
        <v>489</v>
      </c>
      <c r="J7" s="204"/>
      <c r="K7" s="208" t="s">
        <v>488</v>
      </c>
      <c r="L7" s="207" t="s">
        <v>489</v>
      </c>
      <c r="M7" s="204"/>
      <c r="N7" s="209" t="s">
        <v>488</v>
      </c>
      <c r="O7" s="210" t="s">
        <v>489</v>
      </c>
    </row>
    <row r="8" spans="2:15">
      <c r="B8" s="211"/>
      <c r="C8" s="212" t="s">
        <v>221</v>
      </c>
      <c r="D8" s="213" t="s">
        <v>490</v>
      </c>
      <c r="E8" s="214"/>
      <c r="F8" s="215"/>
      <c r="G8" s="216"/>
      <c r="H8" s="217"/>
      <c r="I8" s="215"/>
      <c r="J8" s="216"/>
      <c r="K8" s="217"/>
      <c r="L8" s="215"/>
      <c r="M8" s="216"/>
      <c r="N8" s="218"/>
      <c r="O8" s="219"/>
    </row>
    <row r="9" spans="2:15">
      <c r="B9" s="220">
        <v>1</v>
      </c>
      <c r="C9" s="274">
        <v>500001</v>
      </c>
      <c r="D9" s="222" t="s">
        <v>109</v>
      </c>
      <c r="E9" s="223">
        <f>'PL Format'!I9</f>
        <v>9418519.2799999993</v>
      </c>
      <c r="F9" s="224">
        <f>E9/$F$4</f>
        <v>561.89710535735594</v>
      </c>
      <c r="G9" s="216"/>
      <c r="H9" s="224">
        <f>'PL Format'!J9</f>
        <v>26609114.200000003</v>
      </c>
      <c r="I9" s="224">
        <f>H9/$I$4</f>
        <v>1585.1968426069345</v>
      </c>
      <c r="J9" s="216"/>
      <c r="K9" s="224">
        <f>'PL Format'!K9</f>
        <v>18588721.930000003</v>
      </c>
      <c r="L9" s="224">
        <f>K9/$L$4</f>
        <v>1103.122777876684</v>
      </c>
      <c r="M9" s="216"/>
      <c r="N9" s="225">
        <f>E9+H9+K9</f>
        <v>54616355.410000011</v>
      </c>
      <c r="O9" s="226">
        <f>F9+I9+L9</f>
        <v>3250.2167258409745</v>
      </c>
    </row>
    <row r="10" spans="2:15">
      <c r="B10" s="220">
        <v>2</v>
      </c>
      <c r="C10" s="221">
        <v>510002</v>
      </c>
      <c r="D10" s="227" t="s">
        <v>110</v>
      </c>
      <c r="E10" s="223">
        <f>'PL Format'!I10</f>
        <v>2408025.88</v>
      </c>
      <c r="F10" s="224">
        <f t="shared" ref="F10:F11" si="0">E10/$F$4</f>
        <v>143.6598186373941</v>
      </c>
      <c r="G10" s="216"/>
      <c r="H10" s="224">
        <f>'PL Format'!J10</f>
        <v>3131612.99</v>
      </c>
      <c r="I10" s="224">
        <f t="shared" ref="I10:I11" si="1">H10/$I$4</f>
        <v>186.56100262123201</v>
      </c>
      <c r="J10" s="216"/>
      <c r="K10" s="224">
        <f>'PL Format'!K10</f>
        <v>4550304.8900000006</v>
      </c>
      <c r="L10" s="224">
        <f>K10/$L$4</f>
        <v>270.03174232983207</v>
      </c>
      <c r="M10" s="216"/>
      <c r="N10" s="225">
        <f t="shared" ref="N10" si="2">E10+H10+K10</f>
        <v>10089943.760000002</v>
      </c>
      <c r="O10" s="226">
        <f t="shared" ref="O10:O11" si="3">F10+I10+L10</f>
        <v>600.25256358845809</v>
      </c>
    </row>
    <row r="11" spans="2:15">
      <c r="B11" s="220">
        <v>3</v>
      </c>
      <c r="C11" s="221">
        <v>520500</v>
      </c>
      <c r="D11" s="227" t="s">
        <v>111</v>
      </c>
      <c r="E11" s="223">
        <v>0</v>
      </c>
      <c r="F11" s="224">
        <f t="shared" si="0"/>
        <v>0</v>
      </c>
      <c r="G11" s="216"/>
      <c r="H11" s="224">
        <v>0</v>
      </c>
      <c r="I11" s="224">
        <f t="shared" si="1"/>
        <v>0</v>
      </c>
      <c r="J11" s="216"/>
      <c r="K11" s="224">
        <v>0</v>
      </c>
      <c r="L11" s="224">
        <f t="shared" ref="L11" si="4">K11/$I$4</f>
        <v>0</v>
      </c>
      <c r="M11" s="216"/>
      <c r="N11" s="225">
        <f>E11+H11+K11</f>
        <v>0</v>
      </c>
      <c r="O11" s="226">
        <f t="shared" si="3"/>
        <v>0</v>
      </c>
    </row>
    <row r="12" spans="2:15">
      <c r="B12" s="228"/>
      <c r="C12" s="229"/>
      <c r="D12" s="230" t="s">
        <v>491</v>
      </c>
      <c r="E12" s="231">
        <f>SUM(E9:E11)</f>
        <v>11826545.16</v>
      </c>
      <c r="F12" s="232">
        <f>SUM(F9:F11)</f>
        <v>705.55692399475004</v>
      </c>
      <c r="G12" s="276"/>
      <c r="H12" s="232">
        <f>SUM(H9:H11)</f>
        <v>29740727.190000005</v>
      </c>
      <c r="I12" s="232">
        <f>SUM(I9:I11)</f>
        <v>1771.7578452281666</v>
      </c>
      <c r="J12" s="276"/>
      <c r="K12" s="232">
        <f>SUM(K9:K11)</f>
        <v>23139026.820000004</v>
      </c>
      <c r="L12" s="232">
        <f>SUM(L9:L11)</f>
        <v>1373.1545202065161</v>
      </c>
      <c r="M12" s="276"/>
      <c r="N12" s="233">
        <f>SUM(N9:N11)</f>
        <v>64706299.170000017</v>
      </c>
      <c r="O12" s="234">
        <f>SUM(O9:O11)</f>
        <v>3850.4692894294326</v>
      </c>
    </row>
    <row r="13" spans="2:15">
      <c r="B13" s="220"/>
      <c r="C13" s="221"/>
      <c r="D13" s="227"/>
      <c r="E13" s="223"/>
      <c r="F13" s="224"/>
      <c r="G13" s="216"/>
      <c r="H13" s="224"/>
      <c r="I13" s="224"/>
      <c r="J13" s="216"/>
      <c r="K13" s="224"/>
      <c r="L13" s="224"/>
      <c r="M13" s="216"/>
      <c r="N13" s="225"/>
      <c r="O13" s="226"/>
    </row>
    <row r="14" spans="2:15">
      <c r="B14" s="220"/>
      <c r="C14" s="221"/>
      <c r="D14" s="235" t="s">
        <v>492</v>
      </c>
      <c r="E14" s="223">
        <v>0</v>
      </c>
      <c r="F14" s="224">
        <v>0</v>
      </c>
      <c r="G14" s="216"/>
      <c r="H14" s="224">
        <v>0</v>
      </c>
      <c r="I14" s="224">
        <v>0</v>
      </c>
      <c r="J14" s="216"/>
      <c r="K14" s="224">
        <v>0</v>
      </c>
      <c r="L14" s="224">
        <v>0</v>
      </c>
      <c r="M14" s="216"/>
      <c r="N14" s="225">
        <v>0</v>
      </c>
      <c r="O14" s="226">
        <v>0</v>
      </c>
    </row>
    <row r="15" spans="2:15">
      <c r="B15" s="220">
        <v>5</v>
      </c>
      <c r="C15" s="221">
        <v>530001</v>
      </c>
      <c r="D15" s="227" t="s">
        <v>298</v>
      </c>
      <c r="E15" s="223">
        <v>0</v>
      </c>
      <c r="F15" s="224">
        <f t="shared" ref="F15:F19" si="5">E15/$F$4</f>
        <v>0</v>
      </c>
      <c r="G15" s="216"/>
      <c r="H15" s="224">
        <v>0</v>
      </c>
      <c r="I15" s="224">
        <f t="shared" ref="I15:I19" si="6">H15/$I$4</f>
        <v>0</v>
      </c>
      <c r="J15" s="216"/>
      <c r="K15" s="224">
        <v>0</v>
      </c>
      <c r="L15" s="224">
        <f>K15/$L$4</f>
        <v>0</v>
      </c>
      <c r="M15" s="216"/>
      <c r="N15" s="225">
        <f>E15+H15+K15</f>
        <v>0</v>
      </c>
      <c r="O15" s="226">
        <f>F15+I15+L15</f>
        <v>0</v>
      </c>
    </row>
    <row r="16" spans="2:15">
      <c r="B16" s="220">
        <v>6</v>
      </c>
      <c r="C16" s="221">
        <v>540001</v>
      </c>
      <c r="D16" s="227" t="s">
        <v>493</v>
      </c>
      <c r="E16" s="223">
        <v>0</v>
      </c>
      <c r="F16" s="224">
        <f t="shared" si="5"/>
        <v>0</v>
      </c>
      <c r="G16" s="216"/>
      <c r="H16" s="224">
        <v>0</v>
      </c>
      <c r="I16" s="224">
        <f t="shared" si="6"/>
        <v>0</v>
      </c>
      <c r="J16" s="216"/>
      <c r="K16" s="224">
        <v>0</v>
      </c>
      <c r="L16" s="224">
        <f t="shared" ref="L16:L19" si="7">K16/$L$4</f>
        <v>0</v>
      </c>
      <c r="M16" s="216"/>
      <c r="N16" s="225">
        <f t="shared" ref="N16:N19" si="8">E16+H16+K16</f>
        <v>0</v>
      </c>
      <c r="O16" s="226">
        <f t="shared" ref="O16:O19" si="9">F16+I16+L16</f>
        <v>0</v>
      </c>
    </row>
    <row r="17" spans="2:15">
      <c r="B17" s="220">
        <v>7</v>
      </c>
      <c r="C17" s="221">
        <v>540002</v>
      </c>
      <c r="D17" s="227" t="s">
        <v>148</v>
      </c>
      <c r="E17" s="223">
        <f>-'PL Format'!I109</f>
        <v>2929336.4299208932</v>
      </c>
      <c r="F17" s="224">
        <f t="shared" si="5"/>
        <v>174.76055541826113</v>
      </c>
      <c r="G17" s="216"/>
      <c r="H17" s="224">
        <f>-'PL Format'!J109</f>
        <v>7161320.7741623316</v>
      </c>
      <c r="I17" s="224">
        <f t="shared" si="6"/>
        <v>426.62461421198208</v>
      </c>
      <c r="J17" s="216"/>
      <c r="K17" s="224">
        <f>-'PL Format'!K109</f>
        <v>4178370.2956599006</v>
      </c>
      <c r="L17" s="224">
        <f t="shared" si="7"/>
        <v>247.95978254465021</v>
      </c>
      <c r="M17" s="216"/>
      <c r="N17" s="225">
        <f t="shared" si="8"/>
        <v>14269027.499743126</v>
      </c>
      <c r="O17" s="226">
        <f t="shared" si="9"/>
        <v>849.34495217489348</v>
      </c>
    </row>
    <row r="18" spans="2:15">
      <c r="B18" s="220">
        <v>8</v>
      </c>
      <c r="C18" s="221">
        <v>540999</v>
      </c>
      <c r="D18" s="227" t="s">
        <v>149</v>
      </c>
      <c r="E18" s="223">
        <v>0</v>
      </c>
      <c r="F18" s="224">
        <f t="shared" si="5"/>
        <v>0</v>
      </c>
      <c r="G18" s="216"/>
      <c r="H18" s="224">
        <f>-'PL Format'!J110</f>
        <v>519848</v>
      </c>
      <c r="I18" s="224">
        <f t="shared" si="6"/>
        <v>30.969140950792326</v>
      </c>
      <c r="J18" s="216"/>
      <c r="K18" s="224">
        <f>-'PL Format'!K110</f>
        <v>0</v>
      </c>
      <c r="L18" s="224">
        <f t="shared" si="7"/>
        <v>0</v>
      </c>
      <c r="M18" s="216"/>
      <c r="N18" s="225">
        <f t="shared" si="8"/>
        <v>519848</v>
      </c>
      <c r="O18" s="226">
        <f t="shared" si="9"/>
        <v>30.969140950792326</v>
      </c>
    </row>
    <row r="19" spans="2:15">
      <c r="B19" s="220">
        <v>9</v>
      </c>
      <c r="C19" s="221">
        <v>550500</v>
      </c>
      <c r="D19" s="227" t="s">
        <v>241</v>
      </c>
      <c r="E19" s="223">
        <v>0</v>
      </c>
      <c r="F19" s="224">
        <f t="shared" si="5"/>
        <v>0</v>
      </c>
      <c r="G19" s="216"/>
      <c r="H19" s="224">
        <v>0</v>
      </c>
      <c r="I19" s="224">
        <f t="shared" si="6"/>
        <v>0</v>
      </c>
      <c r="J19" s="216"/>
      <c r="K19" s="224">
        <v>0</v>
      </c>
      <c r="L19" s="224">
        <f t="shared" si="7"/>
        <v>0</v>
      </c>
      <c r="M19" s="216"/>
      <c r="N19" s="225">
        <f t="shared" si="8"/>
        <v>0</v>
      </c>
      <c r="O19" s="226">
        <f t="shared" si="9"/>
        <v>0</v>
      </c>
    </row>
    <row r="20" spans="2:15">
      <c r="B20" s="236"/>
      <c r="C20" s="237"/>
      <c r="D20" s="238" t="s">
        <v>494</v>
      </c>
      <c r="E20" s="239">
        <f>SUM(E12,E15:E19)</f>
        <v>14755881.589920893</v>
      </c>
      <c r="F20" s="240">
        <f>SUM(F12,F15:F19)</f>
        <v>880.31747941301114</v>
      </c>
      <c r="G20" s="276"/>
      <c r="H20" s="241">
        <f>SUM(H12,H15:H19)</f>
        <v>37421895.964162335</v>
      </c>
      <c r="I20" s="240">
        <f>SUM(I12,I15:I19)</f>
        <v>2229.3516003909408</v>
      </c>
      <c r="J20" s="276"/>
      <c r="K20" s="241">
        <f>SUM(K12,K15:K19)</f>
        <v>27317397.115659904</v>
      </c>
      <c r="L20" s="240">
        <f>SUM(L12,L15:L19)</f>
        <v>1621.1143027511662</v>
      </c>
      <c r="M20" s="276"/>
      <c r="N20" s="242">
        <f>SUM(N12,N15:N19)</f>
        <v>79495174.66974315</v>
      </c>
      <c r="O20" s="243">
        <f>SUM(O12,O15:O19)</f>
        <v>4730.7833825551188</v>
      </c>
    </row>
    <row r="21" spans="2:15">
      <c r="B21" s="220"/>
      <c r="C21" s="221"/>
      <c r="D21" s="227"/>
      <c r="E21" s="223"/>
      <c r="F21" s="224"/>
      <c r="G21" s="216"/>
      <c r="H21" s="224"/>
      <c r="I21" s="224"/>
      <c r="J21" s="216"/>
      <c r="K21" s="224"/>
      <c r="L21" s="224"/>
      <c r="M21" s="216"/>
      <c r="N21" s="225"/>
      <c r="O21" s="226"/>
    </row>
    <row r="22" spans="2:15">
      <c r="B22" s="244"/>
      <c r="C22" s="245"/>
      <c r="D22" s="235" t="s">
        <v>495</v>
      </c>
      <c r="E22" s="246"/>
      <c r="F22" s="247"/>
      <c r="G22" s="216"/>
      <c r="H22" s="247"/>
      <c r="I22" s="247"/>
      <c r="J22" s="216"/>
      <c r="K22" s="247"/>
      <c r="L22" s="247"/>
      <c r="M22" s="216"/>
      <c r="N22" s="248"/>
      <c r="O22" s="249"/>
    </row>
    <row r="23" spans="2:15">
      <c r="B23" s="250">
        <v>10</v>
      </c>
      <c r="C23" s="275" t="s">
        <v>496</v>
      </c>
      <c r="D23" s="252" t="s">
        <v>497</v>
      </c>
      <c r="E23" s="223">
        <f>SUM('PL Format'!I112:I116)</f>
        <v>0</v>
      </c>
      <c r="F23" s="224">
        <f t="shared" ref="F23:F36" si="10">E23/$F$4</f>
        <v>0</v>
      </c>
      <c r="G23" s="216"/>
      <c r="H23" s="224">
        <f>SUM('[8]PL Format'!J112:J116)</f>
        <v>0</v>
      </c>
      <c r="I23" s="224">
        <f t="shared" ref="I23:I36" si="11">H23/$I$4</f>
        <v>0</v>
      </c>
      <c r="J23" s="216"/>
      <c r="K23" s="224">
        <f>SUM('[8]PL Format'!K112:K116)</f>
        <v>0</v>
      </c>
      <c r="L23" s="224">
        <f>K23/$L$4</f>
        <v>0</v>
      </c>
      <c r="M23" s="216"/>
      <c r="N23" s="225">
        <f t="shared" ref="N23:O36" si="12">E23+H23+K23</f>
        <v>0</v>
      </c>
      <c r="O23" s="226">
        <f t="shared" si="12"/>
        <v>0</v>
      </c>
    </row>
    <row r="24" spans="2:15">
      <c r="B24" s="250">
        <v>11</v>
      </c>
      <c r="C24" s="251" t="s">
        <v>498</v>
      </c>
      <c r="D24" s="227" t="s">
        <v>499</v>
      </c>
      <c r="E24" s="223">
        <f>SUM('PL Format'!I27:I31)</f>
        <v>44903050</v>
      </c>
      <c r="F24" s="224">
        <f t="shared" si="10"/>
        <v>2678.8599212504473</v>
      </c>
      <c r="G24" s="216"/>
      <c r="H24" s="224">
        <f>SUM('PL Format'!J27:J31)</f>
        <v>86817456</v>
      </c>
      <c r="I24" s="224">
        <f t="shared" si="11"/>
        <v>5172.015727391874</v>
      </c>
      <c r="J24" s="216"/>
      <c r="K24" s="224">
        <f>SUM('PL Format'!K27:K31)</f>
        <v>0</v>
      </c>
      <c r="L24" s="224">
        <f t="shared" ref="L24:L36" si="13">K24/$L$4</f>
        <v>0</v>
      </c>
      <c r="M24" s="216"/>
      <c r="N24" s="225">
        <f t="shared" si="12"/>
        <v>131720506</v>
      </c>
      <c r="O24" s="226">
        <f t="shared" si="12"/>
        <v>7850.8756486423208</v>
      </c>
    </row>
    <row r="25" spans="2:15">
      <c r="B25" s="250">
        <v>12</v>
      </c>
      <c r="C25" s="275" t="s">
        <v>500</v>
      </c>
      <c r="D25" s="252" t="s">
        <v>501</v>
      </c>
      <c r="E25" s="223">
        <f>SUM('PL Format'!I34:I36)</f>
        <v>0</v>
      </c>
      <c r="F25" s="224">
        <f t="shared" si="10"/>
        <v>0</v>
      </c>
      <c r="G25" s="216"/>
      <c r="H25" s="224">
        <f>SUM('PL Format'!J34:J36)</f>
        <v>0</v>
      </c>
      <c r="I25" s="224">
        <f t="shared" si="11"/>
        <v>0</v>
      </c>
      <c r="J25" s="216"/>
      <c r="K25" s="224">
        <f>SUM('PL Format'!K34:K36)</f>
        <v>0</v>
      </c>
      <c r="L25" s="224">
        <f t="shared" si="13"/>
        <v>0</v>
      </c>
      <c r="M25" s="216"/>
      <c r="N25" s="225">
        <f t="shared" si="12"/>
        <v>0</v>
      </c>
      <c r="O25" s="226">
        <f t="shared" si="12"/>
        <v>0</v>
      </c>
    </row>
    <row r="26" spans="2:15">
      <c r="B26" s="250">
        <v>13</v>
      </c>
      <c r="C26" s="251" t="s">
        <v>502</v>
      </c>
      <c r="D26" s="227" t="s">
        <v>503</v>
      </c>
      <c r="E26" s="223">
        <f>SUM('PL Format'!I41:I46)</f>
        <v>2500000</v>
      </c>
      <c r="F26" s="224">
        <f t="shared" si="10"/>
        <v>149.1468798472736</v>
      </c>
      <c r="G26" s="216"/>
      <c r="H26" s="224">
        <f>SUM('PL Format'!J41:J46)</f>
        <v>3200000</v>
      </c>
      <c r="I26" s="224">
        <f t="shared" si="11"/>
        <v>190.63505302037413</v>
      </c>
      <c r="J26" s="216"/>
      <c r="K26" s="224">
        <f>SUM('PL Format'!K41:K46)</f>
        <v>7871500</v>
      </c>
      <c r="L26" s="224">
        <f t="shared" si="13"/>
        <v>467.12361284196783</v>
      </c>
      <c r="M26" s="216"/>
      <c r="N26" s="225">
        <f t="shared" si="12"/>
        <v>13571500</v>
      </c>
      <c r="O26" s="226">
        <f t="shared" si="12"/>
        <v>806.90554570961558</v>
      </c>
    </row>
    <row r="27" spans="2:15">
      <c r="B27" s="250">
        <v>14</v>
      </c>
      <c r="C27" s="275" t="s">
        <v>504</v>
      </c>
      <c r="D27" s="252" t="s">
        <v>505</v>
      </c>
      <c r="E27" s="223">
        <f>SUM('PL Format'!I47:I49)</f>
        <v>1860000</v>
      </c>
      <c r="F27" s="224">
        <f t="shared" si="10"/>
        <v>110.96527860637156</v>
      </c>
      <c r="G27" s="216"/>
      <c r="H27" s="224">
        <f>SUM('PL Format'!J47:J49)</f>
        <v>0</v>
      </c>
      <c r="I27" s="224">
        <f t="shared" si="11"/>
        <v>0</v>
      </c>
      <c r="J27" s="216"/>
      <c r="K27" s="224">
        <f>SUM('PL Format'!K47:K49)</f>
        <v>0</v>
      </c>
      <c r="L27" s="224">
        <f t="shared" si="13"/>
        <v>0</v>
      </c>
      <c r="M27" s="216"/>
      <c r="N27" s="225">
        <f t="shared" si="12"/>
        <v>1860000</v>
      </c>
      <c r="O27" s="226">
        <f t="shared" si="12"/>
        <v>110.96527860637156</v>
      </c>
    </row>
    <row r="28" spans="2:15">
      <c r="B28" s="250">
        <v>15</v>
      </c>
      <c r="C28" s="251" t="s">
        <v>506</v>
      </c>
      <c r="D28" s="227" t="s">
        <v>136</v>
      </c>
      <c r="E28" s="223">
        <f>SUM('PL Format'!I50:I55)</f>
        <v>0</v>
      </c>
      <c r="F28" s="224">
        <f t="shared" si="10"/>
        <v>0</v>
      </c>
      <c r="G28" s="216"/>
      <c r="H28" s="224">
        <f>SUM('PL Format'!J50:J55)</f>
        <v>0</v>
      </c>
      <c r="I28" s="224">
        <f t="shared" si="11"/>
        <v>0</v>
      </c>
      <c r="J28" s="216"/>
      <c r="K28" s="224">
        <f>SUM('PL Format'!K50:K55)</f>
        <v>0</v>
      </c>
      <c r="L28" s="224">
        <f t="shared" si="13"/>
        <v>0</v>
      </c>
      <c r="M28" s="216"/>
      <c r="N28" s="225">
        <f t="shared" si="12"/>
        <v>0</v>
      </c>
      <c r="O28" s="226">
        <f t="shared" si="12"/>
        <v>0</v>
      </c>
    </row>
    <row r="29" spans="2:15">
      <c r="B29" s="250">
        <v>16</v>
      </c>
      <c r="C29" s="275" t="s">
        <v>507</v>
      </c>
      <c r="D29" s="252" t="s">
        <v>508</v>
      </c>
      <c r="E29" s="223">
        <f>SUM('PL Format'!I56:I60)</f>
        <v>0</v>
      </c>
      <c r="F29" s="224">
        <f t="shared" si="10"/>
        <v>0</v>
      </c>
      <c r="G29" s="216"/>
      <c r="H29" s="224">
        <f>SUM('PL Format'!J56:J60)</f>
        <v>0</v>
      </c>
      <c r="I29" s="224">
        <f t="shared" si="11"/>
        <v>0</v>
      </c>
      <c r="J29" s="216"/>
      <c r="K29" s="224">
        <f>SUM('PL Format'!K56:K60)</f>
        <v>0</v>
      </c>
      <c r="L29" s="224">
        <f t="shared" si="13"/>
        <v>0</v>
      </c>
      <c r="M29" s="216"/>
      <c r="N29" s="225">
        <f t="shared" si="12"/>
        <v>0</v>
      </c>
      <c r="O29" s="226">
        <f t="shared" si="12"/>
        <v>0</v>
      </c>
    </row>
    <row r="30" spans="2:15">
      <c r="B30" s="250">
        <v>17</v>
      </c>
      <c r="C30" s="251" t="s">
        <v>509</v>
      </c>
      <c r="D30" s="227" t="s">
        <v>510</v>
      </c>
      <c r="E30" s="223">
        <f>SUM('PL Format'!I61:I63)</f>
        <v>0</v>
      </c>
      <c r="F30" s="224">
        <f t="shared" si="10"/>
        <v>0</v>
      </c>
      <c r="G30" s="216"/>
      <c r="H30" s="224">
        <f>SUM('PL Format'!J61:J63)</f>
        <v>1360000</v>
      </c>
      <c r="I30" s="224">
        <f t="shared" si="11"/>
        <v>81.019897533659005</v>
      </c>
      <c r="J30" s="216"/>
      <c r="K30" s="224">
        <f>SUM('PL Format'!K61:K63)</f>
        <v>0</v>
      </c>
      <c r="L30" s="224">
        <f t="shared" si="13"/>
        <v>0</v>
      </c>
      <c r="M30" s="216"/>
      <c r="N30" s="225">
        <f t="shared" si="12"/>
        <v>1360000</v>
      </c>
      <c r="O30" s="226">
        <f t="shared" si="12"/>
        <v>81.019897533659005</v>
      </c>
    </row>
    <row r="31" spans="2:15">
      <c r="B31" s="250">
        <v>18</v>
      </c>
      <c r="C31" s="275" t="s">
        <v>511</v>
      </c>
      <c r="D31" s="252" t="s">
        <v>512</v>
      </c>
      <c r="E31" s="223">
        <f>SUM('PL Format'!I67:I76)</f>
        <v>720000</v>
      </c>
      <c r="F31" s="224">
        <f t="shared" si="10"/>
        <v>42.954301396014799</v>
      </c>
      <c r="G31" s="216"/>
      <c r="H31" s="224">
        <f>SUM('PL Format'!J67:J76)</f>
        <v>187730</v>
      </c>
      <c r="I31" s="224">
        <f t="shared" si="11"/>
        <v>11.183724532348386</v>
      </c>
      <c r="J31" s="216"/>
      <c r="K31" s="224">
        <f>SUM('PL Format'!K67:K76)</f>
        <v>370000</v>
      </c>
      <c r="L31" s="224">
        <f>K31/$L$4</f>
        <v>21.957153878108123</v>
      </c>
      <c r="M31" s="216"/>
      <c r="N31" s="225">
        <f t="shared" si="12"/>
        <v>1277730</v>
      </c>
      <c r="O31" s="226">
        <f t="shared" si="12"/>
        <v>76.095179806471307</v>
      </c>
    </row>
    <row r="32" spans="2:15">
      <c r="B32" s="250">
        <v>19</v>
      </c>
      <c r="C32" s="251" t="s">
        <v>513</v>
      </c>
      <c r="D32" s="227" t="s">
        <v>201</v>
      </c>
      <c r="E32" s="223">
        <f>SUM('PL Format'!I77:I82)</f>
        <v>0</v>
      </c>
      <c r="F32" s="224">
        <f t="shared" si="10"/>
        <v>0</v>
      </c>
      <c r="G32" s="216"/>
      <c r="H32" s="224">
        <f>SUM('PL Format'!J77:J82)</f>
        <v>0</v>
      </c>
      <c r="I32" s="224">
        <f t="shared" si="11"/>
        <v>0</v>
      </c>
      <c r="J32" s="216"/>
      <c r="K32" s="224">
        <f>SUM('PL Format'!K77:K82)</f>
        <v>13430400</v>
      </c>
      <c r="L32" s="224">
        <f>K32/$L$4</f>
        <v>797.00907957984691</v>
      </c>
      <c r="M32" s="216"/>
      <c r="N32" s="225">
        <f t="shared" si="12"/>
        <v>13430400</v>
      </c>
      <c r="O32" s="226">
        <f t="shared" si="12"/>
        <v>797.00907957984691</v>
      </c>
    </row>
    <row r="33" spans="2:15">
      <c r="B33" s="250">
        <v>20</v>
      </c>
      <c r="C33" s="275" t="s">
        <v>514</v>
      </c>
      <c r="D33" s="252" t="s">
        <v>515</v>
      </c>
      <c r="E33" s="223">
        <f>SUM('PL Format'!I83:I87)</f>
        <v>0</v>
      </c>
      <c r="F33" s="224">
        <f t="shared" si="10"/>
        <v>0</v>
      </c>
      <c r="G33" s="216"/>
      <c r="H33" s="224">
        <f>SUM('PL Format'!J83:J87)</f>
        <v>0</v>
      </c>
      <c r="I33" s="224">
        <f t="shared" si="11"/>
        <v>0</v>
      </c>
      <c r="J33" s="216"/>
      <c r="K33" s="224">
        <f>SUM('PL Format'!K83:K87)</f>
        <v>0</v>
      </c>
      <c r="L33" s="224">
        <f t="shared" si="13"/>
        <v>0</v>
      </c>
      <c r="M33" s="216"/>
      <c r="N33" s="225">
        <f t="shared" si="12"/>
        <v>0</v>
      </c>
      <c r="O33" s="226">
        <f t="shared" si="12"/>
        <v>0</v>
      </c>
    </row>
    <row r="34" spans="2:15">
      <c r="B34" s="250">
        <v>21</v>
      </c>
      <c r="C34" s="251" t="s">
        <v>516</v>
      </c>
      <c r="D34" s="227" t="s">
        <v>517</v>
      </c>
      <c r="E34" s="223">
        <f>SUM('PL Format'!I88:I92)</f>
        <v>5976002</v>
      </c>
      <c r="F34" s="224">
        <f t="shared" si="10"/>
        <v>356.52082090442667</v>
      </c>
      <c r="G34" s="216"/>
      <c r="H34" s="224">
        <f>SUM('PL Format'!J88:J92)</f>
        <v>11283862</v>
      </c>
      <c r="I34" s="224">
        <f t="shared" si="11"/>
        <v>672.21863457643269</v>
      </c>
      <c r="J34" s="216"/>
      <c r="K34" s="224">
        <f>SUM('PL Format'!K88:K92)</f>
        <v>1500000</v>
      </c>
      <c r="L34" s="224">
        <f t="shared" si="13"/>
        <v>89.015488695032943</v>
      </c>
      <c r="M34" s="216"/>
      <c r="N34" s="225">
        <f t="shared" si="12"/>
        <v>18759864</v>
      </c>
      <c r="O34" s="226">
        <f t="shared" si="12"/>
        <v>1117.7549441758922</v>
      </c>
    </row>
    <row r="35" spans="2:15">
      <c r="B35" s="250">
        <v>22</v>
      </c>
      <c r="C35" s="275" t="s">
        <v>518</v>
      </c>
      <c r="D35" s="252" t="s">
        <v>519</v>
      </c>
      <c r="E35" s="223">
        <f>SUM('PL Format'!I93:I96)</f>
        <v>1020818.6666666667</v>
      </c>
      <c r="F35" s="224">
        <f t="shared" si="10"/>
        <v>60.900767609274951</v>
      </c>
      <c r="G35" s="216"/>
      <c r="H35" s="224">
        <f>SUM('PL Format'!J93:J96)</f>
        <v>1019927.6666666667</v>
      </c>
      <c r="I35" s="224">
        <f t="shared" si="11"/>
        <v>60.760614003733274</v>
      </c>
      <c r="J35" s="216"/>
      <c r="K35" s="224">
        <f>SUM('PL Format'!K93:K96)</f>
        <v>944219</v>
      </c>
      <c r="L35" s="224">
        <f t="shared" si="13"/>
        <v>56.033410480090204</v>
      </c>
      <c r="M35" s="216"/>
      <c r="N35" s="225">
        <f t="shared" si="12"/>
        <v>2984965.3333333335</v>
      </c>
      <c r="O35" s="226">
        <f t="shared" si="12"/>
        <v>177.69479209309841</v>
      </c>
    </row>
    <row r="36" spans="2:15">
      <c r="B36" s="250">
        <v>23</v>
      </c>
      <c r="C36" s="251" t="s">
        <v>520</v>
      </c>
      <c r="D36" s="227" t="s">
        <v>521</v>
      </c>
      <c r="E36" s="223">
        <f>SUM('PL Format'!I97:I100)</f>
        <v>-8960361.4199999999</v>
      </c>
      <c r="F36" s="224">
        <f t="shared" si="10"/>
        <v>-534.56397923875431</v>
      </c>
      <c r="G36" s="216"/>
      <c r="H36" s="224">
        <f>SUM('PL Format'!J97:J100)</f>
        <v>-79526237.190000013</v>
      </c>
      <c r="I36" s="224">
        <f t="shared" si="11"/>
        <v>-4737.6526385082816</v>
      </c>
      <c r="J36" s="216"/>
      <c r="K36" s="224">
        <f>SUM('PL Format'!K97:K100)</f>
        <v>-53153211.93</v>
      </c>
      <c r="L36" s="224">
        <f t="shared" si="13"/>
        <v>-3154.3060904397366</v>
      </c>
      <c r="M36" s="216"/>
      <c r="N36" s="225">
        <f t="shared" si="12"/>
        <v>-141639810.54000002</v>
      </c>
      <c r="O36" s="226">
        <f t="shared" si="12"/>
        <v>-8426.5227081867724</v>
      </c>
    </row>
    <row r="37" spans="2:15">
      <c r="B37" s="228"/>
      <c r="C37" s="229"/>
      <c r="D37" s="230" t="s">
        <v>522</v>
      </c>
      <c r="E37" s="231">
        <f>SUM(E23:E36)</f>
        <v>48019509.246666662</v>
      </c>
      <c r="F37" s="232">
        <f>SUM(F23:F36)</f>
        <v>2864.7839903750551</v>
      </c>
      <c r="G37" s="276"/>
      <c r="H37" s="232">
        <f>SUM(H23:H36)</f>
        <v>24342738.476666659</v>
      </c>
      <c r="I37" s="232">
        <f>SUM(I23:I36)</f>
        <v>1450.1810125501406</v>
      </c>
      <c r="J37" s="276"/>
      <c r="K37" s="232">
        <f>SUM(K23:K36)</f>
        <v>-29037092.93</v>
      </c>
      <c r="L37" s="232">
        <f>SUM(L23:L36)</f>
        <v>-1723.1673449646908</v>
      </c>
      <c r="M37" s="276"/>
      <c r="N37" s="233">
        <f>SUM(N23:N36)</f>
        <v>43325154.793333322</v>
      </c>
      <c r="O37" s="234">
        <f>SUM(O23:O36)</f>
        <v>2591.7976579605038</v>
      </c>
    </row>
    <row r="38" spans="2:15">
      <c r="B38" s="253"/>
      <c r="C38" s="254"/>
      <c r="D38" s="255"/>
      <c r="E38" s="284"/>
      <c r="F38" s="288"/>
      <c r="G38" s="216"/>
      <c r="H38" s="256"/>
      <c r="I38" s="288"/>
      <c r="J38" s="216"/>
      <c r="K38" s="256"/>
      <c r="L38" s="288"/>
      <c r="M38" s="216"/>
      <c r="N38" s="256"/>
      <c r="O38" s="277"/>
    </row>
    <row r="39" spans="2:15">
      <c r="B39" s="257"/>
      <c r="C39" s="258"/>
      <c r="D39" s="259" t="s">
        <v>523</v>
      </c>
      <c r="E39" s="285">
        <f>SUM(E20-E37)</f>
        <v>-33263627.656745769</v>
      </c>
      <c r="F39" s="289">
        <f>SUM(F20-F37)</f>
        <v>-1984.4665109620439</v>
      </c>
      <c r="G39" s="216"/>
      <c r="H39" s="260">
        <f>SUM(H20-H37)</f>
        <v>13079157.487495676</v>
      </c>
      <c r="I39" s="289">
        <f>SUM(I20-I37)</f>
        <v>779.17058784080018</v>
      </c>
      <c r="J39" s="216"/>
      <c r="K39" s="260">
        <f>SUM(K20-K37)</f>
        <v>56354490.0456599</v>
      </c>
      <c r="L39" s="289">
        <f>SUM(L20-L37)</f>
        <v>3344.2816477158567</v>
      </c>
      <c r="M39" s="216"/>
      <c r="N39" s="260">
        <f>SUM(N20,N37)</f>
        <v>122820329.46307647</v>
      </c>
      <c r="O39" s="278">
        <f>SUM(O20-O37)</f>
        <v>2138.985724594615</v>
      </c>
    </row>
    <row r="40" spans="2:15">
      <c r="B40" s="261"/>
      <c r="C40" s="262"/>
      <c r="D40" s="263" t="s">
        <v>322</v>
      </c>
      <c r="E40" s="286"/>
      <c r="F40" s="290"/>
      <c r="G40" s="276"/>
      <c r="H40" s="264"/>
      <c r="I40" s="290">
        <v>2.84</v>
      </c>
      <c r="J40" s="276"/>
      <c r="K40" s="264"/>
      <c r="L40" s="290">
        <v>44.02</v>
      </c>
      <c r="M40" s="276"/>
      <c r="N40" s="264"/>
      <c r="O40" s="279">
        <f>F40+I40+L40</f>
        <v>46.86</v>
      </c>
    </row>
    <row r="41" spans="2:15" ht="15" thickBot="1">
      <c r="B41" s="265"/>
      <c r="C41" s="266"/>
      <c r="D41" s="267" t="s">
        <v>524</v>
      </c>
      <c r="E41" s="287">
        <f>SUM(E39,E40)</f>
        <v>-33263627.656745769</v>
      </c>
      <c r="F41" s="291">
        <f>SUM(F39,F40)</f>
        <v>-1984.4665109620439</v>
      </c>
      <c r="G41" s="216"/>
      <c r="H41" s="268">
        <f>SUM(H39,H40)</f>
        <v>13079157.487495676</v>
      </c>
      <c r="I41" s="291">
        <f>SUM(I39,I40)</f>
        <v>782.01058784080021</v>
      </c>
      <c r="J41" s="216"/>
      <c r="K41" s="268">
        <f>SUM(K39,K40)</f>
        <v>56354490.0456599</v>
      </c>
      <c r="L41" s="291">
        <f>SUM(L39,L40)</f>
        <v>3388.3016477158567</v>
      </c>
      <c r="M41" s="216"/>
      <c r="N41" s="268">
        <f>SUM(N39,N40)</f>
        <v>122820329.46307647</v>
      </c>
      <c r="O41" s="280">
        <f>SUM(O39,O40)</f>
        <v>2185.8457245946151</v>
      </c>
    </row>
  </sheetData>
  <mergeCells count="4">
    <mergeCell ref="B6:B7"/>
    <mergeCell ref="C6:C7"/>
    <mergeCell ref="D6:D7"/>
    <mergeCell ref="N6:O6"/>
  </mergeCells>
  <conditionalFormatting sqref="C6:C4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906B-E071-47B2-80F1-34BA4DF1E410}">
  <sheetPr>
    <tabColor rgb="FFC00000"/>
  </sheetPr>
  <dimension ref="A2:H453"/>
  <sheetViews>
    <sheetView showGridLines="0" topLeftCell="A7" zoomScale="83" zoomScaleNormal="83" workbookViewId="0">
      <pane ySplit="9" topLeftCell="A218" activePane="bottomLeft" state="frozen"/>
      <selection activeCell="F190" sqref="F190"/>
      <selection pane="bottomLeft" activeCell="E227" sqref="E227"/>
    </sheetView>
  </sheetViews>
  <sheetFormatPr defaultColWidth="8.6640625" defaultRowHeight="14.4"/>
  <cols>
    <col min="1" max="1" width="19" style="58" customWidth="1"/>
    <col min="2" max="2" width="39.109375" style="58" customWidth="1"/>
    <col min="3" max="5" width="19.6640625" style="58" customWidth="1"/>
    <col min="6" max="6" width="18.21875" style="58" customWidth="1"/>
    <col min="7" max="7" width="19.6640625" style="58" customWidth="1"/>
    <col min="8" max="8" width="17.109375" style="58" bestFit="1" customWidth="1"/>
    <col min="9" max="16384" width="8.6640625" style="58"/>
  </cols>
  <sheetData>
    <row r="2" spans="1:8" ht="17.399999999999999">
      <c r="A2" s="64"/>
      <c r="B2" s="65" t="s">
        <v>216</v>
      </c>
      <c r="C2" s="59"/>
      <c r="D2" s="59"/>
      <c r="E2" s="66"/>
      <c r="F2" s="66"/>
      <c r="G2" s="66"/>
    </row>
    <row r="3" spans="1:8" ht="14.7" customHeight="1">
      <c r="A3" s="59" t="s">
        <v>217</v>
      </c>
      <c r="B3" s="59"/>
      <c r="C3" s="59"/>
      <c r="D3" s="59"/>
      <c r="E3" s="59"/>
      <c r="F3" s="59"/>
      <c r="G3" s="59"/>
    </row>
    <row r="4" spans="1:8">
      <c r="A4" s="86">
        <v>44866</v>
      </c>
    </row>
    <row r="6" spans="1:8" ht="14.7" customHeight="1">
      <c r="A6" s="60" t="s">
        <v>218</v>
      </c>
      <c r="B6" s="61" t="s">
        <v>217</v>
      </c>
      <c r="C6" s="61"/>
      <c r="D6" s="61"/>
      <c r="E6" s="61"/>
      <c r="F6" s="61"/>
      <c r="G6" s="61"/>
    </row>
    <row r="7" spans="1:8" ht="18" customHeight="1">
      <c r="A7" s="62"/>
      <c r="B7" s="63"/>
      <c r="C7" s="63"/>
      <c r="D7" s="63"/>
      <c r="E7" s="63"/>
      <c r="F7" s="63"/>
      <c r="G7" s="63"/>
    </row>
    <row r="8" spans="1:8" ht="18">
      <c r="A8" s="62"/>
      <c r="B8" s="169" t="s">
        <v>216</v>
      </c>
      <c r="C8" s="63"/>
      <c r="D8" s="63"/>
      <c r="E8" s="63"/>
      <c r="F8" s="63"/>
      <c r="G8" s="63"/>
    </row>
    <row r="9" spans="1:8">
      <c r="A9" s="62" t="s">
        <v>320</v>
      </c>
      <c r="B9" s="63"/>
      <c r="C9" s="63"/>
      <c r="D9" s="63"/>
      <c r="E9" s="63"/>
      <c r="F9" s="63"/>
      <c r="G9" s="63"/>
    </row>
    <row r="10" spans="1:8">
      <c r="A10" s="62"/>
      <c r="B10" s="63"/>
      <c r="C10" s="63"/>
      <c r="D10" s="63"/>
      <c r="E10" s="63"/>
      <c r="F10" s="63"/>
      <c r="G10" s="63"/>
    </row>
    <row r="11" spans="1:8" ht="15.6">
      <c r="A11" s="168">
        <v>44896</v>
      </c>
      <c r="B11" s="63"/>
      <c r="C11" s="63"/>
      <c r="D11" s="63"/>
      <c r="E11" s="63"/>
      <c r="F11" s="63"/>
      <c r="G11" s="63"/>
    </row>
    <row r="12" spans="1:8" ht="14.7" customHeight="1">
      <c r="A12" s="60" t="s">
        <v>219</v>
      </c>
      <c r="B12" s="192" t="s">
        <v>220</v>
      </c>
      <c r="C12" s="61"/>
      <c r="D12" s="61"/>
      <c r="E12" s="61"/>
      <c r="F12" s="61"/>
      <c r="G12" s="61"/>
    </row>
    <row r="13" spans="1:8">
      <c r="A13" s="67" t="s">
        <v>221</v>
      </c>
      <c r="B13" s="67"/>
      <c r="C13" s="67"/>
      <c r="D13" s="67"/>
      <c r="E13" s="67"/>
      <c r="F13" s="67"/>
      <c r="G13" s="67"/>
    </row>
    <row r="14" spans="1:8" ht="14.7" customHeight="1">
      <c r="A14" s="296" t="s">
        <v>222</v>
      </c>
      <c r="B14" s="298" t="s">
        <v>223</v>
      </c>
      <c r="C14" s="122" t="s">
        <v>224</v>
      </c>
      <c r="D14" s="122" t="s">
        <v>225</v>
      </c>
      <c r="E14" s="120" t="s">
        <v>226</v>
      </c>
      <c r="F14" s="120" t="s">
        <v>317</v>
      </c>
      <c r="G14" s="120" t="s">
        <v>227</v>
      </c>
    </row>
    <row r="15" spans="1:8" ht="19.5" customHeight="1">
      <c r="A15" s="297"/>
      <c r="B15" s="299"/>
      <c r="C15" s="123" t="s">
        <v>228</v>
      </c>
      <c r="D15" s="123" t="s">
        <v>228</v>
      </c>
      <c r="E15" s="121" t="s">
        <v>229</v>
      </c>
      <c r="F15" s="121" t="s">
        <v>229</v>
      </c>
      <c r="G15" s="121" t="s">
        <v>229</v>
      </c>
    </row>
    <row r="16" spans="1:8" ht="14.7" customHeight="1">
      <c r="A16" s="188">
        <v>100001</v>
      </c>
      <c r="B16" s="188" t="s">
        <v>248</v>
      </c>
      <c r="C16" s="119">
        <v>2181699581</v>
      </c>
      <c r="D16" s="119">
        <v>913243</v>
      </c>
      <c r="E16" s="116">
        <v>52272915</v>
      </c>
      <c r="F16" s="116">
        <f>D16-E16</f>
        <v>-51359672</v>
      </c>
      <c r="G16" s="162">
        <f t="shared" ref="G16:G79" si="0">C16+F16</f>
        <v>2130339909</v>
      </c>
      <c r="H16" s="124"/>
    </row>
    <row r="17" spans="1:8" ht="14.7" customHeight="1">
      <c r="A17" s="189">
        <v>100002</v>
      </c>
      <c r="B17" s="189" t="s">
        <v>249</v>
      </c>
      <c r="C17" s="119">
        <v>3457387168</v>
      </c>
      <c r="D17" s="119">
        <v>16167000</v>
      </c>
      <c r="E17" s="116">
        <v>9950000</v>
      </c>
      <c r="F17" s="116">
        <f t="shared" ref="F17:F80" si="1">D17-E17</f>
        <v>6217000</v>
      </c>
      <c r="G17" s="116">
        <f t="shared" si="0"/>
        <v>3463604168</v>
      </c>
      <c r="H17" s="124"/>
    </row>
    <row r="18" spans="1:8" ht="14.7" customHeight="1">
      <c r="A18" s="189">
        <v>100003</v>
      </c>
      <c r="B18" s="189" t="s">
        <v>250</v>
      </c>
      <c r="C18" s="119">
        <v>450211.1999999985</v>
      </c>
      <c r="D18" s="119">
        <v>0</v>
      </c>
      <c r="E18" s="116">
        <v>17568480</v>
      </c>
      <c r="F18" s="116">
        <f t="shared" si="1"/>
        <v>-17568480</v>
      </c>
      <c r="G18" s="116">
        <f t="shared" si="0"/>
        <v>-17118268.800000001</v>
      </c>
      <c r="H18" s="124"/>
    </row>
    <row r="19" spans="1:8" ht="14.7" customHeight="1">
      <c r="A19" s="189">
        <v>100004</v>
      </c>
      <c r="B19" s="188" t="s">
        <v>251</v>
      </c>
      <c r="C19" s="119">
        <v>0</v>
      </c>
      <c r="D19" s="119">
        <v>0</v>
      </c>
      <c r="E19" s="116">
        <v>0</v>
      </c>
      <c r="F19" s="116">
        <f t="shared" si="1"/>
        <v>0</v>
      </c>
      <c r="G19" s="116">
        <f t="shared" si="0"/>
        <v>0</v>
      </c>
      <c r="H19" s="124"/>
    </row>
    <row r="20" spans="1:8" ht="14.7" customHeight="1">
      <c r="A20" s="189">
        <v>100005</v>
      </c>
      <c r="B20" s="189" t="s">
        <v>252</v>
      </c>
      <c r="C20" s="119">
        <v>-269500</v>
      </c>
      <c r="D20" s="119">
        <v>0</v>
      </c>
      <c r="E20" s="116">
        <v>0</v>
      </c>
      <c r="F20" s="116">
        <f t="shared" si="1"/>
        <v>0</v>
      </c>
      <c r="G20" s="116">
        <f t="shared" si="0"/>
        <v>-269500</v>
      </c>
      <c r="H20" s="124"/>
    </row>
    <row r="21" spans="1:8" ht="14.7" customHeight="1">
      <c r="A21" s="189">
        <v>100006</v>
      </c>
      <c r="B21" s="189" t="s">
        <v>253</v>
      </c>
      <c r="C21" s="119">
        <v>0</v>
      </c>
      <c r="D21" s="119">
        <v>0</v>
      </c>
      <c r="E21" s="116">
        <v>0</v>
      </c>
      <c r="F21" s="116">
        <f t="shared" si="1"/>
        <v>0</v>
      </c>
      <c r="G21" s="116">
        <f t="shared" si="0"/>
        <v>0</v>
      </c>
      <c r="H21" s="124"/>
    </row>
    <row r="22" spans="1:8" ht="14.7" customHeight="1">
      <c r="A22" s="189">
        <v>100007</v>
      </c>
      <c r="B22" s="188" t="s">
        <v>254</v>
      </c>
      <c r="C22" s="119">
        <v>-628879</v>
      </c>
      <c r="D22" s="119">
        <v>0</v>
      </c>
      <c r="E22" s="116">
        <v>0</v>
      </c>
      <c r="F22" s="116">
        <f t="shared" si="1"/>
        <v>0</v>
      </c>
      <c r="G22" s="116">
        <f t="shared" si="0"/>
        <v>-628879</v>
      </c>
      <c r="H22" s="124"/>
    </row>
    <row r="23" spans="1:8" ht="14.7" customHeight="1">
      <c r="A23" s="189">
        <v>100008</v>
      </c>
      <c r="B23" s="189" t="s">
        <v>255</v>
      </c>
      <c r="C23" s="119">
        <v>132500</v>
      </c>
      <c r="D23" s="119">
        <v>0</v>
      </c>
      <c r="E23" s="116">
        <v>0</v>
      </c>
      <c r="F23" s="116">
        <f t="shared" si="1"/>
        <v>0</v>
      </c>
      <c r="G23" s="116">
        <f t="shared" si="0"/>
        <v>132500</v>
      </c>
      <c r="H23" s="124"/>
    </row>
    <row r="24" spans="1:8" ht="14.7" customHeight="1">
      <c r="A24" s="189">
        <v>100009</v>
      </c>
      <c r="B24" s="189" t="s">
        <v>256</v>
      </c>
      <c r="C24" s="119">
        <v>0</v>
      </c>
      <c r="D24" s="119">
        <v>0</v>
      </c>
      <c r="E24" s="116">
        <v>0</v>
      </c>
      <c r="F24" s="116">
        <f t="shared" si="1"/>
        <v>0</v>
      </c>
      <c r="G24" s="116">
        <f t="shared" si="0"/>
        <v>0</v>
      </c>
      <c r="H24" s="124"/>
    </row>
    <row r="25" spans="1:8" ht="14.7" customHeight="1">
      <c r="A25" s="189">
        <v>110001</v>
      </c>
      <c r="B25" s="189" t="s">
        <v>257</v>
      </c>
      <c r="C25" s="119">
        <v>0</v>
      </c>
      <c r="D25" s="119">
        <v>0</v>
      </c>
      <c r="E25" s="116">
        <v>0</v>
      </c>
      <c r="F25" s="116">
        <f t="shared" si="1"/>
        <v>0</v>
      </c>
      <c r="G25" s="116">
        <f t="shared" si="0"/>
        <v>0</v>
      </c>
      <c r="H25" s="124"/>
    </row>
    <row r="26" spans="1:8" ht="14.7" customHeight="1">
      <c r="A26" s="189">
        <v>110002</v>
      </c>
      <c r="B26" s="189" t="s">
        <v>258</v>
      </c>
      <c r="C26" s="119">
        <v>0</v>
      </c>
      <c r="D26" s="119">
        <v>0</v>
      </c>
      <c r="E26" s="116">
        <v>0</v>
      </c>
      <c r="F26" s="116">
        <f t="shared" si="1"/>
        <v>0</v>
      </c>
      <c r="G26" s="116">
        <f t="shared" si="0"/>
        <v>0</v>
      </c>
      <c r="H26" s="124"/>
    </row>
    <row r="27" spans="1:8" ht="14.7" customHeight="1">
      <c r="A27" s="189">
        <v>110003</v>
      </c>
      <c r="B27" s="189" t="s">
        <v>259</v>
      </c>
      <c r="C27" s="119">
        <v>0</v>
      </c>
      <c r="D27" s="119">
        <v>0</v>
      </c>
      <c r="E27" s="116">
        <v>0</v>
      </c>
      <c r="F27" s="116">
        <f t="shared" si="1"/>
        <v>0</v>
      </c>
      <c r="G27" s="116">
        <f t="shared" si="0"/>
        <v>0</v>
      </c>
      <c r="H27" s="124"/>
    </row>
    <row r="28" spans="1:8" ht="14.7" customHeight="1">
      <c r="A28" s="189">
        <v>120001</v>
      </c>
      <c r="B28" s="189" t="s">
        <v>41</v>
      </c>
      <c r="C28" s="119">
        <v>-386751189.1499995</v>
      </c>
      <c r="D28" s="119">
        <v>19778762</v>
      </c>
      <c r="E28" s="116">
        <v>729065184.89999998</v>
      </c>
      <c r="F28" s="116">
        <f t="shared" si="1"/>
        <v>-709286422.89999998</v>
      </c>
      <c r="G28" s="116">
        <f t="shared" si="0"/>
        <v>-1096037612.0499995</v>
      </c>
      <c r="H28" s="124"/>
    </row>
    <row r="29" spans="1:8" ht="14.7" customHeight="1">
      <c r="A29" s="189">
        <v>120002</v>
      </c>
      <c r="B29" s="189" t="s">
        <v>42</v>
      </c>
      <c r="C29" s="119">
        <v>3931774314.7300005</v>
      </c>
      <c r="D29" s="119">
        <v>31557900</v>
      </c>
      <c r="E29" s="116">
        <v>108338500</v>
      </c>
      <c r="F29" s="116">
        <f t="shared" si="1"/>
        <v>-76780600</v>
      </c>
      <c r="G29" s="116">
        <f t="shared" si="0"/>
        <v>3854993714.7300005</v>
      </c>
      <c r="H29" s="124"/>
    </row>
    <row r="30" spans="1:8" ht="14.7" customHeight="1">
      <c r="A30" s="189">
        <v>120003</v>
      </c>
      <c r="B30" s="189" t="s">
        <v>43</v>
      </c>
      <c r="C30" s="119">
        <v>4197239.2</v>
      </c>
      <c r="D30" s="119">
        <v>3291838480</v>
      </c>
      <c r="E30" s="116">
        <v>127063300.47040001</v>
      </c>
      <c r="F30" s="116">
        <f t="shared" si="1"/>
        <v>3164775179.5296001</v>
      </c>
      <c r="G30" s="116">
        <f t="shared" si="0"/>
        <v>3168972418.7296</v>
      </c>
      <c r="H30" s="124"/>
    </row>
    <row r="31" spans="1:8" ht="14.7" customHeight="1">
      <c r="A31" s="189">
        <v>120004</v>
      </c>
      <c r="B31" s="189" t="s">
        <v>160</v>
      </c>
      <c r="C31" s="119">
        <v>0</v>
      </c>
      <c r="D31" s="119">
        <v>0</v>
      </c>
      <c r="E31" s="116">
        <v>0</v>
      </c>
      <c r="F31" s="116">
        <f t="shared" si="1"/>
        <v>0</v>
      </c>
      <c r="G31" s="116">
        <f t="shared" si="0"/>
        <v>0</v>
      </c>
      <c r="H31" s="124"/>
    </row>
    <row r="32" spans="1:8" ht="14.7" customHeight="1">
      <c r="A32" s="189">
        <v>120005</v>
      </c>
      <c r="B32" s="189" t="s">
        <v>161</v>
      </c>
      <c r="C32" s="119">
        <v>0</v>
      </c>
      <c r="D32" s="119">
        <v>0</v>
      </c>
      <c r="E32" s="116">
        <v>0</v>
      </c>
      <c r="F32" s="116">
        <f t="shared" si="1"/>
        <v>0</v>
      </c>
      <c r="G32" s="116">
        <f t="shared" si="0"/>
        <v>0</v>
      </c>
      <c r="H32" s="124"/>
    </row>
    <row r="33" spans="1:8" ht="14.7" customHeight="1">
      <c r="A33" s="189">
        <v>120007</v>
      </c>
      <c r="B33" s="189" t="s">
        <v>162</v>
      </c>
      <c r="C33" s="119">
        <v>0</v>
      </c>
      <c r="D33" s="119">
        <v>0</v>
      </c>
      <c r="E33" s="116">
        <v>0</v>
      </c>
      <c r="F33" s="116">
        <f t="shared" si="1"/>
        <v>0</v>
      </c>
      <c r="G33" s="116">
        <f t="shared" si="0"/>
        <v>0</v>
      </c>
      <c r="H33" s="124"/>
    </row>
    <row r="34" spans="1:8" ht="14.7" customHeight="1">
      <c r="A34" s="189">
        <v>120008</v>
      </c>
      <c r="B34" s="189" t="s">
        <v>163</v>
      </c>
      <c r="C34" s="119">
        <v>0</v>
      </c>
      <c r="D34" s="119">
        <v>0</v>
      </c>
      <c r="E34" s="116">
        <v>0</v>
      </c>
      <c r="F34" s="116">
        <f t="shared" si="1"/>
        <v>0</v>
      </c>
      <c r="G34" s="116">
        <f t="shared" si="0"/>
        <v>0</v>
      </c>
      <c r="H34" s="124"/>
    </row>
    <row r="35" spans="1:8" ht="14.7" customHeight="1">
      <c r="A35" s="189">
        <v>120009</v>
      </c>
      <c r="B35" s="189" t="s">
        <v>164</v>
      </c>
      <c r="C35" s="119">
        <v>0</v>
      </c>
      <c r="D35" s="119">
        <v>0</v>
      </c>
      <c r="E35" s="116">
        <v>0</v>
      </c>
      <c r="F35" s="116">
        <f t="shared" si="1"/>
        <v>0</v>
      </c>
      <c r="G35" s="116">
        <f t="shared" si="0"/>
        <v>0</v>
      </c>
      <c r="H35" s="124"/>
    </row>
    <row r="36" spans="1:8" ht="14.7" customHeight="1">
      <c r="A36" s="189">
        <v>120010</v>
      </c>
      <c r="B36" s="189" t="s">
        <v>165</v>
      </c>
      <c r="C36" s="119">
        <v>0</v>
      </c>
      <c r="D36" s="119">
        <v>0</v>
      </c>
      <c r="E36" s="116">
        <v>0</v>
      </c>
      <c r="F36" s="116">
        <f t="shared" si="1"/>
        <v>0</v>
      </c>
      <c r="G36" s="116">
        <f t="shared" si="0"/>
        <v>0</v>
      </c>
      <c r="H36" s="124"/>
    </row>
    <row r="37" spans="1:8" ht="14.7" customHeight="1">
      <c r="A37" s="189">
        <v>120011</v>
      </c>
      <c r="B37" s="189" t="s">
        <v>166</v>
      </c>
      <c r="C37" s="119">
        <v>0</v>
      </c>
      <c r="D37" s="119">
        <v>0</v>
      </c>
      <c r="E37" s="116">
        <v>0</v>
      </c>
      <c r="F37" s="116">
        <f t="shared" si="1"/>
        <v>0</v>
      </c>
      <c r="G37" s="116">
        <f t="shared" si="0"/>
        <v>0</v>
      </c>
      <c r="H37" s="124"/>
    </row>
    <row r="38" spans="1:8" ht="14.7" customHeight="1">
      <c r="A38" s="189">
        <v>120012</v>
      </c>
      <c r="B38" s="189" t="s">
        <v>167</v>
      </c>
      <c r="C38" s="119">
        <v>0</v>
      </c>
      <c r="D38" s="119">
        <v>0</v>
      </c>
      <c r="E38" s="116">
        <v>0</v>
      </c>
      <c r="F38" s="116">
        <f t="shared" si="1"/>
        <v>0</v>
      </c>
      <c r="G38" s="116">
        <f t="shared" si="0"/>
        <v>0</v>
      </c>
      <c r="H38" s="124"/>
    </row>
    <row r="39" spans="1:8">
      <c r="A39" s="189">
        <v>120013</v>
      </c>
      <c r="B39" s="189" t="s">
        <v>168</v>
      </c>
      <c r="C39" s="119">
        <v>0</v>
      </c>
      <c r="D39" s="119">
        <v>0</v>
      </c>
      <c r="E39" s="116">
        <v>0</v>
      </c>
      <c r="F39" s="116">
        <f t="shared" si="1"/>
        <v>0</v>
      </c>
      <c r="G39" s="116">
        <f t="shared" si="0"/>
        <v>0</v>
      </c>
      <c r="H39" s="124"/>
    </row>
    <row r="40" spans="1:8" ht="14.7" customHeight="1">
      <c r="A40" s="189">
        <v>120014</v>
      </c>
      <c r="B40" s="189" t="s">
        <v>169</v>
      </c>
      <c r="C40" s="119">
        <v>0</v>
      </c>
      <c r="D40" s="119">
        <v>0</v>
      </c>
      <c r="E40" s="116">
        <v>0</v>
      </c>
      <c r="F40" s="116">
        <f t="shared" si="1"/>
        <v>0</v>
      </c>
      <c r="G40" s="116">
        <f t="shared" si="0"/>
        <v>0</v>
      </c>
      <c r="H40" s="124"/>
    </row>
    <row r="41" spans="1:8" ht="14.7" customHeight="1">
      <c r="A41" s="189">
        <v>120015</v>
      </c>
      <c r="B41" s="189" t="s">
        <v>170</v>
      </c>
      <c r="C41" s="119">
        <v>0</v>
      </c>
      <c r="D41" s="119">
        <v>0</v>
      </c>
      <c r="E41" s="116">
        <v>0</v>
      </c>
      <c r="F41" s="116">
        <f t="shared" si="1"/>
        <v>0</v>
      </c>
      <c r="G41" s="116">
        <f t="shared" si="0"/>
        <v>0</v>
      </c>
      <c r="H41" s="124"/>
    </row>
    <row r="42" spans="1:8">
      <c r="A42" s="189">
        <v>120016</v>
      </c>
      <c r="B42" s="189" t="s">
        <v>171</v>
      </c>
      <c r="C42" s="119">
        <v>0</v>
      </c>
      <c r="D42" s="119">
        <v>0</v>
      </c>
      <c r="E42" s="116">
        <v>0</v>
      </c>
      <c r="F42" s="116">
        <f t="shared" si="1"/>
        <v>0</v>
      </c>
      <c r="G42" s="116">
        <f t="shared" si="0"/>
        <v>0</v>
      </c>
      <c r="H42" s="124"/>
    </row>
    <row r="43" spans="1:8" ht="14.7" customHeight="1">
      <c r="A43" s="189">
        <v>120017</v>
      </c>
      <c r="B43" s="189" t="s">
        <v>172</v>
      </c>
      <c r="C43" s="119">
        <v>0</v>
      </c>
      <c r="D43" s="119">
        <v>0</v>
      </c>
      <c r="E43" s="116">
        <v>0</v>
      </c>
      <c r="F43" s="116">
        <f t="shared" si="1"/>
        <v>0</v>
      </c>
      <c r="G43" s="116">
        <f t="shared" si="0"/>
        <v>0</v>
      </c>
      <c r="H43" s="124"/>
    </row>
    <row r="44" spans="1:8" ht="14.7" customHeight="1">
      <c r="A44" s="189">
        <v>120018</v>
      </c>
      <c r="B44" s="189" t="s">
        <v>173</v>
      </c>
      <c r="C44" s="119">
        <v>0</v>
      </c>
      <c r="D44" s="119">
        <v>0</v>
      </c>
      <c r="E44" s="116">
        <v>0</v>
      </c>
      <c r="F44" s="116">
        <f t="shared" si="1"/>
        <v>0</v>
      </c>
      <c r="G44" s="116">
        <f t="shared" si="0"/>
        <v>0</v>
      </c>
      <c r="H44" s="124"/>
    </row>
    <row r="45" spans="1:8" ht="14.7" customHeight="1">
      <c r="A45" s="189">
        <v>120019</v>
      </c>
      <c r="B45" s="189" t="s">
        <v>174</v>
      </c>
      <c r="C45" s="119">
        <v>0</v>
      </c>
      <c r="D45" s="119">
        <v>0</v>
      </c>
      <c r="E45" s="116">
        <v>0</v>
      </c>
      <c r="F45" s="116">
        <f t="shared" si="1"/>
        <v>0</v>
      </c>
      <c r="G45" s="116">
        <f t="shared" si="0"/>
        <v>0</v>
      </c>
      <c r="H45" s="124"/>
    </row>
    <row r="46" spans="1:8" ht="14.7" customHeight="1">
      <c r="A46" s="189">
        <v>120020</v>
      </c>
      <c r="B46" s="189" t="s">
        <v>175</v>
      </c>
      <c r="C46" s="119">
        <v>0</v>
      </c>
      <c r="D46" s="119">
        <v>0</v>
      </c>
      <c r="E46" s="116">
        <v>0</v>
      </c>
      <c r="F46" s="116">
        <f t="shared" si="1"/>
        <v>0</v>
      </c>
      <c r="G46" s="116">
        <f t="shared" si="0"/>
        <v>0</v>
      </c>
      <c r="H46" s="124"/>
    </row>
    <row r="47" spans="1:8">
      <c r="A47" s="189">
        <v>120021</v>
      </c>
      <c r="B47" s="189" t="s">
        <v>176</v>
      </c>
      <c r="C47" s="119">
        <v>0</v>
      </c>
      <c r="D47" s="119">
        <v>0</v>
      </c>
      <c r="E47" s="116">
        <v>0</v>
      </c>
      <c r="F47" s="116">
        <f t="shared" si="1"/>
        <v>0</v>
      </c>
      <c r="G47" s="116">
        <f t="shared" si="0"/>
        <v>0</v>
      </c>
      <c r="H47" s="124"/>
    </row>
    <row r="48" spans="1:8" ht="14.7" customHeight="1">
      <c r="A48" s="189">
        <v>120022</v>
      </c>
      <c r="B48" s="189" t="s">
        <v>177</v>
      </c>
      <c r="C48" s="119">
        <v>0</v>
      </c>
      <c r="D48" s="119">
        <v>0</v>
      </c>
      <c r="E48" s="116">
        <v>0</v>
      </c>
      <c r="F48" s="116">
        <f t="shared" si="1"/>
        <v>0</v>
      </c>
      <c r="G48" s="116">
        <f t="shared" si="0"/>
        <v>0</v>
      </c>
      <c r="H48" s="124"/>
    </row>
    <row r="49" spans="1:8" ht="14.7" customHeight="1">
      <c r="A49" s="189">
        <v>120023</v>
      </c>
      <c r="B49" s="189" t="s">
        <v>230</v>
      </c>
      <c r="C49" s="119">
        <v>0</v>
      </c>
      <c r="D49" s="119">
        <v>0</v>
      </c>
      <c r="E49" s="116">
        <v>0</v>
      </c>
      <c r="F49" s="116">
        <f t="shared" si="1"/>
        <v>0</v>
      </c>
      <c r="G49" s="116">
        <f t="shared" si="0"/>
        <v>0</v>
      </c>
      <c r="H49" s="124"/>
    </row>
    <row r="50" spans="1:8" ht="14.7" customHeight="1">
      <c r="A50" s="189">
        <v>120024</v>
      </c>
      <c r="B50" s="189" t="s">
        <v>231</v>
      </c>
      <c r="C50" s="119">
        <v>0</v>
      </c>
      <c r="D50" s="119">
        <v>0</v>
      </c>
      <c r="E50" s="116">
        <v>0</v>
      </c>
      <c r="F50" s="116">
        <f t="shared" si="1"/>
        <v>0</v>
      </c>
      <c r="G50" s="116">
        <f t="shared" si="0"/>
        <v>0</v>
      </c>
      <c r="H50" s="124"/>
    </row>
    <row r="51" spans="1:8">
      <c r="A51" s="189">
        <v>120025</v>
      </c>
      <c r="B51" s="189" t="s">
        <v>232</v>
      </c>
      <c r="C51" s="119">
        <v>0</v>
      </c>
      <c r="D51" s="119">
        <v>0</v>
      </c>
      <c r="E51" s="116">
        <v>0</v>
      </c>
      <c r="F51" s="116">
        <f t="shared" si="1"/>
        <v>0</v>
      </c>
      <c r="G51" s="116">
        <f t="shared" si="0"/>
        <v>0</v>
      </c>
      <c r="H51" s="124"/>
    </row>
    <row r="52" spans="1:8" ht="14.7" customHeight="1">
      <c r="A52" s="189">
        <v>121001</v>
      </c>
      <c r="B52" s="189" t="s">
        <v>178</v>
      </c>
      <c r="C52" s="119">
        <v>0</v>
      </c>
      <c r="D52" s="119">
        <v>0</v>
      </c>
      <c r="E52" s="116">
        <v>0</v>
      </c>
      <c r="F52" s="116">
        <f t="shared" si="1"/>
        <v>0</v>
      </c>
      <c r="G52" s="116">
        <f t="shared" si="0"/>
        <v>0</v>
      </c>
      <c r="H52" s="124"/>
    </row>
    <row r="53" spans="1:8" ht="14.7" customHeight="1">
      <c r="A53" s="189">
        <v>121002</v>
      </c>
      <c r="B53" s="189" t="s">
        <v>179</v>
      </c>
      <c r="C53" s="119">
        <v>0</v>
      </c>
      <c r="D53" s="119">
        <v>0</v>
      </c>
      <c r="E53" s="116">
        <v>0</v>
      </c>
      <c r="F53" s="116">
        <f t="shared" si="1"/>
        <v>0</v>
      </c>
      <c r="G53" s="116">
        <f t="shared" si="0"/>
        <v>0</v>
      </c>
      <c r="H53" s="124"/>
    </row>
    <row r="54" spans="1:8" ht="14.7" customHeight="1">
      <c r="A54" s="189">
        <v>121003</v>
      </c>
      <c r="B54" s="189" t="s">
        <v>180</v>
      </c>
      <c r="C54" s="119">
        <v>0</v>
      </c>
      <c r="D54" s="119">
        <v>0</v>
      </c>
      <c r="E54" s="116">
        <v>0</v>
      </c>
      <c r="F54" s="116">
        <f t="shared" si="1"/>
        <v>0</v>
      </c>
      <c r="G54" s="116">
        <f t="shared" si="0"/>
        <v>0</v>
      </c>
      <c r="H54" s="124"/>
    </row>
    <row r="55" spans="1:8" ht="14.7" customHeight="1">
      <c r="A55" s="189">
        <v>122001</v>
      </c>
      <c r="B55" s="189" t="s">
        <v>181</v>
      </c>
      <c r="C55" s="119">
        <v>0</v>
      </c>
      <c r="D55" s="119">
        <v>0</v>
      </c>
      <c r="E55" s="116">
        <v>0</v>
      </c>
      <c r="F55" s="116">
        <f t="shared" si="1"/>
        <v>0</v>
      </c>
      <c r="G55" s="116">
        <f t="shared" si="0"/>
        <v>0</v>
      </c>
      <c r="H55" s="124"/>
    </row>
    <row r="56" spans="1:8" ht="14.7" customHeight="1">
      <c r="A56" s="189">
        <v>122002</v>
      </c>
      <c r="B56" s="189" t="s">
        <v>260</v>
      </c>
      <c r="C56" s="119">
        <v>0</v>
      </c>
      <c r="D56" s="119">
        <v>0</v>
      </c>
      <c r="E56" s="116">
        <v>0</v>
      </c>
      <c r="F56" s="116">
        <f t="shared" si="1"/>
        <v>0</v>
      </c>
      <c r="G56" s="116">
        <f t="shared" si="0"/>
        <v>0</v>
      </c>
      <c r="H56" s="124"/>
    </row>
    <row r="57" spans="1:8" ht="14.7" customHeight="1">
      <c r="A57" s="189">
        <v>122003</v>
      </c>
      <c r="B57" s="189" t="s">
        <v>182</v>
      </c>
      <c r="C57" s="119">
        <v>0</v>
      </c>
      <c r="D57" s="119">
        <v>0</v>
      </c>
      <c r="E57" s="116">
        <v>0</v>
      </c>
      <c r="F57" s="116">
        <f t="shared" si="1"/>
        <v>0</v>
      </c>
      <c r="G57" s="116">
        <f t="shared" si="0"/>
        <v>0</v>
      </c>
      <c r="H57" s="124"/>
    </row>
    <row r="58" spans="1:8" ht="14.7" customHeight="1">
      <c r="A58" s="189">
        <v>123001</v>
      </c>
      <c r="B58" s="189" t="s">
        <v>44</v>
      </c>
      <c r="C58" s="119">
        <v>0</v>
      </c>
      <c r="D58" s="119">
        <v>0</v>
      </c>
      <c r="E58" s="116">
        <v>0</v>
      </c>
      <c r="F58" s="116">
        <f t="shared" si="1"/>
        <v>0</v>
      </c>
      <c r="G58" s="116">
        <f t="shared" si="0"/>
        <v>0</v>
      </c>
      <c r="H58" s="124"/>
    </row>
    <row r="59" spans="1:8" ht="14.7" customHeight="1">
      <c r="A59" s="189">
        <v>124001</v>
      </c>
      <c r="B59" s="189" t="s">
        <v>45</v>
      </c>
      <c r="C59" s="119">
        <v>0</v>
      </c>
      <c r="D59" s="119">
        <v>0</v>
      </c>
      <c r="E59" s="116">
        <v>0</v>
      </c>
      <c r="F59" s="116">
        <f t="shared" si="1"/>
        <v>0</v>
      </c>
      <c r="G59" s="116">
        <f t="shared" si="0"/>
        <v>0</v>
      </c>
      <c r="H59" s="124"/>
    </row>
    <row r="60" spans="1:8" ht="14.7" customHeight="1">
      <c r="A60" s="189">
        <v>124002</v>
      </c>
      <c r="B60" s="189" t="s">
        <v>261</v>
      </c>
      <c r="C60" s="119">
        <v>0</v>
      </c>
      <c r="D60" s="119">
        <v>0</v>
      </c>
      <c r="E60" s="116">
        <v>0</v>
      </c>
      <c r="F60" s="116">
        <f t="shared" si="1"/>
        <v>0</v>
      </c>
      <c r="G60" s="116">
        <f t="shared" si="0"/>
        <v>0</v>
      </c>
      <c r="H60" s="124"/>
    </row>
    <row r="61" spans="1:8" ht="14.7" customHeight="1">
      <c r="A61" s="189">
        <v>125001</v>
      </c>
      <c r="B61" s="189" t="s">
        <v>183</v>
      </c>
      <c r="C61" s="119">
        <v>0</v>
      </c>
      <c r="D61" s="119">
        <v>0</v>
      </c>
      <c r="E61" s="116">
        <v>0</v>
      </c>
      <c r="F61" s="116">
        <f t="shared" si="1"/>
        <v>0</v>
      </c>
      <c r="G61" s="116">
        <f t="shared" si="0"/>
        <v>0</v>
      </c>
      <c r="H61" s="124"/>
    </row>
    <row r="62" spans="1:8" ht="14.7" customHeight="1">
      <c r="A62" s="189">
        <v>125002</v>
      </c>
      <c r="B62" s="189" t="s">
        <v>184</v>
      </c>
      <c r="C62" s="119">
        <v>0</v>
      </c>
      <c r="D62" s="119">
        <v>0</v>
      </c>
      <c r="E62" s="116">
        <v>0</v>
      </c>
      <c r="F62" s="116">
        <f t="shared" si="1"/>
        <v>0</v>
      </c>
      <c r="G62" s="116">
        <f t="shared" si="0"/>
        <v>0</v>
      </c>
      <c r="H62" s="124"/>
    </row>
    <row r="63" spans="1:8" ht="14.7" customHeight="1">
      <c r="A63" s="189">
        <v>126001</v>
      </c>
      <c r="B63" s="189" t="s">
        <v>185</v>
      </c>
      <c r="C63" s="119">
        <v>0</v>
      </c>
      <c r="D63" s="119">
        <v>0</v>
      </c>
      <c r="E63" s="116">
        <v>0</v>
      </c>
      <c r="F63" s="116">
        <f t="shared" si="1"/>
        <v>0</v>
      </c>
      <c r="G63" s="116">
        <f t="shared" si="0"/>
        <v>0</v>
      </c>
      <c r="H63" s="124"/>
    </row>
    <row r="64" spans="1:8" ht="14.7" customHeight="1">
      <c r="A64" s="189">
        <v>126004</v>
      </c>
      <c r="B64" s="189" t="s">
        <v>233</v>
      </c>
      <c r="C64" s="119">
        <v>0</v>
      </c>
      <c r="D64" s="119">
        <v>0</v>
      </c>
      <c r="E64" s="116">
        <v>0</v>
      </c>
      <c r="F64" s="116">
        <f t="shared" si="1"/>
        <v>0</v>
      </c>
      <c r="G64" s="116">
        <f t="shared" si="0"/>
        <v>0</v>
      </c>
      <c r="H64" s="124"/>
    </row>
    <row r="65" spans="1:8" ht="14.7" customHeight="1">
      <c r="A65" s="189">
        <v>126005</v>
      </c>
      <c r="B65" s="189" t="s">
        <v>234</v>
      </c>
      <c r="C65" s="119">
        <v>0</v>
      </c>
      <c r="D65" s="119">
        <v>0</v>
      </c>
      <c r="E65" s="116">
        <v>0</v>
      </c>
      <c r="F65" s="116">
        <f t="shared" si="1"/>
        <v>0</v>
      </c>
      <c r="G65" s="116">
        <f t="shared" si="0"/>
        <v>0</v>
      </c>
      <c r="H65" s="124"/>
    </row>
    <row r="66" spans="1:8" ht="14.7" customHeight="1">
      <c r="A66" s="189">
        <v>130500</v>
      </c>
      <c r="B66" s="189" t="s">
        <v>186</v>
      </c>
      <c r="C66" s="119">
        <v>2290293159.6276779</v>
      </c>
      <c r="D66" s="119">
        <v>8414271.1539250612</v>
      </c>
      <c r="E66" s="116">
        <v>24734762.931694917</v>
      </c>
      <c r="F66" s="116">
        <f t="shared" si="1"/>
        <v>-16320491.777769856</v>
      </c>
      <c r="G66" s="116">
        <f t="shared" si="0"/>
        <v>2273972667.8499079</v>
      </c>
      <c r="H66" s="124"/>
    </row>
    <row r="67" spans="1:8" ht="14.7" customHeight="1">
      <c r="A67" s="189">
        <v>130510</v>
      </c>
      <c r="B67" s="189" t="s">
        <v>187</v>
      </c>
      <c r="C67" s="119">
        <v>0</v>
      </c>
      <c r="D67" s="119">
        <v>0</v>
      </c>
      <c r="E67" s="116">
        <v>0</v>
      </c>
      <c r="F67" s="116">
        <f t="shared" si="1"/>
        <v>0</v>
      </c>
      <c r="G67" s="116">
        <f t="shared" si="0"/>
        <v>0</v>
      </c>
      <c r="H67" s="124"/>
    </row>
    <row r="68" spans="1:8" ht="14.7" customHeight="1">
      <c r="A68" s="189">
        <v>130993</v>
      </c>
      <c r="B68" s="189" t="s">
        <v>262</v>
      </c>
      <c r="C68" s="119">
        <v>24119343</v>
      </c>
      <c r="D68" s="119">
        <v>0</v>
      </c>
      <c r="E68" s="116">
        <v>0</v>
      </c>
      <c r="F68" s="116">
        <f t="shared" si="1"/>
        <v>0</v>
      </c>
      <c r="G68" s="116">
        <f t="shared" si="0"/>
        <v>24119343</v>
      </c>
      <c r="H68" s="124"/>
    </row>
    <row r="69" spans="1:8" ht="14.7" customHeight="1">
      <c r="A69" s="189">
        <v>130994</v>
      </c>
      <c r="B69" s="189" t="s">
        <v>263</v>
      </c>
      <c r="C69" s="119">
        <v>-442720000</v>
      </c>
      <c r="D69" s="119">
        <v>0</v>
      </c>
      <c r="E69" s="116">
        <v>0</v>
      </c>
      <c r="F69" s="116">
        <f t="shared" si="1"/>
        <v>0</v>
      </c>
      <c r="G69" s="116">
        <f t="shared" si="0"/>
        <v>-442720000</v>
      </c>
      <c r="H69" s="124"/>
    </row>
    <row r="70" spans="1:8" ht="14.7" customHeight="1">
      <c r="A70" s="189">
        <v>130995</v>
      </c>
      <c r="B70" s="189" t="s">
        <v>264</v>
      </c>
      <c r="C70" s="119">
        <v>150000</v>
      </c>
      <c r="D70" s="119">
        <v>0</v>
      </c>
      <c r="E70" s="116">
        <v>0</v>
      </c>
      <c r="F70" s="116">
        <f t="shared" si="1"/>
        <v>0</v>
      </c>
      <c r="G70" s="116">
        <f t="shared" si="0"/>
        <v>150000</v>
      </c>
      <c r="H70" s="124"/>
    </row>
    <row r="71" spans="1:8" ht="14.7" customHeight="1">
      <c r="A71" s="189">
        <v>130996</v>
      </c>
      <c r="B71" s="189" t="s">
        <v>265</v>
      </c>
      <c r="C71" s="119">
        <v>4394668.5</v>
      </c>
      <c r="D71" s="119">
        <v>0</v>
      </c>
      <c r="E71" s="116">
        <v>0</v>
      </c>
      <c r="F71" s="116">
        <f t="shared" si="1"/>
        <v>0</v>
      </c>
      <c r="G71" s="116">
        <f t="shared" si="0"/>
        <v>4394668.5</v>
      </c>
      <c r="H71" s="124"/>
    </row>
    <row r="72" spans="1:8" ht="14.7" customHeight="1">
      <c r="A72" s="189">
        <v>130997</v>
      </c>
      <c r="B72" s="189" t="s">
        <v>266</v>
      </c>
      <c r="C72" s="119">
        <v>238248722.69</v>
      </c>
      <c r="D72" s="119">
        <v>0</v>
      </c>
      <c r="E72" s="116">
        <v>0</v>
      </c>
      <c r="F72" s="116">
        <f t="shared" si="1"/>
        <v>0</v>
      </c>
      <c r="G72" s="116">
        <f t="shared" si="0"/>
        <v>238248722.69</v>
      </c>
      <c r="H72" s="124"/>
    </row>
    <row r="73" spans="1:8" ht="14.7" customHeight="1">
      <c r="A73" s="189">
        <v>130998</v>
      </c>
      <c r="B73" s="189" t="s">
        <v>267</v>
      </c>
      <c r="C73" s="119">
        <v>67955118</v>
      </c>
      <c r="D73" s="119">
        <v>0</v>
      </c>
      <c r="E73" s="116">
        <v>0</v>
      </c>
      <c r="F73" s="116">
        <f t="shared" si="1"/>
        <v>0</v>
      </c>
      <c r="G73" s="116">
        <f t="shared" si="0"/>
        <v>67955118</v>
      </c>
      <c r="H73" s="124"/>
    </row>
    <row r="74" spans="1:8" ht="14.7" customHeight="1">
      <c r="A74" s="189">
        <v>130999</v>
      </c>
      <c r="B74" s="189" t="s">
        <v>268</v>
      </c>
      <c r="C74" s="119">
        <v>-302460242.36000001</v>
      </c>
      <c r="D74" s="119">
        <v>0</v>
      </c>
      <c r="E74" s="116">
        <v>0</v>
      </c>
      <c r="F74" s="116">
        <f t="shared" si="1"/>
        <v>0</v>
      </c>
      <c r="G74" s="116">
        <f t="shared" si="0"/>
        <v>-302460242.36000001</v>
      </c>
      <c r="H74" s="124"/>
    </row>
    <row r="75" spans="1:8" ht="14.7" customHeight="1">
      <c r="A75" s="189">
        <v>131999</v>
      </c>
      <c r="B75" s="189" t="s">
        <v>269</v>
      </c>
      <c r="C75" s="119">
        <v>0</v>
      </c>
      <c r="D75" s="119">
        <v>0</v>
      </c>
      <c r="E75" s="116">
        <v>0</v>
      </c>
      <c r="F75" s="116">
        <f t="shared" si="1"/>
        <v>0</v>
      </c>
      <c r="G75" s="116">
        <f t="shared" si="0"/>
        <v>0</v>
      </c>
      <c r="H75" s="124"/>
    </row>
    <row r="76" spans="1:8" ht="14.7" customHeight="1">
      <c r="A76" s="189">
        <v>132500</v>
      </c>
      <c r="B76" s="189" t="s">
        <v>51</v>
      </c>
      <c r="C76" s="119">
        <v>9609050</v>
      </c>
      <c r="D76" s="119">
        <v>0</v>
      </c>
      <c r="E76" s="116">
        <v>0</v>
      </c>
      <c r="F76" s="116">
        <f t="shared" si="1"/>
        <v>0</v>
      </c>
      <c r="G76" s="116">
        <f t="shared" si="0"/>
        <v>9609050</v>
      </c>
      <c r="H76" s="124"/>
    </row>
    <row r="77" spans="1:8" ht="14.7" customHeight="1">
      <c r="A77" s="189">
        <v>135500</v>
      </c>
      <c r="B77" s="189" t="s">
        <v>309</v>
      </c>
      <c r="C77" s="191">
        <v>-3962549640.159616</v>
      </c>
      <c r="D77" s="119">
        <v>68035267.079999998</v>
      </c>
      <c r="E77" s="116">
        <v>0</v>
      </c>
      <c r="F77" s="116">
        <f t="shared" si="1"/>
        <v>68035267.079999998</v>
      </c>
      <c r="G77" s="116">
        <f t="shared" si="0"/>
        <v>-3894514373.0796161</v>
      </c>
      <c r="H77" s="124"/>
    </row>
    <row r="78" spans="1:8" ht="14.7" customHeight="1">
      <c r="A78" s="189">
        <v>140500</v>
      </c>
      <c r="B78" s="189" t="s">
        <v>52</v>
      </c>
      <c r="C78" s="119">
        <v>0</v>
      </c>
      <c r="D78" s="119">
        <v>0</v>
      </c>
      <c r="E78" s="116">
        <v>0</v>
      </c>
      <c r="F78" s="116">
        <f t="shared" si="1"/>
        <v>0</v>
      </c>
      <c r="G78" s="116">
        <f t="shared" si="0"/>
        <v>0</v>
      </c>
      <c r="H78" s="124"/>
    </row>
    <row r="79" spans="1:8" ht="14.7" customHeight="1">
      <c r="A79" s="189">
        <v>141500</v>
      </c>
      <c r="B79" s="189" t="s">
        <v>188</v>
      </c>
      <c r="C79" s="119">
        <v>0</v>
      </c>
      <c r="D79" s="119">
        <v>0</v>
      </c>
      <c r="E79" s="116">
        <v>0</v>
      </c>
      <c r="F79" s="116">
        <f t="shared" si="1"/>
        <v>0</v>
      </c>
      <c r="G79" s="116">
        <f t="shared" si="0"/>
        <v>0</v>
      </c>
      <c r="H79" s="124"/>
    </row>
    <row r="80" spans="1:8" ht="14.7" customHeight="1">
      <c r="A80" s="189">
        <v>155001</v>
      </c>
      <c r="B80" s="189" t="s">
        <v>189</v>
      </c>
      <c r="C80" s="119">
        <v>-4166467709.3632584</v>
      </c>
      <c r="D80" s="119">
        <v>0</v>
      </c>
      <c r="E80" s="116">
        <v>0</v>
      </c>
      <c r="F80" s="116">
        <f t="shared" si="1"/>
        <v>0</v>
      </c>
      <c r="G80" s="116">
        <f t="shared" ref="G80:G143" si="2">C80+F80</f>
        <v>-4166467709.3632584</v>
      </c>
      <c r="H80" s="124"/>
    </row>
    <row r="81" spans="1:8" ht="14.7" customHeight="1">
      <c r="A81" s="189">
        <v>160001</v>
      </c>
      <c r="B81" s="189" t="s">
        <v>53</v>
      </c>
      <c r="C81" s="119">
        <v>1034100000</v>
      </c>
      <c r="D81" s="119">
        <v>0</v>
      </c>
      <c r="E81" s="116">
        <v>0</v>
      </c>
      <c r="F81" s="116">
        <f t="shared" ref="F81:F144" si="3">D81-E81</f>
        <v>0</v>
      </c>
      <c r="G81" s="116">
        <f t="shared" si="2"/>
        <v>1034100000</v>
      </c>
      <c r="H81" s="124"/>
    </row>
    <row r="82" spans="1:8" ht="14.7" customHeight="1">
      <c r="A82" s="189">
        <v>160002</v>
      </c>
      <c r="B82" s="189" t="s">
        <v>240</v>
      </c>
      <c r="C82" s="119">
        <v>0</v>
      </c>
      <c r="D82" s="119">
        <v>0</v>
      </c>
      <c r="E82" s="116">
        <v>0</v>
      </c>
      <c r="F82" s="116">
        <f t="shared" si="3"/>
        <v>0</v>
      </c>
      <c r="G82" s="116">
        <f t="shared" si="2"/>
        <v>0</v>
      </c>
      <c r="H82" s="124"/>
    </row>
    <row r="83" spans="1:8" ht="14.7" customHeight="1">
      <c r="A83" s="189">
        <v>160003</v>
      </c>
      <c r="B83" s="189" t="s">
        <v>54</v>
      </c>
      <c r="C83" s="119">
        <v>-83009906</v>
      </c>
      <c r="D83" s="119">
        <v>3900000</v>
      </c>
      <c r="E83" s="116">
        <v>4600000</v>
      </c>
      <c r="F83" s="116">
        <f t="shared" si="3"/>
        <v>-700000</v>
      </c>
      <c r="G83" s="116">
        <f t="shared" si="2"/>
        <v>-83709906</v>
      </c>
      <c r="H83" s="124"/>
    </row>
    <row r="84" spans="1:8">
      <c r="A84" s="189">
        <v>160999</v>
      </c>
      <c r="B84" s="189" t="s">
        <v>55</v>
      </c>
      <c r="C84" s="119">
        <v>0</v>
      </c>
      <c r="D84" s="119">
        <v>853542299.20000005</v>
      </c>
      <c r="E84" s="116">
        <v>3274270000</v>
      </c>
      <c r="F84" s="116">
        <f t="shared" si="3"/>
        <v>-2420727700.8000002</v>
      </c>
      <c r="G84" s="116">
        <f t="shared" si="2"/>
        <v>-2420727700.8000002</v>
      </c>
      <c r="H84" s="124"/>
    </row>
    <row r="85" spans="1:8" ht="14.7" customHeight="1">
      <c r="A85" s="189">
        <v>161001</v>
      </c>
      <c r="B85" s="189" t="s">
        <v>56</v>
      </c>
      <c r="C85" s="119">
        <v>0</v>
      </c>
      <c r="D85" s="119">
        <v>0</v>
      </c>
      <c r="E85" s="116">
        <v>0</v>
      </c>
      <c r="F85" s="116">
        <f t="shared" si="3"/>
        <v>0</v>
      </c>
      <c r="G85" s="116">
        <f t="shared" si="2"/>
        <v>0</v>
      </c>
      <c r="H85" s="124"/>
    </row>
    <row r="86" spans="1:8" ht="14.7" customHeight="1">
      <c r="A86" s="189">
        <v>160102</v>
      </c>
      <c r="B86" s="189" t="s">
        <v>306</v>
      </c>
      <c r="C86" s="119">
        <v>1314977186</v>
      </c>
      <c r="D86" s="119">
        <v>52272915</v>
      </c>
      <c r="E86" s="116">
        <v>0</v>
      </c>
      <c r="F86" s="116">
        <f t="shared" si="3"/>
        <v>52272915</v>
      </c>
      <c r="G86" s="116">
        <f t="shared" si="2"/>
        <v>1367250101</v>
      </c>
      <c r="H86" s="124"/>
    </row>
    <row r="87" spans="1:8" ht="14.7" customHeight="1">
      <c r="A87" s="189">
        <v>161010</v>
      </c>
      <c r="B87" s="189" t="s">
        <v>57</v>
      </c>
      <c r="C87" s="119">
        <v>0</v>
      </c>
      <c r="D87" s="119">
        <v>0</v>
      </c>
      <c r="E87" s="116">
        <v>0</v>
      </c>
      <c r="F87" s="116">
        <f t="shared" si="3"/>
        <v>0</v>
      </c>
      <c r="G87" s="116">
        <f t="shared" si="2"/>
        <v>0</v>
      </c>
      <c r="H87" s="124"/>
    </row>
    <row r="88" spans="1:8" ht="14.7" customHeight="1">
      <c r="A88" s="189">
        <v>161999</v>
      </c>
      <c r="B88" s="189" t="s">
        <v>58</v>
      </c>
      <c r="C88" s="119">
        <v>1588525000</v>
      </c>
      <c r="D88" s="119">
        <v>95100000</v>
      </c>
      <c r="E88" s="116">
        <v>0</v>
      </c>
      <c r="F88" s="116">
        <f t="shared" si="3"/>
        <v>95100000</v>
      </c>
      <c r="G88" s="116">
        <f t="shared" si="2"/>
        <v>1683625000</v>
      </c>
      <c r="H88" s="124"/>
    </row>
    <row r="89" spans="1:8" ht="14.7" customHeight="1">
      <c r="A89" s="189">
        <v>170001</v>
      </c>
      <c r="B89" s="189" t="s">
        <v>59</v>
      </c>
      <c r="C89" s="119">
        <v>0</v>
      </c>
      <c r="D89" s="119">
        <v>0</v>
      </c>
      <c r="E89" s="116">
        <v>0</v>
      </c>
      <c r="F89" s="116">
        <f t="shared" si="3"/>
        <v>0</v>
      </c>
      <c r="G89" s="116">
        <f t="shared" si="2"/>
        <v>0</v>
      </c>
      <c r="H89" s="124"/>
    </row>
    <row r="90" spans="1:8" ht="14.7" customHeight="1">
      <c r="A90" s="189">
        <v>180001</v>
      </c>
      <c r="B90" s="189" t="s">
        <v>60</v>
      </c>
      <c r="C90" s="119">
        <v>0</v>
      </c>
      <c r="D90" s="119">
        <v>0</v>
      </c>
      <c r="E90" s="116">
        <v>0</v>
      </c>
      <c r="F90" s="116">
        <f t="shared" si="3"/>
        <v>0</v>
      </c>
      <c r="G90" s="116">
        <f t="shared" si="2"/>
        <v>0</v>
      </c>
      <c r="H90" s="124"/>
    </row>
    <row r="91" spans="1:8" ht="14.7" customHeight="1">
      <c r="A91" s="189">
        <v>180002</v>
      </c>
      <c r="B91" s="189" t="s">
        <v>270</v>
      </c>
      <c r="C91" s="119">
        <v>0</v>
      </c>
      <c r="D91" s="119">
        <v>0</v>
      </c>
      <c r="E91" s="116">
        <v>0</v>
      </c>
      <c r="F91" s="116">
        <f t="shared" si="3"/>
        <v>0</v>
      </c>
      <c r="G91" s="116">
        <f t="shared" si="2"/>
        <v>0</v>
      </c>
      <c r="H91" s="124"/>
    </row>
    <row r="92" spans="1:8" ht="14.7" customHeight="1">
      <c r="A92" s="189">
        <v>180003</v>
      </c>
      <c r="B92" s="189" t="s">
        <v>61</v>
      </c>
      <c r="C92" s="119">
        <v>0</v>
      </c>
      <c r="D92" s="119">
        <v>0</v>
      </c>
      <c r="E92" s="116">
        <v>0</v>
      </c>
      <c r="F92" s="116">
        <f t="shared" si="3"/>
        <v>0</v>
      </c>
      <c r="G92" s="116">
        <f t="shared" si="2"/>
        <v>0</v>
      </c>
      <c r="H92" s="124"/>
    </row>
    <row r="93" spans="1:8" ht="14.7" customHeight="1">
      <c r="A93" s="189">
        <v>180999</v>
      </c>
      <c r="B93" s="189" t="s">
        <v>62</v>
      </c>
      <c r="C93" s="119">
        <v>0</v>
      </c>
      <c r="D93" s="119">
        <v>0</v>
      </c>
      <c r="E93" s="116">
        <v>0</v>
      </c>
      <c r="F93" s="116">
        <f t="shared" si="3"/>
        <v>0</v>
      </c>
      <c r="G93" s="116">
        <f t="shared" si="2"/>
        <v>0</v>
      </c>
      <c r="H93" s="124"/>
    </row>
    <row r="94" spans="1:8" ht="14.7" customHeight="1">
      <c r="A94" s="189">
        <v>181001</v>
      </c>
      <c r="B94" s="189" t="s">
        <v>63</v>
      </c>
      <c r="C94" s="119">
        <v>0</v>
      </c>
      <c r="D94" s="119">
        <v>0</v>
      </c>
      <c r="E94" s="116">
        <v>0</v>
      </c>
      <c r="F94" s="116">
        <f t="shared" si="3"/>
        <v>0</v>
      </c>
      <c r="G94" s="116">
        <f t="shared" si="2"/>
        <v>0</v>
      </c>
      <c r="H94" s="124"/>
    </row>
    <row r="95" spans="1:8" ht="14.7" customHeight="1">
      <c r="A95" s="189">
        <v>182002</v>
      </c>
      <c r="B95" s="189" t="s">
        <v>271</v>
      </c>
      <c r="C95" s="119">
        <v>0</v>
      </c>
      <c r="D95" s="119">
        <v>0</v>
      </c>
      <c r="E95" s="116">
        <v>0</v>
      </c>
      <c r="F95" s="116">
        <f t="shared" si="3"/>
        <v>0</v>
      </c>
      <c r="G95" s="116">
        <f t="shared" si="2"/>
        <v>0</v>
      </c>
      <c r="H95" s="124"/>
    </row>
    <row r="96" spans="1:8" ht="14.7" customHeight="1">
      <c r="A96" s="189">
        <v>182999</v>
      </c>
      <c r="B96" s="189" t="s">
        <v>272</v>
      </c>
      <c r="C96" s="119">
        <v>0</v>
      </c>
      <c r="D96" s="119">
        <v>0</v>
      </c>
      <c r="E96" s="116">
        <v>0</v>
      </c>
      <c r="F96" s="116">
        <f t="shared" si="3"/>
        <v>0</v>
      </c>
      <c r="G96" s="116">
        <f t="shared" si="2"/>
        <v>0</v>
      </c>
      <c r="H96" s="124"/>
    </row>
    <row r="97" spans="1:8" ht="14.7" customHeight="1">
      <c r="A97" s="189">
        <v>200001</v>
      </c>
      <c r="B97" s="189" t="s">
        <v>65</v>
      </c>
      <c r="C97" s="119">
        <v>0</v>
      </c>
      <c r="D97" s="119">
        <v>0</v>
      </c>
      <c r="E97" s="116">
        <v>0</v>
      </c>
      <c r="F97" s="116">
        <f t="shared" si="3"/>
        <v>0</v>
      </c>
      <c r="G97" s="116">
        <f t="shared" si="2"/>
        <v>0</v>
      </c>
      <c r="H97" s="124"/>
    </row>
    <row r="98" spans="1:8" ht="14.7" customHeight="1">
      <c r="A98" s="189">
        <v>200002</v>
      </c>
      <c r="B98" s="189" t="s">
        <v>66</v>
      </c>
      <c r="C98" s="119">
        <v>0</v>
      </c>
      <c r="D98" s="119">
        <v>0</v>
      </c>
      <c r="E98" s="116">
        <v>0</v>
      </c>
      <c r="F98" s="116">
        <f t="shared" si="3"/>
        <v>0</v>
      </c>
      <c r="G98" s="116">
        <f t="shared" si="2"/>
        <v>0</v>
      </c>
      <c r="H98" s="124"/>
    </row>
    <row r="99" spans="1:8" ht="14.7" customHeight="1">
      <c r="A99" s="189">
        <v>200003</v>
      </c>
      <c r="B99" s="189" t="s">
        <v>67</v>
      </c>
      <c r="C99" s="119">
        <v>18067860</v>
      </c>
      <c r="D99" s="119">
        <v>0</v>
      </c>
      <c r="E99" s="116">
        <v>0</v>
      </c>
      <c r="F99" s="116">
        <f t="shared" si="3"/>
        <v>0</v>
      </c>
      <c r="G99" s="116">
        <f t="shared" si="2"/>
        <v>18067860</v>
      </c>
      <c r="H99" s="124"/>
    </row>
    <row r="100" spans="1:8" ht="14.7" customHeight="1">
      <c r="A100" s="189">
        <v>200999</v>
      </c>
      <c r="B100" s="189" t="s">
        <v>68</v>
      </c>
      <c r="C100" s="119">
        <v>44890000</v>
      </c>
      <c r="D100" s="119">
        <v>0</v>
      </c>
      <c r="E100" s="116">
        <v>0</v>
      </c>
      <c r="F100" s="116">
        <f t="shared" si="3"/>
        <v>0</v>
      </c>
      <c r="G100" s="116">
        <f t="shared" si="2"/>
        <v>44890000</v>
      </c>
      <c r="H100" s="124"/>
    </row>
    <row r="101" spans="1:8" ht="14.7" customHeight="1">
      <c r="A101" s="189">
        <v>210001</v>
      </c>
      <c r="B101" s="189" t="s">
        <v>69</v>
      </c>
      <c r="C101" s="119">
        <v>0</v>
      </c>
      <c r="D101" s="119">
        <v>0</v>
      </c>
      <c r="E101" s="116">
        <v>0</v>
      </c>
      <c r="F101" s="116">
        <f t="shared" si="3"/>
        <v>0</v>
      </c>
      <c r="G101" s="116">
        <f t="shared" si="2"/>
        <v>0</v>
      </c>
      <c r="H101" s="124"/>
    </row>
    <row r="102" spans="1:8" ht="14.7" customHeight="1">
      <c r="A102" s="189">
        <v>210002</v>
      </c>
      <c r="B102" s="189" t="s">
        <v>273</v>
      </c>
      <c r="C102" s="119">
        <v>0</v>
      </c>
      <c r="D102" s="119">
        <v>0</v>
      </c>
      <c r="E102" s="116">
        <v>0</v>
      </c>
      <c r="F102" s="116">
        <f t="shared" si="3"/>
        <v>0</v>
      </c>
      <c r="G102" s="116">
        <f t="shared" si="2"/>
        <v>0</v>
      </c>
      <c r="H102" s="124"/>
    </row>
    <row r="103" spans="1:8" ht="14.7" customHeight="1">
      <c r="A103" s="189">
        <v>210999</v>
      </c>
      <c r="B103" s="189" t="s">
        <v>274</v>
      </c>
      <c r="C103" s="119">
        <v>0</v>
      </c>
      <c r="D103" s="119">
        <v>0</v>
      </c>
      <c r="E103" s="116">
        <v>0</v>
      </c>
      <c r="F103" s="116">
        <f t="shared" si="3"/>
        <v>0</v>
      </c>
      <c r="G103" s="116">
        <f t="shared" si="2"/>
        <v>0</v>
      </c>
      <c r="H103" s="124"/>
    </row>
    <row r="104" spans="1:8" ht="14.7" customHeight="1">
      <c r="A104" s="189">
        <v>250001</v>
      </c>
      <c r="B104" s="189" t="s">
        <v>70</v>
      </c>
      <c r="C104" s="119">
        <v>0</v>
      </c>
      <c r="D104" s="119">
        <v>0</v>
      </c>
      <c r="E104" s="116">
        <v>0</v>
      </c>
      <c r="F104" s="116">
        <f t="shared" si="3"/>
        <v>0</v>
      </c>
      <c r="G104" s="116">
        <f t="shared" si="2"/>
        <v>0</v>
      </c>
      <c r="H104" s="124"/>
    </row>
    <row r="105" spans="1:8" ht="14.7" customHeight="1">
      <c r="A105" s="189">
        <v>250002</v>
      </c>
      <c r="B105" s="189" t="s">
        <v>71</v>
      </c>
      <c r="C105" s="119">
        <v>0</v>
      </c>
      <c r="D105" s="119">
        <v>0</v>
      </c>
      <c r="E105" s="116">
        <v>0</v>
      </c>
      <c r="F105" s="116">
        <f t="shared" si="3"/>
        <v>0</v>
      </c>
      <c r="G105" s="116">
        <f t="shared" si="2"/>
        <v>0</v>
      </c>
      <c r="H105" s="124"/>
    </row>
    <row r="106" spans="1:8" ht="14.7" customHeight="1">
      <c r="A106" s="189">
        <v>250003</v>
      </c>
      <c r="B106" s="189" t="s">
        <v>72</v>
      </c>
      <c r="C106" s="119">
        <v>-7264427.8814611873</v>
      </c>
      <c r="D106" s="119">
        <v>0</v>
      </c>
      <c r="E106" s="116">
        <v>365781.66666666669</v>
      </c>
      <c r="F106" s="116">
        <f t="shared" si="3"/>
        <v>-365781.66666666669</v>
      </c>
      <c r="G106" s="116">
        <f t="shared" si="2"/>
        <v>-7630209.5481278542</v>
      </c>
      <c r="H106" s="124"/>
    </row>
    <row r="107" spans="1:8" ht="14.7" customHeight="1">
      <c r="A107" s="189">
        <v>250004</v>
      </c>
      <c r="B107" s="189" t="s">
        <v>73</v>
      </c>
      <c r="C107" s="119">
        <v>-8160806.6900000004</v>
      </c>
      <c r="D107" s="119">
        <v>0</v>
      </c>
      <c r="E107" s="116">
        <v>655692.66666666674</v>
      </c>
      <c r="F107" s="116">
        <f t="shared" si="3"/>
        <v>-655692.66666666674</v>
      </c>
      <c r="G107" s="116">
        <f t="shared" si="2"/>
        <v>-8816499.3566666674</v>
      </c>
      <c r="H107" s="124"/>
    </row>
    <row r="108" spans="1:8" ht="14.7" customHeight="1">
      <c r="A108" s="189">
        <v>300500</v>
      </c>
      <c r="B108" s="189" t="s">
        <v>79</v>
      </c>
      <c r="C108" s="119">
        <v>-132084366.09999843</v>
      </c>
      <c r="D108" s="119">
        <v>0</v>
      </c>
      <c r="E108" s="116">
        <v>0</v>
      </c>
      <c r="F108" s="116">
        <f t="shared" si="3"/>
        <v>0</v>
      </c>
      <c r="G108" s="116">
        <f t="shared" si="2"/>
        <v>-132084366.09999843</v>
      </c>
      <c r="H108" s="124"/>
    </row>
    <row r="109" spans="1:8" ht="14.7" customHeight="1">
      <c r="A109" s="189">
        <v>310002</v>
      </c>
      <c r="B109" s="189" t="s">
        <v>285</v>
      </c>
      <c r="C109" s="119">
        <v>0</v>
      </c>
      <c r="D109" s="119">
        <v>0</v>
      </c>
      <c r="E109" s="116">
        <v>0</v>
      </c>
      <c r="F109" s="116">
        <f t="shared" si="3"/>
        <v>0</v>
      </c>
      <c r="G109" s="116">
        <f t="shared" si="2"/>
        <v>0</v>
      </c>
      <c r="H109" s="124"/>
    </row>
    <row r="110" spans="1:8" ht="14.7" customHeight="1">
      <c r="A110" s="189">
        <v>310003</v>
      </c>
      <c r="B110" s="189" t="s">
        <v>286</v>
      </c>
      <c r="C110" s="119">
        <v>0</v>
      </c>
      <c r="D110" s="119">
        <v>0</v>
      </c>
      <c r="E110" s="116">
        <v>0</v>
      </c>
      <c r="F110" s="116">
        <f t="shared" si="3"/>
        <v>0</v>
      </c>
      <c r="G110" s="116">
        <f t="shared" si="2"/>
        <v>0</v>
      </c>
      <c r="H110" s="124"/>
    </row>
    <row r="111" spans="1:8" ht="14.7" customHeight="1">
      <c r="A111" s="189">
        <v>310004</v>
      </c>
      <c r="B111" s="189" t="s">
        <v>94</v>
      </c>
      <c r="C111" s="119">
        <v>0</v>
      </c>
      <c r="D111" s="119">
        <v>0</v>
      </c>
      <c r="E111" s="116">
        <v>0</v>
      </c>
      <c r="F111" s="116">
        <f t="shared" si="3"/>
        <v>0</v>
      </c>
      <c r="G111" s="116">
        <f t="shared" si="2"/>
        <v>0</v>
      </c>
      <c r="H111" s="124"/>
    </row>
    <row r="112" spans="1:8" ht="14.7" customHeight="1">
      <c r="A112" s="189">
        <v>310005</v>
      </c>
      <c r="B112" s="189" t="s">
        <v>287</v>
      </c>
      <c r="C112" s="119">
        <v>0</v>
      </c>
      <c r="D112" s="119">
        <v>0</v>
      </c>
      <c r="E112" s="116">
        <v>0</v>
      </c>
      <c r="F112" s="116">
        <f t="shared" si="3"/>
        <v>0</v>
      </c>
      <c r="G112" s="116">
        <f t="shared" si="2"/>
        <v>0</v>
      </c>
      <c r="H112" s="124"/>
    </row>
    <row r="113" spans="1:8" ht="14.7" customHeight="1">
      <c r="A113" s="189">
        <v>310999</v>
      </c>
      <c r="B113" s="189" t="s">
        <v>95</v>
      </c>
      <c r="C113" s="119">
        <v>0</v>
      </c>
      <c r="D113" s="119">
        <v>0</v>
      </c>
      <c r="E113" s="116">
        <v>0</v>
      </c>
      <c r="F113" s="116">
        <f t="shared" si="3"/>
        <v>0</v>
      </c>
      <c r="G113" s="116">
        <f t="shared" si="2"/>
        <v>0</v>
      </c>
      <c r="H113" s="124"/>
    </row>
    <row r="114" spans="1:8" ht="14.7" customHeight="1">
      <c r="A114" s="189">
        <v>320999</v>
      </c>
      <c r="B114" s="189" t="s">
        <v>82</v>
      </c>
      <c r="C114" s="119">
        <v>0</v>
      </c>
      <c r="D114" s="119">
        <v>0</v>
      </c>
      <c r="E114" s="116">
        <v>0</v>
      </c>
      <c r="F114" s="116">
        <f t="shared" si="3"/>
        <v>0</v>
      </c>
      <c r="G114" s="116">
        <f t="shared" si="2"/>
        <v>0</v>
      </c>
      <c r="H114" s="124"/>
    </row>
    <row r="115" spans="1:8" ht="14.7" customHeight="1">
      <c r="A115" s="189">
        <v>330001</v>
      </c>
      <c r="B115" s="189" t="s">
        <v>83</v>
      </c>
      <c r="C115" s="119">
        <v>0</v>
      </c>
      <c r="D115" s="119">
        <v>0</v>
      </c>
      <c r="E115" s="116">
        <v>0</v>
      </c>
      <c r="F115" s="116">
        <f t="shared" si="3"/>
        <v>0</v>
      </c>
      <c r="G115" s="116">
        <f t="shared" si="2"/>
        <v>0</v>
      </c>
      <c r="H115" s="124"/>
    </row>
    <row r="116" spans="1:8" ht="14.7" customHeight="1">
      <c r="A116" s="189">
        <v>330999</v>
      </c>
      <c r="B116" s="189" t="s">
        <v>84</v>
      </c>
      <c r="C116" s="119">
        <v>0</v>
      </c>
      <c r="D116" s="119">
        <v>0</v>
      </c>
      <c r="E116" s="116">
        <v>0</v>
      </c>
      <c r="F116" s="116">
        <f t="shared" si="3"/>
        <v>0</v>
      </c>
      <c r="G116" s="116">
        <f t="shared" si="2"/>
        <v>0</v>
      </c>
      <c r="H116" s="124"/>
    </row>
    <row r="117" spans="1:8" ht="14.7" customHeight="1">
      <c r="A117" s="189">
        <v>335001</v>
      </c>
      <c r="B117" s="189" t="s">
        <v>281</v>
      </c>
      <c r="C117" s="119">
        <v>0</v>
      </c>
      <c r="D117" s="119">
        <v>0</v>
      </c>
      <c r="E117" s="116">
        <v>0</v>
      </c>
      <c r="F117" s="116">
        <f t="shared" si="3"/>
        <v>0</v>
      </c>
      <c r="G117" s="116">
        <f t="shared" si="2"/>
        <v>0</v>
      </c>
      <c r="H117" s="124"/>
    </row>
    <row r="118" spans="1:8" ht="14.7" customHeight="1">
      <c r="A118" s="189">
        <v>335002</v>
      </c>
      <c r="B118" s="189" t="s">
        <v>282</v>
      </c>
      <c r="C118" s="119">
        <v>0</v>
      </c>
      <c r="D118" s="119">
        <v>0</v>
      </c>
      <c r="E118" s="116">
        <v>0</v>
      </c>
      <c r="F118" s="116">
        <f t="shared" si="3"/>
        <v>0</v>
      </c>
      <c r="G118" s="116">
        <f t="shared" si="2"/>
        <v>0</v>
      </c>
      <c r="H118" s="124"/>
    </row>
    <row r="119" spans="1:8" ht="14.7" customHeight="1">
      <c r="A119" s="189">
        <v>335003</v>
      </c>
      <c r="B119" s="189" t="s">
        <v>283</v>
      </c>
      <c r="C119" s="119">
        <v>0</v>
      </c>
      <c r="D119" s="119">
        <v>0</v>
      </c>
      <c r="E119" s="116">
        <v>0</v>
      </c>
      <c r="F119" s="116">
        <f t="shared" si="3"/>
        <v>0</v>
      </c>
      <c r="G119" s="116">
        <f t="shared" si="2"/>
        <v>0</v>
      </c>
      <c r="H119" s="124"/>
    </row>
    <row r="120" spans="1:8" ht="14.7" customHeight="1">
      <c r="A120" s="189">
        <v>335004</v>
      </c>
      <c r="B120" s="189" t="s">
        <v>85</v>
      </c>
      <c r="C120" s="119">
        <v>0</v>
      </c>
      <c r="D120" s="119">
        <v>0</v>
      </c>
      <c r="E120" s="116">
        <v>0</v>
      </c>
      <c r="F120" s="116">
        <f t="shared" si="3"/>
        <v>0</v>
      </c>
      <c r="G120" s="116">
        <f t="shared" si="2"/>
        <v>0</v>
      </c>
      <c r="H120" s="124"/>
    </row>
    <row r="121" spans="1:8" ht="14.7" customHeight="1">
      <c r="A121" s="189">
        <v>335005</v>
      </c>
      <c r="B121" s="189" t="s">
        <v>284</v>
      </c>
      <c r="C121" s="119">
        <v>0</v>
      </c>
      <c r="D121" s="119">
        <v>0</v>
      </c>
      <c r="E121" s="116">
        <v>0</v>
      </c>
      <c r="F121" s="116">
        <f t="shared" si="3"/>
        <v>0</v>
      </c>
      <c r="G121" s="116">
        <f t="shared" si="2"/>
        <v>0</v>
      </c>
      <c r="H121" s="124"/>
    </row>
    <row r="122" spans="1:8" ht="14.7" customHeight="1">
      <c r="A122" s="189">
        <v>335999</v>
      </c>
      <c r="B122" s="189" t="s">
        <v>86</v>
      </c>
      <c r="C122" s="119">
        <v>0</v>
      </c>
      <c r="D122" s="119">
        <v>0</v>
      </c>
      <c r="E122" s="116">
        <v>0</v>
      </c>
      <c r="F122" s="116">
        <f t="shared" si="3"/>
        <v>0</v>
      </c>
      <c r="G122" s="116">
        <f t="shared" si="2"/>
        <v>0</v>
      </c>
      <c r="H122" s="124"/>
    </row>
    <row r="123" spans="1:8" ht="14.7" customHeight="1">
      <c r="A123" s="189">
        <v>340001</v>
      </c>
      <c r="B123" s="189" t="s">
        <v>80</v>
      </c>
      <c r="C123" s="119">
        <v>104500</v>
      </c>
      <c r="D123" s="119">
        <v>0</v>
      </c>
      <c r="E123" s="116">
        <v>0</v>
      </c>
      <c r="F123" s="116">
        <f t="shared" si="3"/>
        <v>0</v>
      </c>
      <c r="G123" s="116">
        <f t="shared" si="2"/>
        <v>104500</v>
      </c>
      <c r="H123" s="124"/>
    </row>
    <row r="124" spans="1:8" ht="14.7" customHeight="1">
      <c r="A124" s="189">
        <v>340993</v>
      </c>
      <c r="B124" s="189" t="s">
        <v>275</v>
      </c>
      <c r="C124" s="119">
        <v>0</v>
      </c>
      <c r="D124" s="119">
        <v>0</v>
      </c>
      <c r="E124" s="116">
        <v>0</v>
      </c>
      <c r="F124" s="116">
        <f t="shared" si="3"/>
        <v>0</v>
      </c>
      <c r="G124" s="116">
        <f t="shared" si="2"/>
        <v>0</v>
      </c>
      <c r="H124" s="124"/>
    </row>
    <row r="125" spans="1:8" ht="14.7" customHeight="1">
      <c r="A125" s="189">
        <v>340994</v>
      </c>
      <c r="B125" s="189" t="s">
        <v>276</v>
      </c>
      <c r="C125" s="119">
        <v>0</v>
      </c>
      <c r="D125" s="119">
        <v>0</v>
      </c>
      <c r="E125" s="116">
        <v>0</v>
      </c>
      <c r="F125" s="116">
        <f t="shared" si="3"/>
        <v>0</v>
      </c>
      <c r="G125" s="116">
        <f t="shared" si="2"/>
        <v>0</v>
      </c>
      <c r="H125" s="124"/>
    </row>
    <row r="126" spans="1:8" ht="14.7" customHeight="1">
      <c r="A126" s="189">
        <v>340995</v>
      </c>
      <c r="B126" s="189" t="s">
        <v>277</v>
      </c>
      <c r="C126" s="119">
        <v>-1660076</v>
      </c>
      <c r="D126" s="119">
        <v>0</v>
      </c>
      <c r="E126" s="116">
        <v>0</v>
      </c>
      <c r="F126" s="116">
        <f t="shared" si="3"/>
        <v>0</v>
      </c>
      <c r="G126" s="116">
        <f t="shared" si="2"/>
        <v>-1660076</v>
      </c>
      <c r="H126" s="124"/>
    </row>
    <row r="127" spans="1:8" ht="14.7" customHeight="1">
      <c r="A127" s="189">
        <v>340996</v>
      </c>
      <c r="B127" s="189" t="s">
        <v>278</v>
      </c>
      <c r="C127" s="119">
        <v>0</v>
      </c>
      <c r="D127" s="119">
        <v>0</v>
      </c>
      <c r="E127" s="116">
        <v>0</v>
      </c>
      <c r="F127" s="116">
        <f t="shared" si="3"/>
        <v>0</v>
      </c>
      <c r="G127" s="116">
        <f t="shared" si="2"/>
        <v>0</v>
      </c>
      <c r="H127" s="124"/>
    </row>
    <row r="128" spans="1:8" ht="14.7" customHeight="1">
      <c r="A128" s="189">
        <v>340997</v>
      </c>
      <c r="B128" s="189" t="s">
        <v>279</v>
      </c>
      <c r="C128" s="119">
        <v>-8357094</v>
      </c>
      <c r="D128" s="119">
        <v>0</v>
      </c>
      <c r="E128" s="116">
        <v>0</v>
      </c>
      <c r="F128" s="116">
        <f t="shared" si="3"/>
        <v>0</v>
      </c>
      <c r="G128" s="116">
        <f t="shared" si="2"/>
        <v>-8357094</v>
      </c>
      <c r="H128" s="124"/>
    </row>
    <row r="129" spans="1:8" ht="14.7" customHeight="1">
      <c r="A129" s="189">
        <v>340998</v>
      </c>
      <c r="B129" s="189" t="s">
        <v>280</v>
      </c>
      <c r="C129" s="119">
        <v>-5549679804.1949997</v>
      </c>
      <c r="D129" s="119">
        <v>0</v>
      </c>
      <c r="E129" s="116">
        <v>89263565</v>
      </c>
      <c r="F129" s="116">
        <f t="shared" si="3"/>
        <v>-89263565</v>
      </c>
      <c r="G129" s="116">
        <f t="shared" si="2"/>
        <v>-5638943369.1949997</v>
      </c>
      <c r="H129" s="124"/>
    </row>
    <row r="130" spans="1:8" ht="14.7" customHeight="1">
      <c r="A130" s="189">
        <v>340999</v>
      </c>
      <c r="B130" s="189" t="s">
        <v>81</v>
      </c>
      <c r="C130" s="119">
        <v>-37960800.049999952</v>
      </c>
      <c r="D130" s="119">
        <v>0</v>
      </c>
      <c r="E130" s="116">
        <v>0</v>
      </c>
      <c r="F130" s="116">
        <f t="shared" si="3"/>
        <v>0</v>
      </c>
      <c r="G130" s="116">
        <f t="shared" si="2"/>
        <v>-37960800.049999952</v>
      </c>
      <c r="H130" s="124"/>
    </row>
    <row r="131" spans="1:8" ht="14.7" customHeight="1">
      <c r="A131" s="189">
        <v>341999</v>
      </c>
      <c r="B131" s="189" t="s">
        <v>87</v>
      </c>
      <c r="C131" s="119">
        <v>-9460479625.7700005</v>
      </c>
      <c r="D131" s="119">
        <v>0</v>
      </c>
      <c r="E131" s="116">
        <v>17362047</v>
      </c>
      <c r="F131" s="116">
        <f t="shared" si="3"/>
        <v>-17362047</v>
      </c>
      <c r="G131" s="116">
        <f t="shared" si="2"/>
        <v>-9477841672.7700005</v>
      </c>
      <c r="H131" s="124"/>
    </row>
    <row r="132" spans="1:8" ht="14.7" customHeight="1">
      <c r="A132" s="189">
        <v>350002</v>
      </c>
      <c r="B132" s="189" t="s">
        <v>88</v>
      </c>
      <c r="C132" s="119">
        <v>0</v>
      </c>
      <c r="D132" s="119">
        <v>0</v>
      </c>
      <c r="E132" s="116">
        <v>0</v>
      </c>
      <c r="F132" s="116">
        <f t="shared" si="3"/>
        <v>0</v>
      </c>
      <c r="G132" s="116">
        <f t="shared" si="2"/>
        <v>0</v>
      </c>
      <c r="H132" s="124"/>
    </row>
    <row r="133" spans="1:8" ht="14.7" customHeight="1">
      <c r="A133" s="189">
        <v>350003</v>
      </c>
      <c r="B133" s="189" t="s">
        <v>89</v>
      </c>
      <c r="C133" s="119">
        <v>0</v>
      </c>
      <c r="D133" s="119">
        <v>0</v>
      </c>
      <c r="E133" s="116">
        <v>0</v>
      </c>
      <c r="F133" s="116">
        <f t="shared" si="3"/>
        <v>0</v>
      </c>
      <c r="G133" s="116">
        <f t="shared" si="2"/>
        <v>0</v>
      </c>
      <c r="H133" s="124"/>
    </row>
    <row r="134" spans="1:8" ht="14.7" customHeight="1">
      <c r="A134" s="189">
        <v>350004</v>
      </c>
      <c r="B134" s="189" t="s">
        <v>90</v>
      </c>
      <c r="C134" s="119">
        <v>0</v>
      </c>
      <c r="D134" s="119">
        <v>0</v>
      </c>
      <c r="E134" s="116">
        <v>0</v>
      </c>
      <c r="F134" s="116">
        <f t="shared" si="3"/>
        <v>0</v>
      </c>
      <c r="G134" s="116">
        <f t="shared" si="2"/>
        <v>0</v>
      </c>
      <c r="H134" s="124"/>
    </row>
    <row r="135" spans="1:8">
      <c r="A135" s="189">
        <v>350999</v>
      </c>
      <c r="B135" s="189" t="s">
        <v>91</v>
      </c>
      <c r="C135" s="119">
        <v>0</v>
      </c>
      <c r="D135" s="119">
        <v>0</v>
      </c>
      <c r="E135" s="116">
        <v>0</v>
      </c>
      <c r="F135" s="116">
        <f t="shared" si="3"/>
        <v>0</v>
      </c>
      <c r="G135" s="116">
        <f t="shared" si="2"/>
        <v>0</v>
      </c>
      <c r="H135" s="124"/>
    </row>
    <row r="136" spans="1:8" ht="14.7" customHeight="1">
      <c r="A136" s="189">
        <v>400001</v>
      </c>
      <c r="B136" s="189" t="s">
        <v>100</v>
      </c>
      <c r="C136" s="119">
        <v>0</v>
      </c>
      <c r="D136" s="119">
        <v>0</v>
      </c>
      <c r="E136" s="116">
        <v>0</v>
      </c>
      <c r="F136" s="116">
        <f t="shared" si="3"/>
        <v>0</v>
      </c>
      <c r="G136" s="116">
        <f t="shared" si="2"/>
        <v>0</v>
      </c>
      <c r="H136" s="124"/>
    </row>
    <row r="137" spans="1:8" ht="14.7" customHeight="1">
      <c r="A137" s="189">
        <v>400002</v>
      </c>
      <c r="B137" s="189" t="s">
        <v>101</v>
      </c>
      <c r="C137" s="119">
        <v>0</v>
      </c>
      <c r="D137" s="119">
        <v>0</v>
      </c>
      <c r="E137" s="116">
        <v>0</v>
      </c>
      <c r="F137" s="116">
        <f t="shared" si="3"/>
        <v>0</v>
      </c>
      <c r="G137" s="116">
        <f t="shared" si="2"/>
        <v>0</v>
      </c>
      <c r="H137" s="124"/>
    </row>
    <row r="138" spans="1:8" ht="14.7" customHeight="1">
      <c r="A138" s="189">
        <v>400003</v>
      </c>
      <c r="B138" s="189" t="s">
        <v>102</v>
      </c>
      <c r="C138" s="119">
        <v>0</v>
      </c>
      <c r="D138" s="119">
        <v>0</v>
      </c>
      <c r="E138" s="116">
        <v>0</v>
      </c>
      <c r="F138" s="116">
        <f t="shared" si="3"/>
        <v>0</v>
      </c>
      <c r="G138" s="116">
        <f t="shared" si="2"/>
        <v>0</v>
      </c>
      <c r="H138" s="124"/>
    </row>
    <row r="139" spans="1:8" ht="14.7" customHeight="1">
      <c r="A139" s="189">
        <v>400997</v>
      </c>
      <c r="B139" s="189" t="s">
        <v>103</v>
      </c>
      <c r="C139" s="119">
        <v>0</v>
      </c>
      <c r="D139" s="119">
        <v>0</v>
      </c>
      <c r="E139" s="116">
        <v>0</v>
      </c>
      <c r="F139" s="116">
        <f t="shared" si="3"/>
        <v>0</v>
      </c>
      <c r="G139" s="116">
        <f t="shared" si="2"/>
        <v>0</v>
      </c>
      <c r="H139" s="124"/>
    </row>
    <row r="140" spans="1:8" ht="14.7" customHeight="1">
      <c r="A140" s="189">
        <v>400998</v>
      </c>
      <c r="B140" s="189" t="s">
        <v>104</v>
      </c>
      <c r="C140" s="119">
        <v>4359238997.7244759</v>
      </c>
      <c r="D140" s="119">
        <v>0</v>
      </c>
      <c r="E140" s="116">
        <v>0</v>
      </c>
      <c r="F140" s="116">
        <f t="shared" si="3"/>
        <v>0</v>
      </c>
      <c r="G140" s="116">
        <f t="shared" si="2"/>
        <v>4359238997.7244759</v>
      </c>
      <c r="H140" s="124"/>
    </row>
    <row r="141" spans="1:8" ht="14.7" customHeight="1">
      <c r="A141" s="189">
        <v>500001</v>
      </c>
      <c r="B141" s="189" t="s">
        <v>109</v>
      </c>
      <c r="C141" s="119">
        <v>-1711330365.110672</v>
      </c>
      <c r="D141" s="119">
        <v>0</v>
      </c>
      <c r="E141" s="116">
        <v>15605825.059999997</v>
      </c>
      <c r="F141" s="116">
        <f t="shared" si="3"/>
        <v>-15605825.059999997</v>
      </c>
      <c r="G141" s="116">
        <f t="shared" si="2"/>
        <v>-1726936190.1706719</v>
      </c>
      <c r="H141" s="124"/>
    </row>
    <row r="142" spans="1:8" ht="14.7" customHeight="1">
      <c r="A142" s="189">
        <v>510002</v>
      </c>
      <c r="B142" s="189" t="s">
        <v>110</v>
      </c>
      <c r="C142" s="119">
        <v>-421268339.15274608</v>
      </c>
      <c r="D142" s="119">
        <v>0</v>
      </c>
      <c r="E142" s="116">
        <v>5066532.9499999993</v>
      </c>
      <c r="F142" s="116">
        <f t="shared" si="3"/>
        <v>-5066532.9499999993</v>
      </c>
      <c r="G142" s="116">
        <f t="shared" si="2"/>
        <v>-426334872.10274607</v>
      </c>
      <c r="H142" s="124"/>
    </row>
    <row r="143" spans="1:8" ht="14.7" customHeight="1">
      <c r="A143" s="189">
        <v>520500</v>
      </c>
      <c r="B143" s="189" t="s">
        <v>111</v>
      </c>
      <c r="C143" s="119">
        <v>-69916766</v>
      </c>
      <c r="D143" s="119">
        <v>0</v>
      </c>
      <c r="E143" s="116">
        <v>0</v>
      </c>
      <c r="F143" s="116">
        <f t="shared" si="3"/>
        <v>0</v>
      </c>
      <c r="G143" s="116">
        <f t="shared" si="2"/>
        <v>-69916766</v>
      </c>
      <c r="H143" s="124"/>
    </row>
    <row r="144" spans="1:8" ht="14.7" customHeight="1">
      <c r="A144" s="189">
        <v>530001</v>
      </c>
      <c r="B144" s="189" t="s">
        <v>298</v>
      </c>
      <c r="C144" s="119">
        <v>-128784892.73393582</v>
      </c>
      <c r="D144" s="119">
        <v>0</v>
      </c>
      <c r="E144" s="116">
        <v>0</v>
      </c>
      <c r="F144" s="116">
        <f t="shared" si="3"/>
        <v>0</v>
      </c>
      <c r="G144" s="116">
        <f t="shared" ref="G144:G207" si="4">C144+F144</f>
        <v>-128784892.73393582</v>
      </c>
      <c r="H144" s="124"/>
    </row>
    <row r="145" spans="1:8" ht="14.7" customHeight="1">
      <c r="A145" s="189">
        <v>540001</v>
      </c>
      <c r="B145" s="189" t="s">
        <v>307</v>
      </c>
      <c r="C145" s="119">
        <v>-594049243.65599644</v>
      </c>
      <c r="D145" s="119">
        <v>0</v>
      </c>
      <c r="E145" s="116">
        <v>0</v>
      </c>
      <c r="F145" s="116">
        <f t="shared" ref="F145:F208" si="5">D145-E145</f>
        <v>0</v>
      </c>
      <c r="G145" s="116">
        <f t="shared" si="4"/>
        <v>-594049243.65599644</v>
      </c>
      <c r="H145" s="124"/>
    </row>
    <row r="146" spans="1:8" ht="14.7" customHeight="1">
      <c r="A146" s="189">
        <v>540002</v>
      </c>
      <c r="B146" s="189" t="s">
        <v>148</v>
      </c>
      <c r="C146" s="119">
        <v>-757061463.89903271</v>
      </c>
      <c r="D146" s="119">
        <v>0</v>
      </c>
      <c r="E146" s="116">
        <v>9289669.2122301459</v>
      </c>
      <c r="F146" s="116">
        <f t="shared" si="5"/>
        <v>-9289669.2122301459</v>
      </c>
      <c r="G146" s="116">
        <f t="shared" si="4"/>
        <v>-766351133.1112628</v>
      </c>
      <c r="H146" s="124"/>
    </row>
    <row r="147" spans="1:8" ht="14.7" customHeight="1">
      <c r="A147" s="189">
        <v>540999</v>
      </c>
      <c r="B147" s="189" t="s">
        <v>149</v>
      </c>
      <c r="C147" s="119">
        <v>-62095795.670870438</v>
      </c>
      <c r="D147" s="119">
        <v>0</v>
      </c>
      <c r="E147" s="116">
        <v>172339</v>
      </c>
      <c r="F147" s="116">
        <f t="shared" si="5"/>
        <v>-172339</v>
      </c>
      <c r="G147" s="116">
        <f t="shared" si="4"/>
        <v>-62268134.670870438</v>
      </c>
      <c r="H147" s="124"/>
    </row>
    <row r="148" spans="1:8" ht="14.7" customHeight="1">
      <c r="A148" s="189">
        <v>550500</v>
      </c>
      <c r="B148" s="189" t="s">
        <v>241</v>
      </c>
      <c r="C148" s="119">
        <v>0</v>
      </c>
      <c r="D148" s="119">
        <v>0</v>
      </c>
      <c r="E148" s="116">
        <v>0</v>
      </c>
      <c r="F148" s="116">
        <f t="shared" si="5"/>
        <v>0</v>
      </c>
      <c r="G148" s="116">
        <f t="shared" si="4"/>
        <v>0</v>
      </c>
      <c r="H148" s="124"/>
    </row>
    <row r="149" spans="1:8" ht="14.7" customHeight="1">
      <c r="A149" s="189">
        <v>600003</v>
      </c>
      <c r="B149" s="189" t="s">
        <v>299</v>
      </c>
      <c r="C149" s="119">
        <v>0</v>
      </c>
      <c r="D149" s="119">
        <v>0</v>
      </c>
      <c r="E149" s="116">
        <v>0</v>
      </c>
      <c r="F149" s="116">
        <f t="shared" si="5"/>
        <v>0</v>
      </c>
      <c r="G149" s="116">
        <f t="shared" si="4"/>
        <v>0</v>
      </c>
      <c r="H149" s="124"/>
    </row>
    <row r="150" spans="1:8" ht="14.7" customHeight="1">
      <c r="A150" s="189">
        <v>600004</v>
      </c>
      <c r="B150" s="189" t="s">
        <v>300</v>
      </c>
      <c r="C150" s="119">
        <v>0</v>
      </c>
      <c r="D150" s="119">
        <v>0</v>
      </c>
      <c r="E150" s="116">
        <v>0</v>
      </c>
      <c r="F150" s="116">
        <f t="shared" si="5"/>
        <v>0</v>
      </c>
      <c r="G150" s="116">
        <f t="shared" si="4"/>
        <v>0</v>
      </c>
      <c r="H150" s="124"/>
    </row>
    <row r="151" spans="1:8" ht="14.7" customHeight="1">
      <c r="A151" s="189">
        <v>600005</v>
      </c>
      <c r="B151" s="189" t="s">
        <v>301</v>
      </c>
      <c r="C151" s="119">
        <v>0</v>
      </c>
      <c r="D151" s="119">
        <v>0</v>
      </c>
      <c r="E151" s="116">
        <v>0</v>
      </c>
      <c r="F151" s="116">
        <f t="shared" si="5"/>
        <v>0</v>
      </c>
      <c r="G151" s="116">
        <f t="shared" si="4"/>
        <v>0</v>
      </c>
      <c r="H151" s="124"/>
    </row>
    <row r="152" spans="1:8" ht="14.7" customHeight="1">
      <c r="A152" s="189">
        <v>600006</v>
      </c>
      <c r="B152" s="189" t="s">
        <v>150</v>
      </c>
      <c r="C152" s="119">
        <v>0</v>
      </c>
      <c r="D152" s="119">
        <v>0</v>
      </c>
      <c r="E152" s="116">
        <v>0</v>
      </c>
      <c r="F152" s="116">
        <f t="shared" si="5"/>
        <v>0</v>
      </c>
      <c r="G152" s="116">
        <f t="shared" si="4"/>
        <v>0</v>
      </c>
      <c r="H152" s="124"/>
    </row>
    <row r="153" spans="1:8" ht="14.7" customHeight="1">
      <c r="A153" s="189">
        <v>600999</v>
      </c>
      <c r="B153" s="189" t="s">
        <v>302</v>
      </c>
      <c r="C153" s="119">
        <v>0</v>
      </c>
      <c r="D153" s="119">
        <v>0</v>
      </c>
      <c r="E153" s="116">
        <v>0</v>
      </c>
      <c r="F153" s="116">
        <f t="shared" si="5"/>
        <v>0</v>
      </c>
      <c r="G153" s="116">
        <f t="shared" si="4"/>
        <v>0</v>
      </c>
      <c r="H153" s="124"/>
    </row>
    <row r="154" spans="1:8" ht="14.7" customHeight="1">
      <c r="A154" s="189">
        <v>700001</v>
      </c>
      <c r="B154" s="189" t="s">
        <v>115</v>
      </c>
      <c r="C154" s="119">
        <v>1390787748</v>
      </c>
      <c r="D154" s="119">
        <v>78557951</v>
      </c>
      <c r="E154" s="116">
        <v>0</v>
      </c>
      <c r="F154" s="116">
        <f t="shared" si="5"/>
        <v>78557951</v>
      </c>
      <c r="G154" s="116">
        <f t="shared" si="4"/>
        <v>1469345699</v>
      </c>
      <c r="H154" s="124"/>
    </row>
    <row r="155" spans="1:8" ht="14.7" customHeight="1">
      <c r="A155" s="189">
        <v>700002</v>
      </c>
      <c r="B155" s="189" t="s">
        <v>288</v>
      </c>
      <c r="C155" s="119">
        <v>0</v>
      </c>
      <c r="D155" s="119">
        <v>0</v>
      </c>
      <c r="E155" s="116">
        <v>0</v>
      </c>
      <c r="F155" s="116">
        <f t="shared" si="5"/>
        <v>0</v>
      </c>
      <c r="G155" s="116">
        <f t="shared" si="4"/>
        <v>0</v>
      </c>
      <c r="H155" s="124"/>
    </row>
    <row r="156" spans="1:8" ht="14.7" customHeight="1">
      <c r="A156" s="189">
        <v>700003</v>
      </c>
      <c r="B156" s="189" t="s">
        <v>116</v>
      </c>
      <c r="C156" s="119">
        <v>0</v>
      </c>
      <c r="D156" s="119">
        <v>0</v>
      </c>
      <c r="E156" s="116">
        <v>0</v>
      </c>
      <c r="F156" s="116">
        <f t="shared" si="5"/>
        <v>0</v>
      </c>
      <c r="G156" s="116">
        <f t="shared" si="4"/>
        <v>0</v>
      </c>
      <c r="H156" s="124"/>
    </row>
    <row r="157" spans="1:8" ht="14.7" customHeight="1">
      <c r="A157" s="189">
        <v>700004</v>
      </c>
      <c r="B157" s="189" t="s">
        <v>117</v>
      </c>
      <c r="C157" s="119">
        <v>0</v>
      </c>
      <c r="D157" s="119">
        <v>0</v>
      </c>
      <c r="E157" s="116">
        <v>0</v>
      </c>
      <c r="F157" s="116">
        <f t="shared" si="5"/>
        <v>0</v>
      </c>
      <c r="G157" s="116">
        <f t="shared" si="4"/>
        <v>0</v>
      </c>
      <c r="H157" s="124"/>
    </row>
    <row r="158" spans="1:8" ht="14.7" customHeight="1">
      <c r="A158" s="189">
        <v>700999</v>
      </c>
      <c r="B158" s="189" t="s">
        <v>289</v>
      </c>
      <c r="C158" s="119">
        <v>0</v>
      </c>
      <c r="D158" s="119">
        <v>0</v>
      </c>
      <c r="E158" s="116">
        <v>0</v>
      </c>
      <c r="F158" s="116">
        <f t="shared" si="5"/>
        <v>0</v>
      </c>
      <c r="G158" s="116">
        <f t="shared" si="4"/>
        <v>0</v>
      </c>
      <c r="H158" s="124"/>
    </row>
    <row r="159" spans="1:8" ht="14.7" customHeight="1">
      <c r="A159" s="189">
        <v>701002</v>
      </c>
      <c r="B159" s="189" t="s">
        <v>118</v>
      </c>
      <c r="C159" s="119">
        <v>0</v>
      </c>
      <c r="D159" s="119">
        <v>0</v>
      </c>
      <c r="E159" s="116">
        <v>0</v>
      </c>
      <c r="F159" s="116">
        <f t="shared" si="5"/>
        <v>0</v>
      </c>
      <c r="G159" s="116">
        <f t="shared" si="4"/>
        <v>0</v>
      </c>
      <c r="H159" s="124"/>
    </row>
    <row r="160" spans="1:8" ht="14.7" customHeight="1">
      <c r="A160" s="189">
        <v>701999</v>
      </c>
      <c r="B160" s="189" t="s">
        <v>119</v>
      </c>
      <c r="C160" s="119">
        <v>0</v>
      </c>
      <c r="D160" s="119">
        <v>0</v>
      </c>
      <c r="E160" s="116">
        <v>0</v>
      </c>
      <c r="F160" s="116">
        <f t="shared" si="5"/>
        <v>0</v>
      </c>
      <c r="G160" s="116">
        <f t="shared" si="4"/>
        <v>0</v>
      </c>
      <c r="H160" s="124"/>
    </row>
    <row r="161" spans="1:8">
      <c r="A161" s="189">
        <v>702500</v>
      </c>
      <c r="B161" s="189" t="s">
        <v>120</v>
      </c>
      <c r="C161" s="119">
        <v>0</v>
      </c>
      <c r="D161" s="119">
        <v>0</v>
      </c>
      <c r="E161" s="116">
        <v>0</v>
      </c>
      <c r="F161" s="116">
        <f t="shared" si="5"/>
        <v>0</v>
      </c>
      <c r="G161" s="116">
        <f t="shared" si="4"/>
        <v>0</v>
      </c>
      <c r="H161" s="124"/>
    </row>
    <row r="162" spans="1:8">
      <c r="A162" s="189">
        <v>703500</v>
      </c>
      <c r="B162" s="189" t="s">
        <v>290</v>
      </c>
      <c r="C162" s="119">
        <v>0</v>
      </c>
      <c r="D162" s="119">
        <v>0</v>
      </c>
      <c r="E162" s="116">
        <v>0</v>
      </c>
      <c r="F162" s="116">
        <f t="shared" si="5"/>
        <v>0</v>
      </c>
      <c r="G162" s="116">
        <f t="shared" si="4"/>
        <v>0</v>
      </c>
      <c r="H162" s="124"/>
    </row>
    <row r="163" spans="1:8">
      <c r="A163" s="189">
        <v>704500</v>
      </c>
      <c r="B163" s="189" t="s">
        <v>121</v>
      </c>
      <c r="C163" s="119">
        <v>0</v>
      </c>
      <c r="D163" s="119">
        <v>0</v>
      </c>
      <c r="E163" s="116">
        <v>0</v>
      </c>
      <c r="F163" s="116">
        <f t="shared" si="5"/>
        <v>0</v>
      </c>
      <c r="G163" s="116">
        <f t="shared" si="4"/>
        <v>0</v>
      </c>
      <c r="H163" s="124"/>
    </row>
    <row r="164" spans="1:8">
      <c r="A164" s="189">
        <v>710001</v>
      </c>
      <c r="B164" s="189" t="s">
        <v>123</v>
      </c>
      <c r="C164" s="119">
        <v>309574500</v>
      </c>
      <c r="D164" s="119">
        <v>2800000</v>
      </c>
      <c r="E164" s="116">
        <v>0</v>
      </c>
      <c r="F164" s="116">
        <f t="shared" si="5"/>
        <v>2800000</v>
      </c>
      <c r="G164" s="116">
        <f t="shared" si="4"/>
        <v>312374500</v>
      </c>
      <c r="H164" s="124"/>
    </row>
    <row r="165" spans="1:8">
      <c r="A165" s="189">
        <v>710002</v>
      </c>
      <c r="B165" s="189" t="s">
        <v>124</v>
      </c>
      <c r="C165" s="119">
        <v>166490500</v>
      </c>
      <c r="D165" s="119">
        <v>8617500</v>
      </c>
      <c r="E165" s="116">
        <v>0</v>
      </c>
      <c r="F165" s="116">
        <f t="shared" si="5"/>
        <v>8617500</v>
      </c>
      <c r="G165" s="116">
        <f t="shared" si="4"/>
        <v>175108000</v>
      </c>
      <c r="H165" s="124"/>
    </row>
    <row r="166" spans="1:8">
      <c r="A166" s="189">
        <v>710003</v>
      </c>
      <c r="B166" s="189" t="s">
        <v>125</v>
      </c>
      <c r="C166" s="119">
        <v>0</v>
      </c>
      <c r="D166" s="119">
        <v>0</v>
      </c>
      <c r="E166" s="116">
        <v>0</v>
      </c>
      <c r="F166" s="116">
        <f t="shared" si="5"/>
        <v>0</v>
      </c>
      <c r="G166" s="116">
        <f t="shared" si="4"/>
        <v>0</v>
      </c>
      <c r="H166" s="124"/>
    </row>
    <row r="167" spans="1:8">
      <c r="A167" s="189">
        <v>710004</v>
      </c>
      <c r="B167" s="189" t="s">
        <v>126</v>
      </c>
      <c r="C167" s="119">
        <v>0</v>
      </c>
      <c r="D167" s="119">
        <v>0</v>
      </c>
      <c r="E167" s="116">
        <v>0</v>
      </c>
      <c r="F167" s="116">
        <f t="shared" si="5"/>
        <v>0</v>
      </c>
      <c r="G167" s="116">
        <f t="shared" si="4"/>
        <v>0</v>
      </c>
      <c r="H167" s="124"/>
    </row>
    <row r="168" spans="1:8" ht="14.7" customHeight="1">
      <c r="A168" s="189">
        <v>710005</v>
      </c>
      <c r="B168" s="189" t="s">
        <v>127</v>
      </c>
      <c r="C168" s="119">
        <v>0</v>
      </c>
      <c r="D168" s="119">
        <v>0</v>
      </c>
      <c r="E168" s="116">
        <v>0</v>
      </c>
      <c r="F168" s="116">
        <f t="shared" si="5"/>
        <v>0</v>
      </c>
      <c r="G168" s="116">
        <f t="shared" si="4"/>
        <v>0</v>
      </c>
      <c r="H168" s="124"/>
    </row>
    <row r="169" spans="1:8">
      <c r="A169" s="189">
        <v>710999</v>
      </c>
      <c r="B169" s="189" t="s">
        <v>128</v>
      </c>
      <c r="C169" s="119">
        <v>734000</v>
      </c>
      <c r="D169" s="119">
        <v>0</v>
      </c>
      <c r="E169" s="116">
        <v>0</v>
      </c>
      <c r="F169" s="116">
        <f t="shared" si="5"/>
        <v>0</v>
      </c>
      <c r="G169" s="116">
        <f t="shared" si="4"/>
        <v>734000</v>
      </c>
      <c r="H169" s="124"/>
    </row>
    <row r="170" spans="1:8">
      <c r="A170" s="189">
        <v>711001</v>
      </c>
      <c r="B170" s="189" t="s">
        <v>129</v>
      </c>
      <c r="C170" s="119">
        <v>54317000</v>
      </c>
      <c r="D170" s="119">
        <v>3200000</v>
      </c>
      <c r="E170" s="116">
        <v>0</v>
      </c>
      <c r="F170" s="116">
        <f t="shared" si="5"/>
        <v>3200000</v>
      </c>
      <c r="G170" s="116">
        <f t="shared" si="4"/>
        <v>57517000</v>
      </c>
      <c r="H170" s="124"/>
    </row>
    <row r="171" spans="1:8" ht="14.7" customHeight="1">
      <c r="A171" s="189">
        <v>711002</v>
      </c>
      <c r="B171" s="189" t="s">
        <v>130</v>
      </c>
      <c r="C171" s="119">
        <v>0</v>
      </c>
      <c r="D171" s="119">
        <v>0</v>
      </c>
      <c r="E171" s="116">
        <v>0</v>
      </c>
      <c r="F171" s="116">
        <f t="shared" si="5"/>
        <v>0</v>
      </c>
      <c r="G171" s="116">
        <f t="shared" si="4"/>
        <v>0</v>
      </c>
      <c r="H171" s="124"/>
    </row>
    <row r="172" spans="1:8">
      <c r="A172" s="189">
        <v>711999</v>
      </c>
      <c r="B172" s="189" t="s">
        <v>131</v>
      </c>
      <c r="C172" s="119">
        <v>13000</v>
      </c>
      <c r="D172" s="119">
        <v>0</v>
      </c>
      <c r="E172" s="116">
        <v>0</v>
      </c>
      <c r="F172" s="116">
        <f t="shared" si="5"/>
        <v>0</v>
      </c>
      <c r="G172" s="116">
        <f t="shared" si="4"/>
        <v>13000</v>
      </c>
      <c r="H172" s="124"/>
    </row>
    <row r="173" spans="1:8">
      <c r="A173" s="189">
        <v>712001</v>
      </c>
      <c r="B173" s="189" t="s">
        <v>132</v>
      </c>
      <c r="C173" s="119">
        <v>45360000</v>
      </c>
      <c r="D173" s="119">
        <v>0</v>
      </c>
      <c r="E173" s="116">
        <v>0</v>
      </c>
      <c r="F173" s="116">
        <f t="shared" si="5"/>
        <v>0</v>
      </c>
      <c r="G173" s="116">
        <f t="shared" si="4"/>
        <v>45360000</v>
      </c>
      <c r="H173" s="124"/>
    </row>
    <row r="174" spans="1:8">
      <c r="A174" s="189">
        <v>712002</v>
      </c>
      <c r="B174" s="189" t="s">
        <v>133</v>
      </c>
      <c r="C174" s="119">
        <v>0</v>
      </c>
      <c r="D174" s="119">
        <v>0</v>
      </c>
      <c r="E174" s="116">
        <v>0</v>
      </c>
      <c r="F174" s="116">
        <f t="shared" si="5"/>
        <v>0</v>
      </c>
      <c r="G174" s="116">
        <f t="shared" si="4"/>
        <v>0</v>
      </c>
      <c r="H174" s="124"/>
    </row>
    <row r="175" spans="1:8" ht="14.7" customHeight="1">
      <c r="A175" s="189">
        <v>713001</v>
      </c>
      <c r="B175" s="189" t="s">
        <v>134</v>
      </c>
      <c r="C175" s="119">
        <v>0</v>
      </c>
      <c r="D175" s="119">
        <v>0</v>
      </c>
      <c r="E175" s="116">
        <v>0</v>
      </c>
      <c r="F175" s="116">
        <f t="shared" si="5"/>
        <v>0</v>
      </c>
      <c r="G175" s="116">
        <f t="shared" si="4"/>
        <v>0</v>
      </c>
      <c r="H175" s="124"/>
    </row>
    <row r="176" spans="1:8">
      <c r="A176" s="189">
        <v>713002</v>
      </c>
      <c r="B176" s="189" t="s">
        <v>135</v>
      </c>
      <c r="C176" s="119">
        <v>5080582</v>
      </c>
      <c r="D176" s="119">
        <v>0</v>
      </c>
      <c r="E176" s="116">
        <v>0</v>
      </c>
      <c r="F176" s="116">
        <f t="shared" si="5"/>
        <v>0</v>
      </c>
      <c r="G176" s="116">
        <f t="shared" si="4"/>
        <v>5080582</v>
      </c>
      <c r="H176" s="124"/>
    </row>
    <row r="177" spans="1:8">
      <c r="A177" s="189">
        <v>713003</v>
      </c>
      <c r="B177" s="189" t="s">
        <v>291</v>
      </c>
      <c r="C177" s="119">
        <v>0</v>
      </c>
      <c r="D177" s="119">
        <v>0</v>
      </c>
      <c r="E177" s="116">
        <v>0</v>
      </c>
      <c r="F177" s="116">
        <f t="shared" si="5"/>
        <v>0</v>
      </c>
      <c r="G177" s="116">
        <f t="shared" si="4"/>
        <v>0</v>
      </c>
      <c r="H177" s="124"/>
    </row>
    <row r="178" spans="1:8">
      <c r="A178" s="189">
        <v>713999</v>
      </c>
      <c r="B178" s="189" t="s">
        <v>136</v>
      </c>
      <c r="C178" s="119">
        <v>0</v>
      </c>
      <c r="D178" s="119">
        <v>0</v>
      </c>
      <c r="E178" s="116">
        <v>0</v>
      </c>
      <c r="F178" s="116">
        <f t="shared" si="5"/>
        <v>0</v>
      </c>
      <c r="G178" s="116">
        <f t="shared" si="4"/>
        <v>0</v>
      </c>
      <c r="H178" s="124"/>
    </row>
    <row r="179" spans="1:8">
      <c r="A179" s="189">
        <v>715001</v>
      </c>
      <c r="B179" s="189" t="s">
        <v>137</v>
      </c>
      <c r="C179" s="119">
        <v>5101300</v>
      </c>
      <c r="D179" s="119">
        <v>0</v>
      </c>
      <c r="E179" s="116">
        <v>0</v>
      </c>
      <c r="F179" s="116">
        <f t="shared" si="5"/>
        <v>0</v>
      </c>
      <c r="G179" s="116">
        <f t="shared" si="4"/>
        <v>5101300</v>
      </c>
      <c r="H179" s="124"/>
    </row>
    <row r="180" spans="1:8">
      <c r="A180" s="189">
        <v>715002</v>
      </c>
      <c r="B180" s="189" t="s">
        <v>138</v>
      </c>
      <c r="C180" s="119">
        <v>93347</v>
      </c>
      <c r="D180" s="119">
        <v>0</v>
      </c>
      <c r="E180" s="116">
        <v>0</v>
      </c>
      <c r="F180" s="116">
        <f t="shared" si="5"/>
        <v>0</v>
      </c>
      <c r="G180" s="116">
        <f t="shared" si="4"/>
        <v>93347</v>
      </c>
      <c r="H180" s="124"/>
    </row>
    <row r="181" spans="1:8">
      <c r="A181" s="189">
        <v>716001</v>
      </c>
      <c r="B181" s="189" t="s">
        <v>139</v>
      </c>
      <c r="C181" s="119">
        <v>68205100</v>
      </c>
      <c r="D181" s="119">
        <v>6732500</v>
      </c>
      <c r="E181" s="116">
        <v>0</v>
      </c>
      <c r="F181" s="116">
        <f t="shared" si="5"/>
        <v>6732500</v>
      </c>
      <c r="G181" s="116">
        <f t="shared" si="4"/>
        <v>74937600</v>
      </c>
      <c r="H181" s="124"/>
    </row>
    <row r="182" spans="1:8">
      <c r="A182" s="189">
        <v>716002</v>
      </c>
      <c r="B182" s="189" t="s">
        <v>140</v>
      </c>
      <c r="C182" s="119">
        <v>0</v>
      </c>
      <c r="D182" s="119">
        <v>0</v>
      </c>
      <c r="E182" s="116">
        <v>0</v>
      </c>
      <c r="F182" s="116">
        <f t="shared" si="5"/>
        <v>0</v>
      </c>
      <c r="G182" s="116">
        <f t="shared" si="4"/>
        <v>0</v>
      </c>
      <c r="H182" s="124"/>
    </row>
    <row r="183" spans="1:8">
      <c r="A183" s="189">
        <v>716999</v>
      </c>
      <c r="B183" s="189" t="s">
        <v>141</v>
      </c>
      <c r="C183" s="119">
        <v>0</v>
      </c>
      <c r="D183" s="119">
        <v>0</v>
      </c>
      <c r="E183" s="116">
        <v>0</v>
      </c>
      <c r="F183" s="116">
        <f t="shared" si="5"/>
        <v>0</v>
      </c>
      <c r="G183" s="116">
        <f t="shared" si="4"/>
        <v>0</v>
      </c>
      <c r="H183" s="124"/>
    </row>
    <row r="184" spans="1:8">
      <c r="A184" s="189">
        <v>717003</v>
      </c>
      <c r="B184" s="189" t="s">
        <v>142</v>
      </c>
      <c r="C184" s="119">
        <v>26772000</v>
      </c>
      <c r="D184" s="119">
        <v>0</v>
      </c>
      <c r="E184" s="116">
        <v>0</v>
      </c>
      <c r="F184" s="116">
        <f t="shared" si="5"/>
        <v>0</v>
      </c>
      <c r="G184" s="116">
        <f t="shared" si="4"/>
        <v>26772000</v>
      </c>
      <c r="H184" s="124"/>
    </row>
    <row r="185" spans="1:8">
      <c r="A185" s="189">
        <v>717004</v>
      </c>
      <c r="B185" s="189" t="s">
        <v>143</v>
      </c>
      <c r="C185" s="119">
        <v>1190000</v>
      </c>
      <c r="D185" s="119">
        <v>0</v>
      </c>
      <c r="E185" s="116">
        <v>0</v>
      </c>
      <c r="F185" s="116">
        <f t="shared" si="5"/>
        <v>0</v>
      </c>
      <c r="G185" s="116">
        <f t="shared" si="4"/>
        <v>1190000</v>
      </c>
      <c r="H185" s="124"/>
    </row>
    <row r="186" spans="1:8">
      <c r="A186" s="189">
        <v>717999</v>
      </c>
      <c r="B186" s="189" t="s">
        <v>144</v>
      </c>
      <c r="C186" s="119">
        <v>1210000</v>
      </c>
      <c r="D186" s="119">
        <v>0</v>
      </c>
      <c r="E186" s="116">
        <v>0</v>
      </c>
      <c r="F186" s="116">
        <f t="shared" si="5"/>
        <v>0</v>
      </c>
      <c r="G186" s="116">
        <f t="shared" si="4"/>
        <v>1210000</v>
      </c>
      <c r="H186" s="124"/>
    </row>
    <row r="187" spans="1:8">
      <c r="A187" s="189">
        <v>718001</v>
      </c>
      <c r="B187" s="189" t="s">
        <v>242</v>
      </c>
      <c r="C187" s="119">
        <v>0</v>
      </c>
      <c r="D187" s="119">
        <v>0</v>
      </c>
      <c r="E187" s="116">
        <v>0</v>
      </c>
      <c r="F187" s="116">
        <f t="shared" si="5"/>
        <v>0</v>
      </c>
      <c r="G187" s="116">
        <f t="shared" si="4"/>
        <v>0</v>
      </c>
      <c r="H187" s="124"/>
    </row>
    <row r="188" spans="1:8">
      <c r="A188" s="189">
        <v>718002</v>
      </c>
      <c r="B188" s="189" t="s">
        <v>190</v>
      </c>
      <c r="C188" s="119">
        <v>0</v>
      </c>
      <c r="D188" s="119">
        <v>0</v>
      </c>
      <c r="E188" s="116">
        <v>0</v>
      </c>
      <c r="F188" s="116">
        <f t="shared" si="5"/>
        <v>0</v>
      </c>
      <c r="G188" s="116">
        <f t="shared" si="4"/>
        <v>0</v>
      </c>
      <c r="H188" s="124"/>
    </row>
    <row r="189" spans="1:8">
      <c r="A189" s="189">
        <v>718999</v>
      </c>
      <c r="B189" s="189" t="s">
        <v>191</v>
      </c>
      <c r="C189" s="119">
        <v>1500000</v>
      </c>
      <c r="D189" s="119">
        <v>0</v>
      </c>
      <c r="E189" s="116">
        <v>0</v>
      </c>
      <c r="F189" s="116">
        <f t="shared" si="5"/>
        <v>0</v>
      </c>
      <c r="G189" s="116">
        <f t="shared" si="4"/>
        <v>1500000</v>
      </c>
      <c r="H189" s="124"/>
    </row>
    <row r="190" spans="1:8">
      <c r="A190" s="189">
        <v>719002</v>
      </c>
      <c r="B190" s="189" t="s">
        <v>192</v>
      </c>
      <c r="C190" s="119">
        <v>0</v>
      </c>
      <c r="D190" s="119">
        <v>0</v>
      </c>
      <c r="E190" s="116">
        <v>0</v>
      </c>
      <c r="F190" s="116">
        <f t="shared" si="5"/>
        <v>0</v>
      </c>
      <c r="G190" s="116">
        <f t="shared" si="4"/>
        <v>0</v>
      </c>
      <c r="H190" s="124"/>
    </row>
    <row r="191" spans="1:8">
      <c r="A191" s="189">
        <v>719999</v>
      </c>
      <c r="B191" s="189" t="s">
        <v>292</v>
      </c>
      <c r="C191" s="119">
        <v>0</v>
      </c>
      <c r="D191" s="119">
        <v>0</v>
      </c>
      <c r="E191" s="116">
        <v>0</v>
      </c>
      <c r="F191" s="116">
        <f t="shared" si="5"/>
        <v>0</v>
      </c>
      <c r="G191" s="116">
        <f t="shared" si="4"/>
        <v>0</v>
      </c>
      <c r="H191" s="124"/>
    </row>
    <row r="192" spans="1:8">
      <c r="A192" s="189">
        <v>720500</v>
      </c>
      <c r="B192" s="189" t="s">
        <v>193</v>
      </c>
      <c r="C192" s="119">
        <v>51233920</v>
      </c>
      <c r="D192" s="119">
        <v>0</v>
      </c>
      <c r="E192" s="116">
        <v>0</v>
      </c>
      <c r="F192" s="116">
        <f t="shared" si="5"/>
        <v>0</v>
      </c>
      <c r="G192" s="116">
        <f t="shared" si="4"/>
        <v>51233920</v>
      </c>
      <c r="H192" s="124"/>
    </row>
    <row r="193" spans="1:8">
      <c r="A193" s="189">
        <v>721001</v>
      </c>
      <c r="B193" s="189" t="s">
        <v>194</v>
      </c>
      <c r="C193" s="119">
        <v>0</v>
      </c>
      <c r="D193" s="119">
        <v>0</v>
      </c>
      <c r="E193" s="116">
        <v>0</v>
      </c>
      <c r="F193" s="116">
        <f t="shared" si="5"/>
        <v>0</v>
      </c>
      <c r="G193" s="116">
        <f t="shared" si="4"/>
        <v>0</v>
      </c>
      <c r="H193" s="124"/>
    </row>
    <row r="194" spans="1:8">
      <c r="A194" s="189">
        <v>721002</v>
      </c>
      <c r="B194" s="189" t="s">
        <v>195</v>
      </c>
      <c r="C194" s="119">
        <v>0</v>
      </c>
      <c r="D194" s="119">
        <v>0</v>
      </c>
      <c r="E194" s="116">
        <v>0</v>
      </c>
      <c r="F194" s="116">
        <f t="shared" si="5"/>
        <v>0</v>
      </c>
      <c r="G194" s="116">
        <f t="shared" si="4"/>
        <v>0</v>
      </c>
      <c r="H194" s="124"/>
    </row>
    <row r="195" spans="1:8">
      <c r="A195" s="189">
        <v>721003</v>
      </c>
      <c r="B195" s="189" t="s">
        <v>196</v>
      </c>
      <c r="C195" s="119">
        <v>16340000</v>
      </c>
      <c r="D195" s="119">
        <v>50000</v>
      </c>
      <c r="E195" s="116">
        <v>0</v>
      </c>
      <c r="F195" s="116">
        <f t="shared" si="5"/>
        <v>50000</v>
      </c>
      <c r="G195" s="116">
        <f t="shared" si="4"/>
        <v>16390000</v>
      </c>
      <c r="H195" s="124"/>
    </row>
    <row r="196" spans="1:8">
      <c r="A196" s="189">
        <v>721004</v>
      </c>
      <c r="B196" s="189" t="s">
        <v>197</v>
      </c>
      <c r="C196" s="119">
        <v>0</v>
      </c>
      <c r="D196" s="119">
        <v>0</v>
      </c>
      <c r="E196" s="116">
        <v>0</v>
      </c>
      <c r="F196" s="116">
        <f t="shared" si="5"/>
        <v>0</v>
      </c>
      <c r="G196" s="116">
        <f t="shared" si="4"/>
        <v>0</v>
      </c>
      <c r="H196" s="124"/>
    </row>
    <row r="197" spans="1:8">
      <c r="A197" s="189">
        <v>721005</v>
      </c>
      <c r="B197" s="189" t="s">
        <v>198</v>
      </c>
      <c r="C197" s="163">
        <v>251906.74</v>
      </c>
      <c r="D197" s="163">
        <v>474686.1704</v>
      </c>
      <c r="E197" s="164">
        <v>0</v>
      </c>
      <c r="F197" s="164">
        <f t="shared" si="5"/>
        <v>474686.1704</v>
      </c>
      <c r="G197" s="164">
        <f t="shared" si="4"/>
        <v>726592.91039999994</v>
      </c>
      <c r="H197" s="124"/>
    </row>
    <row r="198" spans="1:8">
      <c r="A198" s="189">
        <v>721006</v>
      </c>
      <c r="B198" s="189" t="s">
        <v>199</v>
      </c>
      <c r="C198" s="119">
        <v>0</v>
      </c>
      <c r="D198" s="119">
        <v>0</v>
      </c>
      <c r="E198" s="116">
        <v>0</v>
      </c>
      <c r="F198" s="116">
        <f t="shared" si="5"/>
        <v>0</v>
      </c>
      <c r="G198" s="116">
        <f t="shared" si="4"/>
        <v>0</v>
      </c>
      <c r="H198" s="124"/>
    </row>
    <row r="199" spans="1:8">
      <c r="A199" s="189">
        <v>721999</v>
      </c>
      <c r="B199" s="189" t="s">
        <v>200</v>
      </c>
      <c r="C199" s="119">
        <v>2750000</v>
      </c>
      <c r="D199" s="119">
        <v>0</v>
      </c>
      <c r="E199" s="116">
        <v>0</v>
      </c>
      <c r="F199" s="116">
        <f t="shared" si="5"/>
        <v>0</v>
      </c>
      <c r="G199" s="116">
        <f t="shared" si="4"/>
        <v>2750000</v>
      </c>
      <c r="H199" s="124"/>
    </row>
    <row r="200" spans="1:8">
      <c r="A200" s="189">
        <v>722001</v>
      </c>
      <c r="B200" s="189" t="s">
        <v>201</v>
      </c>
      <c r="C200" s="119">
        <v>0</v>
      </c>
      <c r="D200" s="119">
        <v>0</v>
      </c>
      <c r="E200" s="116">
        <v>0</v>
      </c>
      <c r="F200" s="116">
        <f t="shared" si="5"/>
        <v>0</v>
      </c>
      <c r="G200" s="116">
        <f t="shared" si="4"/>
        <v>0</v>
      </c>
      <c r="H200" s="124"/>
    </row>
    <row r="201" spans="1:8">
      <c r="A201" s="189">
        <v>722002</v>
      </c>
      <c r="B201" s="189" t="s">
        <v>202</v>
      </c>
      <c r="C201" s="119">
        <v>0</v>
      </c>
      <c r="D201" s="119">
        <v>0</v>
      </c>
      <c r="E201" s="116">
        <v>0</v>
      </c>
      <c r="F201" s="116">
        <f t="shared" si="5"/>
        <v>0</v>
      </c>
      <c r="G201" s="116">
        <f t="shared" si="4"/>
        <v>0</v>
      </c>
      <c r="H201" s="124"/>
    </row>
    <row r="202" spans="1:8">
      <c r="A202" s="189">
        <v>722003</v>
      </c>
      <c r="B202" s="189" t="s">
        <v>243</v>
      </c>
      <c r="C202" s="119">
        <v>0</v>
      </c>
      <c r="D202" s="119">
        <v>0</v>
      </c>
      <c r="E202" s="116">
        <v>0</v>
      </c>
      <c r="F202" s="116">
        <f t="shared" si="5"/>
        <v>0</v>
      </c>
      <c r="G202" s="116">
        <f t="shared" si="4"/>
        <v>0</v>
      </c>
      <c r="H202" s="124"/>
    </row>
    <row r="203" spans="1:8">
      <c r="A203" s="189">
        <v>722005</v>
      </c>
      <c r="B203" s="189" t="s">
        <v>293</v>
      </c>
      <c r="C203" s="119">
        <v>2813790</v>
      </c>
      <c r="D203" s="119">
        <v>0</v>
      </c>
      <c r="E203" s="116">
        <v>0</v>
      </c>
      <c r="F203" s="116">
        <f t="shared" si="5"/>
        <v>0</v>
      </c>
      <c r="G203" s="116">
        <f t="shared" si="4"/>
        <v>2813790</v>
      </c>
      <c r="H203" s="124"/>
    </row>
    <row r="204" spans="1:8">
      <c r="A204" s="189">
        <v>723500</v>
      </c>
      <c r="B204" s="189" t="s">
        <v>203</v>
      </c>
      <c r="C204" s="119">
        <v>634158753</v>
      </c>
      <c r="D204" s="119">
        <v>0</v>
      </c>
      <c r="E204" s="116">
        <v>0</v>
      </c>
      <c r="F204" s="116">
        <f t="shared" si="5"/>
        <v>0</v>
      </c>
      <c r="G204" s="116">
        <f t="shared" si="4"/>
        <v>634158753</v>
      </c>
      <c r="H204" s="124"/>
    </row>
    <row r="205" spans="1:8">
      <c r="A205" s="189">
        <v>724500</v>
      </c>
      <c r="B205" s="189" t="s">
        <v>237</v>
      </c>
      <c r="C205" s="119">
        <v>0</v>
      </c>
      <c r="D205" s="119">
        <v>0</v>
      </c>
      <c r="E205" s="116">
        <v>0</v>
      </c>
      <c r="F205" s="116">
        <f t="shared" si="5"/>
        <v>0</v>
      </c>
      <c r="G205" s="116">
        <f t="shared" si="4"/>
        <v>0</v>
      </c>
      <c r="H205" s="124"/>
    </row>
    <row r="206" spans="1:8">
      <c r="A206" s="189">
        <v>730001</v>
      </c>
      <c r="B206" s="189" t="s">
        <v>204</v>
      </c>
      <c r="C206" s="119">
        <v>0</v>
      </c>
      <c r="D206" s="119">
        <v>0</v>
      </c>
      <c r="E206" s="116">
        <v>0</v>
      </c>
      <c r="F206" s="116">
        <f t="shared" si="5"/>
        <v>0</v>
      </c>
      <c r="G206" s="116">
        <f t="shared" si="4"/>
        <v>0</v>
      </c>
      <c r="H206" s="124"/>
    </row>
    <row r="207" spans="1:8">
      <c r="A207" s="189">
        <v>730002</v>
      </c>
      <c r="B207" s="189" t="s">
        <v>294</v>
      </c>
      <c r="C207" s="119">
        <v>0</v>
      </c>
      <c r="D207" s="119">
        <v>0</v>
      </c>
      <c r="E207" s="116">
        <v>0</v>
      </c>
      <c r="F207" s="116">
        <f t="shared" si="5"/>
        <v>0</v>
      </c>
      <c r="G207" s="116">
        <f t="shared" si="4"/>
        <v>0</v>
      </c>
      <c r="H207" s="124"/>
    </row>
    <row r="208" spans="1:8">
      <c r="A208" s="189">
        <v>730003</v>
      </c>
      <c r="B208" s="189" t="s">
        <v>205</v>
      </c>
      <c r="C208" s="119">
        <v>348963.78082191781</v>
      </c>
      <c r="D208" s="119">
        <v>0</v>
      </c>
      <c r="E208" s="116">
        <v>0</v>
      </c>
      <c r="F208" s="116">
        <f t="shared" si="5"/>
        <v>0</v>
      </c>
      <c r="G208" s="116">
        <f t="shared" ref="G208:G224" si="6">C208+F208</f>
        <v>348963.78082191781</v>
      </c>
      <c r="H208" s="124"/>
    </row>
    <row r="209" spans="1:8">
      <c r="A209" s="189">
        <v>730999</v>
      </c>
      <c r="B209" s="189" t="s">
        <v>206</v>
      </c>
      <c r="C209" s="119">
        <v>0</v>
      </c>
      <c r="D209" s="119">
        <v>0</v>
      </c>
      <c r="E209" s="116">
        <v>0</v>
      </c>
      <c r="F209" s="116">
        <f t="shared" ref="F209:F224" si="7">D209-E209</f>
        <v>0</v>
      </c>
      <c r="G209" s="116">
        <f t="shared" si="6"/>
        <v>0</v>
      </c>
      <c r="H209" s="124"/>
    </row>
    <row r="210" spans="1:8">
      <c r="A210" s="189">
        <v>730999</v>
      </c>
      <c r="B210" s="189" t="s">
        <v>207</v>
      </c>
      <c r="C210" s="119">
        <v>0</v>
      </c>
      <c r="D210" s="119">
        <v>0</v>
      </c>
      <c r="E210" s="116">
        <v>0</v>
      </c>
      <c r="F210" s="116">
        <f t="shared" si="7"/>
        <v>0</v>
      </c>
      <c r="G210" s="116">
        <f t="shared" si="6"/>
        <v>0</v>
      </c>
      <c r="H210" s="124"/>
    </row>
    <row r="211" spans="1:8">
      <c r="A211" s="189">
        <v>731500</v>
      </c>
      <c r="B211" s="189" t="s">
        <v>207</v>
      </c>
      <c r="C211" s="119">
        <v>0</v>
      </c>
      <c r="D211" s="119">
        <v>0</v>
      </c>
      <c r="E211" s="116">
        <v>0</v>
      </c>
      <c r="F211" s="116">
        <f t="shared" ref="F211" si="8">D211-E211</f>
        <v>0</v>
      </c>
      <c r="G211" s="116">
        <f t="shared" ref="G211" si="9">C211+F211</f>
        <v>0</v>
      </c>
      <c r="H211" s="124"/>
    </row>
    <row r="212" spans="1:8">
      <c r="A212" s="189">
        <v>733001</v>
      </c>
      <c r="B212" s="189" t="s">
        <v>238</v>
      </c>
      <c r="C212" s="119">
        <v>650230</v>
      </c>
      <c r="D212" s="119">
        <v>0</v>
      </c>
      <c r="E212" s="116">
        <v>0</v>
      </c>
      <c r="F212" s="116">
        <f t="shared" si="7"/>
        <v>0</v>
      </c>
      <c r="G212" s="116">
        <f t="shared" si="6"/>
        <v>650230</v>
      </c>
      <c r="H212" s="124"/>
    </row>
    <row r="213" spans="1:8">
      <c r="A213" s="189">
        <v>733002</v>
      </c>
      <c r="B213" s="189" t="s">
        <v>239</v>
      </c>
      <c r="C213" s="119">
        <v>0</v>
      </c>
      <c r="D213" s="119">
        <v>0</v>
      </c>
      <c r="E213" s="116">
        <v>0</v>
      </c>
      <c r="F213" s="116">
        <f t="shared" si="7"/>
        <v>0</v>
      </c>
      <c r="G213" s="116">
        <f t="shared" si="6"/>
        <v>0</v>
      </c>
      <c r="H213" s="124"/>
    </row>
    <row r="214" spans="1:8">
      <c r="A214" s="189">
        <v>733999</v>
      </c>
      <c r="B214" s="189" t="s">
        <v>295</v>
      </c>
      <c r="C214" s="119">
        <v>0</v>
      </c>
      <c r="D214" s="119">
        <v>0</v>
      </c>
      <c r="E214" s="116">
        <v>0</v>
      </c>
      <c r="F214" s="116">
        <f t="shared" si="7"/>
        <v>0</v>
      </c>
      <c r="G214" s="116">
        <f t="shared" si="6"/>
        <v>0</v>
      </c>
      <c r="H214" s="124"/>
    </row>
    <row r="215" spans="1:8">
      <c r="A215" s="189">
        <v>740001</v>
      </c>
      <c r="B215" s="189" t="s">
        <v>208</v>
      </c>
      <c r="C215" s="119">
        <v>80147505</v>
      </c>
      <c r="D215" s="119">
        <v>10705614</v>
      </c>
      <c r="E215" s="116">
        <v>0</v>
      </c>
      <c r="F215" s="116">
        <f t="shared" si="7"/>
        <v>10705614</v>
      </c>
      <c r="G215" s="116">
        <f t="shared" si="6"/>
        <v>90853119</v>
      </c>
      <c r="H215" s="124"/>
    </row>
    <row r="216" spans="1:8">
      <c r="A216" s="189">
        <v>740999</v>
      </c>
      <c r="B216" s="189" t="s">
        <v>209</v>
      </c>
      <c r="C216" s="119">
        <v>13813600</v>
      </c>
      <c r="D216" s="119">
        <v>0</v>
      </c>
      <c r="E216" s="116">
        <v>0</v>
      </c>
      <c r="F216" s="116">
        <f t="shared" si="7"/>
        <v>0</v>
      </c>
      <c r="G216" s="116">
        <f t="shared" si="6"/>
        <v>13813600</v>
      </c>
      <c r="H216" s="124"/>
    </row>
    <row r="217" spans="1:8">
      <c r="A217" s="189">
        <v>750001</v>
      </c>
      <c r="B217" s="189" t="s">
        <v>210</v>
      </c>
      <c r="C217" s="119">
        <v>0</v>
      </c>
      <c r="D217" s="119">
        <v>0</v>
      </c>
      <c r="E217" s="116">
        <v>0</v>
      </c>
      <c r="F217" s="116">
        <f t="shared" si="7"/>
        <v>0</v>
      </c>
      <c r="G217" s="116">
        <f t="shared" si="6"/>
        <v>0</v>
      </c>
      <c r="H217" s="124"/>
    </row>
    <row r="218" spans="1:8">
      <c r="A218" s="189">
        <v>750002</v>
      </c>
      <c r="B218" s="189" t="s">
        <v>211</v>
      </c>
      <c r="C218" s="119">
        <v>0</v>
      </c>
      <c r="D218" s="119">
        <v>0</v>
      </c>
      <c r="E218" s="116">
        <v>0</v>
      </c>
      <c r="F218" s="116">
        <f t="shared" si="7"/>
        <v>0</v>
      </c>
      <c r="G218" s="116">
        <f t="shared" si="6"/>
        <v>0</v>
      </c>
      <c r="H218" s="124"/>
    </row>
    <row r="219" spans="1:8">
      <c r="A219" s="189">
        <v>750003</v>
      </c>
      <c r="B219" s="189" t="s">
        <v>212</v>
      </c>
      <c r="C219" s="119">
        <v>4353433.3187214611</v>
      </c>
      <c r="D219" s="119">
        <v>443307.66666666669</v>
      </c>
      <c r="E219" s="116">
        <v>0</v>
      </c>
      <c r="F219" s="116">
        <f t="shared" si="7"/>
        <v>443307.66666666669</v>
      </c>
      <c r="G219" s="116">
        <f t="shared" si="6"/>
        <v>4796740.9853881281</v>
      </c>
      <c r="H219" s="124"/>
    </row>
    <row r="220" spans="1:8">
      <c r="A220" s="189">
        <v>750999</v>
      </c>
      <c r="B220" s="189" t="s">
        <v>213</v>
      </c>
      <c r="C220" s="119">
        <v>6942752.054794522</v>
      </c>
      <c r="D220" s="119">
        <v>578166.66666666674</v>
      </c>
      <c r="E220" s="116">
        <v>0</v>
      </c>
      <c r="F220" s="116">
        <f t="shared" si="7"/>
        <v>578166.66666666674</v>
      </c>
      <c r="G220" s="116">
        <f t="shared" si="6"/>
        <v>7520918.721461189</v>
      </c>
      <c r="H220" s="124"/>
    </row>
    <row r="221" spans="1:8">
      <c r="A221" s="189">
        <v>760001</v>
      </c>
      <c r="B221" s="189" t="s">
        <v>310</v>
      </c>
      <c r="C221" s="119">
        <v>3962549640.159616</v>
      </c>
      <c r="D221" s="119">
        <v>0</v>
      </c>
      <c r="E221" s="116">
        <v>68035267.079999998</v>
      </c>
      <c r="F221" s="116">
        <f t="shared" si="7"/>
        <v>-68035267.079999998</v>
      </c>
      <c r="G221" s="116">
        <f t="shared" si="6"/>
        <v>3894514373.0796161</v>
      </c>
      <c r="H221" s="124"/>
    </row>
    <row r="222" spans="1:8">
      <c r="A222" s="189">
        <v>770500</v>
      </c>
      <c r="B222" s="189" t="s">
        <v>296</v>
      </c>
      <c r="C222" s="119">
        <v>692988823.21654832</v>
      </c>
      <c r="D222" s="119">
        <v>0</v>
      </c>
      <c r="E222" s="116">
        <v>0</v>
      </c>
      <c r="F222" s="116">
        <f t="shared" si="7"/>
        <v>0</v>
      </c>
      <c r="G222" s="116">
        <f t="shared" si="6"/>
        <v>692988823.21654832</v>
      </c>
      <c r="H222" s="124"/>
    </row>
    <row r="223" spans="1:8">
      <c r="A223" s="189">
        <v>780500</v>
      </c>
      <c r="B223" s="189" t="s">
        <v>297</v>
      </c>
      <c r="C223" s="119">
        <v>0</v>
      </c>
      <c r="D223" s="119">
        <v>0</v>
      </c>
      <c r="E223" s="116">
        <v>0</v>
      </c>
      <c r="F223" s="116">
        <f t="shared" si="7"/>
        <v>0</v>
      </c>
      <c r="G223" s="116">
        <f t="shared" si="6"/>
        <v>0</v>
      </c>
      <c r="H223" s="124"/>
    </row>
    <row r="224" spans="1:8">
      <c r="A224" s="189">
        <v>790500</v>
      </c>
      <c r="B224" s="189" t="s">
        <v>214</v>
      </c>
      <c r="C224" s="119">
        <v>7515000</v>
      </c>
      <c r="D224" s="119">
        <v>0</v>
      </c>
      <c r="E224" s="116">
        <v>0</v>
      </c>
      <c r="F224" s="116">
        <f t="shared" si="7"/>
        <v>0</v>
      </c>
      <c r="G224" s="116">
        <f t="shared" si="6"/>
        <v>7515000</v>
      </c>
      <c r="H224" s="124"/>
    </row>
    <row r="225" spans="1:8">
      <c r="A225" s="189"/>
      <c r="B225" s="189"/>
      <c r="C225" s="119"/>
      <c r="D225" s="119"/>
      <c r="E225" s="116"/>
      <c r="F225" s="116"/>
      <c r="G225" s="116"/>
      <c r="H225" s="124"/>
    </row>
    <row r="226" spans="1:8">
      <c r="A226" s="115"/>
      <c r="B226" s="118"/>
      <c r="C226" s="119"/>
      <c r="D226" s="119"/>
      <c r="E226" s="116"/>
      <c r="F226" s="116"/>
      <c r="G226" s="116"/>
    </row>
    <row r="227" spans="1:8">
      <c r="A227" s="300"/>
      <c r="B227" s="300"/>
      <c r="C227" s="117"/>
      <c r="D227" s="117"/>
      <c r="E227" s="117"/>
      <c r="F227" s="117"/>
      <c r="G227" s="117"/>
    </row>
    <row r="228" spans="1:8" ht="14.4" customHeight="1">
      <c r="A228" s="301" t="s">
        <v>311</v>
      </c>
      <c r="B228" s="301"/>
      <c r="C228" s="116">
        <f>SUM(C16:C226)</f>
        <v>-171408918.9999305</v>
      </c>
      <c r="D228" s="116">
        <f>SUM(D16:D226)</f>
        <v>4553679862.9376583</v>
      </c>
      <c r="E228" s="116">
        <f>SUM(E16:E226)</f>
        <v>4553679862.9376583</v>
      </c>
      <c r="F228" s="116">
        <f>SUM(F16:F226)</f>
        <v>-4.0233135223388672E-7</v>
      </c>
      <c r="G228" s="116">
        <f>SUM(G16:G226)</f>
        <v>-171408918.99993336</v>
      </c>
    </row>
    <row r="229" spans="1:8">
      <c r="A229" s="96"/>
      <c r="B229" s="96"/>
      <c r="C229" s="97"/>
      <c r="D229" s="97"/>
      <c r="E229" s="98">
        <f>D228-E228</f>
        <v>0</v>
      </c>
      <c r="F229" s="98"/>
      <c r="G229" s="98"/>
    </row>
    <row r="230" spans="1:8">
      <c r="A230" s="96"/>
      <c r="B230" s="96"/>
      <c r="C230" s="97"/>
      <c r="D230" s="97"/>
      <c r="E230" s="98"/>
      <c r="F230" s="98"/>
      <c r="G230" s="98"/>
    </row>
    <row r="231" spans="1:8">
      <c r="A231" s="96"/>
      <c r="B231" s="96"/>
      <c r="C231" s="183">
        <f>SUM(C16:C107)</f>
        <v>6850688821.3433437</v>
      </c>
      <c r="D231" s="170"/>
      <c r="E231" s="171"/>
      <c r="F231" s="171" t="s">
        <v>235</v>
      </c>
      <c r="G231" s="172">
        <f>SUM(G16:G107)</f>
        <v>6943324341.1418371</v>
      </c>
    </row>
    <row r="232" spans="1:8">
      <c r="A232" s="96"/>
      <c r="B232" s="96"/>
      <c r="C232" s="173">
        <f>SUM(C108:C135)</f>
        <v>-15190117266.114998</v>
      </c>
      <c r="D232" s="174"/>
      <c r="F232" s="58" t="s">
        <v>321</v>
      </c>
      <c r="G232" s="175">
        <f>SUM(G108:G135)</f>
        <v>-15296742878.114998</v>
      </c>
    </row>
    <row r="233" spans="1:8">
      <c r="A233" s="96"/>
      <c r="B233" s="96"/>
      <c r="C233" s="173">
        <f>SUM(C136:C140)</f>
        <v>4359238997.7244759</v>
      </c>
      <c r="D233" s="88">
        <f>SUM(D146:D148)</f>
        <v>0</v>
      </c>
      <c r="E233" s="88">
        <f>SUM(E141:E148)</f>
        <v>30134366.222230144</v>
      </c>
      <c r="F233" s="58" t="s">
        <v>236</v>
      </c>
      <c r="G233" s="175">
        <f>SUM(G136:G140)</f>
        <v>4359238997.7244759</v>
      </c>
    </row>
    <row r="234" spans="1:8">
      <c r="A234" s="96"/>
      <c r="B234" s="96"/>
      <c r="C234" s="173">
        <f>SUM(C141:C148)</f>
        <v>-3744506866.2232533</v>
      </c>
      <c r="D234" s="174">
        <f>SUM(D150:D226)</f>
        <v>112159725.50373334</v>
      </c>
      <c r="E234" s="174">
        <f>SUM(E155:E226)</f>
        <v>68035267.079999998</v>
      </c>
      <c r="F234" s="58" t="s">
        <v>18</v>
      </c>
      <c r="G234" s="175">
        <f>SUM(G141:G148)</f>
        <v>-3774641232.4454832</v>
      </c>
    </row>
    <row r="235" spans="1:8">
      <c r="A235" s="96"/>
      <c r="B235" s="96"/>
      <c r="C235" s="173">
        <f>SUM(C149:C226)</f>
        <v>7553287394.2705011</v>
      </c>
      <c r="D235" s="174"/>
      <c r="E235" s="176">
        <f>E233-D233-D234+E234</f>
        <v>-13990092.201503202</v>
      </c>
      <c r="F235" s="58" t="s">
        <v>316</v>
      </c>
      <c r="G235" s="175">
        <f>SUM(G149:G226)</f>
        <v>7597411852.6942358</v>
      </c>
    </row>
    <row r="236" spans="1:8">
      <c r="C236" s="177">
        <f>SUM(C231:C235)</f>
        <v>-171408918.99993038</v>
      </c>
      <c r="D236" s="178"/>
      <c r="E236" s="178"/>
      <c r="F236" s="179"/>
      <c r="G236" s="180">
        <f>SUM(G231:G235)</f>
        <v>-171408918.99993229</v>
      </c>
    </row>
    <row r="237" spans="1:8">
      <c r="C237" s="124"/>
      <c r="D237" s="124"/>
      <c r="E237" s="124"/>
      <c r="F237" s="124"/>
      <c r="G237" s="124"/>
    </row>
    <row r="238" spans="1:8">
      <c r="E238" s="124"/>
      <c r="F238" s="124"/>
      <c r="G238" s="124"/>
    </row>
    <row r="240" spans="1:8" hidden="1">
      <c r="A240" s="150" t="s">
        <v>314</v>
      </c>
      <c r="B240" s="151" t="s">
        <v>315</v>
      </c>
      <c r="C240" s="152"/>
      <c r="D240" s="152" t="s">
        <v>313</v>
      </c>
      <c r="E240" s="153" t="s">
        <v>312</v>
      </c>
      <c r="F240" s="153"/>
      <c r="G240" s="153"/>
    </row>
    <row r="241" spans="1:7" hidden="1">
      <c r="A241" s="149">
        <v>100001</v>
      </c>
      <c r="B241" s="149" t="s">
        <v>248</v>
      </c>
      <c r="C241" s="137"/>
      <c r="D241" s="137">
        <v>2463023108</v>
      </c>
      <c r="E241" s="154" t="e">
        <f>D241-#REF!</f>
        <v>#REF!</v>
      </c>
      <c r="F241" s="154"/>
      <c r="G241" s="154"/>
    </row>
    <row r="242" spans="1:7" hidden="1">
      <c r="A242" s="147">
        <v>100002</v>
      </c>
      <c r="B242" s="148" t="s">
        <v>249</v>
      </c>
      <c r="C242" s="141"/>
      <c r="D242" s="141">
        <v>3486999668</v>
      </c>
      <c r="E242" s="155" t="e">
        <f>D242-#REF!</f>
        <v>#REF!</v>
      </c>
      <c r="F242" s="155"/>
      <c r="G242" s="155"/>
    </row>
    <row r="243" spans="1:7" hidden="1">
      <c r="A243" s="145">
        <v>100003</v>
      </c>
      <c r="B243" s="145" t="s">
        <v>250</v>
      </c>
      <c r="C243" s="140"/>
      <c r="D243" s="140">
        <v>-19787.60000000149</v>
      </c>
      <c r="E243" s="156" t="e">
        <f>D243-#REF!</f>
        <v>#REF!</v>
      </c>
      <c r="F243" s="156"/>
      <c r="G243" s="156"/>
    </row>
    <row r="244" spans="1:7" hidden="1">
      <c r="A244" s="145">
        <v>100004</v>
      </c>
      <c r="B244" s="145" t="s">
        <v>251</v>
      </c>
      <c r="C244" s="140"/>
      <c r="D244" s="140">
        <v>0</v>
      </c>
      <c r="E244" s="156" t="e">
        <f>D244-#REF!</f>
        <v>#REF!</v>
      </c>
      <c r="F244" s="156"/>
      <c r="G244" s="156"/>
    </row>
    <row r="245" spans="1:7" hidden="1">
      <c r="A245" s="145">
        <v>100005</v>
      </c>
      <c r="B245" s="145" t="s">
        <v>252</v>
      </c>
      <c r="C245" s="140"/>
      <c r="D245" s="140">
        <v>-269500</v>
      </c>
      <c r="E245" s="156" t="e">
        <f>D245-#REF!</f>
        <v>#REF!</v>
      </c>
      <c r="F245" s="156"/>
      <c r="G245" s="156"/>
    </row>
    <row r="246" spans="1:7" hidden="1">
      <c r="A246" s="145">
        <v>100006</v>
      </c>
      <c r="B246" s="145" t="s">
        <v>253</v>
      </c>
      <c r="C246" s="140"/>
      <c r="D246" s="140">
        <v>0</v>
      </c>
      <c r="E246" s="156" t="e">
        <f>D246-#REF!</f>
        <v>#REF!</v>
      </c>
      <c r="F246" s="156"/>
      <c r="G246" s="156"/>
    </row>
    <row r="247" spans="1:7" hidden="1">
      <c r="A247" s="145">
        <v>100007</v>
      </c>
      <c r="B247" s="146" t="s">
        <v>254</v>
      </c>
      <c r="C247" s="140"/>
      <c r="D247" s="140">
        <v>-628879</v>
      </c>
      <c r="E247" s="156" t="e">
        <f>D247-#REF!</f>
        <v>#REF!</v>
      </c>
      <c r="F247" s="156"/>
      <c r="G247" s="156"/>
    </row>
    <row r="248" spans="1:7" hidden="1">
      <c r="A248" s="145">
        <v>100008</v>
      </c>
      <c r="B248" s="145" t="s">
        <v>255</v>
      </c>
      <c r="C248" s="140"/>
      <c r="D248" s="140">
        <v>132500</v>
      </c>
      <c r="E248" s="156" t="e">
        <f>D248-#REF!</f>
        <v>#REF!</v>
      </c>
      <c r="F248" s="156"/>
      <c r="G248" s="156"/>
    </row>
    <row r="249" spans="1:7" hidden="1">
      <c r="A249" s="145">
        <v>100009</v>
      </c>
      <c r="B249" s="146" t="s">
        <v>256</v>
      </c>
      <c r="C249" s="140"/>
      <c r="D249" s="140">
        <v>0</v>
      </c>
      <c r="E249" s="156" t="e">
        <f>D249-#REF!</f>
        <v>#REF!</v>
      </c>
      <c r="F249" s="156"/>
      <c r="G249" s="156"/>
    </row>
    <row r="250" spans="1:7" hidden="1">
      <c r="A250" s="145">
        <v>110001</v>
      </c>
      <c r="B250" s="145" t="s">
        <v>257</v>
      </c>
      <c r="C250" s="140"/>
      <c r="D250" s="140">
        <v>0</v>
      </c>
      <c r="E250" s="156" t="e">
        <f>D250-#REF!</f>
        <v>#REF!</v>
      </c>
      <c r="F250" s="156"/>
      <c r="G250" s="156"/>
    </row>
    <row r="251" spans="1:7" hidden="1">
      <c r="A251" s="145">
        <v>110002</v>
      </c>
      <c r="B251" s="145" t="s">
        <v>258</v>
      </c>
      <c r="C251" s="140"/>
      <c r="D251" s="140">
        <v>0</v>
      </c>
      <c r="E251" s="156" t="e">
        <f>D251-#REF!</f>
        <v>#REF!</v>
      </c>
      <c r="F251" s="156"/>
      <c r="G251" s="156"/>
    </row>
    <row r="252" spans="1:7" hidden="1">
      <c r="A252" s="145">
        <v>110003</v>
      </c>
      <c r="B252" s="145" t="s">
        <v>259</v>
      </c>
      <c r="C252" s="140"/>
      <c r="D252" s="140">
        <v>0</v>
      </c>
      <c r="E252" s="156" t="e">
        <f>D252-#REF!</f>
        <v>#REF!</v>
      </c>
      <c r="F252" s="156"/>
      <c r="G252" s="156"/>
    </row>
    <row r="253" spans="1:7" hidden="1">
      <c r="A253" s="147">
        <v>120001</v>
      </c>
      <c r="B253" s="147" t="s">
        <v>41</v>
      </c>
      <c r="C253" s="141"/>
      <c r="D253" s="141">
        <v>-250126792.29999959</v>
      </c>
      <c r="E253" s="155" t="e">
        <f>D253-#REF!</f>
        <v>#REF!</v>
      </c>
      <c r="F253" s="155"/>
      <c r="G253" s="155"/>
    </row>
    <row r="254" spans="1:7" hidden="1">
      <c r="A254" s="147">
        <v>120002</v>
      </c>
      <c r="B254" s="147" t="s">
        <v>42</v>
      </c>
      <c r="C254" s="141"/>
      <c r="D254" s="141">
        <v>4680605311.7300005</v>
      </c>
      <c r="E254" s="155" t="e">
        <f>D254-#REF!</f>
        <v>#REF!</v>
      </c>
      <c r="F254" s="155"/>
      <c r="G254" s="155"/>
    </row>
    <row r="255" spans="1:7" hidden="1">
      <c r="A255" s="147">
        <v>120003</v>
      </c>
      <c r="B255" s="147" t="s">
        <v>43</v>
      </c>
      <c r="C255" s="141"/>
      <c r="D255" s="141">
        <v>4197239.2</v>
      </c>
      <c r="E255" s="155" t="e">
        <f>D255-#REF!</f>
        <v>#REF!</v>
      </c>
      <c r="F255" s="155"/>
      <c r="G255" s="155"/>
    </row>
    <row r="256" spans="1:7" hidden="1">
      <c r="A256" s="145">
        <v>120004</v>
      </c>
      <c r="B256" s="146" t="s">
        <v>160</v>
      </c>
      <c r="C256" s="140"/>
      <c r="D256" s="140">
        <v>0</v>
      </c>
      <c r="E256" s="156" t="e">
        <f>D256-#REF!</f>
        <v>#REF!</v>
      </c>
      <c r="F256" s="156"/>
      <c r="G256" s="156"/>
    </row>
    <row r="257" spans="1:7" hidden="1">
      <c r="A257" s="145">
        <v>120005</v>
      </c>
      <c r="B257" s="145" t="s">
        <v>161</v>
      </c>
      <c r="C257" s="140"/>
      <c r="D257" s="140">
        <v>0</v>
      </c>
      <c r="E257" s="156" t="e">
        <f>D257-#REF!</f>
        <v>#REF!</v>
      </c>
      <c r="F257" s="156"/>
      <c r="G257" s="156"/>
    </row>
    <row r="258" spans="1:7" hidden="1">
      <c r="A258" s="145">
        <v>120007</v>
      </c>
      <c r="B258" s="146" t="s">
        <v>162</v>
      </c>
      <c r="C258" s="140"/>
      <c r="D258" s="140">
        <v>0</v>
      </c>
      <c r="E258" s="156" t="e">
        <f>D258-#REF!</f>
        <v>#REF!</v>
      </c>
      <c r="F258" s="156"/>
      <c r="G258" s="156"/>
    </row>
    <row r="259" spans="1:7" hidden="1">
      <c r="A259" s="145">
        <v>120008</v>
      </c>
      <c r="B259" s="145" t="s">
        <v>163</v>
      </c>
      <c r="C259" s="140"/>
      <c r="D259" s="140">
        <v>0</v>
      </c>
      <c r="E259" s="156" t="e">
        <f>D259-#REF!</f>
        <v>#REF!</v>
      </c>
      <c r="F259" s="156"/>
      <c r="G259" s="156"/>
    </row>
    <row r="260" spans="1:7" hidden="1">
      <c r="A260" s="145">
        <v>120009</v>
      </c>
      <c r="B260" s="146" t="s">
        <v>164</v>
      </c>
      <c r="C260" s="140"/>
      <c r="D260" s="140">
        <v>0</v>
      </c>
      <c r="E260" s="156" t="e">
        <f>D260-#REF!</f>
        <v>#REF!</v>
      </c>
      <c r="F260" s="156"/>
      <c r="G260" s="156"/>
    </row>
    <row r="261" spans="1:7" hidden="1">
      <c r="A261" s="145">
        <v>120010</v>
      </c>
      <c r="B261" s="145" t="s">
        <v>165</v>
      </c>
      <c r="C261" s="140"/>
      <c r="D261" s="140">
        <v>0</v>
      </c>
      <c r="E261" s="156" t="e">
        <f>D261-#REF!</f>
        <v>#REF!</v>
      </c>
      <c r="F261" s="156"/>
      <c r="G261" s="156"/>
    </row>
    <row r="262" spans="1:7" hidden="1">
      <c r="A262" s="145">
        <v>120011</v>
      </c>
      <c r="B262" s="146" t="s">
        <v>166</v>
      </c>
      <c r="C262" s="140"/>
      <c r="D262" s="140">
        <v>0</v>
      </c>
      <c r="E262" s="156" t="e">
        <f>D262-#REF!</f>
        <v>#REF!</v>
      </c>
      <c r="F262" s="156"/>
      <c r="G262" s="156"/>
    </row>
    <row r="263" spans="1:7" hidden="1">
      <c r="A263" s="145">
        <v>120012</v>
      </c>
      <c r="B263" s="145" t="s">
        <v>167</v>
      </c>
      <c r="C263" s="140"/>
      <c r="D263" s="140">
        <v>0</v>
      </c>
      <c r="E263" s="156" t="e">
        <f>D263-#REF!</f>
        <v>#REF!</v>
      </c>
      <c r="F263" s="156"/>
      <c r="G263" s="156"/>
    </row>
    <row r="264" spans="1:7" hidden="1">
      <c r="A264" s="145">
        <v>120013</v>
      </c>
      <c r="B264" s="146" t="s">
        <v>168</v>
      </c>
      <c r="C264" s="140"/>
      <c r="D264" s="140">
        <v>0</v>
      </c>
      <c r="E264" s="156" t="e">
        <f>D264-#REF!</f>
        <v>#REF!</v>
      </c>
      <c r="F264" s="156"/>
      <c r="G264" s="156"/>
    </row>
    <row r="265" spans="1:7" hidden="1">
      <c r="A265" s="145">
        <v>120014</v>
      </c>
      <c r="B265" s="145" t="s">
        <v>169</v>
      </c>
      <c r="C265" s="140"/>
      <c r="D265" s="140">
        <v>0</v>
      </c>
      <c r="E265" s="156" t="e">
        <f>D265-#REF!</f>
        <v>#REF!</v>
      </c>
      <c r="F265" s="156"/>
      <c r="G265" s="156"/>
    </row>
    <row r="266" spans="1:7" hidden="1">
      <c r="A266" s="145">
        <v>120015</v>
      </c>
      <c r="B266" s="146" t="s">
        <v>170</v>
      </c>
      <c r="C266" s="140"/>
      <c r="D266" s="140">
        <v>0</v>
      </c>
      <c r="E266" s="156" t="e">
        <f>D266-#REF!</f>
        <v>#REF!</v>
      </c>
      <c r="F266" s="156"/>
      <c r="G266" s="156"/>
    </row>
    <row r="267" spans="1:7" hidden="1">
      <c r="A267" s="145">
        <v>120016</v>
      </c>
      <c r="B267" s="145" t="s">
        <v>171</v>
      </c>
      <c r="C267" s="140"/>
      <c r="D267" s="140">
        <v>0</v>
      </c>
      <c r="E267" s="156" t="e">
        <f>D267-#REF!</f>
        <v>#REF!</v>
      </c>
      <c r="F267" s="156"/>
      <c r="G267" s="156"/>
    </row>
    <row r="268" spans="1:7" hidden="1">
      <c r="A268" s="145">
        <v>120017</v>
      </c>
      <c r="B268" s="146" t="s">
        <v>172</v>
      </c>
      <c r="C268" s="140"/>
      <c r="D268" s="140">
        <v>0</v>
      </c>
      <c r="E268" s="156" t="e">
        <f>D268-#REF!</f>
        <v>#REF!</v>
      </c>
      <c r="F268" s="156"/>
      <c r="G268" s="156"/>
    </row>
    <row r="269" spans="1:7" hidden="1">
      <c r="A269" s="145">
        <v>120018</v>
      </c>
      <c r="B269" s="145" t="s">
        <v>173</v>
      </c>
      <c r="C269" s="140"/>
      <c r="D269" s="140">
        <v>0</v>
      </c>
      <c r="E269" s="156" t="e">
        <f>D269-#REF!</f>
        <v>#REF!</v>
      </c>
      <c r="F269" s="156"/>
      <c r="G269" s="156"/>
    </row>
    <row r="270" spans="1:7" hidden="1">
      <c r="A270" s="145">
        <v>120019</v>
      </c>
      <c r="B270" s="145" t="s">
        <v>174</v>
      </c>
      <c r="C270" s="140"/>
      <c r="D270" s="140">
        <v>0</v>
      </c>
      <c r="E270" s="156" t="e">
        <f>D270-#REF!</f>
        <v>#REF!</v>
      </c>
      <c r="F270" s="156"/>
      <c r="G270" s="156"/>
    </row>
    <row r="271" spans="1:7" hidden="1">
      <c r="A271" s="145">
        <v>120020</v>
      </c>
      <c r="B271" s="145" t="s">
        <v>175</v>
      </c>
      <c r="C271" s="140"/>
      <c r="D271" s="140">
        <v>0</v>
      </c>
      <c r="E271" s="156" t="e">
        <f>D271-#REF!</f>
        <v>#REF!</v>
      </c>
      <c r="F271" s="156"/>
      <c r="G271" s="156"/>
    </row>
    <row r="272" spans="1:7" hidden="1">
      <c r="A272" s="145">
        <v>120021</v>
      </c>
      <c r="B272" s="145" t="s">
        <v>176</v>
      </c>
      <c r="C272" s="140"/>
      <c r="D272" s="140">
        <v>0</v>
      </c>
      <c r="E272" s="156" t="e">
        <f>D272-#REF!</f>
        <v>#REF!</v>
      </c>
      <c r="F272" s="156"/>
      <c r="G272" s="156"/>
    </row>
    <row r="273" spans="1:7" hidden="1">
      <c r="A273" s="145">
        <v>120022</v>
      </c>
      <c r="B273" s="145" t="s">
        <v>177</v>
      </c>
      <c r="C273" s="140"/>
      <c r="D273" s="140">
        <v>0</v>
      </c>
      <c r="E273" s="156" t="e">
        <f>D273-#REF!</f>
        <v>#REF!</v>
      </c>
      <c r="F273" s="156"/>
      <c r="G273" s="156"/>
    </row>
    <row r="274" spans="1:7" hidden="1">
      <c r="A274" s="145">
        <v>120023</v>
      </c>
      <c r="B274" s="145" t="s">
        <v>230</v>
      </c>
      <c r="C274" s="140"/>
      <c r="D274" s="140">
        <v>0</v>
      </c>
      <c r="E274" s="156" t="e">
        <f>D274-#REF!</f>
        <v>#REF!</v>
      </c>
      <c r="F274" s="156"/>
      <c r="G274" s="156"/>
    </row>
    <row r="275" spans="1:7" hidden="1">
      <c r="A275" s="145">
        <v>120024</v>
      </c>
      <c r="B275" s="145" t="s">
        <v>231</v>
      </c>
      <c r="C275" s="140"/>
      <c r="D275" s="140">
        <v>0</v>
      </c>
      <c r="E275" s="156" t="e">
        <f>D275-#REF!</f>
        <v>#REF!</v>
      </c>
      <c r="F275" s="156"/>
      <c r="G275" s="156"/>
    </row>
    <row r="276" spans="1:7" hidden="1">
      <c r="A276" s="145">
        <v>120025</v>
      </c>
      <c r="B276" s="145" t="s">
        <v>232</v>
      </c>
      <c r="C276" s="140"/>
      <c r="D276" s="140">
        <v>0</v>
      </c>
      <c r="E276" s="156" t="e">
        <f>D276-#REF!</f>
        <v>#REF!</v>
      </c>
      <c r="F276" s="156"/>
      <c r="G276" s="156"/>
    </row>
    <row r="277" spans="1:7" hidden="1">
      <c r="A277" s="145">
        <v>121001</v>
      </c>
      <c r="B277" s="145" t="s">
        <v>178</v>
      </c>
      <c r="C277" s="140"/>
      <c r="D277" s="140">
        <v>0</v>
      </c>
      <c r="E277" s="156" t="e">
        <f>D277-#REF!</f>
        <v>#REF!</v>
      </c>
      <c r="F277" s="156"/>
      <c r="G277" s="156"/>
    </row>
    <row r="278" spans="1:7" hidden="1">
      <c r="A278" s="145">
        <v>121002</v>
      </c>
      <c r="B278" s="145" t="s">
        <v>179</v>
      </c>
      <c r="C278" s="140"/>
      <c r="D278" s="140">
        <v>0</v>
      </c>
      <c r="E278" s="156" t="e">
        <f>D278-#REF!</f>
        <v>#REF!</v>
      </c>
      <c r="F278" s="156"/>
      <c r="G278" s="156"/>
    </row>
    <row r="279" spans="1:7" hidden="1">
      <c r="A279" s="145">
        <v>121003</v>
      </c>
      <c r="B279" s="145" t="s">
        <v>180</v>
      </c>
      <c r="C279" s="140"/>
      <c r="D279" s="140">
        <v>0</v>
      </c>
      <c r="E279" s="156" t="e">
        <f>D279-#REF!</f>
        <v>#REF!</v>
      </c>
      <c r="F279" s="156"/>
      <c r="G279" s="156"/>
    </row>
    <row r="280" spans="1:7" hidden="1">
      <c r="A280" s="145">
        <v>122001</v>
      </c>
      <c r="B280" s="145" t="s">
        <v>181</v>
      </c>
      <c r="C280" s="140"/>
      <c r="D280" s="140">
        <v>0</v>
      </c>
      <c r="E280" s="156" t="e">
        <f>D280-#REF!</f>
        <v>#REF!</v>
      </c>
      <c r="F280" s="156"/>
      <c r="G280" s="156"/>
    </row>
    <row r="281" spans="1:7" hidden="1">
      <c r="A281" s="145">
        <v>122002</v>
      </c>
      <c r="B281" s="145" t="s">
        <v>260</v>
      </c>
      <c r="C281" s="140"/>
      <c r="D281" s="140">
        <v>0</v>
      </c>
      <c r="E281" s="156" t="e">
        <f>D281-#REF!</f>
        <v>#REF!</v>
      </c>
      <c r="F281" s="156"/>
      <c r="G281" s="156"/>
    </row>
    <row r="282" spans="1:7" hidden="1">
      <c r="A282" s="145">
        <v>122003</v>
      </c>
      <c r="B282" s="145" t="s">
        <v>182</v>
      </c>
      <c r="C282" s="140"/>
      <c r="D282" s="140">
        <v>0</v>
      </c>
      <c r="E282" s="156" t="e">
        <f>D282-#REF!</f>
        <v>#REF!</v>
      </c>
      <c r="F282" s="156"/>
      <c r="G282" s="156"/>
    </row>
    <row r="283" spans="1:7" hidden="1">
      <c r="A283" s="145">
        <v>123001</v>
      </c>
      <c r="B283" s="145" t="s">
        <v>44</v>
      </c>
      <c r="C283" s="140"/>
      <c r="D283" s="140">
        <v>0</v>
      </c>
      <c r="E283" s="156" t="e">
        <f>D283-#REF!</f>
        <v>#REF!</v>
      </c>
      <c r="F283" s="156"/>
      <c r="G283" s="156"/>
    </row>
    <row r="284" spans="1:7" hidden="1">
      <c r="A284" s="145">
        <v>124001</v>
      </c>
      <c r="B284" s="145" t="s">
        <v>45</v>
      </c>
      <c r="C284" s="140"/>
      <c r="D284" s="140">
        <v>0</v>
      </c>
      <c r="E284" s="156" t="e">
        <f>D284-#REF!</f>
        <v>#REF!</v>
      </c>
      <c r="F284" s="156"/>
      <c r="G284" s="156"/>
    </row>
    <row r="285" spans="1:7" hidden="1">
      <c r="A285" s="145">
        <v>124002</v>
      </c>
      <c r="B285" s="145" t="s">
        <v>261</v>
      </c>
      <c r="C285" s="140"/>
      <c r="D285" s="140">
        <v>0</v>
      </c>
      <c r="E285" s="156" t="e">
        <f>D285-#REF!</f>
        <v>#REF!</v>
      </c>
      <c r="F285" s="156"/>
      <c r="G285" s="156"/>
    </row>
    <row r="286" spans="1:7" hidden="1">
      <c r="A286" s="145">
        <v>125001</v>
      </c>
      <c r="B286" s="145" t="s">
        <v>183</v>
      </c>
      <c r="C286" s="140"/>
      <c r="D286" s="140">
        <v>0</v>
      </c>
      <c r="E286" s="156" t="e">
        <f>D286-#REF!</f>
        <v>#REF!</v>
      </c>
      <c r="F286" s="156"/>
      <c r="G286" s="156"/>
    </row>
    <row r="287" spans="1:7" hidden="1">
      <c r="A287" s="145">
        <v>125002</v>
      </c>
      <c r="B287" s="145" t="s">
        <v>184</v>
      </c>
      <c r="C287" s="140"/>
      <c r="D287" s="140">
        <v>0</v>
      </c>
      <c r="E287" s="156" t="e">
        <f>D287-#REF!</f>
        <v>#REF!</v>
      </c>
      <c r="F287" s="156"/>
      <c r="G287" s="156"/>
    </row>
    <row r="288" spans="1:7" hidden="1">
      <c r="A288" s="145">
        <v>126001</v>
      </c>
      <c r="B288" s="145" t="s">
        <v>185</v>
      </c>
      <c r="C288" s="140"/>
      <c r="D288" s="140">
        <v>0</v>
      </c>
      <c r="E288" s="156" t="e">
        <f>D288-#REF!</f>
        <v>#REF!</v>
      </c>
      <c r="F288" s="156"/>
      <c r="G288" s="156"/>
    </row>
    <row r="289" spans="1:7" hidden="1">
      <c r="A289" s="145">
        <v>126004</v>
      </c>
      <c r="B289" s="145" t="s">
        <v>233</v>
      </c>
      <c r="C289" s="140"/>
      <c r="D289" s="140">
        <v>0</v>
      </c>
      <c r="E289" s="156" t="e">
        <f>D289-#REF!</f>
        <v>#REF!</v>
      </c>
      <c r="F289" s="156"/>
      <c r="G289" s="156"/>
    </row>
    <row r="290" spans="1:7" hidden="1">
      <c r="A290" s="145">
        <v>126005</v>
      </c>
      <c r="B290" s="146" t="s">
        <v>234</v>
      </c>
      <c r="C290" s="140"/>
      <c r="D290" s="140">
        <v>0</v>
      </c>
      <c r="E290" s="156" t="e">
        <f>D290-#REF!</f>
        <v>#REF!</v>
      </c>
      <c r="F290" s="156"/>
      <c r="G290" s="156"/>
    </row>
    <row r="291" spans="1:7" hidden="1">
      <c r="A291" s="147">
        <v>130500</v>
      </c>
      <c r="B291" s="147" t="s">
        <v>186</v>
      </c>
      <c r="C291" s="141"/>
      <c r="D291" s="141">
        <v>2463757699.4029155</v>
      </c>
      <c r="E291" s="155" t="e">
        <f>D291-#REF!</f>
        <v>#REF!</v>
      </c>
      <c r="F291" s="155"/>
      <c r="G291" s="155"/>
    </row>
    <row r="292" spans="1:7" hidden="1">
      <c r="A292" s="145">
        <v>130510</v>
      </c>
      <c r="B292" s="146" t="s">
        <v>187</v>
      </c>
      <c r="C292" s="140"/>
      <c r="D292" s="140">
        <v>0</v>
      </c>
      <c r="E292" s="156" t="e">
        <f>D292-#REF!</f>
        <v>#REF!</v>
      </c>
      <c r="F292" s="156"/>
      <c r="G292" s="156"/>
    </row>
    <row r="293" spans="1:7" hidden="1">
      <c r="A293" s="145">
        <v>130993</v>
      </c>
      <c r="B293" s="145" t="s">
        <v>262</v>
      </c>
      <c r="C293" s="140"/>
      <c r="D293" s="140">
        <v>24119343</v>
      </c>
      <c r="E293" s="156" t="e">
        <f>D293-#REF!</f>
        <v>#REF!</v>
      </c>
      <c r="F293" s="156"/>
      <c r="G293" s="156"/>
    </row>
    <row r="294" spans="1:7" hidden="1">
      <c r="A294" s="145">
        <v>130994</v>
      </c>
      <c r="B294" s="145" t="s">
        <v>263</v>
      </c>
      <c r="C294" s="140"/>
      <c r="D294" s="140">
        <v>-442720000</v>
      </c>
      <c r="E294" s="156" t="e">
        <f>D294-#REF!</f>
        <v>#REF!</v>
      </c>
      <c r="F294" s="156"/>
      <c r="G294" s="156"/>
    </row>
    <row r="295" spans="1:7" hidden="1">
      <c r="A295" s="145">
        <v>130995</v>
      </c>
      <c r="B295" s="145" t="s">
        <v>264</v>
      </c>
      <c r="C295" s="140"/>
      <c r="D295" s="140">
        <v>150000</v>
      </c>
      <c r="E295" s="156" t="e">
        <f>D295-#REF!</f>
        <v>#REF!</v>
      </c>
      <c r="F295" s="156"/>
      <c r="G295" s="156"/>
    </row>
    <row r="296" spans="1:7" hidden="1">
      <c r="A296" s="145">
        <v>130996</v>
      </c>
      <c r="B296" s="145" t="s">
        <v>265</v>
      </c>
      <c r="C296" s="140"/>
      <c r="D296" s="140">
        <v>4394668.5</v>
      </c>
      <c r="E296" s="156" t="e">
        <f>D296-#REF!</f>
        <v>#REF!</v>
      </c>
      <c r="F296" s="156"/>
      <c r="G296" s="156"/>
    </row>
    <row r="297" spans="1:7" hidden="1">
      <c r="A297" s="145">
        <v>130997</v>
      </c>
      <c r="B297" s="145" t="s">
        <v>266</v>
      </c>
      <c r="C297" s="140"/>
      <c r="D297" s="140">
        <v>238248722.69</v>
      </c>
      <c r="E297" s="156" t="e">
        <f>D297-#REF!</f>
        <v>#REF!</v>
      </c>
      <c r="F297" s="156"/>
      <c r="G297" s="156"/>
    </row>
    <row r="298" spans="1:7" hidden="1">
      <c r="A298" s="145">
        <v>130998</v>
      </c>
      <c r="B298" s="145" t="s">
        <v>267</v>
      </c>
      <c r="C298" s="140"/>
      <c r="D298" s="140">
        <v>67955118</v>
      </c>
      <c r="E298" s="156" t="e">
        <f>D298-#REF!</f>
        <v>#REF!</v>
      </c>
      <c r="F298" s="156"/>
      <c r="G298" s="156"/>
    </row>
    <row r="299" spans="1:7" hidden="1">
      <c r="A299" s="145">
        <v>130999</v>
      </c>
      <c r="B299" s="145" t="s">
        <v>268</v>
      </c>
      <c r="C299" s="140"/>
      <c r="D299" s="140">
        <v>-302460242.36000001</v>
      </c>
      <c r="E299" s="156" t="e">
        <f>D299-#REF!</f>
        <v>#REF!</v>
      </c>
      <c r="F299" s="156"/>
      <c r="G299" s="156"/>
    </row>
    <row r="300" spans="1:7" hidden="1">
      <c r="A300" s="145">
        <v>131999</v>
      </c>
      <c r="B300" s="145" t="s">
        <v>269</v>
      </c>
      <c r="C300" s="140"/>
      <c r="D300" s="140">
        <v>0</v>
      </c>
      <c r="E300" s="156" t="e">
        <f>D300-#REF!</f>
        <v>#REF!</v>
      </c>
      <c r="F300" s="156"/>
      <c r="G300" s="156"/>
    </row>
    <row r="301" spans="1:7" hidden="1">
      <c r="A301" s="145">
        <v>132500</v>
      </c>
      <c r="B301" s="145" t="s">
        <v>51</v>
      </c>
      <c r="C301" s="140"/>
      <c r="D301" s="140">
        <v>9609050</v>
      </c>
      <c r="E301" s="156" t="e">
        <f>D301-#REF!</f>
        <v>#REF!</v>
      </c>
      <c r="F301" s="156"/>
      <c r="G301" s="156"/>
    </row>
    <row r="302" spans="1:7" hidden="1">
      <c r="A302" s="157">
        <v>135500</v>
      </c>
      <c r="B302" s="157" t="s">
        <v>309</v>
      </c>
      <c r="C302" s="158"/>
      <c r="D302" s="158">
        <v>-7558864409.8296156</v>
      </c>
      <c r="E302" s="159" t="e">
        <f>D302-#REF!</f>
        <v>#REF!</v>
      </c>
      <c r="F302" s="159"/>
      <c r="G302" s="159"/>
    </row>
    <row r="303" spans="1:7" hidden="1">
      <c r="A303" s="145">
        <v>140500</v>
      </c>
      <c r="B303" s="145" t="s">
        <v>52</v>
      </c>
      <c r="C303" s="140"/>
      <c r="D303" s="140">
        <v>0</v>
      </c>
      <c r="E303" s="156" t="e">
        <f>D303-#REF!</f>
        <v>#REF!</v>
      </c>
      <c r="F303" s="156"/>
      <c r="G303" s="156"/>
    </row>
    <row r="304" spans="1:7" hidden="1">
      <c r="A304" s="145">
        <v>141500</v>
      </c>
      <c r="B304" s="145" t="s">
        <v>188</v>
      </c>
      <c r="C304" s="140"/>
      <c r="D304" s="140">
        <v>0</v>
      </c>
      <c r="E304" s="156" t="e">
        <f>D304-#REF!</f>
        <v>#REF!</v>
      </c>
      <c r="F304" s="156"/>
      <c r="G304" s="156"/>
    </row>
    <row r="305" spans="1:7" hidden="1">
      <c r="A305" s="145">
        <v>155001</v>
      </c>
      <c r="B305" s="145" t="s">
        <v>189</v>
      </c>
      <c r="C305" s="140"/>
      <c r="D305" s="140">
        <v>-4166467709.3632584</v>
      </c>
      <c r="E305" s="156" t="e">
        <f>D305-#REF!</f>
        <v>#REF!</v>
      </c>
      <c r="F305" s="156"/>
      <c r="G305" s="156"/>
    </row>
    <row r="306" spans="1:7" hidden="1">
      <c r="A306" s="145">
        <v>160001</v>
      </c>
      <c r="B306" s="145" t="s">
        <v>53</v>
      </c>
      <c r="C306" s="140"/>
      <c r="D306" s="140">
        <v>0</v>
      </c>
      <c r="E306" s="156" t="e">
        <f>D306-#REF!</f>
        <v>#REF!</v>
      </c>
      <c r="F306" s="156"/>
      <c r="G306" s="156"/>
    </row>
    <row r="307" spans="1:7" hidden="1">
      <c r="A307" s="145">
        <v>160002</v>
      </c>
      <c r="B307" s="145" t="s">
        <v>240</v>
      </c>
      <c r="C307" s="140"/>
      <c r="D307" s="140">
        <v>0</v>
      </c>
      <c r="E307" s="156" t="e">
        <f>D307-#REF!</f>
        <v>#REF!</v>
      </c>
      <c r="F307" s="156"/>
      <c r="G307" s="156"/>
    </row>
    <row r="308" spans="1:7" hidden="1">
      <c r="A308" s="145">
        <v>160003</v>
      </c>
      <c r="B308" s="145" t="s">
        <v>54</v>
      </c>
      <c r="C308" s="140"/>
      <c r="D308" s="140">
        <v>-72181906</v>
      </c>
      <c r="E308" s="156" t="e">
        <f>D308-#REF!</f>
        <v>#REF!</v>
      </c>
      <c r="F308" s="156"/>
      <c r="G308" s="156"/>
    </row>
    <row r="309" spans="1:7" hidden="1">
      <c r="A309" s="145">
        <v>160999</v>
      </c>
      <c r="B309" s="145" t="s">
        <v>55</v>
      </c>
      <c r="C309" s="140"/>
      <c r="D309" s="140">
        <v>0</v>
      </c>
      <c r="E309" s="156" t="e">
        <f>D309-#REF!</f>
        <v>#REF!</v>
      </c>
      <c r="F309" s="156"/>
      <c r="G309" s="156"/>
    </row>
    <row r="310" spans="1:7" hidden="1">
      <c r="A310" s="145">
        <v>161001</v>
      </c>
      <c r="B310" s="146" t="s">
        <v>56</v>
      </c>
      <c r="C310" s="140"/>
      <c r="D310" s="140">
        <v>0</v>
      </c>
      <c r="E310" s="156" t="e">
        <f>D310-#REF!</f>
        <v>#REF!</v>
      </c>
      <c r="F310" s="156"/>
      <c r="G310" s="156"/>
    </row>
    <row r="311" spans="1:7" hidden="1">
      <c r="A311" s="145">
        <v>160102</v>
      </c>
      <c r="B311" s="146" t="s">
        <v>306</v>
      </c>
      <c r="C311" s="140"/>
      <c r="D311" s="140">
        <v>780822661</v>
      </c>
      <c r="E311" s="156" t="e">
        <f>D311-#REF!</f>
        <v>#REF!</v>
      </c>
      <c r="F311" s="156"/>
      <c r="G311" s="156"/>
    </row>
    <row r="312" spans="1:7" hidden="1">
      <c r="A312" s="145">
        <v>161010</v>
      </c>
      <c r="B312" s="145" t="s">
        <v>57</v>
      </c>
      <c r="C312" s="140"/>
      <c r="D312" s="140">
        <v>0</v>
      </c>
      <c r="E312" s="156" t="e">
        <f>D312-#REF!</f>
        <v>#REF!</v>
      </c>
      <c r="F312" s="156"/>
      <c r="G312" s="156"/>
    </row>
    <row r="313" spans="1:7" hidden="1">
      <c r="A313" s="147">
        <v>161999</v>
      </c>
      <c r="B313" s="148" t="s">
        <v>58</v>
      </c>
      <c r="C313" s="141"/>
      <c r="D313" s="141">
        <v>1429990000</v>
      </c>
      <c r="E313" s="155" t="e">
        <f>D313-#REF!</f>
        <v>#REF!</v>
      </c>
      <c r="F313" s="155"/>
      <c r="G313" s="155"/>
    </row>
    <row r="314" spans="1:7" hidden="1">
      <c r="A314" s="145">
        <v>170001</v>
      </c>
      <c r="B314" s="145" t="s">
        <v>59</v>
      </c>
      <c r="C314" s="140"/>
      <c r="D314" s="140">
        <v>0</v>
      </c>
      <c r="E314" s="156" t="e">
        <f>D314-#REF!</f>
        <v>#REF!</v>
      </c>
      <c r="F314" s="156"/>
      <c r="G314" s="156"/>
    </row>
    <row r="315" spans="1:7" hidden="1">
      <c r="A315" s="145">
        <v>180001</v>
      </c>
      <c r="B315" s="146" t="s">
        <v>60</v>
      </c>
      <c r="C315" s="140"/>
      <c r="D315" s="140">
        <v>0</v>
      </c>
      <c r="E315" s="156" t="e">
        <f>D315-#REF!</f>
        <v>#REF!</v>
      </c>
      <c r="F315" s="156"/>
      <c r="G315" s="156"/>
    </row>
    <row r="316" spans="1:7" hidden="1">
      <c r="A316" s="145">
        <v>180002</v>
      </c>
      <c r="B316" s="145" t="s">
        <v>270</v>
      </c>
      <c r="C316" s="140"/>
      <c r="D316" s="140">
        <v>0</v>
      </c>
      <c r="E316" s="156" t="e">
        <f>D316-#REF!</f>
        <v>#REF!</v>
      </c>
      <c r="F316" s="156"/>
      <c r="G316" s="156"/>
    </row>
    <row r="317" spans="1:7" hidden="1">
      <c r="A317" s="145">
        <v>180003</v>
      </c>
      <c r="B317" s="145" t="s">
        <v>61</v>
      </c>
      <c r="C317" s="140"/>
      <c r="D317" s="140">
        <v>0</v>
      </c>
      <c r="E317" s="156" t="e">
        <f>D317-#REF!</f>
        <v>#REF!</v>
      </c>
      <c r="F317" s="156"/>
      <c r="G317" s="156"/>
    </row>
    <row r="318" spans="1:7" hidden="1">
      <c r="A318" s="145">
        <v>180999</v>
      </c>
      <c r="B318" s="145" t="s">
        <v>62</v>
      </c>
      <c r="C318" s="140"/>
      <c r="D318" s="140">
        <v>0</v>
      </c>
      <c r="E318" s="156" t="e">
        <f>D318-#REF!</f>
        <v>#REF!</v>
      </c>
      <c r="F318" s="156"/>
      <c r="G318" s="156"/>
    </row>
    <row r="319" spans="1:7" hidden="1">
      <c r="A319" s="145">
        <v>181001</v>
      </c>
      <c r="B319" s="146" t="s">
        <v>63</v>
      </c>
      <c r="C319" s="140"/>
      <c r="D319" s="140">
        <v>0</v>
      </c>
      <c r="E319" s="156" t="e">
        <f>D319-#REF!</f>
        <v>#REF!</v>
      </c>
      <c r="F319" s="156"/>
      <c r="G319" s="156"/>
    </row>
    <row r="320" spans="1:7" hidden="1">
      <c r="A320" s="145">
        <v>182002</v>
      </c>
      <c r="B320" s="145" t="s">
        <v>271</v>
      </c>
      <c r="C320" s="140"/>
      <c r="D320" s="140">
        <v>0</v>
      </c>
      <c r="E320" s="156" t="e">
        <f>D320-#REF!</f>
        <v>#REF!</v>
      </c>
      <c r="F320" s="156"/>
      <c r="G320" s="156"/>
    </row>
    <row r="321" spans="1:7" hidden="1">
      <c r="A321" s="145">
        <v>182999</v>
      </c>
      <c r="B321" s="145" t="s">
        <v>272</v>
      </c>
      <c r="C321" s="140"/>
      <c r="D321" s="140">
        <v>0</v>
      </c>
      <c r="E321" s="156" t="e">
        <f>D321-#REF!</f>
        <v>#REF!</v>
      </c>
      <c r="F321" s="156"/>
      <c r="G321" s="156"/>
    </row>
    <row r="322" spans="1:7" hidden="1">
      <c r="A322" s="145">
        <v>200001</v>
      </c>
      <c r="B322" s="146" t="s">
        <v>65</v>
      </c>
      <c r="C322" s="140"/>
      <c r="D322" s="140">
        <v>0</v>
      </c>
      <c r="E322" s="156" t="e">
        <f>D322-#REF!</f>
        <v>#REF!</v>
      </c>
      <c r="F322" s="156"/>
      <c r="G322" s="156"/>
    </row>
    <row r="323" spans="1:7" hidden="1">
      <c r="A323" s="145">
        <v>200002</v>
      </c>
      <c r="B323" s="145" t="s">
        <v>66</v>
      </c>
      <c r="C323" s="140"/>
      <c r="D323" s="140">
        <v>0</v>
      </c>
      <c r="E323" s="156" t="e">
        <f>D323-#REF!</f>
        <v>#REF!</v>
      </c>
      <c r="F323" s="156"/>
      <c r="G323" s="156"/>
    </row>
    <row r="324" spans="1:7" hidden="1">
      <c r="A324" s="145">
        <v>200003</v>
      </c>
      <c r="B324" s="145" t="s">
        <v>67</v>
      </c>
      <c r="C324" s="140"/>
      <c r="D324" s="140">
        <v>18067860</v>
      </c>
      <c r="E324" s="156" t="e">
        <f>D324-#REF!</f>
        <v>#REF!</v>
      </c>
      <c r="F324" s="156"/>
      <c r="G324" s="156"/>
    </row>
    <row r="325" spans="1:7" hidden="1">
      <c r="A325" s="145">
        <v>200999</v>
      </c>
      <c r="B325" s="145" t="s">
        <v>68</v>
      </c>
      <c r="C325" s="140"/>
      <c r="D325" s="140">
        <v>44890000</v>
      </c>
      <c r="E325" s="156" t="e">
        <f>D325-#REF!</f>
        <v>#REF!</v>
      </c>
      <c r="F325" s="156"/>
      <c r="G325" s="156"/>
    </row>
    <row r="326" spans="1:7" hidden="1">
      <c r="A326" s="145">
        <v>210001</v>
      </c>
      <c r="B326" s="146" t="s">
        <v>69</v>
      </c>
      <c r="C326" s="140"/>
      <c r="D326" s="140">
        <v>0</v>
      </c>
      <c r="E326" s="156" t="e">
        <f>D326-#REF!</f>
        <v>#REF!</v>
      </c>
      <c r="F326" s="156"/>
      <c r="G326" s="156"/>
    </row>
    <row r="327" spans="1:7" hidden="1">
      <c r="A327" s="145">
        <v>210002</v>
      </c>
      <c r="B327" s="145" t="s">
        <v>273</v>
      </c>
      <c r="C327" s="140"/>
      <c r="D327" s="140">
        <v>0</v>
      </c>
      <c r="E327" s="156" t="e">
        <f>D327-#REF!</f>
        <v>#REF!</v>
      </c>
      <c r="F327" s="156"/>
      <c r="G327" s="156"/>
    </row>
    <row r="328" spans="1:7" hidden="1">
      <c r="A328" s="145">
        <v>210999</v>
      </c>
      <c r="B328" s="146" t="s">
        <v>274</v>
      </c>
      <c r="C328" s="140"/>
      <c r="D328" s="140">
        <v>0</v>
      </c>
      <c r="E328" s="156" t="e">
        <f>D328-#REF!</f>
        <v>#REF!</v>
      </c>
      <c r="F328" s="156"/>
      <c r="G328" s="156"/>
    </row>
    <row r="329" spans="1:7" hidden="1">
      <c r="A329" s="145">
        <v>250001</v>
      </c>
      <c r="B329" s="145" t="s">
        <v>70</v>
      </c>
      <c r="C329" s="140"/>
      <c r="D329" s="140">
        <v>0</v>
      </c>
      <c r="E329" s="156" t="e">
        <f>D329-#REF!</f>
        <v>#REF!</v>
      </c>
      <c r="F329" s="156"/>
      <c r="G329" s="156"/>
    </row>
    <row r="330" spans="1:7" hidden="1">
      <c r="A330" s="145">
        <v>250002</v>
      </c>
      <c r="B330" s="146" t="s">
        <v>71</v>
      </c>
      <c r="C330" s="140"/>
      <c r="D330" s="140">
        <v>0</v>
      </c>
      <c r="E330" s="156" t="e">
        <f>D330-#REF!</f>
        <v>#REF!</v>
      </c>
      <c r="F330" s="156"/>
      <c r="G330" s="156"/>
    </row>
    <row r="331" spans="1:7" hidden="1">
      <c r="A331" s="145">
        <v>250003</v>
      </c>
      <c r="B331" s="145" t="s">
        <v>72</v>
      </c>
      <c r="C331" s="140"/>
      <c r="D331" s="140">
        <v>-6177014.7147945212</v>
      </c>
      <c r="E331" s="156" t="e">
        <f>D331-#REF!</f>
        <v>#REF!</v>
      </c>
      <c r="F331" s="156"/>
      <c r="G331" s="156"/>
    </row>
    <row r="332" spans="1:7" hidden="1">
      <c r="A332" s="145">
        <v>250004</v>
      </c>
      <c r="B332" s="146" t="s">
        <v>73</v>
      </c>
      <c r="C332" s="140"/>
      <c r="D332" s="140">
        <v>-6200141.1899999995</v>
      </c>
      <c r="E332" s="156" t="e">
        <f>D332-#REF!</f>
        <v>#REF!</v>
      </c>
      <c r="F332" s="156"/>
      <c r="G332" s="156"/>
    </row>
    <row r="333" spans="1:7" hidden="1">
      <c r="A333" s="145">
        <v>300500</v>
      </c>
      <c r="B333" s="145" t="s">
        <v>79</v>
      </c>
      <c r="C333" s="140"/>
      <c r="D333" s="140">
        <v>-132084366.09999843</v>
      </c>
      <c r="E333" s="156" t="e">
        <f>D333-#REF!</f>
        <v>#REF!</v>
      </c>
      <c r="F333" s="156"/>
      <c r="G333" s="156"/>
    </row>
    <row r="334" spans="1:7" hidden="1">
      <c r="A334" s="145">
        <v>310002</v>
      </c>
      <c r="B334" s="145" t="s">
        <v>285</v>
      </c>
      <c r="C334" s="140"/>
      <c r="D334" s="140">
        <v>0</v>
      </c>
      <c r="E334" s="156" t="e">
        <f>D334-#REF!</f>
        <v>#REF!</v>
      </c>
      <c r="F334" s="156"/>
      <c r="G334" s="156"/>
    </row>
    <row r="335" spans="1:7" hidden="1">
      <c r="A335" s="145">
        <v>310003</v>
      </c>
      <c r="B335" s="145" t="s">
        <v>286</v>
      </c>
      <c r="C335" s="140"/>
      <c r="D335" s="140">
        <v>0</v>
      </c>
      <c r="E335" s="156" t="e">
        <f>D335-#REF!</f>
        <v>#REF!</v>
      </c>
      <c r="F335" s="156"/>
      <c r="G335" s="156"/>
    </row>
    <row r="336" spans="1:7" hidden="1">
      <c r="A336" s="145">
        <v>310004</v>
      </c>
      <c r="B336" s="145" t="s">
        <v>94</v>
      </c>
      <c r="C336" s="140"/>
      <c r="D336" s="140">
        <v>0</v>
      </c>
      <c r="E336" s="156" t="e">
        <f>D336-#REF!</f>
        <v>#REF!</v>
      </c>
      <c r="F336" s="156"/>
      <c r="G336" s="156"/>
    </row>
    <row r="337" spans="1:7" hidden="1">
      <c r="A337" s="145">
        <v>310005</v>
      </c>
      <c r="B337" s="145" t="s">
        <v>287</v>
      </c>
      <c r="C337" s="140"/>
      <c r="D337" s="140">
        <v>0</v>
      </c>
      <c r="E337" s="156" t="e">
        <f>D337-#REF!</f>
        <v>#REF!</v>
      </c>
      <c r="F337" s="156"/>
      <c r="G337" s="156"/>
    </row>
    <row r="338" spans="1:7" hidden="1">
      <c r="A338" s="145">
        <v>310999</v>
      </c>
      <c r="B338" s="145" t="s">
        <v>95</v>
      </c>
      <c r="C338" s="140"/>
      <c r="D338" s="140">
        <v>0</v>
      </c>
      <c r="E338" s="156" t="e">
        <f>D338-#REF!</f>
        <v>#REF!</v>
      </c>
      <c r="F338" s="156"/>
      <c r="G338" s="156"/>
    </row>
    <row r="339" spans="1:7" hidden="1">
      <c r="A339" s="145">
        <v>320999</v>
      </c>
      <c r="B339" s="145" t="s">
        <v>82</v>
      </c>
      <c r="C339" s="140"/>
      <c r="D339" s="140">
        <v>0</v>
      </c>
      <c r="E339" s="156" t="e">
        <f>D339-#REF!</f>
        <v>#REF!</v>
      </c>
      <c r="F339" s="156"/>
      <c r="G339" s="156"/>
    </row>
    <row r="340" spans="1:7" hidden="1">
      <c r="A340" s="145">
        <v>330001</v>
      </c>
      <c r="B340" s="146" t="s">
        <v>83</v>
      </c>
      <c r="C340" s="140"/>
      <c r="D340" s="140">
        <v>0</v>
      </c>
      <c r="E340" s="156" t="e">
        <f>D340-#REF!</f>
        <v>#REF!</v>
      </c>
      <c r="F340" s="156"/>
      <c r="G340" s="156"/>
    </row>
    <row r="341" spans="1:7" hidden="1">
      <c r="A341" s="145">
        <v>330999</v>
      </c>
      <c r="B341" s="145" t="s">
        <v>84</v>
      </c>
      <c r="C341" s="140"/>
      <c r="D341" s="140">
        <v>0</v>
      </c>
      <c r="E341" s="156" t="e">
        <f>D341-#REF!</f>
        <v>#REF!</v>
      </c>
      <c r="F341" s="156"/>
      <c r="G341" s="156"/>
    </row>
    <row r="342" spans="1:7" hidden="1">
      <c r="A342" s="145">
        <v>335001</v>
      </c>
      <c r="B342" s="146" t="s">
        <v>281</v>
      </c>
      <c r="C342" s="140"/>
      <c r="D342" s="140">
        <v>0</v>
      </c>
      <c r="E342" s="156" t="e">
        <f>D342-#REF!</f>
        <v>#REF!</v>
      </c>
      <c r="F342" s="156"/>
      <c r="G342" s="156"/>
    </row>
    <row r="343" spans="1:7" hidden="1">
      <c r="A343" s="145">
        <v>335002</v>
      </c>
      <c r="B343" s="145" t="s">
        <v>282</v>
      </c>
      <c r="C343" s="140"/>
      <c r="D343" s="140">
        <v>0</v>
      </c>
      <c r="E343" s="156" t="e">
        <f>D343-#REF!</f>
        <v>#REF!</v>
      </c>
      <c r="F343" s="156"/>
      <c r="G343" s="156"/>
    </row>
    <row r="344" spans="1:7" hidden="1">
      <c r="A344" s="145">
        <v>335003</v>
      </c>
      <c r="B344" s="145" t="s">
        <v>283</v>
      </c>
      <c r="C344" s="140"/>
      <c r="D344" s="140">
        <v>0</v>
      </c>
      <c r="E344" s="156" t="e">
        <f>D344-#REF!</f>
        <v>#REF!</v>
      </c>
      <c r="F344" s="156"/>
      <c r="G344" s="156"/>
    </row>
    <row r="345" spans="1:7" hidden="1">
      <c r="A345" s="145">
        <v>335004</v>
      </c>
      <c r="B345" s="145" t="s">
        <v>85</v>
      </c>
      <c r="C345" s="140"/>
      <c r="D345" s="140">
        <v>0</v>
      </c>
      <c r="E345" s="156" t="e">
        <f>D345-#REF!</f>
        <v>#REF!</v>
      </c>
      <c r="F345" s="156"/>
      <c r="G345" s="156"/>
    </row>
    <row r="346" spans="1:7" hidden="1">
      <c r="A346" s="145">
        <v>335005</v>
      </c>
      <c r="B346" s="145" t="s">
        <v>284</v>
      </c>
      <c r="C346" s="140"/>
      <c r="D346" s="140">
        <v>0</v>
      </c>
      <c r="E346" s="156" t="e">
        <f>D346-#REF!</f>
        <v>#REF!</v>
      </c>
      <c r="F346" s="156"/>
      <c r="G346" s="156"/>
    </row>
    <row r="347" spans="1:7" hidden="1">
      <c r="A347" s="145">
        <v>335999</v>
      </c>
      <c r="B347" s="145" t="s">
        <v>86</v>
      </c>
      <c r="C347" s="140"/>
      <c r="D347" s="140">
        <v>0</v>
      </c>
      <c r="E347" s="156" t="e">
        <f>D347-#REF!</f>
        <v>#REF!</v>
      </c>
      <c r="F347" s="156"/>
      <c r="G347" s="156"/>
    </row>
    <row r="348" spans="1:7" hidden="1">
      <c r="A348" s="145">
        <v>340001</v>
      </c>
      <c r="B348" s="145" t="s">
        <v>80</v>
      </c>
      <c r="C348" s="140"/>
      <c r="D348" s="140">
        <v>104500</v>
      </c>
      <c r="E348" s="156" t="e">
        <f>D348-#REF!</f>
        <v>#REF!</v>
      </c>
      <c r="F348" s="156"/>
      <c r="G348" s="156"/>
    </row>
    <row r="349" spans="1:7" hidden="1">
      <c r="A349" s="145">
        <v>340993</v>
      </c>
      <c r="B349" s="146" t="s">
        <v>275</v>
      </c>
      <c r="C349" s="140"/>
      <c r="D349" s="140">
        <v>0</v>
      </c>
      <c r="E349" s="156" t="e">
        <f>D349-#REF!</f>
        <v>#REF!</v>
      </c>
      <c r="F349" s="156"/>
      <c r="G349" s="156"/>
    </row>
    <row r="350" spans="1:7" hidden="1">
      <c r="A350" s="145">
        <v>340994</v>
      </c>
      <c r="B350" s="145" t="s">
        <v>276</v>
      </c>
      <c r="C350" s="140"/>
      <c r="D350" s="140">
        <v>0</v>
      </c>
      <c r="E350" s="156" t="e">
        <f>D350-#REF!</f>
        <v>#REF!</v>
      </c>
      <c r="F350" s="156"/>
      <c r="G350" s="156"/>
    </row>
    <row r="351" spans="1:7" hidden="1">
      <c r="A351" s="145">
        <v>340995</v>
      </c>
      <c r="B351" s="145" t="s">
        <v>277</v>
      </c>
      <c r="C351" s="140"/>
      <c r="D351" s="140">
        <v>-1660076</v>
      </c>
      <c r="E351" s="156" t="e">
        <f>D351-#REF!</f>
        <v>#REF!</v>
      </c>
      <c r="F351" s="156"/>
      <c r="G351" s="156"/>
    </row>
    <row r="352" spans="1:7" hidden="1">
      <c r="A352" s="145">
        <v>340996</v>
      </c>
      <c r="B352" s="145" t="s">
        <v>278</v>
      </c>
      <c r="C352" s="140"/>
      <c r="D352" s="140">
        <v>0</v>
      </c>
      <c r="E352" s="156" t="e">
        <f>D352-#REF!</f>
        <v>#REF!</v>
      </c>
      <c r="F352" s="156"/>
      <c r="G352" s="156"/>
    </row>
    <row r="353" spans="1:7" hidden="1">
      <c r="A353" s="145">
        <v>340997</v>
      </c>
      <c r="B353" s="145" t="s">
        <v>279</v>
      </c>
      <c r="C353" s="140"/>
      <c r="D353" s="140">
        <v>-8357094</v>
      </c>
      <c r="E353" s="156" t="e">
        <f>D353-#REF!</f>
        <v>#REF!</v>
      </c>
      <c r="F353" s="156"/>
      <c r="G353" s="156"/>
    </row>
    <row r="354" spans="1:7" hidden="1">
      <c r="A354" s="145">
        <v>340998</v>
      </c>
      <c r="B354" s="145" t="s">
        <v>280</v>
      </c>
      <c r="C354" s="140"/>
      <c r="D354" s="140">
        <v>-4853616133.1949997</v>
      </c>
      <c r="E354" s="156" t="e">
        <f>D354-#REF!</f>
        <v>#REF!</v>
      </c>
      <c r="F354" s="156"/>
      <c r="G354" s="156"/>
    </row>
    <row r="355" spans="1:7" hidden="1">
      <c r="A355" s="145">
        <v>340999</v>
      </c>
      <c r="B355" s="145" t="s">
        <v>81</v>
      </c>
      <c r="C355" s="140"/>
      <c r="D355" s="140">
        <v>-37960800.049999952</v>
      </c>
      <c r="E355" s="156" t="e">
        <f>D355-#REF!</f>
        <v>#REF!</v>
      </c>
      <c r="F355" s="156"/>
      <c r="G355" s="156"/>
    </row>
    <row r="356" spans="1:7" hidden="1">
      <c r="A356" s="147">
        <v>341999</v>
      </c>
      <c r="B356" s="147" t="s">
        <v>87</v>
      </c>
      <c r="C356" s="141"/>
      <c r="D356" s="141">
        <v>-9430151303.0699997</v>
      </c>
      <c r="E356" s="155" t="e">
        <f>D356-#REF!</f>
        <v>#REF!</v>
      </c>
      <c r="F356" s="155"/>
      <c r="G356" s="155"/>
    </row>
    <row r="357" spans="1:7" hidden="1">
      <c r="A357" s="145">
        <v>350002</v>
      </c>
      <c r="B357" s="145" t="s">
        <v>88</v>
      </c>
      <c r="C357" s="140"/>
      <c r="D357" s="140">
        <v>0</v>
      </c>
      <c r="E357" s="156" t="e">
        <f>D357-#REF!</f>
        <v>#REF!</v>
      </c>
      <c r="F357" s="156"/>
      <c r="G357" s="156"/>
    </row>
    <row r="358" spans="1:7" hidden="1">
      <c r="A358" s="145">
        <v>350003</v>
      </c>
      <c r="B358" s="145" t="s">
        <v>89</v>
      </c>
      <c r="C358" s="140"/>
      <c r="D358" s="140">
        <v>0</v>
      </c>
      <c r="E358" s="156" t="e">
        <f>D358-#REF!</f>
        <v>#REF!</v>
      </c>
      <c r="F358" s="156"/>
      <c r="G358" s="156"/>
    </row>
    <row r="359" spans="1:7" hidden="1">
      <c r="A359" s="145">
        <v>350004</v>
      </c>
      <c r="B359" s="145" t="s">
        <v>90</v>
      </c>
      <c r="C359" s="140"/>
      <c r="D359" s="140">
        <v>0</v>
      </c>
      <c r="E359" s="156" t="e">
        <f>D359-#REF!</f>
        <v>#REF!</v>
      </c>
      <c r="F359" s="156"/>
      <c r="G359" s="156"/>
    </row>
    <row r="360" spans="1:7" hidden="1">
      <c r="A360" s="145">
        <v>350999</v>
      </c>
      <c r="B360" s="145" t="s">
        <v>91</v>
      </c>
      <c r="C360" s="140"/>
      <c r="D360" s="140">
        <v>0</v>
      </c>
      <c r="E360" s="156" t="e">
        <f>D360-#REF!</f>
        <v>#REF!</v>
      </c>
      <c r="F360" s="156"/>
      <c r="G360" s="156"/>
    </row>
    <row r="361" spans="1:7" hidden="1">
      <c r="A361" s="145">
        <v>400001</v>
      </c>
      <c r="B361" s="145" t="s">
        <v>100</v>
      </c>
      <c r="C361" s="140"/>
      <c r="D361" s="140">
        <v>0</v>
      </c>
      <c r="E361" s="156" t="e">
        <f>D361-#REF!</f>
        <v>#REF!</v>
      </c>
      <c r="F361" s="156"/>
      <c r="G361" s="156"/>
    </row>
    <row r="362" spans="1:7" hidden="1">
      <c r="A362" s="145">
        <v>400002</v>
      </c>
      <c r="B362" s="145" t="s">
        <v>101</v>
      </c>
      <c r="C362" s="140"/>
      <c r="D362" s="140">
        <v>0</v>
      </c>
      <c r="E362" s="156" t="e">
        <f>D362-#REF!</f>
        <v>#REF!</v>
      </c>
      <c r="F362" s="156"/>
      <c r="G362" s="156"/>
    </row>
    <row r="363" spans="1:7" hidden="1">
      <c r="A363" s="145">
        <v>400003</v>
      </c>
      <c r="B363" s="145" t="s">
        <v>102</v>
      </c>
      <c r="C363" s="140"/>
      <c r="D363" s="140">
        <v>0</v>
      </c>
      <c r="E363" s="156" t="e">
        <f>D363-#REF!</f>
        <v>#REF!</v>
      </c>
      <c r="F363" s="156"/>
      <c r="G363" s="156"/>
    </row>
    <row r="364" spans="1:7" hidden="1">
      <c r="A364" s="145">
        <v>400997</v>
      </c>
      <c r="B364" s="145" t="s">
        <v>103</v>
      </c>
      <c r="C364" s="140"/>
      <c r="D364" s="140">
        <v>0</v>
      </c>
      <c r="E364" s="156" t="e">
        <f>D364-#REF!</f>
        <v>#REF!</v>
      </c>
      <c r="F364" s="156"/>
      <c r="G364" s="156"/>
    </row>
    <row r="365" spans="1:7" hidden="1">
      <c r="A365" s="145">
        <v>400998</v>
      </c>
      <c r="B365" s="145" t="s">
        <v>104</v>
      </c>
      <c r="C365" s="140"/>
      <c r="D365" s="140">
        <v>4359238997.7244759</v>
      </c>
      <c r="E365" s="156" t="e">
        <f>D365-#REF!</f>
        <v>#REF!</v>
      </c>
      <c r="F365" s="156"/>
      <c r="G365" s="156"/>
    </row>
    <row r="366" spans="1:7" hidden="1">
      <c r="A366" s="147">
        <v>500001</v>
      </c>
      <c r="B366" s="147" t="s">
        <v>109</v>
      </c>
      <c r="C366" s="141"/>
      <c r="D366" s="141">
        <v>-1460239210.2464604</v>
      </c>
      <c r="E366" s="155" t="e">
        <f>D366-#REF!</f>
        <v>#REF!</v>
      </c>
      <c r="F366" s="155"/>
      <c r="G366" s="155"/>
    </row>
    <row r="367" spans="1:7" hidden="1">
      <c r="A367" s="147">
        <v>510002</v>
      </c>
      <c r="B367" s="147" t="s">
        <v>110</v>
      </c>
      <c r="C367" s="141"/>
      <c r="D367" s="141">
        <v>-380006284.66748291</v>
      </c>
      <c r="E367" s="155" t="e">
        <f>D367-#REF!</f>
        <v>#REF!</v>
      </c>
      <c r="F367" s="155"/>
      <c r="G367" s="155"/>
    </row>
    <row r="368" spans="1:7" hidden="1">
      <c r="A368" s="145">
        <v>520500</v>
      </c>
      <c r="B368" s="145" t="s">
        <v>111</v>
      </c>
      <c r="C368" s="140"/>
      <c r="D368" s="140">
        <v>-69916766</v>
      </c>
      <c r="E368" s="156" t="e">
        <f>D368-#REF!</f>
        <v>#REF!</v>
      </c>
      <c r="F368" s="156"/>
      <c r="G368" s="156"/>
    </row>
    <row r="369" spans="1:7" hidden="1">
      <c r="A369" s="145">
        <v>530001</v>
      </c>
      <c r="B369" s="145" t="s">
        <v>298</v>
      </c>
      <c r="C369" s="140"/>
      <c r="D369" s="140">
        <v>-128784892.73393582</v>
      </c>
      <c r="E369" s="156" t="e">
        <f>D369-#REF!</f>
        <v>#REF!</v>
      </c>
      <c r="F369" s="156"/>
      <c r="G369" s="156"/>
    </row>
    <row r="370" spans="1:7" hidden="1">
      <c r="A370" s="145">
        <v>540001</v>
      </c>
      <c r="B370" s="145" t="s">
        <v>307</v>
      </c>
      <c r="C370" s="140"/>
      <c r="D370" s="140">
        <v>-594049243.65599644</v>
      </c>
      <c r="E370" s="156" t="e">
        <f>D370-#REF!</f>
        <v>#REF!</v>
      </c>
      <c r="F370" s="156"/>
      <c r="G370" s="156"/>
    </row>
    <row r="371" spans="1:7" hidden="1">
      <c r="A371" s="147">
        <v>540002</v>
      </c>
      <c r="B371" s="147" t="s">
        <v>148</v>
      </c>
      <c r="C371" s="141"/>
      <c r="D371" s="141">
        <v>-585508853.18374538</v>
      </c>
      <c r="E371" s="155" t="e">
        <f>D371-#REF!</f>
        <v>#REF!</v>
      </c>
      <c r="F371" s="155"/>
      <c r="G371" s="155"/>
    </row>
    <row r="372" spans="1:7" hidden="1">
      <c r="A372" s="147">
        <v>540999</v>
      </c>
      <c r="B372" s="147" t="s">
        <v>149</v>
      </c>
      <c r="C372" s="141"/>
      <c r="D372" s="141">
        <v>-45139988.760870442</v>
      </c>
      <c r="E372" s="155" t="e">
        <f>D372-#REF!</f>
        <v>#REF!</v>
      </c>
      <c r="F372" s="155"/>
      <c r="G372" s="155"/>
    </row>
    <row r="373" spans="1:7" hidden="1">
      <c r="A373" s="145">
        <v>550500</v>
      </c>
      <c r="B373" s="145" t="s">
        <v>241</v>
      </c>
      <c r="C373" s="140"/>
      <c r="D373" s="140">
        <v>0</v>
      </c>
      <c r="E373" s="156" t="e">
        <f>D373-#REF!</f>
        <v>#REF!</v>
      </c>
      <c r="F373" s="156"/>
      <c r="G373" s="156"/>
    </row>
    <row r="374" spans="1:7" hidden="1">
      <c r="A374" s="145">
        <v>600003</v>
      </c>
      <c r="B374" s="145" t="s">
        <v>299</v>
      </c>
      <c r="C374" s="140"/>
      <c r="D374" s="140">
        <v>0</v>
      </c>
      <c r="E374" s="156" t="e">
        <f>D374-#REF!</f>
        <v>#REF!</v>
      </c>
      <c r="F374" s="156"/>
      <c r="G374" s="156"/>
    </row>
    <row r="375" spans="1:7" hidden="1">
      <c r="A375" s="145">
        <v>600004</v>
      </c>
      <c r="B375" s="145" t="s">
        <v>300</v>
      </c>
      <c r="C375" s="140"/>
      <c r="D375" s="140">
        <v>0</v>
      </c>
      <c r="E375" s="156" t="e">
        <f>D375-#REF!</f>
        <v>#REF!</v>
      </c>
      <c r="F375" s="156"/>
      <c r="G375" s="156"/>
    </row>
    <row r="376" spans="1:7" hidden="1">
      <c r="A376" s="145">
        <v>600005</v>
      </c>
      <c r="B376" s="145" t="s">
        <v>301</v>
      </c>
      <c r="C376" s="140"/>
      <c r="D376" s="140">
        <v>0</v>
      </c>
      <c r="E376" s="156" t="e">
        <f>D376-#REF!</f>
        <v>#REF!</v>
      </c>
      <c r="F376" s="156"/>
      <c r="G376" s="156"/>
    </row>
    <row r="377" spans="1:7" hidden="1">
      <c r="A377" s="145">
        <v>600006</v>
      </c>
      <c r="B377" s="145" t="s">
        <v>150</v>
      </c>
      <c r="C377" s="140"/>
      <c r="D377" s="140">
        <v>0</v>
      </c>
      <c r="E377" s="156" t="e">
        <f>D377-#REF!</f>
        <v>#REF!</v>
      </c>
      <c r="F377" s="156"/>
      <c r="G377" s="156"/>
    </row>
    <row r="378" spans="1:7" hidden="1">
      <c r="A378" s="145">
        <v>600999</v>
      </c>
      <c r="B378" s="146" t="s">
        <v>302</v>
      </c>
      <c r="C378" s="140"/>
      <c r="D378" s="140">
        <v>0</v>
      </c>
      <c r="E378" s="156" t="e">
        <f>D378-#REF!</f>
        <v>#REF!</v>
      </c>
      <c r="F378" s="156"/>
      <c r="G378" s="156"/>
    </row>
    <row r="379" spans="1:7" hidden="1">
      <c r="A379" s="145">
        <v>700001</v>
      </c>
      <c r="B379" s="145" t="s">
        <v>115</v>
      </c>
      <c r="C379" s="140"/>
      <c r="D379" s="140">
        <v>774871582</v>
      </c>
      <c r="E379" s="156" t="e">
        <f>D379-#REF!</f>
        <v>#REF!</v>
      </c>
      <c r="F379" s="156"/>
      <c r="G379" s="156"/>
    </row>
    <row r="380" spans="1:7" hidden="1">
      <c r="A380" s="145">
        <v>700002</v>
      </c>
      <c r="B380" s="146" t="s">
        <v>288</v>
      </c>
      <c r="C380" s="140"/>
      <c r="D380" s="140">
        <v>0</v>
      </c>
      <c r="E380" s="156" t="e">
        <f>D380-#REF!</f>
        <v>#REF!</v>
      </c>
      <c r="F380" s="156"/>
      <c r="G380" s="156"/>
    </row>
    <row r="381" spans="1:7" hidden="1">
      <c r="A381" s="145">
        <v>700003</v>
      </c>
      <c r="B381" s="145" t="s">
        <v>116</v>
      </c>
      <c r="C381" s="140"/>
      <c r="D381" s="140">
        <v>0</v>
      </c>
      <c r="E381" s="156" t="e">
        <f>D381-#REF!</f>
        <v>#REF!</v>
      </c>
      <c r="F381" s="156"/>
      <c r="G381" s="156"/>
    </row>
    <row r="382" spans="1:7" hidden="1">
      <c r="A382" s="145">
        <v>700004</v>
      </c>
      <c r="B382" s="146" t="s">
        <v>117</v>
      </c>
      <c r="C382" s="140"/>
      <c r="D382" s="140">
        <v>0</v>
      </c>
      <c r="E382" s="156" t="e">
        <f>D382-#REF!</f>
        <v>#REF!</v>
      </c>
      <c r="F382" s="156"/>
      <c r="G382" s="156"/>
    </row>
    <row r="383" spans="1:7" hidden="1">
      <c r="A383" s="145">
        <v>700999</v>
      </c>
      <c r="B383" s="145" t="s">
        <v>289</v>
      </c>
      <c r="C383" s="140"/>
      <c r="D383" s="140">
        <v>0</v>
      </c>
      <c r="E383" s="156" t="e">
        <f>D383-#REF!</f>
        <v>#REF!</v>
      </c>
      <c r="F383" s="156"/>
      <c r="G383" s="156"/>
    </row>
    <row r="384" spans="1:7" hidden="1">
      <c r="A384" s="145">
        <v>701002</v>
      </c>
      <c r="B384" s="145" t="s">
        <v>118</v>
      </c>
      <c r="C384" s="140"/>
      <c r="D384" s="140">
        <v>0</v>
      </c>
      <c r="E384" s="156" t="e">
        <f>D384-#REF!</f>
        <v>#REF!</v>
      </c>
      <c r="F384" s="156"/>
      <c r="G384" s="156"/>
    </row>
    <row r="385" spans="1:7" hidden="1">
      <c r="A385" s="145">
        <v>701999</v>
      </c>
      <c r="B385" s="146" t="s">
        <v>119</v>
      </c>
      <c r="C385" s="140"/>
      <c r="D385" s="140">
        <v>0</v>
      </c>
      <c r="E385" s="156" t="e">
        <f>D385-#REF!</f>
        <v>#REF!</v>
      </c>
      <c r="F385" s="156"/>
      <c r="G385" s="156"/>
    </row>
    <row r="386" spans="1:7" hidden="1">
      <c r="A386" s="145">
        <v>702500</v>
      </c>
      <c r="B386" s="145" t="s">
        <v>120</v>
      </c>
      <c r="C386" s="140"/>
      <c r="D386" s="140">
        <v>0</v>
      </c>
      <c r="E386" s="156" t="e">
        <f>D386-#REF!</f>
        <v>#REF!</v>
      </c>
      <c r="F386" s="156"/>
      <c r="G386" s="156"/>
    </row>
    <row r="387" spans="1:7" hidden="1">
      <c r="A387" s="145">
        <v>703500</v>
      </c>
      <c r="B387" s="145" t="s">
        <v>290</v>
      </c>
      <c r="C387" s="140"/>
      <c r="D387" s="140">
        <v>0</v>
      </c>
      <c r="E387" s="156" t="e">
        <f>D387-#REF!</f>
        <v>#REF!</v>
      </c>
      <c r="F387" s="156"/>
      <c r="G387" s="156"/>
    </row>
    <row r="388" spans="1:7" hidden="1">
      <c r="A388" s="145">
        <v>704500</v>
      </c>
      <c r="B388" s="145" t="s">
        <v>121</v>
      </c>
      <c r="C388" s="140"/>
      <c r="D388" s="140">
        <v>0</v>
      </c>
      <c r="E388" s="156" t="e">
        <f>D388-#REF!</f>
        <v>#REF!</v>
      </c>
      <c r="F388" s="156"/>
      <c r="G388" s="156"/>
    </row>
    <row r="389" spans="1:7" hidden="1">
      <c r="A389" s="145">
        <v>710001</v>
      </c>
      <c r="B389" s="146" t="s">
        <v>123</v>
      </c>
      <c r="C389" s="140"/>
      <c r="D389" s="140">
        <v>251152000</v>
      </c>
      <c r="E389" s="156" t="e">
        <f>D389-#REF!</f>
        <v>#REF!</v>
      </c>
      <c r="F389" s="156"/>
      <c r="G389" s="156"/>
    </row>
    <row r="390" spans="1:7" hidden="1">
      <c r="A390" s="147">
        <v>710002</v>
      </c>
      <c r="B390" s="147" t="s">
        <v>124</v>
      </c>
      <c r="C390" s="141"/>
      <c r="D390" s="141">
        <v>132955500</v>
      </c>
      <c r="E390" s="155" t="e">
        <f>D390-#REF!</f>
        <v>#REF!</v>
      </c>
      <c r="F390" s="155"/>
      <c r="G390" s="155"/>
    </row>
    <row r="391" spans="1:7" hidden="1">
      <c r="A391" s="145">
        <v>710003</v>
      </c>
      <c r="B391" s="145" t="s">
        <v>125</v>
      </c>
      <c r="C391" s="140"/>
      <c r="D391" s="140">
        <v>0</v>
      </c>
      <c r="E391" s="156" t="e">
        <f>D391-#REF!</f>
        <v>#REF!</v>
      </c>
      <c r="F391" s="156"/>
      <c r="G391" s="156"/>
    </row>
    <row r="392" spans="1:7" hidden="1">
      <c r="A392" s="145">
        <v>710004</v>
      </c>
      <c r="B392" s="145" t="s">
        <v>126</v>
      </c>
      <c r="C392" s="140"/>
      <c r="D392" s="140">
        <v>0</v>
      </c>
      <c r="E392" s="156" t="e">
        <f>D392-#REF!</f>
        <v>#REF!</v>
      </c>
      <c r="F392" s="156"/>
      <c r="G392" s="156"/>
    </row>
    <row r="393" spans="1:7" hidden="1">
      <c r="A393" s="145">
        <v>710005</v>
      </c>
      <c r="B393" s="145" t="s">
        <v>127</v>
      </c>
      <c r="C393" s="140"/>
      <c r="D393" s="140">
        <v>0</v>
      </c>
      <c r="E393" s="156" t="e">
        <f>D393-#REF!</f>
        <v>#REF!</v>
      </c>
      <c r="F393" s="156"/>
      <c r="G393" s="156"/>
    </row>
    <row r="394" spans="1:7" hidden="1">
      <c r="A394" s="145">
        <v>710999</v>
      </c>
      <c r="B394" s="145" t="s">
        <v>128</v>
      </c>
      <c r="C394" s="140"/>
      <c r="D394" s="140">
        <v>734000</v>
      </c>
      <c r="E394" s="156" t="e">
        <f>D394-#REF!</f>
        <v>#REF!</v>
      </c>
      <c r="F394" s="156"/>
      <c r="G394" s="156"/>
    </row>
    <row r="395" spans="1:7" hidden="1">
      <c r="A395" s="145">
        <v>711001</v>
      </c>
      <c r="B395" s="145" t="s">
        <v>129</v>
      </c>
      <c r="C395" s="140"/>
      <c r="D395" s="140">
        <v>43960000</v>
      </c>
      <c r="E395" s="156" t="e">
        <f>D395-#REF!</f>
        <v>#REF!</v>
      </c>
      <c r="F395" s="156"/>
      <c r="G395" s="156"/>
    </row>
    <row r="396" spans="1:7" hidden="1">
      <c r="A396" s="145">
        <v>711002</v>
      </c>
      <c r="B396" s="146" t="s">
        <v>130</v>
      </c>
      <c r="C396" s="140"/>
      <c r="D396" s="140">
        <v>0</v>
      </c>
      <c r="E396" s="156" t="e">
        <f>D396-#REF!</f>
        <v>#REF!</v>
      </c>
      <c r="F396" s="156"/>
      <c r="G396" s="156"/>
    </row>
    <row r="397" spans="1:7" hidden="1">
      <c r="A397" s="145">
        <v>711999</v>
      </c>
      <c r="B397" s="145" t="s">
        <v>131</v>
      </c>
      <c r="C397" s="140"/>
      <c r="D397" s="140">
        <v>13000</v>
      </c>
      <c r="E397" s="156" t="e">
        <f>D397-#REF!</f>
        <v>#REF!</v>
      </c>
      <c r="F397" s="156"/>
      <c r="G397" s="156"/>
    </row>
    <row r="398" spans="1:7" hidden="1">
      <c r="A398" s="145">
        <v>712001</v>
      </c>
      <c r="B398" s="145" t="s">
        <v>132</v>
      </c>
      <c r="C398" s="140"/>
      <c r="D398" s="140">
        <v>45360000</v>
      </c>
      <c r="E398" s="156" t="e">
        <f>D398-#REF!</f>
        <v>#REF!</v>
      </c>
      <c r="F398" s="156"/>
      <c r="G398" s="156"/>
    </row>
    <row r="399" spans="1:7" hidden="1">
      <c r="A399" s="145">
        <v>712002</v>
      </c>
      <c r="B399" s="145" t="s">
        <v>133</v>
      </c>
      <c r="C399" s="140"/>
      <c r="D399" s="140">
        <v>0</v>
      </c>
      <c r="E399" s="156" t="e">
        <f>D399-#REF!</f>
        <v>#REF!</v>
      </c>
      <c r="F399" s="156"/>
      <c r="G399" s="156"/>
    </row>
    <row r="400" spans="1:7" hidden="1">
      <c r="A400" s="145">
        <v>713001</v>
      </c>
      <c r="B400" s="145" t="s">
        <v>134</v>
      </c>
      <c r="C400" s="140"/>
      <c r="D400" s="140">
        <v>0</v>
      </c>
      <c r="E400" s="156" t="e">
        <f>D400-#REF!</f>
        <v>#REF!</v>
      </c>
      <c r="F400" s="156"/>
      <c r="G400" s="156"/>
    </row>
    <row r="401" spans="1:7" hidden="1">
      <c r="A401" s="145">
        <v>713002</v>
      </c>
      <c r="B401" s="145" t="s">
        <v>135</v>
      </c>
      <c r="C401" s="140"/>
      <c r="D401" s="140">
        <v>0</v>
      </c>
      <c r="E401" s="156" t="e">
        <f>D401-#REF!</f>
        <v>#REF!</v>
      </c>
      <c r="F401" s="156"/>
      <c r="G401" s="156"/>
    </row>
    <row r="402" spans="1:7" hidden="1">
      <c r="A402" s="145">
        <v>713003</v>
      </c>
      <c r="B402" s="145" t="s">
        <v>291</v>
      </c>
      <c r="C402" s="140"/>
      <c r="D402" s="140">
        <v>0</v>
      </c>
      <c r="E402" s="156" t="e">
        <f>D402-#REF!</f>
        <v>#REF!</v>
      </c>
      <c r="F402" s="156"/>
      <c r="G402" s="156"/>
    </row>
    <row r="403" spans="1:7" hidden="1">
      <c r="A403" s="145">
        <v>713999</v>
      </c>
      <c r="B403" s="146" t="s">
        <v>136</v>
      </c>
      <c r="C403" s="140"/>
      <c r="D403" s="140">
        <v>0</v>
      </c>
      <c r="E403" s="156" t="e">
        <f>D403-#REF!</f>
        <v>#REF!</v>
      </c>
      <c r="F403" s="156"/>
      <c r="G403" s="156"/>
    </row>
    <row r="404" spans="1:7" hidden="1">
      <c r="A404" s="145">
        <v>715001</v>
      </c>
      <c r="B404" s="145" t="s">
        <v>137</v>
      </c>
      <c r="C404" s="140"/>
      <c r="D404" s="140">
        <v>5101300</v>
      </c>
      <c r="E404" s="156" t="e">
        <f>D404-#REF!</f>
        <v>#REF!</v>
      </c>
      <c r="F404" s="156"/>
      <c r="G404" s="156"/>
    </row>
    <row r="405" spans="1:7" hidden="1">
      <c r="A405" s="145">
        <v>715002</v>
      </c>
      <c r="B405" s="145" t="s">
        <v>138</v>
      </c>
      <c r="C405" s="140"/>
      <c r="D405" s="140">
        <v>93347</v>
      </c>
      <c r="E405" s="156" t="e">
        <f>D405-#REF!</f>
        <v>#REF!</v>
      </c>
      <c r="F405" s="156"/>
      <c r="G405" s="156"/>
    </row>
    <row r="406" spans="1:7" hidden="1">
      <c r="A406" s="147">
        <v>716001</v>
      </c>
      <c r="B406" s="147" t="s">
        <v>139</v>
      </c>
      <c r="C406" s="141"/>
      <c r="D406" s="141">
        <v>43587600</v>
      </c>
      <c r="E406" s="155" t="e">
        <f>D406-#REF!</f>
        <v>#REF!</v>
      </c>
      <c r="F406" s="155"/>
      <c r="G406" s="155"/>
    </row>
    <row r="407" spans="1:7" hidden="1">
      <c r="A407" s="145">
        <v>716002</v>
      </c>
      <c r="B407" s="145" t="s">
        <v>140</v>
      </c>
      <c r="C407" s="140"/>
      <c r="D407" s="140">
        <v>0</v>
      </c>
      <c r="E407" s="156" t="e">
        <f>D407-#REF!</f>
        <v>#REF!</v>
      </c>
      <c r="F407" s="156"/>
      <c r="G407" s="156"/>
    </row>
    <row r="408" spans="1:7" hidden="1">
      <c r="A408" s="145">
        <v>716999</v>
      </c>
      <c r="B408" s="145" t="s">
        <v>141</v>
      </c>
      <c r="C408" s="140"/>
      <c r="D408" s="140">
        <v>0</v>
      </c>
      <c r="E408" s="156" t="e">
        <f>D408-#REF!</f>
        <v>#REF!</v>
      </c>
      <c r="F408" s="156"/>
      <c r="G408" s="156"/>
    </row>
    <row r="409" spans="1:7" hidden="1">
      <c r="A409" s="147">
        <v>717003</v>
      </c>
      <c r="B409" s="147" t="s">
        <v>142</v>
      </c>
      <c r="C409" s="141"/>
      <c r="D409" s="141">
        <v>18473000</v>
      </c>
      <c r="E409" s="155" t="e">
        <f>D409-#REF!</f>
        <v>#REF!</v>
      </c>
      <c r="F409" s="155"/>
      <c r="G409" s="155"/>
    </row>
    <row r="410" spans="1:7" hidden="1">
      <c r="A410" s="145">
        <v>717004</v>
      </c>
      <c r="B410" s="145" t="s">
        <v>143</v>
      </c>
      <c r="C410" s="140"/>
      <c r="D410" s="140">
        <v>1190000</v>
      </c>
      <c r="E410" s="156" t="e">
        <f>D410-#REF!</f>
        <v>#REF!</v>
      </c>
      <c r="F410" s="156"/>
      <c r="G410" s="156"/>
    </row>
    <row r="411" spans="1:7" hidden="1">
      <c r="A411" s="147">
        <v>717999</v>
      </c>
      <c r="B411" s="147" t="s">
        <v>144</v>
      </c>
      <c r="C411" s="141"/>
      <c r="D411" s="141">
        <v>1130000</v>
      </c>
      <c r="E411" s="155" t="e">
        <f>D411-#REF!</f>
        <v>#REF!</v>
      </c>
      <c r="F411" s="155"/>
      <c r="G411" s="155"/>
    </row>
    <row r="412" spans="1:7" hidden="1">
      <c r="A412" s="145">
        <v>718001</v>
      </c>
      <c r="B412" s="145" t="s">
        <v>242</v>
      </c>
      <c r="C412" s="140"/>
      <c r="D412" s="140">
        <v>0</v>
      </c>
      <c r="E412" s="156" t="e">
        <f>D412-#REF!</f>
        <v>#REF!</v>
      </c>
      <c r="F412" s="156"/>
      <c r="G412" s="156"/>
    </row>
    <row r="413" spans="1:7" hidden="1">
      <c r="A413" s="145">
        <v>718002</v>
      </c>
      <c r="B413" s="145" t="s">
        <v>190</v>
      </c>
      <c r="C413" s="140"/>
      <c r="D413" s="140">
        <v>0</v>
      </c>
      <c r="E413" s="156" t="e">
        <f>D413-#REF!</f>
        <v>#REF!</v>
      </c>
      <c r="F413" s="156"/>
      <c r="G413" s="156"/>
    </row>
    <row r="414" spans="1:7" hidden="1">
      <c r="A414" s="145">
        <v>718999</v>
      </c>
      <c r="B414" s="145" t="s">
        <v>191</v>
      </c>
      <c r="C414" s="140"/>
      <c r="D414" s="140">
        <v>1500000</v>
      </c>
      <c r="E414" s="156" t="e">
        <f>D414-#REF!</f>
        <v>#REF!</v>
      </c>
      <c r="F414" s="156"/>
      <c r="G414" s="156"/>
    </row>
    <row r="415" spans="1:7" hidden="1">
      <c r="A415" s="145">
        <v>719002</v>
      </c>
      <c r="B415" s="146" t="s">
        <v>192</v>
      </c>
      <c r="C415" s="140"/>
      <c r="D415" s="140">
        <v>0</v>
      </c>
      <c r="E415" s="156" t="e">
        <f>D415-#REF!</f>
        <v>#REF!</v>
      </c>
      <c r="F415" s="156"/>
      <c r="G415" s="156"/>
    </row>
    <row r="416" spans="1:7" hidden="1">
      <c r="A416" s="145">
        <v>719999</v>
      </c>
      <c r="B416" s="145" t="s">
        <v>292</v>
      </c>
      <c r="C416" s="140"/>
      <c r="D416" s="140">
        <v>0</v>
      </c>
      <c r="E416" s="156" t="e">
        <f>D416-#REF!</f>
        <v>#REF!</v>
      </c>
      <c r="F416" s="156"/>
      <c r="G416" s="156"/>
    </row>
    <row r="417" spans="1:7" hidden="1">
      <c r="A417" s="145">
        <v>720500</v>
      </c>
      <c r="B417" s="145" t="s">
        <v>193</v>
      </c>
      <c r="C417" s="140"/>
      <c r="D417" s="140">
        <v>51233920</v>
      </c>
      <c r="E417" s="156" t="e">
        <f>D417-#REF!</f>
        <v>#REF!</v>
      </c>
      <c r="F417" s="156"/>
      <c r="G417" s="156"/>
    </row>
    <row r="418" spans="1:7" hidden="1">
      <c r="A418" s="145">
        <v>721001</v>
      </c>
      <c r="B418" s="146" t="s">
        <v>194</v>
      </c>
      <c r="C418" s="140"/>
      <c r="D418" s="140">
        <v>0</v>
      </c>
      <c r="E418" s="156" t="e">
        <f>D418-#REF!</f>
        <v>#REF!</v>
      </c>
      <c r="F418" s="156"/>
      <c r="G418" s="156"/>
    </row>
    <row r="419" spans="1:7" hidden="1">
      <c r="A419" s="145">
        <v>721002</v>
      </c>
      <c r="B419" s="145" t="s">
        <v>195</v>
      </c>
      <c r="C419" s="140"/>
      <c r="D419" s="140">
        <v>0</v>
      </c>
      <c r="E419" s="156" t="e">
        <f>D419-#REF!</f>
        <v>#REF!</v>
      </c>
      <c r="F419" s="156"/>
      <c r="G419" s="156"/>
    </row>
    <row r="420" spans="1:7" hidden="1">
      <c r="A420" s="145">
        <v>721003</v>
      </c>
      <c r="B420" s="145" t="s">
        <v>196</v>
      </c>
      <c r="C420" s="140"/>
      <c r="D420" s="140">
        <v>6730000</v>
      </c>
      <c r="E420" s="156" t="e">
        <f>D420-#REF!</f>
        <v>#REF!</v>
      </c>
      <c r="F420" s="156"/>
      <c r="G420" s="156"/>
    </row>
    <row r="421" spans="1:7" hidden="1">
      <c r="A421" s="145">
        <v>721004</v>
      </c>
      <c r="B421" s="146" t="s">
        <v>197</v>
      </c>
      <c r="C421" s="140"/>
      <c r="D421" s="140">
        <v>0</v>
      </c>
      <c r="E421" s="156" t="e">
        <f>D421-#REF!</f>
        <v>#REF!</v>
      </c>
      <c r="F421" s="156"/>
      <c r="G421" s="156"/>
    </row>
    <row r="422" spans="1:7" hidden="1">
      <c r="A422" s="147">
        <v>721005</v>
      </c>
      <c r="B422" s="147" t="s">
        <v>198</v>
      </c>
      <c r="C422" s="141"/>
      <c r="D422" s="141">
        <v>157932.24</v>
      </c>
      <c r="E422" s="155" t="e">
        <f>D422-#REF!</f>
        <v>#REF!</v>
      </c>
      <c r="F422" s="155"/>
      <c r="G422" s="155"/>
    </row>
    <row r="423" spans="1:7" hidden="1">
      <c r="A423" s="145">
        <v>721006</v>
      </c>
      <c r="B423" s="146" t="s">
        <v>199</v>
      </c>
      <c r="C423" s="140"/>
      <c r="D423" s="140">
        <v>0</v>
      </c>
      <c r="E423" s="156" t="e">
        <f>D423-#REF!</f>
        <v>#REF!</v>
      </c>
      <c r="F423" s="156"/>
      <c r="G423" s="156"/>
    </row>
    <row r="424" spans="1:7" hidden="1">
      <c r="A424" s="145">
        <v>721999</v>
      </c>
      <c r="B424" s="145" t="s">
        <v>200</v>
      </c>
      <c r="C424" s="140"/>
      <c r="D424" s="140">
        <v>2750000</v>
      </c>
      <c r="E424" s="156" t="e">
        <f>D424-#REF!</f>
        <v>#REF!</v>
      </c>
      <c r="F424" s="156"/>
      <c r="G424" s="156"/>
    </row>
    <row r="425" spans="1:7" hidden="1">
      <c r="A425" s="145">
        <v>722001</v>
      </c>
      <c r="B425" s="146" t="s">
        <v>201</v>
      </c>
      <c r="C425" s="140"/>
      <c r="D425" s="140">
        <v>0</v>
      </c>
      <c r="E425" s="156" t="e">
        <f>D425-#REF!</f>
        <v>#REF!</v>
      </c>
      <c r="F425" s="156"/>
      <c r="G425" s="156"/>
    </row>
    <row r="426" spans="1:7" hidden="1">
      <c r="A426" s="145">
        <v>722002</v>
      </c>
      <c r="B426" s="145" t="s">
        <v>202</v>
      </c>
      <c r="C426" s="140"/>
      <c r="D426" s="140">
        <v>0</v>
      </c>
      <c r="E426" s="156" t="e">
        <f>D426-#REF!</f>
        <v>#REF!</v>
      </c>
      <c r="F426" s="156"/>
      <c r="G426" s="156"/>
    </row>
    <row r="427" spans="1:7" hidden="1">
      <c r="A427" s="145">
        <v>722003</v>
      </c>
      <c r="B427" s="145" t="s">
        <v>243</v>
      </c>
      <c r="C427" s="140"/>
      <c r="D427" s="140">
        <v>0</v>
      </c>
      <c r="E427" s="156" t="e">
        <f>D427-#REF!</f>
        <v>#REF!</v>
      </c>
      <c r="F427" s="156"/>
      <c r="G427" s="156"/>
    </row>
    <row r="428" spans="1:7" hidden="1">
      <c r="A428" s="145">
        <v>722005</v>
      </c>
      <c r="B428" s="145" t="s">
        <v>293</v>
      </c>
      <c r="C428" s="140"/>
      <c r="D428" s="140">
        <v>2813790</v>
      </c>
      <c r="E428" s="156" t="e">
        <f>D428-#REF!</f>
        <v>#REF!</v>
      </c>
      <c r="F428" s="156"/>
      <c r="G428" s="156"/>
    </row>
    <row r="429" spans="1:7" hidden="1">
      <c r="A429" s="145">
        <v>723500</v>
      </c>
      <c r="B429" s="145" t="s">
        <v>203</v>
      </c>
      <c r="C429" s="140"/>
      <c r="D429" s="140">
        <v>634158753</v>
      </c>
      <c r="E429" s="156" t="e">
        <f>D429-#REF!</f>
        <v>#REF!</v>
      </c>
      <c r="F429" s="156"/>
      <c r="G429" s="156"/>
    </row>
    <row r="430" spans="1:7" hidden="1">
      <c r="A430" s="145">
        <v>724500</v>
      </c>
      <c r="B430" s="145" t="s">
        <v>237</v>
      </c>
      <c r="C430" s="140"/>
      <c r="D430" s="140">
        <v>0</v>
      </c>
      <c r="E430" s="156" t="e">
        <f>D430-#REF!</f>
        <v>#REF!</v>
      </c>
      <c r="F430" s="156"/>
      <c r="G430" s="156"/>
    </row>
    <row r="431" spans="1:7" hidden="1">
      <c r="A431" s="145">
        <v>730001</v>
      </c>
      <c r="B431" s="145" t="s">
        <v>204</v>
      </c>
      <c r="C431" s="140"/>
      <c r="D431" s="140">
        <v>0</v>
      </c>
      <c r="E431" s="156" t="e">
        <f>D431-#REF!</f>
        <v>#REF!</v>
      </c>
      <c r="F431" s="156"/>
      <c r="G431" s="156"/>
    </row>
    <row r="432" spans="1:7" hidden="1">
      <c r="A432" s="145">
        <v>730002</v>
      </c>
      <c r="B432" s="145" t="s">
        <v>294</v>
      </c>
      <c r="C432" s="140"/>
      <c r="D432" s="140">
        <v>0</v>
      </c>
      <c r="E432" s="156" t="e">
        <f>D432-#REF!</f>
        <v>#REF!</v>
      </c>
      <c r="F432" s="156"/>
      <c r="G432" s="156"/>
    </row>
    <row r="433" spans="1:7" hidden="1">
      <c r="A433" s="145">
        <v>730003</v>
      </c>
      <c r="B433" s="145" t="s">
        <v>205</v>
      </c>
      <c r="C433" s="140"/>
      <c r="D433" s="140">
        <v>348963.78082191781</v>
      </c>
      <c r="E433" s="156" t="e">
        <f>D433-#REF!</f>
        <v>#REF!</v>
      </c>
      <c r="F433" s="156"/>
      <c r="G433" s="156"/>
    </row>
    <row r="434" spans="1:7" hidden="1">
      <c r="A434" s="145">
        <v>730999</v>
      </c>
      <c r="B434" s="146" t="s">
        <v>206</v>
      </c>
      <c r="C434" s="140"/>
      <c r="D434" s="140">
        <v>0</v>
      </c>
      <c r="E434" s="156" t="e">
        <f>D434-#REF!</f>
        <v>#REF!</v>
      </c>
      <c r="F434" s="156"/>
      <c r="G434" s="156"/>
    </row>
    <row r="435" spans="1:7" hidden="1">
      <c r="A435" s="145">
        <v>731500</v>
      </c>
      <c r="B435" s="145" t="s">
        <v>207</v>
      </c>
      <c r="C435" s="140"/>
      <c r="D435" s="140">
        <v>0</v>
      </c>
      <c r="E435" s="156" t="e">
        <f>D435-#REF!</f>
        <v>#REF!</v>
      </c>
      <c r="F435" s="156"/>
      <c r="G435" s="156"/>
    </row>
    <row r="436" spans="1:7" hidden="1">
      <c r="A436" s="145">
        <v>733001</v>
      </c>
      <c r="B436" s="145" t="s">
        <v>238</v>
      </c>
      <c r="C436" s="140"/>
      <c r="D436" s="140">
        <v>0</v>
      </c>
      <c r="E436" s="156" t="e">
        <f>D436-#REF!</f>
        <v>#REF!</v>
      </c>
      <c r="F436" s="156"/>
      <c r="G436" s="156"/>
    </row>
    <row r="437" spans="1:7" hidden="1">
      <c r="A437" s="145">
        <v>733002</v>
      </c>
      <c r="B437" s="145" t="s">
        <v>239</v>
      </c>
      <c r="C437" s="140"/>
      <c r="D437" s="140">
        <v>0</v>
      </c>
      <c r="E437" s="156" t="e">
        <f>D437-#REF!</f>
        <v>#REF!</v>
      </c>
      <c r="F437" s="156"/>
      <c r="G437" s="156"/>
    </row>
    <row r="438" spans="1:7" hidden="1">
      <c r="A438" s="145">
        <v>733999</v>
      </c>
      <c r="B438" s="145" t="s">
        <v>295</v>
      </c>
      <c r="C438" s="140"/>
      <c r="D438" s="140">
        <v>0</v>
      </c>
      <c r="E438" s="156" t="e">
        <f>D438-#REF!</f>
        <v>#REF!</v>
      </c>
      <c r="F438" s="156"/>
      <c r="G438" s="156"/>
    </row>
    <row r="439" spans="1:7" hidden="1">
      <c r="A439" s="145">
        <v>740001</v>
      </c>
      <c r="B439" s="145" t="s">
        <v>208</v>
      </c>
      <c r="C439" s="140"/>
      <c r="D439" s="140">
        <v>0</v>
      </c>
      <c r="E439" s="156" t="e">
        <f>D439-#REF!</f>
        <v>#REF!</v>
      </c>
      <c r="F439" s="156"/>
      <c r="G439" s="156"/>
    </row>
    <row r="440" spans="1:7" hidden="1">
      <c r="A440" s="145">
        <v>740999</v>
      </c>
      <c r="B440" s="145" t="s">
        <v>209</v>
      </c>
      <c r="C440" s="140"/>
      <c r="D440" s="140">
        <v>0</v>
      </c>
      <c r="E440" s="156" t="e">
        <f>D440-#REF!</f>
        <v>#REF!</v>
      </c>
      <c r="F440" s="156"/>
      <c r="G440" s="156"/>
    </row>
    <row r="441" spans="1:7" hidden="1">
      <c r="A441" s="145">
        <v>750001</v>
      </c>
      <c r="B441" s="145" t="s">
        <v>210</v>
      </c>
      <c r="C441" s="140"/>
      <c r="D441" s="140">
        <v>0</v>
      </c>
      <c r="E441" s="156" t="e">
        <f>D441-#REF!</f>
        <v>#REF!</v>
      </c>
      <c r="F441" s="156"/>
      <c r="G441" s="156"/>
    </row>
    <row r="442" spans="1:7" hidden="1">
      <c r="A442" s="145">
        <v>750002</v>
      </c>
      <c r="B442" s="145" t="s">
        <v>211</v>
      </c>
      <c r="C442" s="140"/>
      <c r="D442" s="140">
        <v>0</v>
      </c>
      <c r="E442" s="156" t="e">
        <f>D442-#REF!</f>
        <v>#REF!</v>
      </c>
      <c r="F442" s="156"/>
      <c r="G442" s="156"/>
    </row>
    <row r="443" spans="1:7" hidden="1">
      <c r="A443" s="145">
        <v>750003</v>
      </c>
      <c r="B443" s="146" t="s">
        <v>212</v>
      </c>
      <c r="C443" s="140"/>
      <c r="D443" s="140">
        <v>3039854.6520547946</v>
      </c>
      <c r="E443" s="156" t="e">
        <f>D443-#REF!</f>
        <v>#REF!</v>
      </c>
      <c r="F443" s="156"/>
      <c r="G443" s="156"/>
    </row>
    <row r="444" spans="1:7" hidden="1">
      <c r="A444" s="145">
        <v>750999</v>
      </c>
      <c r="B444" s="145" t="s">
        <v>213</v>
      </c>
      <c r="C444" s="140"/>
      <c r="D444" s="140">
        <v>5208252.0547945211</v>
      </c>
      <c r="E444" s="156" t="e">
        <f>D444-#REF!</f>
        <v>#REF!</v>
      </c>
      <c r="F444" s="156"/>
      <c r="G444" s="156"/>
    </row>
    <row r="445" spans="1:7" hidden="1">
      <c r="A445" s="157">
        <v>760001</v>
      </c>
      <c r="B445" s="160" t="s">
        <v>310</v>
      </c>
      <c r="C445" s="158"/>
      <c r="D445" s="158">
        <v>7558864409.8296156</v>
      </c>
      <c r="E445" s="159" t="e">
        <f>D445-#REF!</f>
        <v>#REF!</v>
      </c>
      <c r="F445" s="159"/>
      <c r="G445" s="159"/>
    </row>
    <row r="446" spans="1:7" hidden="1">
      <c r="A446" s="145">
        <v>770500</v>
      </c>
      <c r="B446" s="145" t="s">
        <v>296</v>
      </c>
      <c r="C446" s="140"/>
      <c r="D446" s="140">
        <v>692988823.21654832</v>
      </c>
      <c r="E446" s="142" t="e">
        <f>D446-#REF!</f>
        <v>#REF!</v>
      </c>
      <c r="F446" s="142"/>
      <c r="G446" s="142"/>
    </row>
    <row r="447" spans="1:7" hidden="1">
      <c r="A447" s="145">
        <v>780500</v>
      </c>
      <c r="B447" s="145" t="s">
        <v>297</v>
      </c>
      <c r="C447" s="140"/>
      <c r="D447" s="140">
        <v>0</v>
      </c>
      <c r="E447" s="142" t="e">
        <f>D447-#REF!</f>
        <v>#REF!</v>
      </c>
      <c r="F447" s="142"/>
      <c r="G447" s="142"/>
    </row>
    <row r="448" spans="1:7" ht="15" hidden="1" thickBot="1">
      <c r="A448" s="143">
        <v>790500</v>
      </c>
      <c r="B448" s="144" t="s">
        <v>214</v>
      </c>
      <c r="C448" s="138"/>
      <c r="D448" s="138">
        <v>7460000</v>
      </c>
      <c r="E448" s="142" t="e">
        <f>D448-#REF!</f>
        <v>#REF!</v>
      </c>
      <c r="F448" s="142"/>
      <c r="G448" s="142"/>
    </row>
    <row r="449" spans="3:7" ht="15" hidden="1" thickBot="1">
      <c r="C449" s="139"/>
      <c r="D449" s="139">
        <f>SUM(D241:D448)</f>
        <v>-171408918.99992907</v>
      </c>
      <c r="E449" s="139"/>
      <c r="F449" s="139"/>
      <c r="G449" s="139"/>
    </row>
    <row r="450" spans="3:7" hidden="1"/>
    <row r="451" spans="3:7" hidden="1"/>
    <row r="452" spans="3:7" hidden="1"/>
    <row r="453" spans="3:7" hidden="1"/>
  </sheetData>
  <mergeCells count="4">
    <mergeCell ref="A14:A15"/>
    <mergeCell ref="B14:B15"/>
    <mergeCell ref="A227:B227"/>
    <mergeCell ref="A228:B2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7532-9335-4AE5-9234-AA6DB47F80C6}">
  <sheetPr>
    <tabColor rgb="FF00B0F0"/>
  </sheetPr>
  <dimension ref="A1:D209"/>
  <sheetViews>
    <sheetView workbookViewId="0">
      <selection activeCell="G20" sqref="G20"/>
    </sheetView>
  </sheetViews>
  <sheetFormatPr defaultRowHeight="14.4"/>
  <cols>
    <col min="2" max="2" width="13.88671875" customWidth="1"/>
    <col min="3" max="3" width="15" style="194" customWidth="1"/>
    <col min="4" max="4" width="41.77734375" customWidth="1"/>
  </cols>
  <sheetData>
    <row r="1" spans="1:4">
      <c r="A1" s="195" t="s">
        <v>481</v>
      </c>
      <c r="B1" s="195" t="s">
        <v>482</v>
      </c>
      <c r="C1" s="194" t="s">
        <v>483</v>
      </c>
      <c r="D1" s="195" t="s">
        <v>484</v>
      </c>
    </row>
    <row r="2" spans="1:4">
      <c r="A2">
        <v>1</v>
      </c>
      <c r="B2">
        <v>100001</v>
      </c>
      <c r="C2" s="196">
        <v>1000.01</v>
      </c>
      <c r="D2" t="s">
        <v>248</v>
      </c>
    </row>
    <row r="3" spans="1:4">
      <c r="A3">
        <v>2</v>
      </c>
      <c r="B3">
        <v>100002</v>
      </c>
      <c r="C3" s="196">
        <v>1000.02</v>
      </c>
      <c r="D3" t="s">
        <v>249</v>
      </c>
    </row>
    <row r="4" spans="1:4">
      <c r="A4">
        <v>3</v>
      </c>
      <c r="B4">
        <v>100003</v>
      </c>
      <c r="C4" s="196">
        <v>1000.03</v>
      </c>
      <c r="D4" t="s">
        <v>250</v>
      </c>
    </row>
    <row r="5" spans="1:4">
      <c r="A5">
        <v>4</v>
      </c>
      <c r="B5">
        <v>100004</v>
      </c>
      <c r="C5" s="196">
        <v>1000.04</v>
      </c>
      <c r="D5" t="s">
        <v>251</v>
      </c>
    </row>
    <row r="6" spans="1:4">
      <c r="A6">
        <v>5</v>
      </c>
      <c r="B6">
        <v>100005</v>
      </c>
      <c r="C6" s="196">
        <v>1000.05</v>
      </c>
      <c r="D6" t="s">
        <v>252</v>
      </c>
    </row>
    <row r="7" spans="1:4">
      <c r="A7">
        <v>6</v>
      </c>
      <c r="B7">
        <v>100006</v>
      </c>
      <c r="C7" s="196">
        <v>1000.06</v>
      </c>
      <c r="D7" t="s">
        <v>253</v>
      </c>
    </row>
    <row r="8" spans="1:4">
      <c r="A8">
        <v>7</v>
      </c>
      <c r="B8">
        <v>100007</v>
      </c>
      <c r="C8" s="196">
        <v>1000.07</v>
      </c>
      <c r="D8" t="s">
        <v>254</v>
      </c>
    </row>
    <row r="9" spans="1:4">
      <c r="A9">
        <v>8</v>
      </c>
      <c r="B9">
        <v>100008</v>
      </c>
      <c r="C9" s="196">
        <v>1000.08</v>
      </c>
      <c r="D9" t="s">
        <v>255</v>
      </c>
    </row>
    <row r="10" spans="1:4">
      <c r="A10">
        <v>9</v>
      </c>
      <c r="B10">
        <v>100009</v>
      </c>
      <c r="C10" s="196">
        <v>1000.09</v>
      </c>
      <c r="D10" t="s">
        <v>256</v>
      </c>
    </row>
    <row r="11" spans="1:4">
      <c r="A11">
        <v>10</v>
      </c>
      <c r="B11">
        <v>110001</v>
      </c>
      <c r="C11" s="196">
        <v>1100.01</v>
      </c>
      <c r="D11" t="s">
        <v>257</v>
      </c>
    </row>
    <row r="12" spans="1:4">
      <c r="A12">
        <v>11</v>
      </c>
      <c r="B12">
        <v>110002</v>
      </c>
      <c r="C12" s="196">
        <v>1100.02</v>
      </c>
      <c r="D12" t="s">
        <v>258</v>
      </c>
    </row>
    <row r="13" spans="1:4">
      <c r="A13">
        <v>12</v>
      </c>
      <c r="B13">
        <v>110003</v>
      </c>
      <c r="C13" s="196">
        <v>1100.03</v>
      </c>
      <c r="D13" t="s">
        <v>259</v>
      </c>
    </row>
    <row r="14" spans="1:4">
      <c r="A14">
        <v>13</v>
      </c>
      <c r="B14">
        <v>120001</v>
      </c>
      <c r="C14" s="196">
        <v>1200.01</v>
      </c>
      <c r="D14" t="s">
        <v>41</v>
      </c>
    </row>
    <row r="15" spans="1:4">
      <c r="A15">
        <v>14</v>
      </c>
      <c r="B15">
        <v>120002</v>
      </c>
      <c r="C15" s="196">
        <v>1200.02</v>
      </c>
      <c r="D15" t="s">
        <v>42</v>
      </c>
    </row>
    <row r="16" spans="1:4">
      <c r="A16">
        <v>15</v>
      </c>
      <c r="B16">
        <v>120003</v>
      </c>
      <c r="C16" s="196">
        <v>1200.03</v>
      </c>
      <c r="D16" t="s">
        <v>43</v>
      </c>
    </row>
    <row r="17" spans="1:4">
      <c r="A17">
        <v>16</v>
      </c>
      <c r="B17">
        <v>120004</v>
      </c>
      <c r="C17" s="196">
        <v>1200.04</v>
      </c>
      <c r="D17" t="s">
        <v>160</v>
      </c>
    </row>
    <row r="18" spans="1:4">
      <c r="A18">
        <v>17</v>
      </c>
      <c r="B18">
        <v>120005</v>
      </c>
      <c r="C18" s="196">
        <v>1200.05</v>
      </c>
      <c r="D18" t="s">
        <v>161</v>
      </c>
    </row>
    <row r="19" spans="1:4">
      <c r="A19">
        <v>18</v>
      </c>
      <c r="B19">
        <v>120007</v>
      </c>
      <c r="C19" s="196">
        <v>1200.07</v>
      </c>
      <c r="D19" t="s">
        <v>162</v>
      </c>
    </row>
    <row r="20" spans="1:4">
      <c r="A20">
        <v>19</v>
      </c>
      <c r="B20">
        <v>120008</v>
      </c>
      <c r="C20" s="196">
        <v>1200.08</v>
      </c>
      <c r="D20" t="s">
        <v>163</v>
      </c>
    </row>
    <row r="21" spans="1:4">
      <c r="A21">
        <v>20</v>
      </c>
      <c r="B21">
        <v>120009</v>
      </c>
      <c r="C21" s="196">
        <v>1200.0899999999999</v>
      </c>
      <c r="D21" t="s">
        <v>164</v>
      </c>
    </row>
    <row r="22" spans="1:4">
      <c r="A22">
        <v>21</v>
      </c>
      <c r="B22">
        <v>120010</v>
      </c>
      <c r="C22" s="196">
        <v>1200.0999999999999</v>
      </c>
      <c r="D22" t="s">
        <v>165</v>
      </c>
    </row>
    <row r="23" spans="1:4">
      <c r="A23">
        <v>22</v>
      </c>
      <c r="B23">
        <v>120011</v>
      </c>
      <c r="C23" s="196">
        <v>1200.1099999999999</v>
      </c>
      <c r="D23" t="s">
        <v>166</v>
      </c>
    </row>
    <row r="24" spans="1:4">
      <c r="A24">
        <v>23</v>
      </c>
      <c r="B24">
        <v>120012</v>
      </c>
      <c r="C24" s="196">
        <v>1200.1199999999999</v>
      </c>
      <c r="D24" t="s">
        <v>167</v>
      </c>
    </row>
    <row r="25" spans="1:4">
      <c r="A25">
        <v>24</v>
      </c>
      <c r="B25">
        <v>120013</v>
      </c>
      <c r="C25" s="196">
        <v>1200.1300000000001</v>
      </c>
      <c r="D25" t="s">
        <v>168</v>
      </c>
    </row>
    <row r="26" spans="1:4">
      <c r="A26">
        <v>25</v>
      </c>
      <c r="B26">
        <v>120014</v>
      </c>
      <c r="C26" s="196">
        <v>1200.1400000000001</v>
      </c>
      <c r="D26" t="s">
        <v>169</v>
      </c>
    </row>
    <row r="27" spans="1:4">
      <c r="A27">
        <v>26</v>
      </c>
      <c r="B27">
        <v>120015</v>
      </c>
      <c r="C27" s="196">
        <v>1200.1500000000001</v>
      </c>
      <c r="D27" t="s">
        <v>170</v>
      </c>
    </row>
    <row r="28" spans="1:4">
      <c r="A28">
        <v>27</v>
      </c>
      <c r="B28">
        <v>120016</v>
      </c>
      <c r="C28" s="196">
        <v>1200.1600000000001</v>
      </c>
      <c r="D28" t="s">
        <v>171</v>
      </c>
    </row>
    <row r="29" spans="1:4">
      <c r="A29">
        <v>28</v>
      </c>
      <c r="B29">
        <v>120017</v>
      </c>
      <c r="C29" s="196">
        <v>1200.17</v>
      </c>
      <c r="D29" t="s">
        <v>172</v>
      </c>
    </row>
    <row r="30" spans="1:4">
      <c r="A30">
        <v>29</v>
      </c>
      <c r="B30">
        <v>120018</v>
      </c>
      <c r="C30" s="196">
        <v>1200.18</v>
      </c>
      <c r="D30" t="s">
        <v>173</v>
      </c>
    </row>
    <row r="31" spans="1:4">
      <c r="A31">
        <v>30</v>
      </c>
      <c r="B31">
        <v>120019</v>
      </c>
      <c r="C31" s="196">
        <v>1200.19</v>
      </c>
      <c r="D31" t="s">
        <v>174</v>
      </c>
    </row>
    <row r="32" spans="1:4">
      <c r="A32">
        <v>31</v>
      </c>
      <c r="B32">
        <v>120020</v>
      </c>
      <c r="C32" s="196">
        <v>1200.2</v>
      </c>
      <c r="D32" t="s">
        <v>175</v>
      </c>
    </row>
    <row r="33" spans="1:4">
      <c r="A33">
        <v>32</v>
      </c>
      <c r="B33">
        <v>120021</v>
      </c>
      <c r="C33" s="196">
        <v>1200.21</v>
      </c>
      <c r="D33" t="s">
        <v>176</v>
      </c>
    </row>
    <row r="34" spans="1:4">
      <c r="A34">
        <v>33</v>
      </c>
      <c r="B34">
        <v>120022</v>
      </c>
      <c r="C34" s="196">
        <v>1200.22</v>
      </c>
      <c r="D34" t="s">
        <v>177</v>
      </c>
    </row>
    <row r="35" spans="1:4">
      <c r="A35">
        <v>34</v>
      </c>
      <c r="B35">
        <v>120023</v>
      </c>
      <c r="C35" s="196">
        <v>1200.23</v>
      </c>
      <c r="D35" t="s">
        <v>230</v>
      </c>
    </row>
    <row r="36" spans="1:4">
      <c r="A36">
        <v>35</v>
      </c>
      <c r="B36">
        <v>120024</v>
      </c>
      <c r="C36" s="196">
        <v>1200.24</v>
      </c>
      <c r="D36" t="s">
        <v>231</v>
      </c>
    </row>
    <row r="37" spans="1:4">
      <c r="A37">
        <v>36</v>
      </c>
      <c r="B37">
        <v>120025</v>
      </c>
      <c r="C37" s="196">
        <v>1200.25</v>
      </c>
      <c r="D37" t="s">
        <v>232</v>
      </c>
    </row>
    <row r="38" spans="1:4">
      <c r="A38">
        <v>37</v>
      </c>
      <c r="B38">
        <v>121001</v>
      </c>
      <c r="C38" s="196">
        <v>1210.01</v>
      </c>
      <c r="D38" t="s">
        <v>178</v>
      </c>
    </row>
    <row r="39" spans="1:4">
      <c r="A39">
        <v>38</v>
      </c>
      <c r="B39">
        <v>121002</v>
      </c>
      <c r="C39" s="196">
        <v>1210.02</v>
      </c>
      <c r="D39" t="s">
        <v>179</v>
      </c>
    </row>
    <row r="40" spans="1:4">
      <c r="A40">
        <v>39</v>
      </c>
      <c r="B40">
        <v>121003</v>
      </c>
      <c r="C40" s="196">
        <v>1210.03</v>
      </c>
      <c r="D40" t="s">
        <v>180</v>
      </c>
    </row>
    <row r="41" spans="1:4">
      <c r="A41">
        <v>40</v>
      </c>
      <c r="B41">
        <v>122001</v>
      </c>
      <c r="C41" s="196">
        <v>1220.01</v>
      </c>
      <c r="D41" t="s">
        <v>181</v>
      </c>
    </row>
    <row r="42" spans="1:4">
      <c r="A42">
        <v>41</v>
      </c>
      <c r="B42">
        <v>122002</v>
      </c>
      <c r="C42" s="196">
        <v>1220.02</v>
      </c>
      <c r="D42" t="s">
        <v>260</v>
      </c>
    </row>
    <row r="43" spans="1:4">
      <c r="A43">
        <v>42</v>
      </c>
      <c r="B43">
        <v>122003</v>
      </c>
      <c r="C43" s="196">
        <v>1220.03</v>
      </c>
      <c r="D43" t="s">
        <v>182</v>
      </c>
    </row>
    <row r="44" spans="1:4">
      <c r="A44">
        <v>43</v>
      </c>
      <c r="B44">
        <v>123001</v>
      </c>
      <c r="C44" s="196">
        <v>1230.01</v>
      </c>
      <c r="D44" t="s">
        <v>44</v>
      </c>
    </row>
    <row r="45" spans="1:4">
      <c r="A45">
        <v>44</v>
      </c>
      <c r="B45">
        <v>124001</v>
      </c>
      <c r="C45" s="196">
        <v>1240.01</v>
      </c>
      <c r="D45" t="s">
        <v>45</v>
      </c>
    </row>
    <row r="46" spans="1:4">
      <c r="A46">
        <v>45</v>
      </c>
      <c r="B46">
        <v>124002</v>
      </c>
      <c r="C46" s="196">
        <v>1240.02</v>
      </c>
      <c r="D46" t="s">
        <v>261</v>
      </c>
    </row>
    <row r="47" spans="1:4">
      <c r="A47">
        <v>46</v>
      </c>
      <c r="B47">
        <v>125001</v>
      </c>
      <c r="C47" s="196">
        <v>1250.01</v>
      </c>
      <c r="D47" t="s">
        <v>183</v>
      </c>
    </row>
    <row r="48" spans="1:4">
      <c r="A48">
        <v>47</v>
      </c>
      <c r="B48">
        <v>125002</v>
      </c>
      <c r="C48" s="196">
        <v>1250.02</v>
      </c>
      <c r="D48" t="s">
        <v>184</v>
      </c>
    </row>
    <row r="49" spans="1:4">
      <c r="A49">
        <v>48</v>
      </c>
      <c r="B49">
        <v>126001</v>
      </c>
      <c r="C49" s="196">
        <v>1260.01</v>
      </c>
      <c r="D49" t="s">
        <v>185</v>
      </c>
    </row>
    <row r="50" spans="1:4">
      <c r="A50">
        <v>49</v>
      </c>
      <c r="B50">
        <v>126004</v>
      </c>
      <c r="C50" s="196">
        <v>1260.04</v>
      </c>
      <c r="D50" t="s">
        <v>233</v>
      </c>
    </row>
    <row r="51" spans="1:4">
      <c r="A51">
        <v>50</v>
      </c>
      <c r="B51">
        <v>126005</v>
      </c>
      <c r="C51" s="196">
        <v>1260.05</v>
      </c>
      <c r="D51" t="s">
        <v>234</v>
      </c>
    </row>
    <row r="52" spans="1:4">
      <c r="A52">
        <v>51</v>
      </c>
      <c r="B52">
        <v>130500</v>
      </c>
      <c r="C52" s="196" t="s">
        <v>323</v>
      </c>
      <c r="D52" t="s">
        <v>186</v>
      </c>
    </row>
    <row r="53" spans="1:4">
      <c r="A53">
        <v>52</v>
      </c>
      <c r="B53">
        <v>130510</v>
      </c>
      <c r="C53" s="196" t="s">
        <v>324</v>
      </c>
      <c r="D53" t="s">
        <v>187</v>
      </c>
    </row>
    <row r="54" spans="1:4">
      <c r="A54">
        <v>53</v>
      </c>
      <c r="B54">
        <v>130993</v>
      </c>
      <c r="C54" s="196" t="s">
        <v>325</v>
      </c>
      <c r="D54" t="s">
        <v>262</v>
      </c>
    </row>
    <row r="55" spans="1:4">
      <c r="A55">
        <v>54</v>
      </c>
      <c r="B55">
        <v>130994</v>
      </c>
      <c r="C55" s="196" t="s">
        <v>326</v>
      </c>
      <c r="D55" t="s">
        <v>263</v>
      </c>
    </row>
    <row r="56" spans="1:4">
      <c r="A56">
        <v>55</v>
      </c>
      <c r="B56">
        <v>130995</v>
      </c>
      <c r="C56" s="196" t="s">
        <v>327</v>
      </c>
      <c r="D56" t="s">
        <v>264</v>
      </c>
    </row>
    <row r="57" spans="1:4">
      <c r="A57">
        <v>56</v>
      </c>
      <c r="B57">
        <v>130996</v>
      </c>
      <c r="C57" s="196" t="s">
        <v>328</v>
      </c>
      <c r="D57" t="s">
        <v>265</v>
      </c>
    </row>
    <row r="58" spans="1:4">
      <c r="A58">
        <v>57</v>
      </c>
      <c r="B58">
        <v>130997</v>
      </c>
      <c r="C58" s="196" t="s">
        <v>329</v>
      </c>
      <c r="D58" t="s">
        <v>266</v>
      </c>
    </row>
    <row r="59" spans="1:4">
      <c r="A59">
        <v>58</v>
      </c>
      <c r="B59">
        <v>130998</v>
      </c>
      <c r="C59" s="196" t="s">
        <v>330</v>
      </c>
      <c r="D59" t="s">
        <v>267</v>
      </c>
    </row>
    <row r="60" spans="1:4">
      <c r="A60">
        <v>59</v>
      </c>
      <c r="B60">
        <v>130999</v>
      </c>
      <c r="C60" s="196" t="s">
        <v>331</v>
      </c>
      <c r="D60" t="s">
        <v>268</v>
      </c>
    </row>
    <row r="61" spans="1:4">
      <c r="A61">
        <v>60</v>
      </c>
      <c r="B61">
        <v>131999</v>
      </c>
      <c r="C61" s="196" t="s">
        <v>332</v>
      </c>
      <c r="D61" t="s">
        <v>269</v>
      </c>
    </row>
    <row r="62" spans="1:4">
      <c r="A62">
        <v>61</v>
      </c>
      <c r="B62">
        <v>132500</v>
      </c>
      <c r="C62" s="196" t="s">
        <v>333</v>
      </c>
      <c r="D62" t="s">
        <v>51</v>
      </c>
    </row>
    <row r="63" spans="1:4">
      <c r="A63">
        <v>62</v>
      </c>
      <c r="B63">
        <v>135500</v>
      </c>
      <c r="C63" s="196" t="s">
        <v>334</v>
      </c>
      <c r="D63" t="s">
        <v>309</v>
      </c>
    </row>
    <row r="64" spans="1:4">
      <c r="A64">
        <v>63</v>
      </c>
      <c r="B64">
        <v>140500</v>
      </c>
      <c r="C64" s="196" t="s">
        <v>335</v>
      </c>
      <c r="D64" t="s">
        <v>52</v>
      </c>
    </row>
    <row r="65" spans="1:4">
      <c r="A65">
        <v>64</v>
      </c>
      <c r="B65">
        <v>141500</v>
      </c>
      <c r="C65" s="196" t="s">
        <v>336</v>
      </c>
      <c r="D65" t="s">
        <v>188</v>
      </c>
    </row>
    <row r="66" spans="1:4">
      <c r="A66">
        <v>65</v>
      </c>
      <c r="B66">
        <v>155001</v>
      </c>
      <c r="C66" s="196" t="s">
        <v>337</v>
      </c>
      <c r="D66" t="s">
        <v>189</v>
      </c>
    </row>
    <row r="67" spans="1:4">
      <c r="A67">
        <v>66</v>
      </c>
      <c r="B67">
        <v>160001</v>
      </c>
      <c r="C67" s="196" t="s">
        <v>338</v>
      </c>
      <c r="D67" t="s">
        <v>53</v>
      </c>
    </row>
    <row r="68" spans="1:4">
      <c r="A68">
        <v>67</v>
      </c>
      <c r="B68">
        <v>160002</v>
      </c>
      <c r="C68" s="196" t="s">
        <v>339</v>
      </c>
      <c r="D68" t="s">
        <v>240</v>
      </c>
    </row>
    <row r="69" spans="1:4">
      <c r="A69">
        <v>68</v>
      </c>
      <c r="B69">
        <v>160003</v>
      </c>
      <c r="C69" s="196" t="s">
        <v>340</v>
      </c>
      <c r="D69" t="s">
        <v>54</v>
      </c>
    </row>
    <row r="70" spans="1:4">
      <c r="A70">
        <v>69</v>
      </c>
      <c r="B70">
        <v>160999</v>
      </c>
      <c r="C70" s="196" t="s">
        <v>341</v>
      </c>
      <c r="D70" t="s">
        <v>55</v>
      </c>
    </row>
    <row r="71" spans="1:4">
      <c r="A71">
        <v>70</v>
      </c>
      <c r="B71">
        <v>161001</v>
      </c>
      <c r="C71" s="196" t="s">
        <v>342</v>
      </c>
      <c r="D71" t="s">
        <v>56</v>
      </c>
    </row>
    <row r="72" spans="1:4">
      <c r="A72">
        <v>71</v>
      </c>
      <c r="B72">
        <v>160102</v>
      </c>
      <c r="C72" s="196" t="s">
        <v>343</v>
      </c>
      <c r="D72" t="s">
        <v>306</v>
      </c>
    </row>
    <row r="73" spans="1:4">
      <c r="A73">
        <v>72</v>
      </c>
      <c r="B73">
        <v>161010</v>
      </c>
      <c r="C73" s="196" t="s">
        <v>344</v>
      </c>
      <c r="D73" t="s">
        <v>57</v>
      </c>
    </row>
    <row r="74" spans="1:4">
      <c r="A74">
        <v>73</v>
      </c>
      <c r="B74">
        <v>161999</v>
      </c>
      <c r="C74" s="196" t="s">
        <v>345</v>
      </c>
      <c r="D74" t="s">
        <v>58</v>
      </c>
    </row>
    <row r="75" spans="1:4">
      <c r="A75">
        <v>74</v>
      </c>
      <c r="B75">
        <v>170001</v>
      </c>
      <c r="C75" s="196" t="s">
        <v>346</v>
      </c>
      <c r="D75" t="s">
        <v>59</v>
      </c>
    </row>
    <row r="76" spans="1:4">
      <c r="A76">
        <v>75</v>
      </c>
      <c r="B76">
        <v>180001</v>
      </c>
      <c r="C76" s="196" t="s">
        <v>347</v>
      </c>
      <c r="D76" t="s">
        <v>60</v>
      </c>
    </row>
    <row r="77" spans="1:4">
      <c r="A77">
        <v>76</v>
      </c>
      <c r="B77">
        <v>180002</v>
      </c>
      <c r="C77" s="196" t="s">
        <v>348</v>
      </c>
      <c r="D77" t="s">
        <v>270</v>
      </c>
    </row>
    <row r="78" spans="1:4">
      <c r="A78">
        <v>77</v>
      </c>
      <c r="B78">
        <v>180003</v>
      </c>
      <c r="C78" s="196" t="s">
        <v>349</v>
      </c>
      <c r="D78" t="s">
        <v>61</v>
      </c>
    </row>
    <row r="79" spans="1:4">
      <c r="A79">
        <v>78</v>
      </c>
      <c r="B79">
        <v>180999</v>
      </c>
      <c r="C79" s="196" t="s">
        <v>350</v>
      </c>
      <c r="D79" t="s">
        <v>62</v>
      </c>
    </row>
    <row r="80" spans="1:4">
      <c r="A80">
        <v>79</v>
      </c>
      <c r="B80">
        <v>181001</v>
      </c>
      <c r="C80" s="196" t="s">
        <v>351</v>
      </c>
      <c r="D80" t="s">
        <v>63</v>
      </c>
    </row>
    <row r="81" spans="1:4">
      <c r="A81">
        <v>80</v>
      </c>
      <c r="B81">
        <v>182002</v>
      </c>
      <c r="C81" s="196" t="s">
        <v>352</v>
      </c>
      <c r="D81" t="s">
        <v>271</v>
      </c>
    </row>
    <row r="82" spans="1:4">
      <c r="A82">
        <v>81</v>
      </c>
      <c r="B82">
        <v>182999</v>
      </c>
      <c r="C82" s="196" t="s">
        <v>353</v>
      </c>
      <c r="D82" t="s">
        <v>272</v>
      </c>
    </row>
    <row r="83" spans="1:4">
      <c r="A83">
        <v>82</v>
      </c>
      <c r="B83">
        <v>200001</v>
      </c>
      <c r="C83" s="196" t="s">
        <v>354</v>
      </c>
      <c r="D83" t="s">
        <v>65</v>
      </c>
    </row>
    <row r="84" spans="1:4">
      <c r="A84">
        <v>83</v>
      </c>
      <c r="B84">
        <v>200002</v>
      </c>
      <c r="C84" s="196" t="s">
        <v>355</v>
      </c>
      <c r="D84" t="s">
        <v>66</v>
      </c>
    </row>
    <row r="85" spans="1:4">
      <c r="A85">
        <v>84</v>
      </c>
      <c r="B85">
        <v>200003</v>
      </c>
      <c r="C85" s="196" t="s">
        <v>356</v>
      </c>
      <c r="D85" t="s">
        <v>67</v>
      </c>
    </row>
    <row r="86" spans="1:4">
      <c r="A86">
        <v>85</v>
      </c>
      <c r="B86">
        <v>200999</v>
      </c>
      <c r="C86" s="196" t="s">
        <v>357</v>
      </c>
      <c r="D86" t="s">
        <v>68</v>
      </c>
    </row>
    <row r="87" spans="1:4">
      <c r="A87">
        <v>86</v>
      </c>
      <c r="B87">
        <v>210001</v>
      </c>
      <c r="C87" s="196" t="s">
        <v>358</v>
      </c>
      <c r="D87" t="s">
        <v>69</v>
      </c>
    </row>
    <row r="88" spans="1:4">
      <c r="A88">
        <v>87</v>
      </c>
      <c r="B88">
        <v>210002</v>
      </c>
      <c r="C88" s="196" t="s">
        <v>359</v>
      </c>
      <c r="D88" t="s">
        <v>273</v>
      </c>
    </row>
    <row r="89" spans="1:4">
      <c r="A89">
        <v>88</v>
      </c>
      <c r="B89">
        <v>210999</v>
      </c>
      <c r="C89" s="196" t="s">
        <v>360</v>
      </c>
      <c r="D89" t="s">
        <v>274</v>
      </c>
    </row>
    <row r="90" spans="1:4">
      <c r="A90">
        <v>89</v>
      </c>
      <c r="B90">
        <v>250001</v>
      </c>
      <c r="C90" s="196" t="s">
        <v>361</v>
      </c>
      <c r="D90" t="s">
        <v>70</v>
      </c>
    </row>
    <row r="91" spans="1:4">
      <c r="A91">
        <v>90</v>
      </c>
      <c r="B91">
        <v>250002</v>
      </c>
      <c r="C91" s="196" t="s">
        <v>362</v>
      </c>
      <c r="D91" t="s">
        <v>71</v>
      </c>
    </row>
    <row r="92" spans="1:4">
      <c r="A92">
        <v>91</v>
      </c>
      <c r="B92">
        <v>250003</v>
      </c>
      <c r="C92" s="196" t="s">
        <v>363</v>
      </c>
      <c r="D92" t="s">
        <v>72</v>
      </c>
    </row>
    <row r="93" spans="1:4">
      <c r="A93">
        <v>92</v>
      </c>
      <c r="B93">
        <v>250004</v>
      </c>
      <c r="C93" s="196" t="s">
        <v>364</v>
      </c>
      <c r="D93" t="s">
        <v>73</v>
      </c>
    </row>
    <row r="94" spans="1:4">
      <c r="A94">
        <v>93</v>
      </c>
      <c r="B94">
        <v>300500</v>
      </c>
      <c r="C94" s="196" t="s">
        <v>365</v>
      </c>
      <c r="D94" t="s">
        <v>79</v>
      </c>
    </row>
    <row r="95" spans="1:4">
      <c r="A95">
        <v>94</v>
      </c>
      <c r="B95">
        <v>310002</v>
      </c>
      <c r="C95" s="196" t="s">
        <v>366</v>
      </c>
      <c r="D95" t="s">
        <v>285</v>
      </c>
    </row>
    <row r="96" spans="1:4">
      <c r="A96">
        <v>95</v>
      </c>
      <c r="B96">
        <v>310003</v>
      </c>
      <c r="C96" s="196" t="s">
        <v>367</v>
      </c>
      <c r="D96" t="s">
        <v>286</v>
      </c>
    </row>
    <row r="97" spans="1:4">
      <c r="A97">
        <v>96</v>
      </c>
      <c r="B97">
        <v>310004</v>
      </c>
      <c r="C97" s="196" t="s">
        <v>368</v>
      </c>
      <c r="D97" t="s">
        <v>94</v>
      </c>
    </row>
    <row r="98" spans="1:4">
      <c r="A98">
        <v>97</v>
      </c>
      <c r="B98">
        <v>310005</v>
      </c>
      <c r="C98" s="196" t="s">
        <v>369</v>
      </c>
      <c r="D98" t="s">
        <v>287</v>
      </c>
    </row>
    <row r="99" spans="1:4">
      <c r="A99">
        <v>98</v>
      </c>
      <c r="B99">
        <v>310999</v>
      </c>
      <c r="C99" s="196" t="s">
        <v>370</v>
      </c>
      <c r="D99" t="s">
        <v>95</v>
      </c>
    </row>
    <row r="100" spans="1:4">
      <c r="A100">
        <v>99</v>
      </c>
      <c r="B100">
        <v>320999</v>
      </c>
      <c r="C100" s="196" t="s">
        <v>371</v>
      </c>
      <c r="D100" t="s">
        <v>82</v>
      </c>
    </row>
    <row r="101" spans="1:4">
      <c r="A101">
        <v>100</v>
      </c>
      <c r="B101">
        <v>330001</v>
      </c>
      <c r="C101" s="196" t="s">
        <v>372</v>
      </c>
      <c r="D101" t="s">
        <v>83</v>
      </c>
    </row>
    <row r="102" spans="1:4">
      <c r="A102">
        <v>101</v>
      </c>
      <c r="B102">
        <v>330999</v>
      </c>
      <c r="C102" s="196" t="s">
        <v>373</v>
      </c>
      <c r="D102" t="s">
        <v>84</v>
      </c>
    </row>
    <row r="103" spans="1:4">
      <c r="A103">
        <v>102</v>
      </c>
      <c r="B103">
        <v>335001</v>
      </c>
      <c r="C103" s="196" t="s">
        <v>374</v>
      </c>
      <c r="D103" t="s">
        <v>281</v>
      </c>
    </row>
    <row r="104" spans="1:4">
      <c r="A104">
        <v>103</v>
      </c>
      <c r="B104">
        <v>335002</v>
      </c>
      <c r="C104" s="196" t="s">
        <v>375</v>
      </c>
      <c r="D104" t="s">
        <v>282</v>
      </c>
    </row>
    <row r="105" spans="1:4">
      <c r="A105">
        <v>104</v>
      </c>
      <c r="B105">
        <v>335003</v>
      </c>
      <c r="C105" s="196" t="s">
        <v>376</v>
      </c>
      <c r="D105" t="s">
        <v>283</v>
      </c>
    </row>
    <row r="106" spans="1:4">
      <c r="A106">
        <v>105</v>
      </c>
      <c r="B106">
        <v>335004</v>
      </c>
      <c r="C106" s="196" t="s">
        <v>377</v>
      </c>
      <c r="D106" t="s">
        <v>85</v>
      </c>
    </row>
    <row r="107" spans="1:4">
      <c r="A107">
        <v>106</v>
      </c>
      <c r="B107">
        <v>335005</v>
      </c>
      <c r="C107" s="196" t="s">
        <v>378</v>
      </c>
      <c r="D107" t="s">
        <v>284</v>
      </c>
    </row>
    <row r="108" spans="1:4">
      <c r="A108">
        <v>107</v>
      </c>
      <c r="B108">
        <v>335999</v>
      </c>
      <c r="C108" s="196" t="s">
        <v>379</v>
      </c>
      <c r="D108" t="s">
        <v>86</v>
      </c>
    </row>
    <row r="109" spans="1:4">
      <c r="A109">
        <v>108</v>
      </c>
      <c r="B109">
        <v>340001</v>
      </c>
      <c r="C109" s="196" t="s">
        <v>380</v>
      </c>
      <c r="D109" t="s">
        <v>80</v>
      </c>
    </row>
    <row r="110" spans="1:4">
      <c r="A110">
        <v>109</v>
      </c>
      <c r="B110">
        <v>340993</v>
      </c>
      <c r="C110" s="196" t="s">
        <v>381</v>
      </c>
      <c r="D110" t="s">
        <v>275</v>
      </c>
    </row>
    <row r="111" spans="1:4">
      <c r="A111">
        <v>110</v>
      </c>
      <c r="B111">
        <v>340994</v>
      </c>
      <c r="C111" s="196" t="s">
        <v>382</v>
      </c>
      <c r="D111" t="s">
        <v>276</v>
      </c>
    </row>
    <row r="112" spans="1:4">
      <c r="A112">
        <v>111</v>
      </c>
      <c r="B112">
        <v>340995</v>
      </c>
      <c r="C112" s="196" t="s">
        <v>383</v>
      </c>
      <c r="D112" t="s">
        <v>277</v>
      </c>
    </row>
    <row r="113" spans="1:4">
      <c r="A113">
        <v>112</v>
      </c>
      <c r="B113">
        <v>340996</v>
      </c>
      <c r="C113" s="196" t="s">
        <v>384</v>
      </c>
      <c r="D113" t="s">
        <v>278</v>
      </c>
    </row>
    <row r="114" spans="1:4">
      <c r="A114">
        <v>113</v>
      </c>
      <c r="B114">
        <v>340997</v>
      </c>
      <c r="C114" s="196" t="s">
        <v>385</v>
      </c>
      <c r="D114" t="s">
        <v>279</v>
      </c>
    </row>
    <row r="115" spans="1:4">
      <c r="A115">
        <v>114</v>
      </c>
      <c r="B115">
        <v>340998</v>
      </c>
      <c r="C115" s="196" t="s">
        <v>386</v>
      </c>
      <c r="D115" t="s">
        <v>280</v>
      </c>
    </row>
    <row r="116" spans="1:4">
      <c r="A116">
        <v>115</v>
      </c>
      <c r="B116">
        <v>340999</v>
      </c>
      <c r="C116" s="196" t="s">
        <v>387</v>
      </c>
      <c r="D116" t="s">
        <v>81</v>
      </c>
    </row>
    <row r="117" spans="1:4">
      <c r="A117">
        <v>116</v>
      </c>
      <c r="B117">
        <v>341999</v>
      </c>
      <c r="C117" s="196" t="s">
        <v>388</v>
      </c>
      <c r="D117" t="s">
        <v>87</v>
      </c>
    </row>
    <row r="118" spans="1:4">
      <c r="A118">
        <v>117</v>
      </c>
      <c r="B118">
        <v>350002</v>
      </c>
      <c r="C118" s="196" t="s">
        <v>389</v>
      </c>
      <c r="D118" t="s">
        <v>88</v>
      </c>
    </row>
    <row r="119" spans="1:4">
      <c r="A119">
        <v>118</v>
      </c>
      <c r="B119">
        <v>350003</v>
      </c>
      <c r="C119" s="196" t="s">
        <v>390</v>
      </c>
      <c r="D119" t="s">
        <v>89</v>
      </c>
    </row>
    <row r="120" spans="1:4">
      <c r="A120">
        <v>119</v>
      </c>
      <c r="B120">
        <v>350004</v>
      </c>
      <c r="C120" s="196" t="s">
        <v>391</v>
      </c>
      <c r="D120" t="s">
        <v>90</v>
      </c>
    </row>
    <row r="121" spans="1:4">
      <c r="A121">
        <v>120</v>
      </c>
      <c r="B121">
        <v>350999</v>
      </c>
      <c r="C121" s="196" t="s">
        <v>392</v>
      </c>
      <c r="D121" t="s">
        <v>91</v>
      </c>
    </row>
    <row r="122" spans="1:4">
      <c r="A122">
        <v>121</v>
      </c>
      <c r="B122">
        <v>400001</v>
      </c>
      <c r="C122" s="196" t="s">
        <v>393</v>
      </c>
      <c r="D122" t="s">
        <v>100</v>
      </c>
    </row>
    <row r="123" spans="1:4">
      <c r="A123">
        <v>122</v>
      </c>
      <c r="B123">
        <v>400002</v>
      </c>
      <c r="C123" s="196" t="s">
        <v>394</v>
      </c>
      <c r="D123" t="s">
        <v>101</v>
      </c>
    </row>
    <row r="124" spans="1:4">
      <c r="A124">
        <v>123</v>
      </c>
      <c r="B124">
        <v>400003</v>
      </c>
      <c r="C124" s="196" t="s">
        <v>395</v>
      </c>
      <c r="D124" t="s">
        <v>102</v>
      </c>
    </row>
    <row r="125" spans="1:4">
      <c r="A125">
        <v>124</v>
      </c>
      <c r="B125">
        <v>400997</v>
      </c>
      <c r="C125" s="196" t="s">
        <v>396</v>
      </c>
      <c r="D125" t="s">
        <v>103</v>
      </c>
    </row>
    <row r="126" spans="1:4">
      <c r="A126">
        <v>125</v>
      </c>
      <c r="B126">
        <v>400998</v>
      </c>
      <c r="C126" s="196" t="s">
        <v>397</v>
      </c>
      <c r="D126" t="s">
        <v>104</v>
      </c>
    </row>
    <row r="127" spans="1:4">
      <c r="A127">
        <v>126</v>
      </c>
      <c r="B127">
        <v>500001</v>
      </c>
      <c r="C127" s="196" t="s">
        <v>398</v>
      </c>
      <c r="D127" t="s">
        <v>109</v>
      </c>
    </row>
    <row r="128" spans="1:4">
      <c r="A128">
        <v>127</v>
      </c>
      <c r="B128">
        <v>510002</v>
      </c>
      <c r="C128" s="196" t="s">
        <v>399</v>
      </c>
      <c r="D128" t="s">
        <v>110</v>
      </c>
    </row>
    <row r="129" spans="1:4">
      <c r="A129">
        <v>128</v>
      </c>
      <c r="B129">
        <v>520500</v>
      </c>
      <c r="C129" s="196" t="s">
        <v>400</v>
      </c>
      <c r="D129" t="s">
        <v>111</v>
      </c>
    </row>
    <row r="130" spans="1:4">
      <c r="A130">
        <v>129</v>
      </c>
      <c r="B130">
        <v>530001</v>
      </c>
      <c r="C130" s="196" t="s">
        <v>401</v>
      </c>
      <c r="D130" t="s">
        <v>298</v>
      </c>
    </row>
    <row r="131" spans="1:4">
      <c r="A131">
        <v>130</v>
      </c>
      <c r="B131">
        <v>540001</v>
      </c>
      <c r="C131" s="196" t="s">
        <v>402</v>
      </c>
      <c r="D131" t="s">
        <v>307</v>
      </c>
    </row>
    <row r="132" spans="1:4">
      <c r="A132">
        <v>131</v>
      </c>
      <c r="B132">
        <v>540002</v>
      </c>
      <c r="C132" s="196" t="s">
        <v>403</v>
      </c>
      <c r="D132" t="s">
        <v>148</v>
      </c>
    </row>
    <row r="133" spans="1:4">
      <c r="A133">
        <v>132</v>
      </c>
      <c r="B133">
        <v>540999</v>
      </c>
      <c r="C133" s="196" t="s">
        <v>404</v>
      </c>
      <c r="D133" t="s">
        <v>149</v>
      </c>
    </row>
    <row r="134" spans="1:4">
      <c r="A134">
        <v>133</v>
      </c>
      <c r="B134">
        <v>550500</v>
      </c>
      <c r="C134" s="196" t="s">
        <v>405</v>
      </c>
      <c r="D134" t="s">
        <v>241</v>
      </c>
    </row>
    <row r="135" spans="1:4">
      <c r="A135">
        <v>134</v>
      </c>
      <c r="B135">
        <v>600003</v>
      </c>
      <c r="C135" s="196" t="s">
        <v>406</v>
      </c>
      <c r="D135" t="s">
        <v>299</v>
      </c>
    </row>
    <row r="136" spans="1:4">
      <c r="A136">
        <v>135</v>
      </c>
      <c r="B136">
        <v>600004</v>
      </c>
      <c r="C136" s="196" t="s">
        <v>407</v>
      </c>
      <c r="D136" t="s">
        <v>300</v>
      </c>
    </row>
    <row r="137" spans="1:4">
      <c r="A137">
        <v>136</v>
      </c>
      <c r="B137">
        <v>600005</v>
      </c>
      <c r="C137" s="196" t="s">
        <v>408</v>
      </c>
      <c r="D137" t="s">
        <v>301</v>
      </c>
    </row>
    <row r="138" spans="1:4">
      <c r="A138">
        <v>137</v>
      </c>
      <c r="B138">
        <v>600006</v>
      </c>
      <c r="C138" s="196" t="s">
        <v>409</v>
      </c>
      <c r="D138" t="s">
        <v>150</v>
      </c>
    </row>
    <row r="139" spans="1:4">
      <c r="A139">
        <v>138</v>
      </c>
      <c r="B139">
        <v>600999</v>
      </c>
      <c r="C139" s="196" t="s">
        <v>410</v>
      </c>
      <c r="D139" t="s">
        <v>302</v>
      </c>
    </row>
    <row r="140" spans="1:4">
      <c r="A140">
        <v>139</v>
      </c>
      <c r="B140">
        <v>700001</v>
      </c>
      <c r="C140" s="196" t="s">
        <v>411</v>
      </c>
      <c r="D140" t="s">
        <v>115</v>
      </c>
    </row>
    <row r="141" spans="1:4">
      <c r="A141">
        <v>140</v>
      </c>
      <c r="B141">
        <v>700002</v>
      </c>
      <c r="C141" s="196" t="s">
        <v>412</v>
      </c>
      <c r="D141" t="s">
        <v>288</v>
      </c>
    </row>
    <row r="142" spans="1:4">
      <c r="A142">
        <v>141</v>
      </c>
      <c r="B142">
        <v>700003</v>
      </c>
      <c r="C142" s="196" t="s">
        <v>413</v>
      </c>
      <c r="D142" t="s">
        <v>116</v>
      </c>
    </row>
    <row r="143" spans="1:4">
      <c r="A143">
        <v>142</v>
      </c>
      <c r="B143">
        <v>700004</v>
      </c>
      <c r="C143" s="196" t="s">
        <v>414</v>
      </c>
      <c r="D143" t="s">
        <v>117</v>
      </c>
    </row>
    <row r="144" spans="1:4">
      <c r="A144">
        <v>143</v>
      </c>
      <c r="B144">
        <v>700999</v>
      </c>
      <c r="C144" s="196" t="s">
        <v>415</v>
      </c>
      <c r="D144" t="s">
        <v>289</v>
      </c>
    </row>
    <row r="145" spans="1:4">
      <c r="A145">
        <v>144</v>
      </c>
      <c r="B145">
        <v>701002</v>
      </c>
      <c r="C145" s="196" t="s">
        <v>416</v>
      </c>
      <c r="D145" t="s">
        <v>118</v>
      </c>
    </row>
    <row r="146" spans="1:4">
      <c r="A146">
        <v>145</v>
      </c>
      <c r="B146">
        <v>701999</v>
      </c>
      <c r="C146" s="196" t="s">
        <v>417</v>
      </c>
      <c r="D146" t="s">
        <v>119</v>
      </c>
    </row>
    <row r="147" spans="1:4">
      <c r="A147">
        <v>146</v>
      </c>
      <c r="B147">
        <v>702500</v>
      </c>
      <c r="C147" s="196" t="s">
        <v>418</v>
      </c>
      <c r="D147" t="s">
        <v>120</v>
      </c>
    </row>
    <row r="148" spans="1:4">
      <c r="A148">
        <v>147</v>
      </c>
      <c r="B148">
        <v>703500</v>
      </c>
      <c r="C148" s="196" t="s">
        <v>419</v>
      </c>
      <c r="D148" t="s">
        <v>290</v>
      </c>
    </row>
    <row r="149" spans="1:4">
      <c r="A149">
        <v>148</v>
      </c>
      <c r="B149">
        <v>704500</v>
      </c>
      <c r="C149" s="196" t="s">
        <v>420</v>
      </c>
      <c r="D149" t="s">
        <v>121</v>
      </c>
    </row>
    <row r="150" spans="1:4">
      <c r="A150">
        <v>149</v>
      </c>
      <c r="B150">
        <v>710001</v>
      </c>
      <c r="C150" s="196" t="s">
        <v>421</v>
      </c>
      <c r="D150" t="s">
        <v>123</v>
      </c>
    </row>
    <row r="151" spans="1:4">
      <c r="A151">
        <v>150</v>
      </c>
      <c r="B151">
        <v>710002</v>
      </c>
      <c r="C151" s="196" t="s">
        <v>422</v>
      </c>
      <c r="D151" t="s">
        <v>124</v>
      </c>
    </row>
    <row r="152" spans="1:4">
      <c r="A152">
        <v>151</v>
      </c>
      <c r="B152">
        <v>710003</v>
      </c>
      <c r="C152" s="196" t="s">
        <v>423</v>
      </c>
      <c r="D152" t="s">
        <v>125</v>
      </c>
    </row>
    <row r="153" spans="1:4">
      <c r="A153">
        <v>152</v>
      </c>
      <c r="B153">
        <v>710004</v>
      </c>
      <c r="C153" s="196" t="s">
        <v>424</v>
      </c>
      <c r="D153" t="s">
        <v>126</v>
      </c>
    </row>
    <row r="154" spans="1:4">
      <c r="A154">
        <v>153</v>
      </c>
      <c r="B154">
        <v>710005</v>
      </c>
      <c r="C154" s="196" t="s">
        <v>425</v>
      </c>
      <c r="D154" t="s">
        <v>127</v>
      </c>
    </row>
    <row r="155" spans="1:4">
      <c r="A155">
        <v>154</v>
      </c>
      <c r="B155">
        <v>710999</v>
      </c>
      <c r="C155" s="196" t="s">
        <v>426</v>
      </c>
      <c r="D155" t="s">
        <v>128</v>
      </c>
    </row>
    <row r="156" spans="1:4">
      <c r="A156">
        <v>155</v>
      </c>
      <c r="B156">
        <v>711001</v>
      </c>
      <c r="C156" s="196" t="s">
        <v>427</v>
      </c>
      <c r="D156" t="s">
        <v>129</v>
      </c>
    </row>
    <row r="157" spans="1:4">
      <c r="A157">
        <v>156</v>
      </c>
      <c r="B157">
        <v>711002</v>
      </c>
      <c r="C157" s="196" t="s">
        <v>428</v>
      </c>
      <c r="D157" t="s">
        <v>130</v>
      </c>
    </row>
    <row r="158" spans="1:4">
      <c r="A158">
        <v>157</v>
      </c>
      <c r="B158">
        <v>711999</v>
      </c>
      <c r="C158" s="196" t="s">
        <v>429</v>
      </c>
      <c r="D158" t="s">
        <v>131</v>
      </c>
    </row>
    <row r="159" spans="1:4">
      <c r="A159">
        <v>158</v>
      </c>
      <c r="B159">
        <v>712001</v>
      </c>
      <c r="C159" s="196" t="s">
        <v>430</v>
      </c>
      <c r="D159" t="s">
        <v>132</v>
      </c>
    </row>
    <row r="160" spans="1:4">
      <c r="A160">
        <v>159</v>
      </c>
      <c r="B160">
        <v>712002</v>
      </c>
      <c r="C160" s="196" t="s">
        <v>431</v>
      </c>
      <c r="D160" t="s">
        <v>133</v>
      </c>
    </row>
    <row r="161" spans="1:4">
      <c r="A161">
        <v>160</v>
      </c>
      <c r="B161">
        <v>713001</v>
      </c>
      <c r="C161" s="196" t="s">
        <v>432</v>
      </c>
      <c r="D161" t="s">
        <v>134</v>
      </c>
    </row>
    <row r="162" spans="1:4">
      <c r="A162">
        <v>161</v>
      </c>
      <c r="B162">
        <v>713002</v>
      </c>
      <c r="C162" s="196" t="s">
        <v>433</v>
      </c>
      <c r="D162" t="s">
        <v>135</v>
      </c>
    </row>
    <row r="163" spans="1:4">
      <c r="A163">
        <v>162</v>
      </c>
      <c r="B163">
        <v>713003</v>
      </c>
      <c r="C163" s="196" t="s">
        <v>434</v>
      </c>
      <c r="D163" t="s">
        <v>291</v>
      </c>
    </row>
    <row r="164" spans="1:4">
      <c r="A164">
        <v>163</v>
      </c>
      <c r="B164">
        <v>713999</v>
      </c>
      <c r="C164" s="196" t="s">
        <v>435</v>
      </c>
      <c r="D164" t="s">
        <v>136</v>
      </c>
    </row>
    <row r="165" spans="1:4">
      <c r="A165">
        <v>164</v>
      </c>
      <c r="B165">
        <v>715001</v>
      </c>
      <c r="C165" s="196" t="s">
        <v>436</v>
      </c>
      <c r="D165" t="s">
        <v>137</v>
      </c>
    </row>
    <row r="166" spans="1:4">
      <c r="A166">
        <v>165</v>
      </c>
      <c r="B166">
        <v>715002</v>
      </c>
      <c r="C166" s="196" t="s">
        <v>437</v>
      </c>
      <c r="D166" t="s">
        <v>138</v>
      </c>
    </row>
    <row r="167" spans="1:4">
      <c r="A167">
        <v>166</v>
      </c>
      <c r="B167">
        <v>716001</v>
      </c>
      <c r="C167" s="196" t="s">
        <v>438</v>
      </c>
      <c r="D167" t="s">
        <v>139</v>
      </c>
    </row>
    <row r="168" spans="1:4">
      <c r="A168">
        <v>167</v>
      </c>
      <c r="B168">
        <v>716002</v>
      </c>
      <c r="C168" s="196" t="s">
        <v>439</v>
      </c>
      <c r="D168" t="s">
        <v>140</v>
      </c>
    </row>
    <row r="169" spans="1:4">
      <c r="A169">
        <v>168</v>
      </c>
      <c r="B169">
        <v>716999</v>
      </c>
      <c r="C169" s="196" t="s">
        <v>440</v>
      </c>
      <c r="D169" t="s">
        <v>141</v>
      </c>
    </row>
    <row r="170" spans="1:4">
      <c r="A170">
        <v>169</v>
      </c>
      <c r="B170">
        <v>717003</v>
      </c>
      <c r="C170" s="196" t="s">
        <v>441</v>
      </c>
      <c r="D170" t="s">
        <v>142</v>
      </c>
    </row>
    <row r="171" spans="1:4">
      <c r="A171">
        <v>170</v>
      </c>
      <c r="B171">
        <v>717004</v>
      </c>
      <c r="C171" s="196" t="s">
        <v>442</v>
      </c>
      <c r="D171" t="s">
        <v>143</v>
      </c>
    </row>
    <row r="172" spans="1:4">
      <c r="A172">
        <v>171</v>
      </c>
      <c r="B172">
        <v>717999</v>
      </c>
      <c r="C172" s="196" t="s">
        <v>443</v>
      </c>
      <c r="D172" t="s">
        <v>144</v>
      </c>
    </row>
    <row r="173" spans="1:4">
      <c r="A173">
        <v>172</v>
      </c>
      <c r="B173">
        <v>718001</v>
      </c>
      <c r="C173" s="196" t="s">
        <v>444</v>
      </c>
      <c r="D173" t="s">
        <v>242</v>
      </c>
    </row>
    <row r="174" spans="1:4">
      <c r="A174">
        <v>173</v>
      </c>
      <c r="B174">
        <v>718002</v>
      </c>
      <c r="C174" s="196" t="s">
        <v>445</v>
      </c>
      <c r="D174" t="s">
        <v>190</v>
      </c>
    </row>
    <row r="175" spans="1:4">
      <c r="A175">
        <v>174</v>
      </c>
      <c r="B175">
        <v>718999</v>
      </c>
      <c r="C175" s="196" t="s">
        <v>446</v>
      </c>
      <c r="D175" t="s">
        <v>191</v>
      </c>
    </row>
    <row r="176" spans="1:4">
      <c r="A176">
        <v>175</v>
      </c>
      <c r="B176">
        <v>719002</v>
      </c>
      <c r="C176" s="196" t="s">
        <v>447</v>
      </c>
      <c r="D176" t="s">
        <v>192</v>
      </c>
    </row>
    <row r="177" spans="1:4">
      <c r="A177">
        <v>176</v>
      </c>
      <c r="B177">
        <v>719999</v>
      </c>
      <c r="C177" s="196" t="s">
        <v>448</v>
      </c>
      <c r="D177" t="s">
        <v>292</v>
      </c>
    </row>
    <row r="178" spans="1:4">
      <c r="A178">
        <v>177</v>
      </c>
      <c r="B178">
        <v>720500</v>
      </c>
      <c r="C178" s="196" t="s">
        <v>449</v>
      </c>
      <c r="D178" t="s">
        <v>193</v>
      </c>
    </row>
    <row r="179" spans="1:4">
      <c r="A179">
        <v>178</v>
      </c>
      <c r="B179">
        <v>721001</v>
      </c>
      <c r="C179" s="196" t="s">
        <v>450</v>
      </c>
      <c r="D179" t="s">
        <v>194</v>
      </c>
    </row>
    <row r="180" spans="1:4">
      <c r="A180">
        <v>179</v>
      </c>
      <c r="B180">
        <v>721002</v>
      </c>
      <c r="C180" s="196" t="s">
        <v>451</v>
      </c>
      <c r="D180" t="s">
        <v>195</v>
      </c>
    </row>
    <row r="181" spans="1:4">
      <c r="A181">
        <v>180</v>
      </c>
      <c r="B181">
        <v>721003</v>
      </c>
      <c r="C181" s="196" t="s">
        <v>452</v>
      </c>
      <c r="D181" t="s">
        <v>196</v>
      </c>
    </row>
    <row r="182" spans="1:4">
      <c r="A182">
        <v>181</v>
      </c>
      <c r="B182">
        <v>721004</v>
      </c>
      <c r="C182" s="196" t="s">
        <v>453</v>
      </c>
      <c r="D182" t="s">
        <v>197</v>
      </c>
    </row>
    <row r="183" spans="1:4">
      <c r="A183">
        <v>182</v>
      </c>
      <c r="B183">
        <v>721005</v>
      </c>
      <c r="C183" s="196" t="s">
        <v>454</v>
      </c>
      <c r="D183" t="s">
        <v>198</v>
      </c>
    </row>
    <row r="184" spans="1:4">
      <c r="A184">
        <v>183</v>
      </c>
      <c r="B184">
        <v>721006</v>
      </c>
      <c r="C184" s="196" t="s">
        <v>455</v>
      </c>
      <c r="D184" t="s">
        <v>199</v>
      </c>
    </row>
    <row r="185" spans="1:4">
      <c r="A185">
        <v>184</v>
      </c>
      <c r="B185">
        <v>721999</v>
      </c>
      <c r="C185" s="196" t="s">
        <v>456</v>
      </c>
      <c r="D185" t="s">
        <v>200</v>
      </c>
    </row>
    <row r="186" spans="1:4">
      <c r="A186">
        <v>185</v>
      </c>
      <c r="B186">
        <v>722001</v>
      </c>
      <c r="C186" s="196" t="s">
        <v>457</v>
      </c>
      <c r="D186" t="s">
        <v>201</v>
      </c>
    </row>
    <row r="187" spans="1:4">
      <c r="A187">
        <v>186</v>
      </c>
      <c r="B187">
        <v>722002</v>
      </c>
      <c r="C187" s="196" t="s">
        <v>458</v>
      </c>
      <c r="D187" t="s">
        <v>202</v>
      </c>
    </row>
    <row r="188" spans="1:4">
      <c r="A188">
        <v>187</v>
      </c>
      <c r="B188">
        <v>722003</v>
      </c>
      <c r="C188" s="196" t="s">
        <v>459</v>
      </c>
      <c r="D188" t="s">
        <v>243</v>
      </c>
    </row>
    <row r="189" spans="1:4">
      <c r="A189">
        <v>188</v>
      </c>
      <c r="B189">
        <v>722005</v>
      </c>
      <c r="C189" s="196" t="s">
        <v>460</v>
      </c>
      <c r="D189" t="s">
        <v>293</v>
      </c>
    </row>
    <row r="190" spans="1:4">
      <c r="A190">
        <v>189</v>
      </c>
      <c r="B190">
        <v>723500</v>
      </c>
      <c r="C190" s="196" t="s">
        <v>461</v>
      </c>
      <c r="D190" t="s">
        <v>203</v>
      </c>
    </row>
    <row r="191" spans="1:4">
      <c r="A191">
        <v>190</v>
      </c>
      <c r="B191">
        <v>724500</v>
      </c>
      <c r="C191" s="196" t="s">
        <v>462</v>
      </c>
      <c r="D191" t="s">
        <v>237</v>
      </c>
    </row>
    <row r="192" spans="1:4">
      <c r="A192">
        <v>191</v>
      </c>
      <c r="B192">
        <v>730001</v>
      </c>
      <c r="C192" s="196" t="s">
        <v>463</v>
      </c>
      <c r="D192" t="s">
        <v>204</v>
      </c>
    </row>
    <row r="193" spans="1:4">
      <c r="A193">
        <v>192</v>
      </c>
      <c r="B193">
        <v>730002</v>
      </c>
      <c r="C193" s="196" t="s">
        <v>464</v>
      </c>
      <c r="D193" t="s">
        <v>294</v>
      </c>
    </row>
    <row r="194" spans="1:4">
      <c r="A194">
        <v>193</v>
      </c>
      <c r="B194">
        <v>730003</v>
      </c>
      <c r="C194" s="196" t="s">
        <v>465</v>
      </c>
      <c r="D194" t="s">
        <v>205</v>
      </c>
    </row>
    <row r="195" spans="1:4">
      <c r="A195">
        <v>194</v>
      </c>
      <c r="B195">
        <v>730999</v>
      </c>
      <c r="C195" s="196" t="s">
        <v>466</v>
      </c>
      <c r="D195" t="s">
        <v>206</v>
      </c>
    </row>
    <row r="196" spans="1:4">
      <c r="A196">
        <v>195</v>
      </c>
      <c r="B196">
        <v>731500</v>
      </c>
      <c r="C196" s="196" t="s">
        <v>467</v>
      </c>
      <c r="D196" t="s">
        <v>207</v>
      </c>
    </row>
    <row r="197" spans="1:4">
      <c r="A197">
        <v>196</v>
      </c>
      <c r="B197">
        <v>733001</v>
      </c>
      <c r="C197" s="196" t="s">
        <v>468</v>
      </c>
      <c r="D197" t="s">
        <v>238</v>
      </c>
    </row>
    <row r="198" spans="1:4">
      <c r="A198">
        <v>197</v>
      </c>
      <c r="B198">
        <v>733002</v>
      </c>
      <c r="C198" s="196" t="s">
        <v>469</v>
      </c>
      <c r="D198" t="s">
        <v>239</v>
      </c>
    </row>
    <row r="199" spans="1:4">
      <c r="A199">
        <v>198</v>
      </c>
      <c r="B199">
        <v>733999</v>
      </c>
      <c r="C199" s="196" t="s">
        <v>470</v>
      </c>
      <c r="D199" t="s">
        <v>295</v>
      </c>
    </row>
    <row r="200" spans="1:4">
      <c r="A200">
        <v>199</v>
      </c>
      <c r="B200">
        <v>740001</v>
      </c>
      <c r="C200" s="196" t="s">
        <v>471</v>
      </c>
      <c r="D200" t="s">
        <v>208</v>
      </c>
    </row>
    <row r="201" spans="1:4">
      <c r="A201">
        <v>200</v>
      </c>
      <c r="B201">
        <v>740999</v>
      </c>
      <c r="C201" s="196" t="s">
        <v>472</v>
      </c>
      <c r="D201" t="s">
        <v>209</v>
      </c>
    </row>
    <row r="202" spans="1:4">
      <c r="A202">
        <v>201</v>
      </c>
      <c r="B202">
        <v>750001</v>
      </c>
      <c r="C202" s="196" t="s">
        <v>473</v>
      </c>
      <c r="D202" t="s">
        <v>210</v>
      </c>
    </row>
    <row r="203" spans="1:4">
      <c r="A203">
        <v>202</v>
      </c>
      <c r="B203">
        <v>750002</v>
      </c>
      <c r="C203" s="196" t="s">
        <v>474</v>
      </c>
      <c r="D203" t="s">
        <v>211</v>
      </c>
    </row>
    <row r="204" spans="1:4">
      <c r="A204">
        <v>203</v>
      </c>
      <c r="B204">
        <v>750003</v>
      </c>
      <c r="C204" s="196" t="s">
        <v>475</v>
      </c>
      <c r="D204" t="s">
        <v>212</v>
      </c>
    </row>
    <row r="205" spans="1:4">
      <c r="A205">
        <v>204</v>
      </c>
      <c r="B205">
        <v>750999</v>
      </c>
      <c r="C205" s="196" t="s">
        <v>476</v>
      </c>
      <c r="D205" t="s">
        <v>213</v>
      </c>
    </row>
    <row r="206" spans="1:4">
      <c r="A206">
        <v>205</v>
      </c>
      <c r="B206">
        <v>760001</v>
      </c>
      <c r="C206" s="196" t="s">
        <v>477</v>
      </c>
      <c r="D206" t="s">
        <v>310</v>
      </c>
    </row>
    <row r="207" spans="1:4">
      <c r="A207">
        <v>206</v>
      </c>
      <c r="B207">
        <v>770500</v>
      </c>
      <c r="C207" s="196" t="s">
        <v>478</v>
      </c>
      <c r="D207" t="s">
        <v>296</v>
      </c>
    </row>
    <row r="208" spans="1:4">
      <c r="A208">
        <v>207</v>
      </c>
      <c r="B208">
        <v>780500</v>
      </c>
      <c r="C208" s="196" t="s">
        <v>479</v>
      </c>
      <c r="D208" t="s">
        <v>297</v>
      </c>
    </row>
    <row r="209" spans="1:4">
      <c r="A209">
        <v>208</v>
      </c>
      <c r="B209">
        <v>790500</v>
      </c>
      <c r="C209" s="196" t="s">
        <v>480</v>
      </c>
      <c r="D209" t="s">
        <v>214</v>
      </c>
    </row>
  </sheetData>
  <phoneticPr fontId="63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0E2-EF80-4B2B-BD33-1A9CF814E705}">
  <sheetPr>
    <tabColor rgb="FFC00000"/>
  </sheetPr>
  <dimension ref="A2:H454"/>
  <sheetViews>
    <sheetView showGridLines="0" topLeftCell="A7" zoomScaleNormal="100" workbookViewId="0">
      <pane ySplit="9" topLeftCell="A49" activePane="bottomLeft" state="frozen"/>
      <selection activeCell="F25" sqref="F25"/>
      <selection pane="bottomLeft" activeCell="F25" sqref="F25"/>
    </sheetView>
  </sheetViews>
  <sheetFormatPr defaultColWidth="8.6640625" defaultRowHeight="14.4"/>
  <cols>
    <col min="1" max="1" width="19" style="58" customWidth="1"/>
    <col min="2" max="2" width="39.109375" style="58" customWidth="1"/>
    <col min="3" max="5" width="19.6640625" style="58" customWidth="1"/>
    <col min="6" max="6" width="18.21875" style="58" customWidth="1"/>
    <col min="7" max="7" width="19.6640625" style="58" customWidth="1"/>
    <col min="8" max="8" width="17.109375" style="58" bestFit="1" customWidth="1"/>
    <col min="9" max="16384" width="8.6640625" style="58"/>
  </cols>
  <sheetData>
    <row r="2" spans="1:8" ht="17.399999999999999">
      <c r="A2" s="64"/>
      <c r="B2" s="65" t="s">
        <v>216</v>
      </c>
      <c r="C2" s="59"/>
      <c r="D2" s="59"/>
      <c r="E2" s="66"/>
      <c r="F2" s="66"/>
      <c r="G2" s="66"/>
    </row>
    <row r="3" spans="1:8" ht="14.7" customHeight="1">
      <c r="A3" s="59" t="s">
        <v>217</v>
      </c>
      <c r="B3" s="59"/>
      <c r="C3" s="59"/>
      <c r="D3" s="59"/>
      <c r="E3" s="59"/>
      <c r="F3" s="59"/>
      <c r="G3" s="59"/>
    </row>
    <row r="4" spans="1:8">
      <c r="A4" s="86">
        <v>44866</v>
      </c>
    </row>
    <row r="6" spans="1:8" ht="14.7" customHeight="1">
      <c r="A6" s="60" t="s">
        <v>218</v>
      </c>
      <c r="B6" s="61" t="s">
        <v>217</v>
      </c>
      <c r="C6" s="61"/>
      <c r="D6" s="61"/>
      <c r="E6" s="61"/>
      <c r="F6" s="61"/>
      <c r="G6" s="61"/>
    </row>
    <row r="7" spans="1:8" ht="18" customHeight="1">
      <c r="A7" s="62"/>
      <c r="B7" s="63"/>
      <c r="C7" s="63"/>
      <c r="D7" s="63"/>
      <c r="E7" s="63"/>
      <c r="F7" s="63"/>
      <c r="G7" s="63"/>
    </row>
    <row r="8" spans="1:8" ht="18">
      <c r="A8" s="62"/>
      <c r="B8" s="169" t="s">
        <v>216</v>
      </c>
      <c r="C8" s="63"/>
      <c r="D8" s="63"/>
      <c r="E8" s="63"/>
      <c r="F8" s="63"/>
      <c r="G8" s="63"/>
    </row>
    <row r="9" spans="1:8">
      <c r="A9" s="62" t="s">
        <v>320</v>
      </c>
      <c r="B9" s="63"/>
      <c r="C9" s="63"/>
      <c r="D9" s="63"/>
      <c r="E9" s="63"/>
      <c r="F9" s="63"/>
      <c r="G9" s="63"/>
    </row>
    <row r="10" spans="1:8">
      <c r="A10" s="62"/>
      <c r="B10" s="63"/>
      <c r="C10" s="63"/>
      <c r="D10" s="63"/>
      <c r="E10" s="63"/>
      <c r="F10" s="63"/>
      <c r="G10" s="63"/>
    </row>
    <row r="11" spans="1:8" ht="15.6">
      <c r="A11" s="168">
        <v>44927</v>
      </c>
      <c r="B11" s="63"/>
      <c r="C11" s="63"/>
      <c r="D11" s="63"/>
      <c r="E11" s="63"/>
      <c r="F11" s="63"/>
      <c r="G11" s="63"/>
    </row>
    <row r="12" spans="1:8" ht="14.7" customHeight="1">
      <c r="A12" s="60" t="s">
        <v>219</v>
      </c>
      <c r="B12" s="192" t="s">
        <v>220</v>
      </c>
      <c r="C12" s="61"/>
      <c r="D12" s="61"/>
      <c r="E12" s="61"/>
      <c r="F12" s="61"/>
      <c r="G12" s="61"/>
    </row>
    <row r="13" spans="1:8">
      <c r="A13" s="67" t="s">
        <v>221</v>
      </c>
      <c r="B13" s="67"/>
      <c r="C13" s="67"/>
      <c r="D13" s="67"/>
      <c r="E13" s="67"/>
      <c r="F13" s="67"/>
      <c r="G13" s="67"/>
    </row>
    <row r="14" spans="1:8" ht="14.7" customHeight="1">
      <c r="A14" s="296" t="s">
        <v>222</v>
      </c>
      <c r="B14" s="298" t="s">
        <v>223</v>
      </c>
      <c r="C14" s="122" t="s">
        <v>224</v>
      </c>
      <c r="D14" s="122" t="s">
        <v>225</v>
      </c>
      <c r="E14" s="120" t="s">
        <v>226</v>
      </c>
      <c r="F14" s="120" t="s">
        <v>317</v>
      </c>
      <c r="G14" s="120" t="s">
        <v>227</v>
      </c>
    </row>
    <row r="15" spans="1:8" ht="19.5" customHeight="1">
      <c r="A15" s="297"/>
      <c r="B15" s="299"/>
      <c r="C15" s="123" t="s">
        <v>228</v>
      </c>
      <c r="D15" s="123" t="s">
        <v>228</v>
      </c>
      <c r="E15" s="121" t="s">
        <v>229</v>
      </c>
      <c r="F15" s="121" t="s">
        <v>229</v>
      </c>
      <c r="G15" s="121" t="s">
        <v>229</v>
      </c>
    </row>
    <row r="16" spans="1:8" ht="14.7" customHeight="1">
      <c r="A16" s="188">
        <v>100001</v>
      </c>
      <c r="B16" s="188" t="s">
        <v>248</v>
      </c>
      <c r="C16" s="119">
        <v>2130339909</v>
      </c>
      <c r="D16" s="119">
        <v>178124980</v>
      </c>
      <c r="E16" s="116">
        <v>55434327</v>
      </c>
      <c r="F16" s="116">
        <f>D16-E16</f>
        <v>122690653</v>
      </c>
      <c r="G16" s="162">
        <f t="shared" ref="G16:G79" si="0">C16+F16</f>
        <v>2253030562</v>
      </c>
      <c r="H16" s="124"/>
    </row>
    <row r="17" spans="1:8" ht="14.7" customHeight="1">
      <c r="A17" s="189">
        <v>100002</v>
      </c>
      <c r="B17" s="189" t="s">
        <v>249</v>
      </c>
      <c r="C17" s="119">
        <v>3463604168</v>
      </c>
      <c r="D17" s="119">
        <v>3405000</v>
      </c>
      <c r="E17" s="116">
        <v>8560000</v>
      </c>
      <c r="F17" s="116">
        <f t="shared" ref="F17:F80" si="1">D17-E17</f>
        <v>-5155000</v>
      </c>
      <c r="G17" s="116">
        <f t="shared" si="0"/>
        <v>3458449168</v>
      </c>
      <c r="H17" s="124"/>
    </row>
    <row r="18" spans="1:8" ht="14.7" customHeight="1">
      <c r="A18" s="189">
        <v>100003</v>
      </c>
      <c r="B18" s="189" t="s">
        <v>250</v>
      </c>
      <c r="C18" s="119">
        <v>-17118268.800000001</v>
      </c>
      <c r="D18" s="119">
        <v>0</v>
      </c>
      <c r="E18" s="116">
        <v>0</v>
      </c>
      <c r="F18" s="116">
        <f t="shared" si="1"/>
        <v>0</v>
      </c>
      <c r="G18" s="116">
        <f t="shared" si="0"/>
        <v>-17118268.800000001</v>
      </c>
      <c r="H18" s="124"/>
    </row>
    <row r="19" spans="1:8" ht="14.7" customHeight="1">
      <c r="A19" s="189">
        <v>100004</v>
      </c>
      <c r="B19" s="188" t="s">
        <v>251</v>
      </c>
      <c r="C19" s="119">
        <v>0</v>
      </c>
      <c r="D19" s="119">
        <v>0</v>
      </c>
      <c r="E19" s="116">
        <v>0</v>
      </c>
      <c r="F19" s="116">
        <f t="shared" si="1"/>
        <v>0</v>
      </c>
      <c r="G19" s="116">
        <f t="shared" si="0"/>
        <v>0</v>
      </c>
      <c r="H19" s="124"/>
    </row>
    <row r="20" spans="1:8" ht="14.7" customHeight="1">
      <c r="A20" s="189">
        <v>100005</v>
      </c>
      <c r="B20" s="189" t="s">
        <v>252</v>
      </c>
      <c r="C20" s="119">
        <v>-269500</v>
      </c>
      <c r="D20" s="119">
        <v>0</v>
      </c>
      <c r="E20" s="116">
        <v>0</v>
      </c>
      <c r="F20" s="116">
        <f t="shared" si="1"/>
        <v>0</v>
      </c>
      <c r="G20" s="116">
        <f t="shared" si="0"/>
        <v>-269500</v>
      </c>
      <c r="H20" s="124"/>
    </row>
    <row r="21" spans="1:8" ht="14.7" customHeight="1">
      <c r="A21" s="189">
        <v>100006</v>
      </c>
      <c r="B21" s="189" t="s">
        <v>253</v>
      </c>
      <c r="C21" s="119">
        <v>0</v>
      </c>
      <c r="D21" s="119">
        <v>0</v>
      </c>
      <c r="E21" s="116">
        <v>0</v>
      </c>
      <c r="F21" s="116">
        <f t="shared" si="1"/>
        <v>0</v>
      </c>
      <c r="G21" s="116">
        <f t="shared" si="0"/>
        <v>0</v>
      </c>
      <c r="H21" s="124"/>
    </row>
    <row r="22" spans="1:8" ht="14.7" customHeight="1">
      <c r="A22" s="189">
        <v>100007</v>
      </c>
      <c r="B22" s="188" t="s">
        <v>254</v>
      </c>
      <c r="C22" s="119">
        <v>-628879</v>
      </c>
      <c r="D22" s="119">
        <v>0</v>
      </c>
      <c r="E22" s="116">
        <v>0</v>
      </c>
      <c r="F22" s="116">
        <f t="shared" si="1"/>
        <v>0</v>
      </c>
      <c r="G22" s="116">
        <f t="shared" si="0"/>
        <v>-628879</v>
      </c>
      <c r="H22" s="124"/>
    </row>
    <row r="23" spans="1:8" ht="14.7" customHeight="1">
      <c r="A23" s="189">
        <v>100008</v>
      </c>
      <c r="B23" s="189" t="s">
        <v>255</v>
      </c>
      <c r="C23" s="119">
        <v>132500</v>
      </c>
      <c r="D23" s="119">
        <v>0</v>
      </c>
      <c r="E23" s="116">
        <v>0</v>
      </c>
      <c r="F23" s="116">
        <f t="shared" si="1"/>
        <v>0</v>
      </c>
      <c r="G23" s="116">
        <f t="shared" si="0"/>
        <v>132500</v>
      </c>
      <c r="H23" s="124"/>
    </row>
    <row r="24" spans="1:8" ht="14.7" customHeight="1">
      <c r="A24" s="189">
        <v>100009</v>
      </c>
      <c r="B24" s="189" t="s">
        <v>256</v>
      </c>
      <c r="C24" s="119">
        <v>0</v>
      </c>
      <c r="D24" s="119">
        <v>0</v>
      </c>
      <c r="E24" s="116">
        <v>0</v>
      </c>
      <c r="F24" s="116">
        <f t="shared" si="1"/>
        <v>0</v>
      </c>
      <c r="G24" s="116">
        <f t="shared" si="0"/>
        <v>0</v>
      </c>
      <c r="H24" s="124"/>
    </row>
    <row r="25" spans="1:8" ht="14.7" customHeight="1">
      <c r="A25" s="189">
        <v>110001</v>
      </c>
      <c r="B25" s="189" t="s">
        <v>257</v>
      </c>
      <c r="C25" s="119">
        <v>0</v>
      </c>
      <c r="D25" s="119">
        <v>0</v>
      </c>
      <c r="E25" s="116">
        <v>0</v>
      </c>
      <c r="F25" s="116">
        <f t="shared" si="1"/>
        <v>0</v>
      </c>
      <c r="G25" s="116">
        <f t="shared" si="0"/>
        <v>0</v>
      </c>
      <c r="H25" s="124"/>
    </row>
    <row r="26" spans="1:8" ht="14.7" customHeight="1">
      <c r="A26" s="189">
        <v>110002</v>
      </c>
      <c r="B26" s="189" t="s">
        <v>258</v>
      </c>
      <c r="C26" s="119">
        <v>0</v>
      </c>
      <c r="D26" s="119">
        <v>0</v>
      </c>
      <c r="E26" s="116">
        <v>0</v>
      </c>
      <c r="F26" s="116">
        <f t="shared" si="1"/>
        <v>0</v>
      </c>
      <c r="G26" s="116">
        <f t="shared" si="0"/>
        <v>0</v>
      </c>
      <c r="H26" s="124"/>
    </row>
    <row r="27" spans="1:8" ht="14.7" customHeight="1">
      <c r="A27" s="189">
        <v>110003</v>
      </c>
      <c r="B27" s="189" t="s">
        <v>259</v>
      </c>
      <c r="C27" s="119">
        <v>0</v>
      </c>
      <c r="D27" s="119">
        <v>0</v>
      </c>
      <c r="E27" s="116">
        <v>0</v>
      </c>
      <c r="F27" s="116">
        <f t="shared" si="1"/>
        <v>0</v>
      </c>
      <c r="G27" s="116">
        <f t="shared" si="0"/>
        <v>0</v>
      </c>
      <c r="H27" s="124"/>
    </row>
    <row r="28" spans="1:8" ht="14.7" customHeight="1">
      <c r="A28" s="189">
        <v>120001</v>
      </c>
      <c r="B28" s="189" t="s">
        <v>41</v>
      </c>
      <c r="C28" s="119">
        <v>-1096037612.0499995</v>
      </c>
      <c r="D28" s="119">
        <v>6359625</v>
      </c>
      <c r="E28" s="116">
        <v>167900000</v>
      </c>
      <c r="F28" s="116">
        <f t="shared" si="1"/>
        <v>-161540375</v>
      </c>
      <c r="G28" s="116">
        <f t="shared" si="0"/>
        <v>-1257577987.0499995</v>
      </c>
      <c r="H28" s="124"/>
    </row>
    <row r="29" spans="1:8" ht="14.7" customHeight="1">
      <c r="A29" s="189">
        <v>120002</v>
      </c>
      <c r="B29" s="189" t="s">
        <v>42</v>
      </c>
      <c r="C29" s="119">
        <v>3854993714.7300005</v>
      </c>
      <c r="D29" s="119">
        <v>9397240</v>
      </c>
      <c r="E29" s="116">
        <v>20000</v>
      </c>
      <c r="F29" s="116">
        <f t="shared" si="1"/>
        <v>9377240</v>
      </c>
      <c r="G29" s="116">
        <f t="shared" si="0"/>
        <v>3864370954.7300005</v>
      </c>
      <c r="H29" s="124"/>
    </row>
    <row r="30" spans="1:8" ht="14.7" customHeight="1">
      <c r="A30" s="189">
        <v>120003</v>
      </c>
      <c r="B30" s="189" t="s">
        <v>43</v>
      </c>
      <c r="C30" s="119">
        <v>3168972418.7296</v>
      </c>
      <c r="D30" s="119">
        <v>0</v>
      </c>
      <c r="E30" s="116">
        <v>0</v>
      </c>
      <c r="F30" s="116">
        <f t="shared" si="1"/>
        <v>0</v>
      </c>
      <c r="G30" s="116">
        <f t="shared" si="0"/>
        <v>3168972418.7296</v>
      </c>
      <c r="H30" s="124"/>
    </row>
    <row r="31" spans="1:8" ht="14.7" customHeight="1">
      <c r="A31" s="189">
        <v>120004</v>
      </c>
      <c r="B31" s="189" t="s">
        <v>160</v>
      </c>
      <c r="C31" s="119">
        <v>0</v>
      </c>
      <c r="D31" s="119">
        <v>0</v>
      </c>
      <c r="E31" s="116">
        <v>0</v>
      </c>
      <c r="F31" s="116">
        <f t="shared" si="1"/>
        <v>0</v>
      </c>
      <c r="G31" s="116">
        <f t="shared" si="0"/>
        <v>0</v>
      </c>
      <c r="H31" s="124"/>
    </row>
    <row r="32" spans="1:8" ht="14.7" customHeight="1">
      <c r="A32" s="189">
        <v>120005</v>
      </c>
      <c r="B32" s="189" t="s">
        <v>161</v>
      </c>
      <c r="C32" s="119">
        <v>0</v>
      </c>
      <c r="D32" s="119">
        <v>0</v>
      </c>
      <c r="E32" s="116">
        <v>0</v>
      </c>
      <c r="F32" s="116">
        <f t="shared" si="1"/>
        <v>0</v>
      </c>
      <c r="G32" s="116">
        <f t="shared" si="0"/>
        <v>0</v>
      </c>
      <c r="H32" s="124"/>
    </row>
    <row r="33" spans="1:8" ht="14.7" customHeight="1">
      <c r="A33" s="189">
        <v>120007</v>
      </c>
      <c r="B33" s="189" t="s">
        <v>162</v>
      </c>
      <c r="C33" s="119">
        <v>0</v>
      </c>
      <c r="D33" s="119">
        <v>0</v>
      </c>
      <c r="E33" s="116">
        <v>0</v>
      </c>
      <c r="F33" s="116">
        <f t="shared" si="1"/>
        <v>0</v>
      </c>
      <c r="G33" s="116">
        <f t="shared" si="0"/>
        <v>0</v>
      </c>
      <c r="H33" s="124"/>
    </row>
    <row r="34" spans="1:8" ht="14.7" customHeight="1">
      <c r="A34" s="189">
        <v>120008</v>
      </c>
      <c r="B34" s="189" t="s">
        <v>163</v>
      </c>
      <c r="C34" s="119">
        <v>0</v>
      </c>
      <c r="D34" s="119">
        <v>0</v>
      </c>
      <c r="E34" s="116">
        <v>0</v>
      </c>
      <c r="F34" s="116">
        <f t="shared" si="1"/>
        <v>0</v>
      </c>
      <c r="G34" s="116">
        <f t="shared" si="0"/>
        <v>0</v>
      </c>
      <c r="H34" s="124"/>
    </row>
    <row r="35" spans="1:8" ht="14.7" customHeight="1">
      <c r="A35" s="189">
        <v>120009</v>
      </c>
      <c r="B35" s="189" t="s">
        <v>164</v>
      </c>
      <c r="C35" s="119">
        <v>0</v>
      </c>
      <c r="D35" s="119">
        <v>0</v>
      </c>
      <c r="E35" s="116">
        <v>0</v>
      </c>
      <c r="F35" s="116">
        <f t="shared" si="1"/>
        <v>0</v>
      </c>
      <c r="G35" s="116">
        <f t="shared" si="0"/>
        <v>0</v>
      </c>
      <c r="H35" s="124"/>
    </row>
    <row r="36" spans="1:8" ht="14.7" customHeight="1">
      <c r="A36" s="189">
        <v>120010</v>
      </c>
      <c r="B36" s="189" t="s">
        <v>165</v>
      </c>
      <c r="C36" s="119">
        <v>0</v>
      </c>
      <c r="D36" s="119">
        <v>0</v>
      </c>
      <c r="E36" s="116">
        <v>0</v>
      </c>
      <c r="F36" s="116">
        <f t="shared" si="1"/>
        <v>0</v>
      </c>
      <c r="G36" s="116">
        <f t="shared" si="0"/>
        <v>0</v>
      </c>
      <c r="H36" s="124"/>
    </row>
    <row r="37" spans="1:8" ht="14.7" customHeight="1">
      <c r="A37" s="189">
        <v>120011</v>
      </c>
      <c r="B37" s="189" t="s">
        <v>166</v>
      </c>
      <c r="C37" s="119">
        <v>0</v>
      </c>
      <c r="D37" s="119">
        <v>0</v>
      </c>
      <c r="E37" s="116">
        <v>0</v>
      </c>
      <c r="F37" s="116">
        <f t="shared" si="1"/>
        <v>0</v>
      </c>
      <c r="G37" s="116">
        <f t="shared" si="0"/>
        <v>0</v>
      </c>
      <c r="H37" s="124"/>
    </row>
    <row r="38" spans="1:8" ht="14.7" customHeight="1">
      <c r="A38" s="189">
        <v>120012</v>
      </c>
      <c r="B38" s="189" t="s">
        <v>167</v>
      </c>
      <c r="C38" s="119">
        <v>0</v>
      </c>
      <c r="D38" s="119">
        <v>0</v>
      </c>
      <c r="E38" s="116">
        <v>0</v>
      </c>
      <c r="F38" s="116">
        <f t="shared" si="1"/>
        <v>0</v>
      </c>
      <c r="G38" s="116">
        <f t="shared" si="0"/>
        <v>0</v>
      </c>
      <c r="H38" s="124"/>
    </row>
    <row r="39" spans="1:8">
      <c r="A39" s="189">
        <v>120013</v>
      </c>
      <c r="B39" s="189" t="s">
        <v>168</v>
      </c>
      <c r="C39" s="119">
        <v>0</v>
      </c>
      <c r="D39" s="119">
        <v>0</v>
      </c>
      <c r="E39" s="116">
        <v>0</v>
      </c>
      <c r="F39" s="116">
        <f t="shared" si="1"/>
        <v>0</v>
      </c>
      <c r="G39" s="116">
        <f t="shared" si="0"/>
        <v>0</v>
      </c>
      <c r="H39" s="124"/>
    </row>
    <row r="40" spans="1:8" ht="14.7" customHeight="1">
      <c r="A40" s="189">
        <v>120014</v>
      </c>
      <c r="B40" s="189" t="s">
        <v>169</v>
      </c>
      <c r="C40" s="119">
        <v>0</v>
      </c>
      <c r="D40" s="119">
        <v>0</v>
      </c>
      <c r="E40" s="116">
        <v>0</v>
      </c>
      <c r="F40" s="116">
        <f t="shared" si="1"/>
        <v>0</v>
      </c>
      <c r="G40" s="116">
        <f t="shared" si="0"/>
        <v>0</v>
      </c>
      <c r="H40" s="124"/>
    </row>
    <row r="41" spans="1:8" ht="14.7" customHeight="1">
      <c r="A41" s="189">
        <v>120015</v>
      </c>
      <c r="B41" s="189" t="s">
        <v>170</v>
      </c>
      <c r="C41" s="119">
        <v>0</v>
      </c>
      <c r="D41" s="119">
        <v>0</v>
      </c>
      <c r="E41" s="116">
        <v>0</v>
      </c>
      <c r="F41" s="116">
        <f t="shared" si="1"/>
        <v>0</v>
      </c>
      <c r="G41" s="116">
        <f t="shared" si="0"/>
        <v>0</v>
      </c>
      <c r="H41" s="124"/>
    </row>
    <row r="42" spans="1:8">
      <c r="A42" s="189">
        <v>120016</v>
      </c>
      <c r="B42" s="189" t="s">
        <v>171</v>
      </c>
      <c r="C42" s="119">
        <v>0</v>
      </c>
      <c r="D42" s="119">
        <v>0</v>
      </c>
      <c r="E42" s="116">
        <v>0</v>
      </c>
      <c r="F42" s="116">
        <f t="shared" si="1"/>
        <v>0</v>
      </c>
      <c r="G42" s="116">
        <f t="shared" si="0"/>
        <v>0</v>
      </c>
      <c r="H42" s="124"/>
    </row>
    <row r="43" spans="1:8" ht="14.7" customHeight="1">
      <c r="A43" s="189">
        <v>120017</v>
      </c>
      <c r="B43" s="189" t="s">
        <v>172</v>
      </c>
      <c r="C43" s="119">
        <v>0</v>
      </c>
      <c r="D43" s="119">
        <v>0</v>
      </c>
      <c r="E43" s="116">
        <v>0</v>
      </c>
      <c r="F43" s="116">
        <f t="shared" si="1"/>
        <v>0</v>
      </c>
      <c r="G43" s="116">
        <f t="shared" si="0"/>
        <v>0</v>
      </c>
      <c r="H43" s="124"/>
    </row>
    <row r="44" spans="1:8" ht="14.7" customHeight="1">
      <c r="A44" s="189">
        <v>120018</v>
      </c>
      <c r="B44" s="189" t="s">
        <v>173</v>
      </c>
      <c r="C44" s="119">
        <v>0</v>
      </c>
      <c r="D44" s="119">
        <v>0</v>
      </c>
      <c r="E44" s="116">
        <v>0</v>
      </c>
      <c r="F44" s="116">
        <f t="shared" si="1"/>
        <v>0</v>
      </c>
      <c r="G44" s="116">
        <f t="shared" si="0"/>
        <v>0</v>
      </c>
      <c r="H44" s="124"/>
    </row>
    <row r="45" spans="1:8" ht="14.7" customHeight="1">
      <c r="A45" s="189">
        <v>120019</v>
      </c>
      <c r="B45" s="189" t="s">
        <v>174</v>
      </c>
      <c r="C45" s="119">
        <v>0</v>
      </c>
      <c r="D45" s="119">
        <v>0</v>
      </c>
      <c r="E45" s="116">
        <v>0</v>
      </c>
      <c r="F45" s="116">
        <f t="shared" si="1"/>
        <v>0</v>
      </c>
      <c r="G45" s="116">
        <f t="shared" si="0"/>
        <v>0</v>
      </c>
      <c r="H45" s="124"/>
    </row>
    <row r="46" spans="1:8" ht="14.7" customHeight="1">
      <c r="A46" s="189">
        <v>120020</v>
      </c>
      <c r="B46" s="189" t="s">
        <v>175</v>
      </c>
      <c r="C46" s="119">
        <v>0</v>
      </c>
      <c r="D46" s="119">
        <v>0</v>
      </c>
      <c r="E46" s="116">
        <v>0</v>
      </c>
      <c r="F46" s="116">
        <f t="shared" si="1"/>
        <v>0</v>
      </c>
      <c r="G46" s="116">
        <f t="shared" si="0"/>
        <v>0</v>
      </c>
      <c r="H46" s="124"/>
    </row>
    <row r="47" spans="1:8">
      <c r="A47" s="189">
        <v>120021</v>
      </c>
      <c r="B47" s="189" t="s">
        <v>176</v>
      </c>
      <c r="C47" s="119">
        <v>0</v>
      </c>
      <c r="D47" s="119">
        <v>0</v>
      </c>
      <c r="E47" s="116">
        <v>0</v>
      </c>
      <c r="F47" s="116">
        <f t="shared" si="1"/>
        <v>0</v>
      </c>
      <c r="G47" s="116">
        <f t="shared" si="0"/>
        <v>0</v>
      </c>
      <c r="H47" s="124"/>
    </row>
    <row r="48" spans="1:8" ht="14.7" customHeight="1">
      <c r="A48" s="189">
        <v>120022</v>
      </c>
      <c r="B48" s="189" t="s">
        <v>177</v>
      </c>
      <c r="C48" s="119">
        <v>0</v>
      </c>
      <c r="D48" s="119">
        <v>0</v>
      </c>
      <c r="E48" s="116">
        <v>0</v>
      </c>
      <c r="F48" s="116">
        <f t="shared" si="1"/>
        <v>0</v>
      </c>
      <c r="G48" s="116">
        <f t="shared" si="0"/>
        <v>0</v>
      </c>
      <c r="H48" s="124"/>
    </row>
    <row r="49" spans="1:8" ht="14.7" customHeight="1">
      <c r="A49" s="189">
        <v>120023</v>
      </c>
      <c r="B49" s="189" t="s">
        <v>230</v>
      </c>
      <c r="C49" s="119">
        <v>0</v>
      </c>
      <c r="D49" s="119">
        <v>0</v>
      </c>
      <c r="E49" s="116">
        <v>0</v>
      </c>
      <c r="F49" s="116">
        <f t="shared" si="1"/>
        <v>0</v>
      </c>
      <c r="G49" s="116">
        <f t="shared" si="0"/>
        <v>0</v>
      </c>
      <c r="H49" s="124"/>
    </row>
    <row r="50" spans="1:8" ht="14.7" customHeight="1">
      <c r="A50" s="189">
        <v>120024</v>
      </c>
      <c r="B50" s="189" t="s">
        <v>231</v>
      </c>
      <c r="C50" s="119">
        <v>0</v>
      </c>
      <c r="D50" s="119">
        <v>0</v>
      </c>
      <c r="E50" s="116">
        <v>0</v>
      </c>
      <c r="F50" s="116">
        <f t="shared" si="1"/>
        <v>0</v>
      </c>
      <c r="G50" s="116">
        <f t="shared" si="0"/>
        <v>0</v>
      </c>
      <c r="H50" s="124"/>
    </row>
    <row r="51" spans="1:8">
      <c r="A51" s="189">
        <v>120025</v>
      </c>
      <c r="B51" s="189" t="s">
        <v>232</v>
      </c>
      <c r="C51" s="119">
        <v>0</v>
      </c>
      <c r="D51" s="119">
        <v>0</v>
      </c>
      <c r="E51" s="116">
        <v>0</v>
      </c>
      <c r="F51" s="116">
        <f t="shared" si="1"/>
        <v>0</v>
      </c>
      <c r="G51" s="116">
        <f t="shared" si="0"/>
        <v>0</v>
      </c>
      <c r="H51" s="124"/>
    </row>
    <row r="52" spans="1:8" ht="14.7" customHeight="1">
      <c r="A52" s="189">
        <v>121001</v>
      </c>
      <c r="B52" s="189" t="s">
        <v>178</v>
      </c>
      <c r="C52" s="119">
        <v>0</v>
      </c>
      <c r="D52" s="119">
        <v>0</v>
      </c>
      <c r="E52" s="116">
        <v>0</v>
      </c>
      <c r="F52" s="116">
        <f t="shared" si="1"/>
        <v>0</v>
      </c>
      <c r="G52" s="116">
        <f t="shared" si="0"/>
        <v>0</v>
      </c>
      <c r="H52" s="124"/>
    </row>
    <row r="53" spans="1:8" ht="14.7" customHeight="1">
      <c r="A53" s="189">
        <v>121002</v>
      </c>
      <c r="B53" s="189" t="s">
        <v>179</v>
      </c>
      <c r="C53" s="119">
        <v>0</v>
      </c>
      <c r="D53" s="119">
        <v>0</v>
      </c>
      <c r="E53" s="116">
        <v>0</v>
      </c>
      <c r="F53" s="116">
        <f t="shared" si="1"/>
        <v>0</v>
      </c>
      <c r="G53" s="116">
        <f t="shared" si="0"/>
        <v>0</v>
      </c>
      <c r="H53" s="124"/>
    </row>
    <row r="54" spans="1:8" ht="14.7" customHeight="1">
      <c r="A54" s="189">
        <v>121003</v>
      </c>
      <c r="B54" s="189" t="s">
        <v>180</v>
      </c>
      <c r="C54" s="119">
        <v>0</v>
      </c>
      <c r="D54" s="119">
        <v>0</v>
      </c>
      <c r="E54" s="116">
        <v>0</v>
      </c>
      <c r="F54" s="116">
        <f t="shared" si="1"/>
        <v>0</v>
      </c>
      <c r="G54" s="116">
        <f t="shared" si="0"/>
        <v>0</v>
      </c>
      <c r="H54" s="124"/>
    </row>
    <row r="55" spans="1:8" ht="14.7" customHeight="1">
      <c r="A55" s="189">
        <v>122001</v>
      </c>
      <c r="B55" s="189" t="s">
        <v>181</v>
      </c>
      <c r="C55" s="119">
        <v>0</v>
      </c>
      <c r="D55" s="119">
        <v>0</v>
      </c>
      <c r="E55" s="116">
        <v>0</v>
      </c>
      <c r="F55" s="116">
        <f t="shared" si="1"/>
        <v>0</v>
      </c>
      <c r="G55" s="116">
        <f t="shared" si="0"/>
        <v>0</v>
      </c>
      <c r="H55" s="124"/>
    </row>
    <row r="56" spans="1:8" ht="14.7" customHeight="1">
      <c r="A56" s="189">
        <v>122002</v>
      </c>
      <c r="B56" s="189" t="s">
        <v>260</v>
      </c>
      <c r="C56" s="119">
        <v>0</v>
      </c>
      <c r="D56" s="119">
        <v>0</v>
      </c>
      <c r="E56" s="116">
        <v>0</v>
      </c>
      <c r="F56" s="116">
        <f t="shared" si="1"/>
        <v>0</v>
      </c>
      <c r="G56" s="116">
        <f t="shared" si="0"/>
        <v>0</v>
      </c>
      <c r="H56" s="124"/>
    </row>
    <row r="57" spans="1:8" ht="14.7" customHeight="1">
      <c r="A57" s="189">
        <v>122003</v>
      </c>
      <c r="B57" s="189" t="s">
        <v>182</v>
      </c>
      <c r="C57" s="119">
        <v>0</v>
      </c>
      <c r="D57" s="119">
        <v>0</v>
      </c>
      <c r="E57" s="116">
        <v>0</v>
      </c>
      <c r="F57" s="116">
        <f t="shared" si="1"/>
        <v>0</v>
      </c>
      <c r="G57" s="116">
        <f t="shared" si="0"/>
        <v>0</v>
      </c>
      <c r="H57" s="124"/>
    </row>
    <row r="58" spans="1:8" ht="14.7" customHeight="1">
      <c r="A58" s="189">
        <v>123001</v>
      </c>
      <c r="B58" s="189" t="s">
        <v>44</v>
      </c>
      <c r="C58" s="119">
        <v>0</v>
      </c>
      <c r="D58" s="119">
        <v>0</v>
      </c>
      <c r="E58" s="116">
        <v>0</v>
      </c>
      <c r="F58" s="116">
        <f t="shared" si="1"/>
        <v>0</v>
      </c>
      <c r="G58" s="116">
        <f t="shared" si="0"/>
        <v>0</v>
      </c>
      <c r="H58" s="124"/>
    </row>
    <row r="59" spans="1:8" ht="14.7" customHeight="1">
      <c r="A59" s="189">
        <v>124001</v>
      </c>
      <c r="B59" s="189" t="s">
        <v>45</v>
      </c>
      <c r="C59" s="119">
        <v>0</v>
      </c>
      <c r="D59" s="119">
        <v>0</v>
      </c>
      <c r="E59" s="116">
        <v>0</v>
      </c>
      <c r="F59" s="116">
        <f t="shared" si="1"/>
        <v>0</v>
      </c>
      <c r="G59" s="116">
        <f t="shared" si="0"/>
        <v>0</v>
      </c>
      <c r="H59" s="124"/>
    </row>
    <row r="60" spans="1:8" ht="14.7" customHeight="1">
      <c r="A60" s="189">
        <v>124002</v>
      </c>
      <c r="B60" s="189" t="s">
        <v>261</v>
      </c>
      <c r="C60" s="119">
        <v>0</v>
      </c>
      <c r="D60" s="119">
        <v>0</v>
      </c>
      <c r="E60" s="116">
        <v>0</v>
      </c>
      <c r="F60" s="116">
        <f t="shared" si="1"/>
        <v>0</v>
      </c>
      <c r="G60" s="116">
        <f t="shared" si="0"/>
        <v>0</v>
      </c>
      <c r="H60" s="124"/>
    </row>
    <row r="61" spans="1:8" ht="14.7" customHeight="1">
      <c r="A61" s="189">
        <v>125001</v>
      </c>
      <c r="B61" s="189" t="s">
        <v>183</v>
      </c>
      <c r="C61" s="119">
        <v>0</v>
      </c>
      <c r="D61" s="119">
        <v>0</v>
      </c>
      <c r="E61" s="116">
        <v>0</v>
      </c>
      <c r="F61" s="116">
        <f t="shared" si="1"/>
        <v>0</v>
      </c>
      <c r="G61" s="116">
        <f t="shared" si="0"/>
        <v>0</v>
      </c>
      <c r="H61" s="124"/>
    </row>
    <row r="62" spans="1:8" ht="14.7" customHeight="1">
      <c r="A62" s="189">
        <v>125002</v>
      </c>
      <c r="B62" s="189" t="s">
        <v>184</v>
      </c>
      <c r="C62" s="119">
        <v>0</v>
      </c>
      <c r="D62" s="119">
        <v>0</v>
      </c>
      <c r="E62" s="116">
        <v>0</v>
      </c>
      <c r="F62" s="116">
        <f t="shared" si="1"/>
        <v>0</v>
      </c>
      <c r="G62" s="116">
        <f t="shared" si="0"/>
        <v>0</v>
      </c>
      <c r="H62" s="124"/>
    </row>
    <row r="63" spans="1:8" ht="14.7" customHeight="1">
      <c r="A63" s="189">
        <v>126001</v>
      </c>
      <c r="B63" s="189" t="s">
        <v>185</v>
      </c>
      <c r="C63" s="119">
        <v>0</v>
      </c>
      <c r="D63" s="119">
        <v>0</v>
      </c>
      <c r="E63" s="116">
        <v>0</v>
      </c>
      <c r="F63" s="116">
        <f t="shared" si="1"/>
        <v>0</v>
      </c>
      <c r="G63" s="116">
        <f t="shared" si="0"/>
        <v>0</v>
      </c>
      <c r="H63" s="124"/>
    </row>
    <row r="64" spans="1:8" ht="14.7" customHeight="1">
      <c r="A64" s="189">
        <v>126004</v>
      </c>
      <c r="B64" s="189" t="s">
        <v>233</v>
      </c>
      <c r="C64" s="119">
        <v>0</v>
      </c>
      <c r="D64" s="119">
        <v>0</v>
      </c>
      <c r="E64" s="116">
        <v>0</v>
      </c>
      <c r="F64" s="116">
        <f t="shared" si="1"/>
        <v>0</v>
      </c>
      <c r="G64" s="116">
        <f t="shared" si="0"/>
        <v>0</v>
      </c>
      <c r="H64" s="124"/>
    </row>
    <row r="65" spans="1:8" ht="14.7" customHeight="1">
      <c r="A65" s="189">
        <v>126005</v>
      </c>
      <c r="B65" s="189" t="s">
        <v>234</v>
      </c>
      <c r="C65" s="119">
        <v>0</v>
      </c>
      <c r="D65" s="119">
        <v>0</v>
      </c>
      <c r="E65" s="116">
        <v>0</v>
      </c>
      <c r="F65" s="116">
        <f t="shared" si="1"/>
        <v>0</v>
      </c>
      <c r="G65" s="116">
        <f t="shared" si="0"/>
        <v>0</v>
      </c>
      <c r="H65" s="124"/>
    </row>
    <row r="66" spans="1:8" ht="14.7" customHeight="1">
      <c r="A66" s="189">
        <v>130500</v>
      </c>
      <c r="B66" s="189" t="s">
        <v>186</v>
      </c>
      <c r="C66" s="119">
        <v>2273972667.8499079</v>
      </c>
      <c r="D66" s="119">
        <v>2755208.3299208935</v>
      </c>
      <c r="E66" s="116">
        <v>7126546.7400000002</v>
      </c>
      <c r="F66" s="116">
        <f t="shared" si="1"/>
        <v>-4371338.4100791067</v>
      </c>
      <c r="G66" s="116">
        <f t="shared" si="0"/>
        <v>2269601329.4398289</v>
      </c>
      <c r="H66" s="124"/>
    </row>
    <row r="67" spans="1:8" ht="14.7" customHeight="1">
      <c r="A67" s="189">
        <v>130510</v>
      </c>
      <c r="B67" s="189" t="s">
        <v>187</v>
      </c>
      <c r="C67" s="119">
        <v>0</v>
      </c>
      <c r="D67" s="119">
        <v>0</v>
      </c>
      <c r="E67" s="116">
        <v>0</v>
      </c>
      <c r="F67" s="116">
        <f t="shared" si="1"/>
        <v>0</v>
      </c>
      <c r="G67" s="116">
        <f t="shared" si="0"/>
        <v>0</v>
      </c>
      <c r="H67" s="124"/>
    </row>
    <row r="68" spans="1:8" ht="14.7" customHeight="1">
      <c r="A68" s="189">
        <v>130993</v>
      </c>
      <c r="B68" s="189" t="s">
        <v>262</v>
      </c>
      <c r="C68" s="119">
        <v>24119343</v>
      </c>
      <c r="D68" s="119">
        <v>0</v>
      </c>
      <c r="E68" s="116">
        <v>0</v>
      </c>
      <c r="F68" s="116">
        <f t="shared" si="1"/>
        <v>0</v>
      </c>
      <c r="G68" s="116">
        <f t="shared" si="0"/>
        <v>24119343</v>
      </c>
      <c r="H68" s="124"/>
    </row>
    <row r="69" spans="1:8" ht="14.7" customHeight="1">
      <c r="A69" s="189">
        <v>130994</v>
      </c>
      <c r="B69" s="189" t="s">
        <v>263</v>
      </c>
      <c r="C69" s="119">
        <v>-442720000</v>
      </c>
      <c r="D69" s="119">
        <v>0</v>
      </c>
      <c r="E69" s="116">
        <v>0</v>
      </c>
      <c r="F69" s="116">
        <f t="shared" si="1"/>
        <v>0</v>
      </c>
      <c r="G69" s="116">
        <f t="shared" si="0"/>
        <v>-442720000</v>
      </c>
      <c r="H69" s="124"/>
    </row>
    <row r="70" spans="1:8" ht="14.7" customHeight="1">
      <c r="A70" s="189">
        <v>130995</v>
      </c>
      <c r="B70" s="189" t="s">
        <v>264</v>
      </c>
      <c r="C70" s="119">
        <v>150000</v>
      </c>
      <c r="D70" s="119">
        <v>0</v>
      </c>
      <c r="E70" s="116">
        <v>0</v>
      </c>
      <c r="F70" s="116">
        <f t="shared" si="1"/>
        <v>0</v>
      </c>
      <c r="G70" s="116">
        <f t="shared" si="0"/>
        <v>150000</v>
      </c>
      <c r="H70" s="124"/>
    </row>
    <row r="71" spans="1:8" ht="14.7" customHeight="1">
      <c r="A71" s="189">
        <v>130996</v>
      </c>
      <c r="B71" s="189" t="s">
        <v>265</v>
      </c>
      <c r="C71" s="119">
        <v>4394668.5</v>
      </c>
      <c r="D71" s="119">
        <v>0</v>
      </c>
      <c r="E71" s="116">
        <v>0</v>
      </c>
      <c r="F71" s="116">
        <f t="shared" si="1"/>
        <v>0</v>
      </c>
      <c r="G71" s="116">
        <f t="shared" si="0"/>
        <v>4394668.5</v>
      </c>
      <c r="H71" s="124"/>
    </row>
    <row r="72" spans="1:8" ht="14.7" customHeight="1">
      <c r="A72" s="189">
        <v>130997</v>
      </c>
      <c r="B72" s="189" t="s">
        <v>266</v>
      </c>
      <c r="C72" s="119">
        <v>238248722.69</v>
      </c>
      <c r="D72" s="119">
        <v>0</v>
      </c>
      <c r="E72" s="116">
        <v>0</v>
      </c>
      <c r="F72" s="116">
        <f t="shared" si="1"/>
        <v>0</v>
      </c>
      <c r="G72" s="116">
        <f t="shared" si="0"/>
        <v>238248722.69</v>
      </c>
      <c r="H72" s="124"/>
    </row>
    <row r="73" spans="1:8" ht="14.7" customHeight="1">
      <c r="A73" s="189">
        <v>130998</v>
      </c>
      <c r="B73" s="189" t="s">
        <v>267</v>
      </c>
      <c r="C73" s="119">
        <v>67955118</v>
      </c>
      <c r="D73" s="119">
        <v>0</v>
      </c>
      <c r="E73" s="116">
        <v>0</v>
      </c>
      <c r="F73" s="116">
        <f t="shared" si="1"/>
        <v>0</v>
      </c>
      <c r="G73" s="116">
        <f t="shared" si="0"/>
        <v>67955118</v>
      </c>
      <c r="H73" s="124"/>
    </row>
    <row r="74" spans="1:8" ht="14.7" customHeight="1">
      <c r="A74" s="189">
        <v>130999</v>
      </c>
      <c r="B74" s="189" t="s">
        <v>268</v>
      </c>
      <c r="C74" s="119">
        <v>-302460242.36000001</v>
      </c>
      <c r="D74" s="119">
        <v>0</v>
      </c>
      <c r="E74" s="116">
        <v>0</v>
      </c>
      <c r="F74" s="116">
        <f t="shared" si="1"/>
        <v>0</v>
      </c>
      <c r="G74" s="116">
        <f t="shared" si="0"/>
        <v>-302460242.36000001</v>
      </c>
      <c r="H74" s="124"/>
    </row>
    <row r="75" spans="1:8" ht="14.7" customHeight="1">
      <c r="A75" s="189">
        <v>131999</v>
      </c>
      <c r="B75" s="189" t="s">
        <v>269</v>
      </c>
      <c r="C75" s="119">
        <v>0</v>
      </c>
      <c r="D75" s="119">
        <v>0</v>
      </c>
      <c r="E75" s="116">
        <v>0</v>
      </c>
      <c r="F75" s="116">
        <f t="shared" si="1"/>
        <v>0</v>
      </c>
      <c r="G75" s="116">
        <f t="shared" si="0"/>
        <v>0</v>
      </c>
      <c r="H75" s="124"/>
    </row>
    <row r="76" spans="1:8" ht="14.7" customHeight="1">
      <c r="A76" s="189">
        <v>132500</v>
      </c>
      <c r="B76" s="189" t="s">
        <v>51</v>
      </c>
      <c r="C76" s="119">
        <v>9609050</v>
      </c>
      <c r="D76" s="119">
        <v>0</v>
      </c>
      <c r="E76" s="116">
        <v>0</v>
      </c>
      <c r="F76" s="116">
        <f t="shared" si="1"/>
        <v>0</v>
      </c>
      <c r="G76" s="116">
        <f t="shared" si="0"/>
        <v>9609050</v>
      </c>
      <c r="H76" s="124"/>
    </row>
    <row r="77" spans="1:8" ht="14.7" customHeight="1">
      <c r="A77" s="189">
        <v>135500</v>
      </c>
      <c r="B77" s="189" t="s">
        <v>309</v>
      </c>
      <c r="C77" s="191">
        <v>-3894514373.0796161</v>
      </c>
      <c r="D77" s="119">
        <v>8960361.4199999999</v>
      </c>
      <c r="E77" s="116">
        <v>0</v>
      </c>
      <c r="F77" s="116">
        <f t="shared" si="1"/>
        <v>8960361.4199999999</v>
      </c>
      <c r="G77" s="116">
        <f t="shared" si="0"/>
        <v>-3885554011.659616</v>
      </c>
      <c r="H77" s="124"/>
    </row>
    <row r="78" spans="1:8" ht="14.7" customHeight="1">
      <c r="A78" s="189">
        <v>140500</v>
      </c>
      <c r="B78" s="189" t="s">
        <v>52</v>
      </c>
      <c r="C78" s="119">
        <v>0</v>
      </c>
      <c r="D78" s="119">
        <v>0</v>
      </c>
      <c r="E78" s="116">
        <v>0</v>
      </c>
      <c r="F78" s="116">
        <f t="shared" si="1"/>
        <v>0</v>
      </c>
      <c r="G78" s="116">
        <f t="shared" si="0"/>
        <v>0</v>
      </c>
      <c r="H78" s="124"/>
    </row>
    <row r="79" spans="1:8" ht="14.7" customHeight="1">
      <c r="A79" s="189">
        <v>141500</v>
      </c>
      <c r="B79" s="189" t="s">
        <v>188</v>
      </c>
      <c r="C79" s="119">
        <v>0</v>
      </c>
      <c r="D79" s="119">
        <v>0</v>
      </c>
      <c r="E79" s="116">
        <v>0</v>
      </c>
      <c r="F79" s="116">
        <f t="shared" si="1"/>
        <v>0</v>
      </c>
      <c r="G79" s="116">
        <f t="shared" si="0"/>
        <v>0</v>
      </c>
      <c r="H79" s="124"/>
    </row>
    <row r="80" spans="1:8" ht="14.7" customHeight="1">
      <c r="A80" s="189">
        <v>155001</v>
      </c>
      <c r="B80" s="189" t="s">
        <v>189</v>
      </c>
      <c r="C80" s="119">
        <v>-4166467709.3632584</v>
      </c>
      <c r="D80" s="119">
        <v>0</v>
      </c>
      <c r="E80" s="116">
        <v>0</v>
      </c>
      <c r="F80" s="116">
        <f t="shared" si="1"/>
        <v>0</v>
      </c>
      <c r="G80" s="116">
        <f t="shared" ref="G80:G143" si="2">C80+F80</f>
        <v>-4166467709.3632584</v>
      </c>
      <c r="H80" s="124"/>
    </row>
    <row r="81" spans="1:8" ht="14.7" customHeight="1">
      <c r="A81" s="189">
        <v>160001</v>
      </c>
      <c r="B81" s="189" t="s">
        <v>53</v>
      </c>
      <c r="C81" s="119">
        <v>1034100000</v>
      </c>
      <c r="D81" s="119">
        <v>0</v>
      </c>
      <c r="E81" s="116">
        <v>0</v>
      </c>
      <c r="F81" s="116">
        <f t="shared" ref="F81:F144" si="3">D81-E81</f>
        <v>0</v>
      </c>
      <c r="G81" s="116">
        <f t="shared" si="2"/>
        <v>1034100000</v>
      </c>
      <c r="H81" s="124"/>
    </row>
    <row r="82" spans="1:8" ht="14.7" customHeight="1">
      <c r="A82" s="189">
        <v>160002</v>
      </c>
      <c r="B82" s="189" t="s">
        <v>240</v>
      </c>
      <c r="C82" s="119">
        <v>0</v>
      </c>
      <c r="D82" s="119">
        <v>0</v>
      </c>
      <c r="E82" s="116">
        <v>0</v>
      </c>
      <c r="F82" s="116">
        <f t="shared" si="3"/>
        <v>0</v>
      </c>
      <c r="G82" s="116">
        <f t="shared" si="2"/>
        <v>0</v>
      </c>
      <c r="H82" s="124"/>
    </row>
    <row r="83" spans="1:8" ht="14.7" customHeight="1">
      <c r="A83" s="189">
        <v>160003</v>
      </c>
      <c r="B83" s="189" t="s">
        <v>54</v>
      </c>
      <c r="C83" s="119">
        <v>-83709906</v>
      </c>
      <c r="D83" s="119">
        <v>3500000</v>
      </c>
      <c r="E83" s="116">
        <v>2100000</v>
      </c>
      <c r="F83" s="116">
        <f t="shared" si="3"/>
        <v>1400000</v>
      </c>
      <c r="G83" s="116">
        <f t="shared" si="2"/>
        <v>-82309906</v>
      </c>
      <c r="H83" s="124"/>
    </row>
    <row r="84" spans="1:8">
      <c r="A84" s="189">
        <v>160999</v>
      </c>
      <c r="B84" s="189" t="s">
        <v>55</v>
      </c>
      <c r="C84" s="119">
        <v>-2420727700.8000002</v>
      </c>
      <c r="D84" s="119">
        <v>0</v>
      </c>
      <c r="E84" s="116">
        <v>0</v>
      </c>
      <c r="F84" s="116">
        <f t="shared" si="3"/>
        <v>0</v>
      </c>
      <c r="G84" s="116">
        <f t="shared" si="2"/>
        <v>-2420727700.8000002</v>
      </c>
      <c r="H84" s="124"/>
    </row>
    <row r="85" spans="1:8" ht="14.7" customHeight="1">
      <c r="A85" s="189">
        <v>161001</v>
      </c>
      <c r="B85" s="189" t="s">
        <v>56</v>
      </c>
      <c r="C85" s="119">
        <v>0</v>
      </c>
      <c r="D85" s="119">
        <v>0</v>
      </c>
      <c r="E85" s="116">
        <v>0</v>
      </c>
      <c r="F85" s="116">
        <f t="shared" si="3"/>
        <v>0</v>
      </c>
      <c r="G85" s="116">
        <f t="shared" si="2"/>
        <v>0</v>
      </c>
      <c r="H85" s="124"/>
    </row>
    <row r="86" spans="1:8" ht="14.7" customHeight="1">
      <c r="A86" s="189">
        <v>160102</v>
      </c>
      <c r="B86" s="189" t="s">
        <v>306</v>
      </c>
      <c r="C86" s="119">
        <v>1367250101</v>
      </c>
      <c r="D86" s="119">
        <v>55434327</v>
      </c>
      <c r="E86" s="116">
        <v>0</v>
      </c>
      <c r="F86" s="116">
        <f t="shared" si="3"/>
        <v>55434327</v>
      </c>
      <c r="G86" s="116">
        <f t="shared" si="2"/>
        <v>1422684428</v>
      </c>
      <c r="H86" s="124"/>
    </row>
    <row r="87" spans="1:8" ht="14.7" customHeight="1">
      <c r="A87" s="189">
        <v>161010</v>
      </c>
      <c r="B87" s="189" t="s">
        <v>57</v>
      </c>
      <c r="C87" s="119">
        <v>0</v>
      </c>
      <c r="D87" s="119">
        <v>0</v>
      </c>
      <c r="E87" s="116">
        <v>0</v>
      </c>
      <c r="F87" s="116">
        <f t="shared" si="3"/>
        <v>0</v>
      </c>
      <c r="G87" s="116">
        <f t="shared" si="2"/>
        <v>0</v>
      </c>
      <c r="H87" s="124"/>
    </row>
    <row r="88" spans="1:8" ht="14.7" customHeight="1">
      <c r="A88" s="189">
        <v>161999</v>
      </c>
      <c r="B88" s="189" t="s">
        <v>58</v>
      </c>
      <c r="C88" s="119">
        <v>1683625000</v>
      </c>
      <c r="D88" s="119">
        <v>0</v>
      </c>
      <c r="E88" s="116">
        <v>0</v>
      </c>
      <c r="F88" s="116">
        <f t="shared" si="3"/>
        <v>0</v>
      </c>
      <c r="G88" s="116">
        <f t="shared" si="2"/>
        <v>1683625000</v>
      </c>
      <c r="H88" s="124"/>
    </row>
    <row r="89" spans="1:8" ht="14.7" customHeight="1">
      <c r="A89" s="189">
        <v>170001</v>
      </c>
      <c r="B89" s="189" t="s">
        <v>59</v>
      </c>
      <c r="C89" s="119">
        <v>0</v>
      </c>
      <c r="D89" s="119">
        <v>0</v>
      </c>
      <c r="E89" s="116">
        <v>0</v>
      </c>
      <c r="F89" s="116">
        <f t="shared" si="3"/>
        <v>0</v>
      </c>
      <c r="G89" s="116">
        <f t="shared" si="2"/>
        <v>0</v>
      </c>
      <c r="H89" s="124"/>
    </row>
    <row r="90" spans="1:8" ht="14.7" customHeight="1">
      <c r="A90" s="189">
        <v>180001</v>
      </c>
      <c r="B90" s="189" t="s">
        <v>60</v>
      </c>
      <c r="C90" s="119">
        <v>0</v>
      </c>
      <c r="D90" s="119">
        <v>0</v>
      </c>
      <c r="E90" s="116">
        <v>0</v>
      </c>
      <c r="F90" s="116">
        <f t="shared" si="3"/>
        <v>0</v>
      </c>
      <c r="G90" s="116">
        <f t="shared" si="2"/>
        <v>0</v>
      </c>
      <c r="H90" s="124"/>
    </row>
    <row r="91" spans="1:8" ht="14.7" customHeight="1">
      <c r="A91" s="189">
        <v>180002</v>
      </c>
      <c r="B91" s="189" t="s">
        <v>270</v>
      </c>
      <c r="C91" s="119">
        <v>0</v>
      </c>
      <c r="D91" s="119">
        <v>0</v>
      </c>
      <c r="E91" s="116">
        <v>0</v>
      </c>
      <c r="F91" s="116">
        <f t="shared" si="3"/>
        <v>0</v>
      </c>
      <c r="G91" s="116">
        <f t="shared" si="2"/>
        <v>0</v>
      </c>
      <c r="H91" s="124"/>
    </row>
    <row r="92" spans="1:8" ht="14.7" customHeight="1">
      <c r="A92" s="189">
        <v>180003</v>
      </c>
      <c r="B92" s="189" t="s">
        <v>61</v>
      </c>
      <c r="C92" s="119">
        <v>0</v>
      </c>
      <c r="D92" s="119">
        <v>0</v>
      </c>
      <c r="E92" s="116">
        <v>0</v>
      </c>
      <c r="F92" s="116">
        <f t="shared" si="3"/>
        <v>0</v>
      </c>
      <c r="G92" s="116">
        <f t="shared" si="2"/>
        <v>0</v>
      </c>
      <c r="H92" s="124"/>
    </row>
    <row r="93" spans="1:8" ht="14.7" customHeight="1">
      <c r="A93" s="189">
        <v>180999</v>
      </c>
      <c r="B93" s="189" t="s">
        <v>62</v>
      </c>
      <c r="C93" s="119">
        <v>0</v>
      </c>
      <c r="D93" s="119">
        <v>0</v>
      </c>
      <c r="E93" s="116">
        <v>0</v>
      </c>
      <c r="F93" s="116">
        <f t="shared" si="3"/>
        <v>0</v>
      </c>
      <c r="G93" s="116">
        <f t="shared" si="2"/>
        <v>0</v>
      </c>
      <c r="H93" s="124"/>
    </row>
    <row r="94" spans="1:8" ht="14.7" customHeight="1">
      <c r="A94" s="189">
        <v>181001</v>
      </c>
      <c r="B94" s="189" t="s">
        <v>63</v>
      </c>
      <c r="C94" s="119">
        <v>0</v>
      </c>
      <c r="D94" s="119">
        <v>0</v>
      </c>
      <c r="E94" s="116">
        <v>0</v>
      </c>
      <c r="F94" s="116">
        <f t="shared" si="3"/>
        <v>0</v>
      </c>
      <c r="G94" s="116">
        <f t="shared" si="2"/>
        <v>0</v>
      </c>
      <c r="H94" s="124"/>
    </row>
    <row r="95" spans="1:8" ht="14.7" customHeight="1">
      <c r="A95" s="189">
        <v>182002</v>
      </c>
      <c r="B95" s="189" t="s">
        <v>271</v>
      </c>
      <c r="C95" s="119">
        <v>0</v>
      </c>
      <c r="D95" s="119">
        <v>0</v>
      </c>
      <c r="E95" s="116">
        <v>0</v>
      </c>
      <c r="F95" s="116">
        <f t="shared" si="3"/>
        <v>0</v>
      </c>
      <c r="G95" s="116">
        <f t="shared" si="2"/>
        <v>0</v>
      </c>
      <c r="H95" s="124"/>
    </row>
    <row r="96" spans="1:8" ht="14.7" customHeight="1">
      <c r="A96" s="189">
        <v>182999</v>
      </c>
      <c r="B96" s="189" t="s">
        <v>272</v>
      </c>
      <c r="C96" s="119">
        <v>0</v>
      </c>
      <c r="D96" s="119">
        <v>0</v>
      </c>
      <c r="E96" s="116">
        <v>0</v>
      </c>
      <c r="F96" s="116">
        <f t="shared" si="3"/>
        <v>0</v>
      </c>
      <c r="G96" s="116">
        <f t="shared" si="2"/>
        <v>0</v>
      </c>
      <c r="H96" s="124"/>
    </row>
    <row r="97" spans="1:8" ht="14.7" customHeight="1">
      <c r="A97" s="189">
        <v>200001</v>
      </c>
      <c r="B97" s="189" t="s">
        <v>65</v>
      </c>
      <c r="C97" s="119">
        <v>0</v>
      </c>
      <c r="D97" s="119">
        <v>0</v>
      </c>
      <c r="E97" s="116">
        <v>0</v>
      </c>
      <c r="F97" s="116">
        <f t="shared" si="3"/>
        <v>0</v>
      </c>
      <c r="G97" s="116">
        <f t="shared" si="2"/>
        <v>0</v>
      </c>
      <c r="H97" s="124"/>
    </row>
    <row r="98" spans="1:8" ht="14.7" customHeight="1">
      <c r="A98" s="189">
        <v>200002</v>
      </c>
      <c r="B98" s="189" t="s">
        <v>66</v>
      </c>
      <c r="C98" s="119">
        <v>0</v>
      </c>
      <c r="D98" s="119">
        <v>0</v>
      </c>
      <c r="E98" s="116">
        <v>0</v>
      </c>
      <c r="F98" s="116">
        <f t="shared" si="3"/>
        <v>0</v>
      </c>
      <c r="G98" s="116">
        <f t="shared" si="2"/>
        <v>0</v>
      </c>
      <c r="H98" s="124"/>
    </row>
    <row r="99" spans="1:8" ht="14.7" customHeight="1">
      <c r="A99" s="189">
        <v>200003</v>
      </c>
      <c r="B99" s="189" t="s">
        <v>67</v>
      </c>
      <c r="C99" s="119">
        <v>18067860</v>
      </c>
      <c r="D99" s="119">
        <v>0</v>
      </c>
      <c r="E99" s="116">
        <v>0</v>
      </c>
      <c r="F99" s="116">
        <f t="shared" si="3"/>
        <v>0</v>
      </c>
      <c r="G99" s="116">
        <f t="shared" si="2"/>
        <v>18067860</v>
      </c>
      <c r="H99" s="124"/>
    </row>
    <row r="100" spans="1:8" ht="14.7" customHeight="1">
      <c r="A100" s="189">
        <v>200999</v>
      </c>
      <c r="B100" s="189" t="s">
        <v>68</v>
      </c>
      <c r="C100" s="119">
        <v>44890000</v>
      </c>
      <c r="D100" s="119">
        <v>0</v>
      </c>
      <c r="E100" s="116">
        <v>0</v>
      </c>
      <c r="F100" s="116">
        <f t="shared" si="3"/>
        <v>0</v>
      </c>
      <c r="G100" s="116">
        <f t="shared" si="2"/>
        <v>44890000</v>
      </c>
      <c r="H100" s="124"/>
    </row>
    <row r="101" spans="1:8" ht="14.7" customHeight="1">
      <c r="A101" s="189">
        <v>210001</v>
      </c>
      <c r="B101" s="189" t="s">
        <v>69</v>
      </c>
      <c r="C101" s="119">
        <v>0</v>
      </c>
      <c r="D101" s="119">
        <v>0</v>
      </c>
      <c r="E101" s="116">
        <v>0</v>
      </c>
      <c r="F101" s="116">
        <f t="shared" si="3"/>
        <v>0</v>
      </c>
      <c r="G101" s="116">
        <f t="shared" si="2"/>
        <v>0</v>
      </c>
      <c r="H101" s="124"/>
    </row>
    <row r="102" spans="1:8" ht="14.7" customHeight="1">
      <c r="A102" s="189">
        <v>210002</v>
      </c>
      <c r="B102" s="189" t="s">
        <v>273</v>
      </c>
      <c r="C102" s="119">
        <v>0</v>
      </c>
      <c r="D102" s="119">
        <v>0</v>
      </c>
      <c r="E102" s="116">
        <v>0</v>
      </c>
      <c r="F102" s="116">
        <f t="shared" si="3"/>
        <v>0</v>
      </c>
      <c r="G102" s="116">
        <f t="shared" si="2"/>
        <v>0</v>
      </c>
      <c r="H102" s="124"/>
    </row>
    <row r="103" spans="1:8" ht="14.7" customHeight="1">
      <c r="A103" s="189">
        <v>210999</v>
      </c>
      <c r="B103" s="189" t="s">
        <v>274</v>
      </c>
      <c r="C103" s="119">
        <v>0</v>
      </c>
      <c r="D103" s="119">
        <v>0</v>
      </c>
      <c r="E103" s="116">
        <v>0</v>
      </c>
      <c r="F103" s="116">
        <f t="shared" si="3"/>
        <v>0</v>
      </c>
      <c r="G103" s="116">
        <f t="shared" si="2"/>
        <v>0</v>
      </c>
      <c r="H103" s="124"/>
    </row>
    <row r="104" spans="1:8" ht="14.7" customHeight="1">
      <c r="A104" s="189">
        <v>250001</v>
      </c>
      <c r="B104" s="189" t="s">
        <v>70</v>
      </c>
      <c r="C104" s="119">
        <v>0</v>
      </c>
      <c r="D104" s="119">
        <v>0</v>
      </c>
      <c r="E104" s="116">
        <v>0</v>
      </c>
      <c r="F104" s="116">
        <f t="shared" si="3"/>
        <v>0</v>
      </c>
      <c r="G104" s="116">
        <f t="shared" si="2"/>
        <v>0</v>
      </c>
      <c r="H104" s="124"/>
    </row>
    <row r="105" spans="1:8" ht="14.7" customHeight="1">
      <c r="A105" s="189">
        <v>250002</v>
      </c>
      <c r="B105" s="189" t="s">
        <v>71</v>
      </c>
      <c r="C105" s="119">
        <v>0</v>
      </c>
      <c r="D105" s="119">
        <v>0</v>
      </c>
      <c r="E105" s="116">
        <v>0</v>
      </c>
      <c r="F105" s="116">
        <f t="shared" si="3"/>
        <v>0</v>
      </c>
      <c r="G105" s="116">
        <f t="shared" si="2"/>
        <v>0</v>
      </c>
      <c r="H105" s="124"/>
    </row>
    <row r="106" spans="1:8" ht="14.7" customHeight="1">
      <c r="A106" s="189">
        <v>250003</v>
      </c>
      <c r="B106" s="189" t="s">
        <v>72</v>
      </c>
      <c r="C106" s="119">
        <v>-7630209.5481278542</v>
      </c>
      <c r="D106" s="119">
        <v>0</v>
      </c>
      <c r="E106" s="116">
        <v>366701</v>
      </c>
      <c r="F106" s="116">
        <f t="shared" si="3"/>
        <v>-366701</v>
      </c>
      <c r="G106" s="116">
        <f t="shared" si="2"/>
        <v>-7996910.5481278542</v>
      </c>
      <c r="H106" s="124"/>
    </row>
    <row r="107" spans="1:8" ht="14.7" customHeight="1">
      <c r="A107" s="189">
        <v>250004</v>
      </c>
      <c r="B107" s="189" t="s">
        <v>73</v>
      </c>
      <c r="C107" s="119">
        <v>-8816499.3566666674</v>
      </c>
      <c r="D107" s="119">
        <v>0</v>
      </c>
      <c r="E107" s="116">
        <v>654117.66666666674</v>
      </c>
      <c r="F107" s="116">
        <f t="shared" si="3"/>
        <v>-654117.66666666674</v>
      </c>
      <c r="G107" s="116">
        <f t="shared" si="2"/>
        <v>-9470617.0233333334</v>
      </c>
      <c r="H107" s="124"/>
    </row>
    <row r="108" spans="1:8" ht="14.7" customHeight="1">
      <c r="A108" s="189">
        <v>300500</v>
      </c>
      <c r="B108" s="189" t="s">
        <v>79</v>
      </c>
      <c r="C108" s="119">
        <v>-132084366.09999843</v>
      </c>
      <c r="D108" s="119">
        <v>0</v>
      </c>
      <c r="E108" s="116">
        <v>0</v>
      </c>
      <c r="F108" s="116">
        <f t="shared" si="3"/>
        <v>0</v>
      </c>
      <c r="G108" s="116">
        <f t="shared" si="2"/>
        <v>-132084366.09999843</v>
      </c>
      <c r="H108" s="124"/>
    </row>
    <row r="109" spans="1:8" ht="14.7" customHeight="1">
      <c r="A109" s="189">
        <v>310002</v>
      </c>
      <c r="B109" s="189" t="s">
        <v>285</v>
      </c>
      <c r="C109" s="119">
        <v>0</v>
      </c>
      <c r="D109" s="119">
        <v>0</v>
      </c>
      <c r="E109" s="116">
        <v>0</v>
      </c>
      <c r="F109" s="116">
        <f t="shared" si="3"/>
        <v>0</v>
      </c>
      <c r="G109" s="116">
        <f t="shared" si="2"/>
        <v>0</v>
      </c>
      <c r="H109" s="124"/>
    </row>
    <row r="110" spans="1:8" ht="14.7" customHeight="1">
      <c r="A110" s="189">
        <v>310003</v>
      </c>
      <c r="B110" s="189" t="s">
        <v>286</v>
      </c>
      <c r="C110" s="119">
        <v>0</v>
      </c>
      <c r="D110" s="119">
        <v>0</v>
      </c>
      <c r="E110" s="116">
        <v>0</v>
      </c>
      <c r="F110" s="116">
        <f t="shared" si="3"/>
        <v>0</v>
      </c>
      <c r="G110" s="116">
        <f t="shared" si="2"/>
        <v>0</v>
      </c>
      <c r="H110" s="124"/>
    </row>
    <row r="111" spans="1:8" ht="14.7" customHeight="1">
      <c r="A111" s="189">
        <v>310004</v>
      </c>
      <c r="B111" s="189" t="s">
        <v>94</v>
      </c>
      <c r="C111" s="119">
        <v>0</v>
      </c>
      <c r="D111" s="119">
        <v>0</v>
      </c>
      <c r="E111" s="116">
        <v>0</v>
      </c>
      <c r="F111" s="116">
        <f t="shared" si="3"/>
        <v>0</v>
      </c>
      <c r="G111" s="116">
        <f t="shared" si="2"/>
        <v>0</v>
      </c>
      <c r="H111" s="124"/>
    </row>
    <row r="112" spans="1:8" ht="14.7" customHeight="1">
      <c r="A112" s="189">
        <v>310005</v>
      </c>
      <c r="B112" s="189" t="s">
        <v>287</v>
      </c>
      <c r="C112" s="119">
        <v>0</v>
      </c>
      <c r="D112" s="119">
        <v>0</v>
      </c>
      <c r="E112" s="116">
        <v>0</v>
      </c>
      <c r="F112" s="116">
        <f t="shared" si="3"/>
        <v>0</v>
      </c>
      <c r="G112" s="116">
        <f t="shared" si="2"/>
        <v>0</v>
      </c>
      <c r="H112" s="124"/>
    </row>
    <row r="113" spans="1:8" ht="14.7" customHeight="1">
      <c r="A113" s="189">
        <v>310999</v>
      </c>
      <c r="B113" s="189" t="s">
        <v>95</v>
      </c>
      <c r="C113" s="119">
        <v>0</v>
      </c>
      <c r="D113" s="119">
        <v>0</v>
      </c>
      <c r="E113" s="116">
        <v>0</v>
      </c>
      <c r="F113" s="116">
        <f t="shared" si="3"/>
        <v>0</v>
      </c>
      <c r="G113" s="116">
        <f t="shared" si="2"/>
        <v>0</v>
      </c>
      <c r="H113" s="124"/>
    </row>
    <row r="114" spans="1:8" ht="14.7" customHeight="1">
      <c r="A114" s="189">
        <v>320999</v>
      </c>
      <c r="B114" s="189" t="s">
        <v>82</v>
      </c>
      <c r="C114" s="119">
        <v>0</v>
      </c>
      <c r="D114" s="119">
        <v>0</v>
      </c>
      <c r="E114" s="116">
        <v>0</v>
      </c>
      <c r="F114" s="116">
        <f t="shared" si="3"/>
        <v>0</v>
      </c>
      <c r="G114" s="116">
        <f t="shared" si="2"/>
        <v>0</v>
      </c>
      <c r="H114" s="124"/>
    </row>
    <row r="115" spans="1:8" ht="14.7" customHeight="1">
      <c r="A115" s="189">
        <v>330001</v>
      </c>
      <c r="B115" s="189" t="s">
        <v>83</v>
      </c>
      <c r="C115" s="119">
        <v>0</v>
      </c>
      <c r="D115" s="119">
        <v>0</v>
      </c>
      <c r="E115" s="116">
        <v>0</v>
      </c>
      <c r="F115" s="116">
        <f t="shared" si="3"/>
        <v>0</v>
      </c>
      <c r="G115" s="116">
        <f t="shared" si="2"/>
        <v>0</v>
      </c>
      <c r="H115" s="124"/>
    </row>
    <row r="116" spans="1:8" ht="14.7" customHeight="1">
      <c r="A116" s="189">
        <v>330999</v>
      </c>
      <c r="B116" s="189" t="s">
        <v>84</v>
      </c>
      <c r="C116" s="119">
        <v>0</v>
      </c>
      <c r="D116" s="119">
        <v>0</v>
      </c>
      <c r="E116" s="116">
        <v>0</v>
      </c>
      <c r="F116" s="116">
        <f t="shared" si="3"/>
        <v>0</v>
      </c>
      <c r="G116" s="116">
        <f t="shared" si="2"/>
        <v>0</v>
      </c>
      <c r="H116" s="124"/>
    </row>
    <row r="117" spans="1:8" ht="14.7" customHeight="1">
      <c r="A117" s="189">
        <v>335001</v>
      </c>
      <c r="B117" s="189" t="s">
        <v>281</v>
      </c>
      <c r="C117" s="119">
        <v>0</v>
      </c>
      <c r="D117" s="119">
        <v>0</v>
      </c>
      <c r="E117" s="116">
        <v>0</v>
      </c>
      <c r="F117" s="116">
        <f t="shared" si="3"/>
        <v>0</v>
      </c>
      <c r="G117" s="116">
        <f t="shared" si="2"/>
        <v>0</v>
      </c>
      <c r="H117" s="124"/>
    </row>
    <row r="118" spans="1:8" ht="14.7" customHeight="1">
      <c r="A118" s="189">
        <v>335002</v>
      </c>
      <c r="B118" s="189" t="s">
        <v>282</v>
      </c>
      <c r="C118" s="119">
        <v>0</v>
      </c>
      <c r="D118" s="119">
        <v>0</v>
      </c>
      <c r="E118" s="116">
        <v>0</v>
      </c>
      <c r="F118" s="116">
        <f t="shared" si="3"/>
        <v>0</v>
      </c>
      <c r="G118" s="116">
        <f t="shared" si="2"/>
        <v>0</v>
      </c>
      <c r="H118" s="124"/>
    </row>
    <row r="119" spans="1:8" ht="14.7" customHeight="1">
      <c r="A119" s="189">
        <v>335003</v>
      </c>
      <c r="B119" s="189" t="s">
        <v>283</v>
      </c>
      <c r="C119" s="119">
        <v>0</v>
      </c>
      <c r="D119" s="119">
        <v>0</v>
      </c>
      <c r="E119" s="116">
        <v>0</v>
      </c>
      <c r="F119" s="116">
        <f t="shared" si="3"/>
        <v>0</v>
      </c>
      <c r="G119" s="116">
        <f t="shared" si="2"/>
        <v>0</v>
      </c>
      <c r="H119" s="124"/>
    </row>
    <row r="120" spans="1:8" ht="14.7" customHeight="1">
      <c r="A120" s="189">
        <v>335004</v>
      </c>
      <c r="B120" s="189" t="s">
        <v>85</v>
      </c>
      <c r="C120" s="119">
        <v>0</v>
      </c>
      <c r="D120" s="119">
        <v>0</v>
      </c>
      <c r="E120" s="116">
        <v>0</v>
      </c>
      <c r="F120" s="116">
        <f t="shared" si="3"/>
        <v>0</v>
      </c>
      <c r="G120" s="116">
        <f t="shared" si="2"/>
        <v>0</v>
      </c>
      <c r="H120" s="124"/>
    </row>
    <row r="121" spans="1:8" ht="14.7" customHeight="1">
      <c r="A121" s="189">
        <v>335005</v>
      </c>
      <c r="B121" s="189" t="s">
        <v>284</v>
      </c>
      <c r="C121" s="119">
        <v>0</v>
      </c>
      <c r="D121" s="119">
        <v>0</v>
      </c>
      <c r="E121" s="116">
        <v>0</v>
      </c>
      <c r="F121" s="116">
        <f t="shared" si="3"/>
        <v>0</v>
      </c>
      <c r="G121" s="116">
        <f t="shared" si="2"/>
        <v>0</v>
      </c>
      <c r="H121" s="124"/>
    </row>
    <row r="122" spans="1:8" ht="14.7" customHeight="1">
      <c r="A122" s="189">
        <v>335999</v>
      </c>
      <c r="B122" s="189" t="s">
        <v>86</v>
      </c>
      <c r="C122" s="119">
        <v>0</v>
      </c>
      <c r="D122" s="119">
        <v>0</v>
      </c>
      <c r="E122" s="116">
        <v>0</v>
      </c>
      <c r="F122" s="116">
        <f t="shared" si="3"/>
        <v>0</v>
      </c>
      <c r="G122" s="116">
        <f t="shared" si="2"/>
        <v>0</v>
      </c>
      <c r="H122" s="124"/>
    </row>
    <row r="123" spans="1:8" ht="14.7" customHeight="1">
      <c r="A123" s="189">
        <v>340001</v>
      </c>
      <c r="B123" s="189" t="s">
        <v>80</v>
      </c>
      <c r="C123" s="119">
        <v>104500</v>
      </c>
      <c r="D123" s="119">
        <v>0</v>
      </c>
      <c r="E123" s="116">
        <v>0</v>
      </c>
      <c r="F123" s="116">
        <f t="shared" si="3"/>
        <v>0</v>
      </c>
      <c r="G123" s="116">
        <f t="shared" si="2"/>
        <v>104500</v>
      </c>
      <c r="H123" s="124"/>
    </row>
    <row r="124" spans="1:8" ht="14.7" customHeight="1">
      <c r="A124" s="189">
        <v>340993</v>
      </c>
      <c r="B124" s="189" t="s">
        <v>275</v>
      </c>
      <c r="C124" s="119">
        <v>0</v>
      </c>
      <c r="D124" s="119">
        <v>0</v>
      </c>
      <c r="E124" s="116">
        <v>0</v>
      </c>
      <c r="F124" s="116">
        <f t="shared" si="3"/>
        <v>0</v>
      </c>
      <c r="G124" s="116">
        <f t="shared" si="2"/>
        <v>0</v>
      </c>
      <c r="H124" s="124"/>
    </row>
    <row r="125" spans="1:8" ht="14.7" customHeight="1">
      <c r="A125" s="189">
        <v>340994</v>
      </c>
      <c r="B125" s="189" t="s">
        <v>276</v>
      </c>
      <c r="C125" s="119">
        <v>0</v>
      </c>
      <c r="D125" s="119">
        <v>0</v>
      </c>
      <c r="E125" s="116">
        <v>0</v>
      </c>
      <c r="F125" s="116">
        <f t="shared" si="3"/>
        <v>0</v>
      </c>
      <c r="G125" s="116">
        <f t="shared" si="2"/>
        <v>0</v>
      </c>
      <c r="H125" s="124"/>
    </row>
    <row r="126" spans="1:8" ht="14.7" customHeight="1">
      <c r="A126" s="189">
        <v>340995</v>
      </c>
      <c r="B126" s="189" t="s">
        <v>277</v>
      </c>
      <c r="C126" s="119">
        <v>-1660076</v>
      </c>
      <c r="D126" s="119">
        <v>0</v>
      </c>
      <c r="E126" s="116">
        <v>0</v>
      </c>
      <c r="F126" s="116">
        <f t="shared" si="3"/>
        <v>0</v>
      </c>
      <c r="G126" s="116">
        <f t="shared" si="2"/>
        <v>-1660076</v>
      </c>
      <c r="H126" s="124"/>
    </row>
    <row r="127" spans="1:8" ht="14.7" customHeight="1">
      <c r="A127" s="189">
        <v>340996</v>
      </c>
      <c r="B127" s="189" t="s">
        <v>278</v>
      </c>
      <c r="C127" s="119">
        <v>0</v>
      </c>
      <c r="D127" s="119">
        <v>0</v>
      </c>
      <c r="E127" s="116">
        <v>0</v>
      </c>
      <c r="F127" s="116">
        <f t="shared" si="3"/>
        <v>0</v>
      </c>
      <c r="G127" s="116">
        <f t="shared" si="2"/>
        <v>0</v>
      </c>
      <c r="H127" s="124"/>
    </row>
    <row r="128" spans="1:8" ht="14.7" customHeight="1">
      <c r="A128" s="189">
        <v>340997</v>
      </c>
      <c r="B128" s="189" t="s">
        <v>279</v>
      </c>
      <c r="C128" s="119">
        <v>-8357094</v>
      </c>
      <c r="D128" s="119">
        <v>0</v>
      </c>
      <c r="E128" s="116">
        <v>0</v>
      </c>
      <c r="F128" s="116">
        <f t="shared" si="3"/>
        <v>0</v>
      </c>
      <c r="G128" s="116">
        <f t="shared" si="2"/>
        <v>-8357094</v>
      </c>
      <c r="H128" s="124"/>
    </row>
    <row r="129" spans="1:8" ht="14.7" customHeight="1">
      <c r="A129" s="189">
        <v>340998</v>
      </c>
      <c r="B129" s="189" t="s">
        <v>280</v>
      </c>
      <c r="C129" s="119">
        <v>-5638943369.1949997</v>
      </c>
      <c r="D129" s="119">
        <v>0</v>
      </c>
      <c r="E129" s="116">
        <v>50879052</v>
      </c>
      <c r="F129" s="116">
        <f t="shared" si="3"/>
        <v>-50879052</v>
      </c>
      <c r="G129" s="116">
        <f t="shared" si="2"/>
        <v>-5689822421.1949997</v>
      </c>
      <c r="H129" s="124"/>
    </row>
    <row r="130" spans="1:8" ht="14.7" customHeight="1">
      <c r="A130" s="189">
        <v>340999</v>
      </c>
      <c r="B130" s="189" t="s">
        <v>81</v>
      </c>
      <c r="C130" s="119">
        <v>-37960800.049999952</v>
      </c>
      <c r="D130" s="119">
        <v>0</v>
      </c>
      <c r="E130" s="116">
        <v>0</v>
      </c>
      <c r="F130" s="116">
        <f t="shared" si="3"/>
        <v>0</v>
      </c>
      <c r="G130" s="116">
        <f t="shared" si="2"/>
        <v>-37960800.049999952</v>
      </c>
      <c r="H130" s="124"/>
    </row>
    <row r="131" spans="1:8" ht="14.7" customHeight="1">
      <c r="A131" s="189">
        <v>341999</v>
      </c>
      <c r="B131" s="189" t="s">
        <v>87</v>
      </c>
      <c r="C131" s="119">
        <v>-9477841672.7700005</v>
      </c>
      <c r="D131" s="119">
        <v>0</v>
      </c>
      <c r="E131" s="116">
        <v>8159625</v>
      </c>
      <c r="F131" s="116">
        <f t="shared" si="3"/>
        <v>-8159625</v>
      </c>
      <c r="G131" s="116">
        <f t="shared" si="2"/>
        <v>-9486001297.7700005</v>
      </c>
      <c r="H131" s="124"/>
    </row>
    <row r="132" spans="1:8" ht="14.7" customHeight="1">
      <c r="A132" s="189">
        <v>350002</v>
      </c>
      <c r="B132" s="189" t="s">
        <v>88</v>
      </c>
      <c r="C132" s="119">
        <v>0</v>
      </c>
      <c r="D132" s="119">
        <v>0</v>
      </c>
      <c r="E132" s="116">
        <v>0</v>
      </c>
      <c r="F132" s="116">
        <f t="shared" si="3"/>
        <v>0</v>
      </c>
      <c r="G132" s="116">
        <f t="shared" si="2"/>
        <v>0</v>
      </c>
      <c r="H132" s="124"/>
    </row>
    <row r="133" spans="1:8" ht="14.7" customHeight="1">
      <c r="A133" s="189">
        <v>350003</v>
      </c>
      <c r="B133" s="189" t="s">
        <v>89</v>
      </c>
      <c r="C133" s="119">
        <v>0</v>
      </c>
      <c r="D133" s="119">
        <v>0</v>
      </c>
      <c r="E133" s="116">
        <v>0</v>
      </c>
      <c r="F133" s="116">
        <f t="shared" si="3"/>
        <v>0</v>
      </c>
      <c r="G133" s="116">
        <f t="shared" si="2"/>
        <v>0</v>
      </c>
      <c r="H133" s="124"/>
    </row>
    <row r="134" spans="1:8" ht="14.7" customHeight="1">
      <c r="A134" s="189">
        <v>350004</v>
      </c>
      <c r="B134" s="189" t="s">
        <v>90</v>
      </c>
      <c r="C134" s="119">
        <v>0</v>
      </c>
      <c r="D134" s="119">
        <v>0</v>
      </c>
      <c r="E134" s="116">
        <v>0</v>
      </c>
      <c r="F134" s="116">
        <f t="shared" si="3"/>
        <v>0</v>
      </c>
      <c r="G134" s="116">
        <f t="shared" si="2"/>
        <v>0</v>
      </c>
      <c r="H134" s="124"/>
    </row>
    <row r="135" spans="1:8">
      <c r="A135" s="189">
        <v>350999</v>
      </c>
      <c r="B135" s="189" t="s">
        <v>91</v>
      </c>
      <c r="C135" s="119">
        <v>0</v>
      </c>
      <c r="D135" s="119">
        <v>0</v>
      </c>
      <c r="E135" s="116">
        <v>0</v>
      </c>
      <c r="F135" s="116">
        <f t="shared" si="3"/>
        <v>0</v>
      </c>
      <c r="G135" s="116">
        <f t="shared" si="2"/>
        <v>0</v>
      </c>
      <c r="H135" s="124"/>
    </row>
    <row r="136" spans="1:8" ht="14.7" customHeight="1">
      <c r="A136" s="189">
        <v>400001</v>
      </c>
      <c r="B136" s="189" t="s">
        <v>100</v>
      </c>
      <c r="C136" s="119">
        <v>0</v>
      </c>
      <c r="D136" s="119">
        <v>0</v>
      </c>
      <c r="E136" s="116">
        <v>0</v>
      </c>
      <c r="F136" s="116">
        <f t="shared" si="3"/>
        <v>0</v>
      </c>
      <c r="G136" s="116">
        <f t="shared" si="2"/>
        <v>0</v>
      </c>
      <c r="H136" s="124"/>
    </row>
    <row r="137" spans="1:8" ht="14.7" customHeight="1">
      <c r="A137" s="189">
        <v>400002</v>
      </c>
      <c r="B137" s="189" t="s">
        <v>101</v>
      </c>
      <c r="C137" s="119">
        <v>0</v>
      </c>
      <c r="D137" s="119">
        <v>0</v>
      </c>
      <c r="E137" s="116">
        <v>0</v>
      </c>
      <c r="F137" s="116">
        <f t="shared" si="3"/>
        <v>0</v>
      </c>
      <c r="G137" s="116">
        <f t="shared" si="2"/>
        <v>0</v>
      </c>
      <c r="H137" s="124"/>
    </row>
    <row r="138" spans="1:8" ht="14.7" customHeight="1">
      <c r="A138" s="189">
        <v>400003</v>
      </c>
      <c r="B138" s="189" t="s">
        <v>102</v>
      </c>
      <c r="C138" s="119">
        <v>0</v>
      </c>
      <c r="D138" s="119">
        <v>0</v>
      </c>
      <c r="E138" s="116">
        <v>0</v>
      </c>
      <c r="F138" s="116">
        <f t="shared" si="3"/>
        <v>0</v>
      </c>
      <c r="G138" s="116">
        <f t="shared" si="2"/>
        <v>0</v>
      </c>
      <c r="H138" s="124"/>
    </row>
    <row r="139" spans="1:8" ht="14.7" customHeight="1">
      <c r="A139" s="189">
        <v>400997</v>
      </c>
      <c r="B139" s="189" t="s">
        <v>103</v>
      </c>
      <c r="C139" s="119">
        <v>0</v>
      </c>
      <c r="D139" s="119">
        <v>0</v>
      </c>
      <c r="E139" s="116">
        <v>0</v>
      </c>
      <c r="F139" s="116">
        <f t="shared" si="3"/>
        <v>0</v>
      </c>
      <c r="G139" s="116">
        <f t="shared" si="2"/>
        <v>0</v>
      </c>
      <c r="H139" s="124"/>
    </row>
    <row r="140" spans="1:8" ht="14.7" customHeight="1">
      <c r="A140" s="189">
        <v>400998</v>
      </c>
      <c r="B140" s="189" t="s">
        <v>104</v>
      </c>
      <c r="C140" s="119">
        <v>4359238997.7244759</v>
      </c>
      <c r="D140" s="119">
        <v>0</v>
      </c>
      <c r="E140" s="116">
        <v>0</v>
      </c>
      <c r="F140" s="116">
        <f t="shared" si="3"/>
        <v>0</v>
      </c>
      <c r="G140" s="116">
        <f t="shared" si="2"/>
        <v>4359238997.7244759</v>
      </c>
      <c r="H140" s="124"/>
    </row>
    <row r="141" spans="1:8" ht="14.7" customHeight="1">
      <c r="A141" s="189">
        <v>500001</v>
      </c>
      <c r="B141" s="189" t="s">
        <v>109</v>
      </c>
      <c r="C141" s="119">
        <v>-1726936190.1706719</v>
      </c>
      <c r="D141" s="119">
        <v>0</v>
      </c>
      <c r="E141" s="116">
        <v>9418519.2799999993</v>
      </c>
      <c r="F141" s="116">
        <f t="shared" si="3"/>
        <v>-9418519.2799999993</v>
      </c>
      <c r="G141" s="116">
        <f t="shared" si="2"/>
        <v>-1736354709.4506719</v>
      </c>
      <c r="H141" s="124"/>
    </row>
    <row r="142" spans="1:8" ht="14.7" customHeight="1">
      <c r="A142" s="189">
        <v>510002</v>
      </c>
      <c r="B142" s="189" t="s">
        <v>110</v>
      </c>
      <c r="C142" s="119">
        <v>-426334872.10274607</v>
      </c>
      <c r="D142" s="119">
        <v>0</v>
      </c>
      <c r="E142" s="116">
        <v>2408025.88</v>
      </c>
      <c r="F142" s="116">
        <f t="shared" si="3"/>
        <v>-2408025.88</v>
      </c>
      <c r="G142" s="116">
        <f t="shared" si="2"/>
        <v>-428742897.98274606</v>
      </c>
      <c r="H142" s="124"/>
    </row>
    <row r="143" spans="1:8" ht="14.7" customHeight="1">
      <c r="A143" s="189">
        <v>520500</v>
      </c>
      <c r="B143" s="189" t="s">
        <v>111</v>
      </c>
      <c r="C143" s="119">
        <v>-69916766</v>
      </c>
      <c r="D143" s="119">
        <v>0</v>
      </c>
      <c r="E143" s="116">
        <v>0</v>
      </c>
      <c r="F143" s="116">
        <f t="shared" si="3"/>
        <v>0</v>
      </c>
      <c r="G143" s="116">
        <f t="shared" si="2"/>
        <v>-69916766</v>
      </c>
      <c r="H143" s="124"/>
    </row>
    <row r="144" spans="1:8" ht="14.7" customHeight="1">
      <c r="A144" s="189">
        <v>530001</v>
      </c>
      <c r="B144" s="189" t="s">
        <v>298</v>
      </c>
      <c r="C144" s="119">
        <v>-128784892.73393582</v>
      </c>
      <c r="D144" s="119">
        <v>0</v>
      </c>
      <c r="E144" s="116">
        <v>0</v>
      </c>
      <c r="F144" s="116">
        <f t="shared" si="3"/>
        <v>0</v>
      </c>
      <c r="G144" s="116">
        <f t="shared" ref="G144:G207" si="4">C144+F144</f>
        <v>-128784892.73393582</v>
      </c>
      <c r="H144" s="124"/>
    </row>
    <row r="145" spans="1:8" ht="14.7" customHeight="1">
      <c r="A145" s="189">
        <v>540001</v>
      </c>
      <c r="B145" s="189" t="s">
        <v>307</v>
      </c>
      <c r="C145" s="119">
        <v>-594049243.65599644</v>
      </c>
      <c r="D145" s="119">
        <v>0</v>
      </c>
      <c r="E145" s="116">
        <v>0</v>
      </c>
      <c r="F145" s="116">
        <f t="shared" ref="F145:F208" si="5">D145-E145</f>
        <v>0</v>
      </c>
      <c r="G145" s="116">
        <f t="shared" si="4"/>
        <v>-594049243.65599644</v>
      </c>
      <c r="H145" s="124"/>
    </row>
    <row r="146" spans="1:8" ht="14.7" customHeight="1">
      <c r="A146" s="189">
        <v>540002</v>
      </c>
      <c r="B146" s="189" t="s">
        <v>148</v>
      </c>
      <c r="C146" s="119">
        <v>-766351133.1112628</v>
      </c>
      <c r="D146" s="119">
        <v>0</v>
      </c>
      <c r="E146" s="116">
        <v>2929336.4299208932</v>
      </c>
      <c r="F146" s="116">
        <f t="shared" si="5"/>
        <v>-2929336.4299208932</v>
      </c>
      <c r="G146" s="116">
        <f t="shared" si="4"/>
        <v>-769280469.54118371</v>
      </c>
      <c r="H146" s="124"/>
    </row>
    <row r="147" spans="1:8" ht="14.7" customHeight="1">
      <c r="A147" s="189">
        <v>540999</v>
      </c>
      <c r="B147" s="189" t="s">
        <v>149</v>
      </c>
      <c r="C147" s="119">
        <v>-62268134.670870438</v>
      </c>
      <c r="D147" s="119">
        <v>0</v>
      </c>
      <c r="E147" s="116">
        <v>0</v>
      </c>
      <c r="F147" s="116">
        <f t="shared" si="5"/>
        <v>0</v>
      </c>
      <c r="G147" s="116">
        <f t="shared" si="4"/>
        <v>-62268134.670870438</v>
      </c>
      <c r="H147" s="124"/>
    </row>
    <row r="148" spans="1:8" ht="14.7" customHeight="1">
      <c r="A148" s="189">
        <v>550500</v>
      </c>
      <c r="B148" s="189" t="s">
        <v>241</v>
      </c>
      <c r="C148" s="119">
        <v>0</v>
      </c>
      <c r="D148" s="119">
        <v>0</v>
      </c>
      <c r="E148" s="116">
        <v>0</v>
      </c>
      <c r="F148" s="116">
        <f t="shared" si="5"/>
        <v>0</v>
      </c>
      <c r="G148" s="116">
        <f t="shared" si="4"/>
        <v>0</v>
      </c>
      <c r="H148" s="124"/>
    </row>
    <row r="149" spans="1:8" ht="14.7" customHeight="1">
      <c r="A149" s="189">
        <v>600003</v>
      </c>
      <c r="B149" s="189" t="s">
        <v>299</v>
      </c>
      <c r="C149" s="119">
        <v>0</v>
      </c>
      <c r="D149" s="119">
        <v>0</v>
      </c>
      <c r="E149" s="116">
        <v>0</v>
      </c>
      <c r="F149" s="116">
        <f t="shared" si="5"/>
        <v>0</v>
      </c>
      <c r="G149" s="116">
        <f t="shared" si="4"/>
        <v>0</v>
      </c>
      <c r="H149" s="124"/>
    </row>
    <row r="150" spans="1:8" ht="14.7" customHeight="1">
      <c r="A150" s="189">
        <v>600004</v>
      </c>
      <c r="B150" s="189" t="s">
        <v>300</v>
      </c>
      <c r="C150" s="119">
        <v>0</v>
      </c>
      <c r="D150" s="119">
        <v>0</v>
      </c>
      <c r="E150" s="116">
        <v>0</v>
      </c>
      <c r="F150" s="116">
        <f t="shared" si="5"/>
        <v>0</v>
      </c>
      <c r="G150" s="116">
        <f t="shared" si="4"/>
        <v>0</v>
      </c>
      <c r="H150" s="124"/>
    </row>
    <row r="151" spans="1:8" ht="14.7" customHeight="1">
      <c r="A151" s="189">
        <v>600005</v>
      </c>
      <c r="B151" s="189" t="s">
        <v>301</v>
      </c>
      <c r="C151" s="119">
        <v>0</v>
      </c>
      <c r="D151" s="119">
        <v>0</v>
      </c>
      <c r="E151" s="116">
        <v>0</v>
      </c>
      <c r="F151" s="116">
        <f t="shared" si="5"/>
        <v>0</v>
      </c>
      <c r="G151" s="116">
        <f t="shared" si="4"/>
        <v>0</v>
      </c>
      <c r="H151" s="124"/>
    </row>
    <row r="152" spans="1:8" ht="14.7" customHeight="1">
      <c r="A152" s="189">
        <v>600006</v>
      </c>
      <c r="B152" s="189" t="s">
        <v>150</v>
      </c>
      <c r="C152" s="119">
        <v>0</v>
      </c>
      <c r="D152" s="119">
        <v>0</v>
      </c>
      <c r="E152" s="116">
        <v>0</v>
      </c>
      <c r="F152" s="116">
        <f t="shared" si="5"/>
        <v>0</v>
      </c>
      <c r="G152" s="116">
        <f t="shared" si="4"/>
        <v>0</v>
      </c>
      <c r="H152" s="124"/>
    </row>
    <row r="153" spans="1:8" ht="14.7" customHeight="1">
      <c r="A153" s="189">
        <v>600999</v>
      </c>
      <c r="B153" s="189" t="s">
        <v>302</v>
      </c>
      <c r="C153" s="119">
        <v>0</v>
      </c>
      <c r="D153" s="119">
        <v>0</v>
      </c>
      <c r="E153" s="116">
        <v>0</v>
      </c>
      <c r="F153" s="116">
        <f t="shared" si="5"/>
        <v>0</v>
      </c>
      <c r="G153" s="116">
        <f t="shared" si="4"/>
        <v>0</v>
      </c>
      <c r="H153" s="124"/>
    </row>
    <row r="154" spans="1:8" ht="14.7" customHeight="1">
      <c r="A154" s="189">
        <v>700001</v>
      </c>
      <c r="B154" s="189" t="s">
        <v>115</v>
      </c>
      <c r="C154" s="119">
        <v>1469345699</v>
      </c>
      <c r="D154" s="119">
        <v>44903050</v>
      </c>
      <c r="E154" s="116">
        <v>0</v>
      </c>
      <c r="F154" s="116">
        <f t="shared" si="5"/>
        <v>44903050</v>
      </c>
      <c r="G154" s="116">
        <f t="shared" si="4"/>
        <v>1514248749</v>
      </c>
      <c r="H154" s="124"/>
    </row>
    <row r="155" spans="1:8" ht="14.7" customHeight="1">
      <c r="A155" s="189">
        <v>700002</v>
      </c>
      <c r="B155" s="189" t="s">
        <v>288</v>
      </c>
      <c r="C155" s="119">
        <v>0</v>
      </c>
      <c r="D155" s="119">
        <v>0</v>
      </c>
      <c r="E155" s="116">
        <v>0</v>
      </c>
      <c r="F155" s="116">
        <f t="shared" si="5"/>
        <v>0</v>
      </c>
      <c r="G155" s="116">
        <f t="shared" si="4"/>
        <v>0</v>
      </c>
      <c r="H155" s="124"/>
    </row>
    <row r="156" spans="1:8" ht="14.7" customHeight="1">
      <c r="A156" s="189">
        <v>700003</v>
      </c>
      <c r="B156" s="189" t="s">
        <v>116</v>
      </c>
      <c r="C156" s="119">
        <v>0</v>
      </c>
      <c r="D156" s="119">
        <v>0</v>
      </c>
      <c r="E156" s="116">
        <v>0</v>
      </c>
      <c r="F156" s="116">
        <f t="shared" si="5"/>
        <v>0</v>
      </c>
      <c r="G156" s="116">
        <f t="shared" si="4"/>
        <v>0</v>
      </c>
      <c r="H156" s="124"/>
    </row>
    <row r="157" spans="1:8" ht="14.7" customHeight="1">
      <c r="A157" s="189">
        <v>700004</v>
      </c>
      <c r="B157" s="189" t="s">
        <v>117</v>
      </c>
      <c r="C157" s="119">
        <v>0</v>
      </c>
      <c r="D157" s="119">
        <v>0</v>
      </c>
      <c r="E157" s="116">
        <v>0</v>
      </c>
      <c r="F157" s="116">
        <f t="shared" si="5"/>
        <v>0</v>
      </c>
      <c r="G157" s="116">
        <f t="shared" si="4"/>
        <v>0</v>
      </c>
      <c r="H157" s="124"/>
    </row>
    <row r="158" spans="1:8" ht="14.7" customHeight="1">
      <c r="A158" s="189">
        <v>700999</v>
      </c>
      <c r="B158" s="189" t="s">
        <v>289</v>
      </c>
      <c r="C158" s="119">
        <v>0</v>
      </c>
      <c r="D158" s="119">
        <v>0</v>
      </c>
      <c r="E158" s="116">
        <v>0</v>
      </c>
      <c r="F158" s="116">
        <f t="shared" si="5"/>
        <v>0</v>
      </c>
      <c r="G158" s="116">
        <f t="shared" si="4"/>
        <v>0</v>
      </c>
      <c r="H158" s="124"/>
    </row>
    <row r="159" spans="1:8" ht="14.7" customHeight="1">
      <c r="A159" s="189">
        <v>701002</v>
      </c>
      <c r="B159" s="189" t="s">
        <v>118</v>
      </c>
      <c r="C159" s="119">
        <v>0</v>
      </c>
      <c r="D159" s="119">
        <v>0</v>
      </c>
      <c r="E159" s="116">
        <v>0</v>
      </c>
      <c r="F159" s="116">
        <f t="shared" si="5"/>
        <v>0</v>
      </c>
      <c r="G159" s="116">
        <f t="shared" si="4"/>
        <v>0</v>
      </c>
      <c r="H159" s="124"/>
    </row>
    <row r="160" spans="1:8" ht="14.7" customHeight="1">
      <c r="A160" s="189">
        <v>701999</v>
      </c>
      <c r="B160" s="189" t="s">
        <v>119</v>
      </c>
      <c r="C160" s="119">
        <v>0</v>
      </c>
      <c r="D160" s="119">
        <v>0</v>
      </c>
      <c r="E160" s="116">
        <v>0</v>
      </c>
      <c r="F160" s="116">
        <f t="shared" si="5"/>
        <v>0</v>
      </c>
      <c r="G160" s="116">
        <f t="shared" si="4"/>
        <v>0</v>
      </c>
      <c r="H160" s="124"/>
    </row>
    <row r="161" spans="1:8">
      <c r="A161" s="189">
        <v>702500</v>
      </c>
      <c r="B161" s="189" t="s">
        <v>120</v>
      </c>
      <c r="C161" s="119">
        <v>0</v>
      </c>
      <c r="D161" s="119">
        <v>0</v>
      </c>
      <c r="E161" s="116">
        <v>0</v>
      </c>
      <c r="F161" s="116">
        <f t="shared" si="5"/>
        <v>0</v>
      </c>
      <c r="G161" s="116">
        <f t="shared" si="4"/>
        <v>0</v>
      </c>
      <c r="H161" s="124"/>
    </row>
    <row r="162" spans="1:8">
      <c r="A162" s="189">
        <v>703500</v>
      </c>
      <c r="B162" s="189" t="s">
        <v>290</v>
      </c>
      <c r="C162" s="119">
        <v>0</v>
      </c>
      <c r="D162" s="119">
        <v>0</v>
      </c>
      <c r="E162" s="116">
        <v>0</v>
      </c>
      <c r="F162" s="116">
        <f t="shared" si="5"/>
        <v>0</v>
      </c>
      <c r="G162" s="116">
        <f t="shared" si="4"/>
        <v>0</v>
      </c>
      <c r="H162" s="124"/>
    </row>
    <row r="163" spans="1:8">
      <c r="A163" s="189">
        <v>704500</v>
      </c>
      <c r="B163" s="189" t="s">
        <v>121</v>
      </c>
      <c r="C163" s="119">
        <v>0</v>
      </c>
      <c r="D163" s="119">
        <v>0</v>
      </c>
      <c r="E163" s="116">
        <v>0</v>
      </c>
      <c r="F163" s="116">
        <f t="shared" si="5"/>
        <v>0</v>
      </c>
      <c r="G163" s="116">
        <f t="shared" si="4"/>
        <v>0</v>
      </c>
      <c r="H163" s="124"/>
    </row>
    <row r="164" spans="1:8">
      <c r="A164" s="189">
        <v>710001</v>
      </c>
      <c r="B164" s="189" t="s">
        <v>123</v>
      </c>
      <c r="C164" s="119">
        <v>312374500</v>
      </c>
      <c r="D164" s="119">
        <v>2500000</v>
      </c>
      <c r="E164" s="116">
        <v>0</v>
      </c>
      <c r="F164" s="116">
        <f t="shared" si="5"/>
        <v>2500000</v>
      </c>
      <c r="G164" s="116">
        <f t="shared" si="4"/>
        <v>314874500</v>
      </c>
      <c r="H164" s="124"/>
    </row>
    <row r="165" spans="1:8">
      <c r="A165" s="189">
        <v>710002</v>
      </c>
      <c r="B165" s="189" t="s">
        <v>124</v>
      </c>
      <c r="C165" s="119">
        <v>175108000</v>
      </c>
      <c r="D165" s="119">
        <v>0</v>
      </c>
      <c r="E165" s="116">
        <v>0</v>
      </c>
      <c r="F165" s="116">
        <f t="shared" si="5"/>
        <v>0</v>
      </c>
      <c r="G165" s="116">
        <f t="shared" si="4"/>
        <v>175108000</v>
      </c>
      <c r="H165" s="124"/>
    </row>
    <row r="166" spans="1:8">
      <c r="A166" s="189">
        <v>710003</v>
      </c>
      <c r="B166" s="189" t="s">
        <v>125</v>
      </c>
      <c r="C166" s="119">
        <v>0</v>
      </c>
      <c r="D166" s="119">
        <v>0</v>
      </c>
      <c r="E166" s="116">
        <v>0</v>
      </c>
      <c r="F166" s="116">
        <f t="shared" si="5"/>
        <v>0</v>
      </c>
      <c r="G166" s="116">
        <f t="shared" si="4"/>
        <v>0</v>
      </c>
      <c r="H166" s="124"/>
    </row>
    <row r="167" spans="1:8">
      <c r="A167" s="189">
        <v>710004</v>
      </c>
      <c r="B167" s="189" t="s">
        <v>126</v>
      </c>
      <c r="C167" s="119">
        <v>0</v>
      </c>
      <c r="D167" s="119">
        <v>0</v>
      </c>
      <c r="E167" s="116">
        <v>0</v>
      </c>
      <c r="F167" s="116">
        <f t="shared" si="5"/>
        <v>0</v>
      </c>
      <c r="G167" s="116">
        <f t="shared" si="4"/>
        <v>0</v>
      </c>
      <c r="H167" s="124"/>
    </row>
    <row r="168" spans="1:8" ht="14.7" customHeight="1">
      <c r="A168" s="189">
        <v>710005</v>
      </c>
      <c r="B168" s="189" t="s">
        <v>127</v>
      </c>
      <c r="C168" s="119">
        <v>0</v>
      </c>
      <c r="D168" s="119">
        <v>0</v>
      </c>
      <c r="E168" s="116">
        <v>0</v>
      </c>
      <c r="F168" s="116">
        <f t="shared" si="5"/>
        <v>0</v>
      </c>
      <c r="G168" s="116">
        <f t="shared" si="4"/>
        <v>0</v>
      </c>
      <c r="H168" s="124"/>
    </row>
    <row r="169" spans="1:8">
      <c r="A169" s="189">
        <v>710999</v>
      </c>
      <c r="B169" s="189" t="s">
        <v>128</v>
      </c>
      <c r="C169" s="119">
        <v>734000</v>
      </c>
      <c r="D169" s="119">
        <v>0</v>
      </c>
      <c r="E169" s="116">
        <v>0</v>
      </c>
      <c r="F169" s="116">
        <f t="shared" si="5"/>
        <v>0</v>
      </c>
      <c r="G169" s="116">
        <f t="shared" si="4"/>
        <v>734000</v>
      </c>
      <c r="H169" s="124"/>
    </row>
    <row r="170" spans="1:8">
      <c r="A170" s="189">
        <v>711001</v>
      </c>
      <c r="B170" s="189" t="s">
        <v>129</v>
      </c>
      <c r="C170" s="119">
        <v>57517000</v>
      </c>
      <c r="D170" s="119">
        <v>1860000</v>
      </c>
      <c r="E170" s="116">
        <v>0</v>
      </c>
      <c r="F170" s="116">
        <f t="shared" si="5"/>
        <v>1860000</v>
      </c>
      <c r="G170" s="116">
        <f t="shared" si="4"/>
        <v>59377000</v>
      </c>
      <c r="H170" s="124"/>
    </row>
    <row r="171" spans="1:8" ht="14.7" customHeight="1">
      <c r="A171" s="189">
        <v>711002</v>
      </c>
      <c r="B171" s="189" t="s">
        <v>130</v>
      </c>
      <c r="C171" s="119">
        <v>0</v>
      </c>
      <c r="D171" s="119">
        <v>0</v>
      </c>
      <c r="E171" s="116">
        <v>0</v>
      </c>
      <c r="F171" s="116">
        <f t="shared" si="5"/>
        <v>0</v>
      </c>
      <c r="G171" s="116">
        <f t="shared" si="4"/>
        <v>0</v>
      </c>
      <c r="H171" s="124"/>
    </row>
    <row r="172" spans="1:8">
      <c r="A172" s="189">
        <v>711999</v>
      </c>
      <c r="B172" s="189" t="s">
        <v>131</v>
      </c>
      <c r="C172" s="119">
        <v>13000</v>
      </c>
      <c r="D172" s="119">
        <v>0</v>
      </c>
      <c r="E172" s="116">
        <v>0</v>
      </c>
      <c r="F172" s="116">
        <f t="shared" si="5"/>
        <v>0</v>
      </c>
      <c r="G172" s="116">
        <f t="shared" si="4"/>
        <v>13000</v>
      </c>
      <c r="H172" s="124"/>
    </row>
    <row r="173" spans="1:8">
      <c r="A173" s="189">
        <v>712001</v>
      </c>
      <c r="B173" s="189" t="s">
        <v>132</v>
      </c>
      <c r="C173" s="119">
        <v>45360000</v>
      </c>
      <c r="D173" s="119">
        <v>0</v>
      </c>
      <c r="E173" s="116">
        <v>0</v>
      </c>
      <c r="F173" s="116">
        <f t="shared" si="5"/>
        <v>0</v>
      </c>
      <c r="G173" s="116">
        <f t="shared" si="4"/>
        <v>45360000</v>
      </c>
      <c r="H173" s="124"/>
    </row>
    <row r="174" spans="1:8">
      <c r="A174" s="189">
        <v>712002</v>
      </c>
      <c r="B174" s="189" t="s">
        <v>133</v>
      </c>
      <c r="C174" s="119">
        <v>0</v>
      </c>
      <c r="D174" s="119">
        <v>0</v>
      </c>
      <c r="E174" s="116">
        <v>0</v>
      </c>
      <c r="F174" s="116">
        <f t="shared" si="5"/>
        <v>0</v>
      </c>
      <c r="G174" s="116">
        <f t="shared" si="4"/>
        <v>0</v>
      </c>
      <c r="H174" s="124"/>
    </row>
    <row r="175" spans="1:8" ht="14.7" customHeight="1">
      <c r="A175" s="189">
        <v>713001</v>
      </c>
      <c r="B175" s="189" t="s">
        <v>134</v>
      </c>
      <c r="C175" s="119">
        <v>0</v>
      </c>
      <c r="D175" s="119">
        <v>0</v>
      </c>
      <c r="E175" s="116">
        <v>0</v>
      </c>
      <c r="F175" s="116">
        <f t="shared" si="5"/>
        <v>0</v>
      </c>
      <c r="G175" s="116">
        <f t="shared" si="4"/>
        <v>0</v>
      </c>
      <c r="H175" s="124"/>
    </row>
    <row r="176" spans="1:8">
      <c r="A176" s="189">
        <v>713002</v>
      </c>
      <c r="B176" s="189" t="s">
        <v>135</v>
      </c>
      <c r="C176" s="119">
        <v>5080582</v>
      </c>
      <c r="D176" s="119">
        <v>0</v>
      </c>
      <c r="E176" s="116">
        <v>0</v>
      </c>
      <c r="F176" s="116">
        <f t="shared" si="5"/>
        <v>0</v>
      </c>
      <c r="G176" s="116">
        <f t="shared" si="4"/>
        <v>5080582</v>
      </c>
      <c r="H176" s="124"/>
    </row>
    <row r="177" spans="1:8">
      <c r="A177" s="189">
        <v>713003</v>
      </c>
      <c r="B177" s="189" t="s">
        <v>291</v>
      </c>
      <c r="C177" s="119">
        <v>0</v>
      </c>
      <c r="D177" s="119">
        <v>0</v>
      </c>
      <c r="E177" s="116">
        <v>0</v>
      </c>
      <c r="F177" s="116">
        <f t="shared" si="5"/>
        <v>0</v>
      </c>
      <c r="G177" s="116">
        <f t="shared" si="4"/>
        <v>0</v>
      </c>
      <c r="H177" s="124"/>
    </row>
    <row r="178" spans="1:8">
      <c r="A178" s="189">
        <v>713999</v>
      </c>
      <c r="B178" s="189" t="s">
        <v>136</v>
      </c>
      <c r="C178" s="119">
        <v>0</v>
      </c>
      <c r="D178" s="119">
        <v>0</v>
      </c>
      <c r="E178" s="116">
        <v>0</v>
      </c>
      <c r="F178" s="116">
        <f t="shared" si="5"/>
        <v>0</v>
      </c>
      <c r="G178" s="116">
        <f t="shared" si="4"/>
        <v>0</v>
      </c>
      <c r="H178" s="124"/>
    </row>
    <row r="179" spans="1:8">
      <c r="A179" s="189">
        <v>715001</v>
      </c>
      <c r="B179" s="189" t="s">
        <v>137</v>
      </c>
      <c r="C179" s="119">
        <v>5101300</v>
      </c>
      <c r="D179" s="119">
        <v>0</v>
      </c>
      <c r="E179" s="116">
        <v>0</v>
      </c>
      <c r="F179" s="116">
        <f t="shared" si="5"/>
        <v>0</v>
      </c>
      <c r="G179" s="116">
        <f t="shared" si="4"/>
        <v>5101300</v>
      </c>
      <c r="H179" s="124"/>
    </row>
    <row r="180" spans="1:8">
      <c r="A180" s="189">
        <v>715002</v>
      </c>
      <c r="B180" s="189" t="s">
        <v>138</v>
      </c>
      <c r="C180" s="119">
        <v>93347</v>
      </c>
      <c r="D180" s="119">
        <v>0</v>
      </c>
      <c r="E180" s="116">
        <v>0</v>
      </c>
      <c r="F180" s="116">
        <f t="shared" si="5"/>
        <v>0</v>
      </c>
      <c r="G180" s="116">
        <f t="shared" si="4"/>
        <v>93347</v>
      </c>
      <c r="H180" s="124"/>
    </row>
    <row r="181" spans="1:8">
      <c r="A181" s="189">
        <v>716001</v>
      </c>
      <c r="B181" s="189" t="s">
        <v>139</v>
      </c>
      <c r="C181" s="119">
        <v>74937600</v>
      </c>
      <c r="D181" s="119">
        <v>0</v>
      </c>
      <c r="E181" s="116">
        <v>0</v>
      </c>
      <c r="F181" s="116">
        <f t="shared" si="5"/>
        <v>0</v>
      </c>
      <c r="G181" s="116">
        <f t="shared" si="4"/>
        <v>74937600</v>
      </c>
      <c r="H181" s="124"/>
    </row>
    <row r="182" spans="1:8">
      <c r="A182" s="189">
        <v>716002</v>
      </c>
      <c r="B182" s="189" t="s">
        <v>140</v>
      </c>
      <c r="C182" s="119">
        <v>0</v>
      </c>
      <c r="D182" s="119">
        <v>0</v>
      </c>
      <c r="E182" s="116">
        <v>0</v>
      </c>
      <c r="F182" s="116">
        <f t="shared" si="5"/>
        <v>0</v>
      </c>
      <c r="G182" s="116">
        <f t="shared" si="4"/>
        <v>0</v>
      </c>
      <c r="H182" s="124"/>
    </row>
    <row r="183" spans="1:8">
      <c r="A183" s="189">
        <v>716999</v>
      </c>
      <c r="B183" s="189" t="s">
        <v>141</v>
      </c>
      <c r="C183" s="119">
        <v>0</v>
      </c>
      <c r="D183" s="119">
        <v>0</v>
      </c>
      <c r="E183" s="116">
        <v>0</v>
      </c>
      <c r="F183" s="116">
        <f t="shared" si="5"/>
        <v>0</v>
      </c>
      <c r="G183" s="116">
        <f t="shared" si="4"/>
        <v>0</v>
      </c>
      <c r="H183" s="124"/>
    </row>
    <row r="184" spans="1:8">
      <c r="A184" s="189">
        <v>717003</v>
      </c>
      <c r="B184" s="189" t="s">
        <v>142</v>
      </c>
      <c r="C184" s="119">
        <v>26772000</v>
      </c>
      <c r="D184" s="119">
        <v>0</v>
      </c>
      <c r="E184" s="116">
        <v>0</v>
      </c>
      <c r="F184" s="116">
        <f t="shared" si="5"/>
        <v>0</v>
      </c>
      <c r="G184" s="116">
        <f t="shared" si="4"/>
        <v>26772000</v>
      </c>
      <c r="H184" s="124"/>
    </row>
    <row r="185" spans="1:8">
      <c r="A185" s="189">
        <v>717004</v>
      </c>
      <c r="B185" s="189" t="s">
        <v>143</v>
      </c>
      <c r="C185" s="119">
        <v>1190000</v>
      </c>
      <c r="D185" s="119">
        <v>0</v>
      </c>
      <c r="E185" s="116">
        <v>0</v>
      </c>
      <c r="F185" s="116">
        <f t="shared" si="5"/>
        <v>0</v>
      </c>
      <c r="G185" s="116">
        <f t="shared" si="4"/>
        <v>1190000</v>
      </c>
      <c r="H185" s="124"/>
    </row>
    <row r="186" spans="1:8">
      <c r="A186" s="189">
        <v>717999</v>
      </c>
      <c r="B186" s="189" t="s">
        <v>144</v>
      </c>
      <c r="C186" s="119">
        <v>1210000</v>
      </c>
      <c r="D186" s="119">
        <v>0</v>
      </c>
      <c r="E186" s="116">
        <v>0</v>
      </c>
      <c r="F186" s="116">
        <f t="shared" si="5"/>
        <v>0</v>
      </c>
      <c r="G186" s="116">
        <f t="shared" si="4"/>
        <v>1210000</v>
      </c>
      <c r="H186" s="124"/>
    </row>
    <row r="187" spans="1:8">
      <c r="A187" s="189">
        <v>718001</v>
      </c>
      <c r="B187" s="189" t="s">
        <v>242</v>
      </c>
      <c r="C187" s="119">
        <v>0</v>
      </c>
      <c r="D187" s="119">
        <v>0</v>
      </c>
      <c r="E187" s="116">
        <v>0</v>
      </c>
      <c r="F187" s="116">
        <f t="shared" si="5"/>
        <v>0</v>
      </c>
      <c r="G187" s="116">
        <f t="shared" si="4"/>
        <v>0</v>
      </c>
      <c r="H187" s="124"/>
    </row>
    <row r="188" spans="1:8">
      <c r="A188" s="189">
        <v>718002</v>
      </c>
      <c r="B188" s="189" t="s">
        <v>190</v>
      </c>
      <c r="C188" s="119">
        <v>0</v>
      </c>
      <c r="D188" s="119">
        <v>0</v>
      </c>
      <c r="E188" s="116">
        <v>0</v>
      </c>
      <c r="F188" s="116">
        <f t="shared" si="5"/>
        <v>0</v>
      </c>
      <c r="G188" s="116">
        <f t="shared" si="4"/>
        <v>0</v>
      </c>
      <c r="H188" s="124"/>
    </row>
    <row r="189" spans="1:8">
      <c r="A189" s="189">
        <v>718999</v>
      </c>
      <c r="B189" s="189" t="s">
        <v>191</v>
      </c>
      <c r="C189" s="119">
        <v>1500000</v>
      </c>
      <c r="D189" s="119">
        <v>0</v>
      </c>
      <c r="E189" s="116">
        <v>0</v>
      </c>
      <c r="F189" s="116">
        <f t="shared" si="5"/>
        <v>0</v>
      </c>
      <c r="G189" s="116">
        <f t="shared" si="4"/>
        <v>1500000</v>
      </c>
      <c r="H189" s="124"/>
    </row>
    <row r="190" spans="1:8">
      <c r="A190" s="189">
        <v>719002</v>
      </c>
      <c r="B190" s="189" t="s">
        <v>192</v>
      </c>
      <c r="C190" s="119">
        <v>0</v>
      </c>
      <c r="D190" s="119">
        <v>0</v>
      </c>
      <c r="E190" s="116">
        <v>0</v>
      </c>
      <c r="F190" s="116">
        <f t="shared" si="5"/>
        <v>0</v>
      </c>
      <c r="G190" s="116">
        <f t="shared" si="4"/>
        <v>0</v>
      </c>
      <c r="H190" s="124"/>
    </row>
    <row r="191" spans="1:8">
      <c r="A191" s="189">
        <v>719999</v>
      </c>
      <c r="B191" s="189" t="s">
        <v>292</v>
      </c>
      <c r="C191" s="119">
        <v>0</v>
      </c>
      <c r="D191" s="119">
        <v>0</v>
      </c>
      <c r="E191" s="116">
        <v>0</v>
      </c>
      <c r="F191" s="116">
        <f t="shared" si="5"/>
        <v>0</v>
      </c>
      <c r="G191" s="116">
        <f t="shared" si="4"/>
        <v>0</v>
      </c>
      <c r="H191" s="124"/>
    </row>
    <row r="192" spans="1:8">
      <c r="A192" s="189">
        <v>720500</v>
      </c>
      <c r="B192" s="189" t="s">
        <v>193</v>
      </c>
      <c r="C192" s="119">
        <v>51233920</v>
      </c>
      <c r="D192" s="119">
        <v>0</v>
      </c>
      <c r="E192" s="116">
        <v>0</v>
      </c>
      <c r="F192" s="116">
        <f t="shared" si="5"/>
        <v>0</v>
      </c>
      <c r="G192" s="116">
        <f t="shared" si="4"/>
        <v>51233920</v>
      </c>
      <c r="H192" s="124"/>
    </row>
    <row r="193" spans="1:8">
      <c r="A193" s="189">
        <v>721001</v>
      </c>
      <c r="B193" s="189" t="s">
        <v>194</v>
      </c>
      <c r="C193" s="119">
        <v>0</v>
      </c>
      <c r="D193" s="119">
        <v>0</v>
      </c>
      <c r="E193" s="116">
        <v>0</v>
      </c>
      <c r="F193" s="116">
        <f t="shared" si="5"/>
        <v>0</v>
      </c>
      <c r="G193" s="116">
        <f t="shared" si="4"/>
        <v>0</v>
      </c>
      <c r="H193" s="124"/>
    </row>
    <row r="194" spans="1:8">
      <c r="A194" s="189">
        <v>721002</v>
      </c>
      <c r="B194" s="189" t="s">
        <v>195</v>
      </c>
      <c r="C194" s="119">
        <v>0</v>
      </c>
      <c r="D194" s="119">
        <v>0</v>
      </c>
      <c r="E194" s="116">
        <v>0</v>
      </c>
      <c r="F194" s="116">
        <f t="shared" si="5"/>
        <v>0</v>
      </c>
      <c r="G194" s="116">
        <f t="shared" si="4"/>
        <v>0</v>
      </c>
      <c r="H194" s="124"/>
    </row>
    <row r="195" spans="1:8">
      <c r="A195" s="189">
        <v>721003</v>
      </c>
      <c r="B195" s="189" t="s">
        <v>196</v>
      </c>
      <c r="C195" s="119">
        <v>16390000</v>
      </c>
      <c r="D195" s="119">
        <v>700000</v>
      </c>
      <c r="E195" s="116">
        <v>0</v>
      </c>
      <c r="F195" s="116">
        <f t="shared" si="5"/>
        <v>700000</v>
      </c>
      <c r="G195" s="116">
        <f t="shared" si="4"/>
        <v>17090000</v>
      </c>
      <c r="H195" s="124"/>
    </row>
    <row r="196" spans="1:8">
      <c r="A196" s="189">
        <v>721004</v>
      </c>
      <c r="B196" s="189" t="s">
        <v>197</v>
      </c>
      <c r="C196" s="119">
        <v>0</v>
      </c>
      <c r="D196" s="119">
        <v>0</v>
      </c>
      <c r="E196" s="116">
        <v>0</v>
      </c>
      <c r="F196" s="116">
        <f t="shared" si="5"/>
        <v>0</v>
      </c>
      <c r="G196" s="116">
        <f t="shared" si="4"/>
        <v>0</v>
      </c>
      <c r="H196" s="124"/>
    </row>
    <row r="197" spans="1:8">
      <c r="A197" s="189">
        <v>721005</v>
      </c>
      <c r="B197" s="189" t="s">
        <v>198</v>
      </c>
      <c r="C197" s="163">
        <v>726592.91039999994</v>
      </c>
      <c r="D197" s="163">
        <v>20000</v>
      </c>
      <c r="E197" s="164">
        <v>0</v>
      </c>
      <c r="F197" s="164">
        <f t="shared" si="5"/>
        <v>20000</v>
      </c>
      <c r="G197" s="164">
        <f t="shared" si="4"/>
        <v>746592.91039999994</v>
      </c>
      <c r="H197" s="124"/>
    </row>
    <row r="198" spans="1:8">
      <c r="A198" s="189">
        <v>721006</v>
      </c>
      <c r="B198" s="189" t="s">
        <v>199</v>
      </c>
      <c r="C198" s="119">
        <v>0</v>
      </c>
      <c r="D198" s="119">
        <v>0</v>
      </c>
      <c r="E198" s="116">
        <v>0</v>
      </c>
      <c r="F198" s="116">
        <f t="shared" si="5"/>
        <v>0</v>
      </c>
      <c r="G198" s="116">
        <f t="shared" si="4"/>
        <v>0</v>
      </c>
      <c r="H198" s="124"/>
    </row>
    <row r="199" spans="1:8">
      <c r="A199" s="189">
        <v>721999</v>
      </c>
      <c r="B199" s="189" t="s">
        <v>200</v>
      </c>
      <c r="C199" s="119">
        <v>2750000</v>
      </c>
      <c r="D199" s="119">
        <v>0</v>
      </c>
      <c r="E199" s="116">
        <v>0</v>
      </c>
      <c r="F199" s="116">
        <f t="shared" si="5"/>
        <v>0</v>
      </c>
      <c r="G199" s="116">
        <f t="shared" si="4"/>
        <v>2750000</v>
      </c>
      <c r="H199" s="124"/>
    </row>
    <row r="200" spans="1:8">
      <c r="A200" s="189">
        <v>722001</v>
      </c>
      <c r="B200" s="189" t="s">
        <v>201</v>
      </c>
      <c r="C200" s="119">
        <v>0</v>
      </c>
      <c r="D200" s="119">
        <v>0</v>
      </c>
      <c r="E200" s="116">
        <v>0</v>
      </c>
      <c r="F200" s="116">
        <f t="shared" si="5"/>
        <v>0</v>
      </c>
      <c r="G200" s="116">
        <f t="shared" si="4"/>
        <v>0</v>
      </c>
      <c r="H200" s="124"/>
    </row>
    <row r="201" spans="1:8">
      <c r="A201" s="189">
        <v>722002</v>
      </c>
      <c r="B201" s="189" t="s">
        <v>202</v>
      </c>
      <c r="C201" s="119">
        <v>0</v>
      </c>
      <c r="D201" s="119">
        <v>0</v>
      </c>
      <c r="E201" s="116">
        <v>0</v>
      </c>
      <c r="F201" s="116">
        <f t="shared" si="5"/>
        <v>0</v>
      </c>
      <c r="G201" s="116">
        <f t="shared" si="4"/>
        <v>0</v>
      </c>
      <c r="H201" s="124"/>
    </row>
    <row r="202" spans="1:8">
      <c r="A202" s="189">
        <v>722003</v>
      </c>
      <c r="B202" s="189" t="s">
        <v>243</v>
      </c>
      <c r="C202" s="119">
        <v>0</v>
      </c>
      <c r="D202" s="119">
        <v>0</v>
      </c>
      <c r="E202" s="116">
        <v>0</v>
      </c>
      <c r="F202" s="116">
        <f t="shared" si="5"/>
        <v>0</v>
      </c>
      <c r="G202" s="116">
        <f t="shared" si="4"/>
        <v>0</v>
      </c>
      <c r="H202" s="124"/>
    </row>
    <row r="203" spans="1:8">
      <c r="A203" s="189">
        <v>722005</v>
      </c>
      <c r="B203" s="189" t="s">
        <v>293</v>
      </c>
      <c r="C203" s="119">
        <v>2813790</v>
      </c>
      <c r="D203" s="119">
        <v>0</v>
      </c>
      <c r="E203" s="116">
        <v>0</v>
      </c>
      <c r="F203" s="116">
        <f t="shared" si="5"/>
        <v>0</v>
      </c>
      <c r="G203" s="116">
        <f t="shared" si="4"/>
        <v>2813790</v>
      </c>
      <c r="H203" s="124"/>
    </row>
    <row r="204" spans="1:8">
      <c r="A204" s="189">
        <v>723500</v>
      </c>
      <c r="B204" s="189" t="s">
        <v>203</v>
      </c>
      <c r="C204" s="119">
        <v>634158753</v>
      </c>
      <c r="D204" s="119">
        <v>0</v>
      </c>
      <c r="E204" s="116">
        <v>0</v>
      </c>
      <c r="F204" s="116">
        <f t="shared" si="5"/>
        <v>0</v>
      </c>
      <c r="G204" s="116">
        <f t="shared" si="4"/>
        <v>634158753</v>
      </c>
      <c r="H204" s="124"/>
    </row>
    <row r="205" spans="1:8">
      <c r="A205" s="189">
        <v>724500</v>
      </c>
      <c r="B205" s="189" t="s">
        <v>237</v>
      </c>
      <c r="C205" s="119">
        <v>0</v>
      </c>
      <c r="D205" s="119">
        <v>0</v>
      </c>
      <c r="E205" s="116">
        <v>0</v>
      </c>
      <c r="F205" s="116">
        <f t="shared" si="5"/>
        <v>0</v>
      </c>
      <c r="G205" s="116">
        <f t="shared" si="4"/>
        <v>0</v>
      </c>
      <c r="H205" s="124"/>
    </row>
    <row r="206" spans="1:8">
      <c r="A206" s="189">
        <v>730001</v>
      </c>
      <c r="B206" s="189" t="s">
        <v>204</v>
      </c>
      <c r="C206" s="119">
        <v>0</v>
      </c>
      <c r="D206" s="119">
        <v>0</v>
      </c>
      <c r="E206" s="116">
        <v>0</v>
      </c>
      <c r="F206" s="116">
        <f t="shared" si="5"/>
        <v>0</v>
      </c>
      <c r="G206" s="116">
        <f t="shared" si="4"/>
        <v>0</v>
      </c>
      <c r="H206" s="124"/>
    </row>
    <row r="207" spans="1:8">
      <c r="A207" s="189">
        <v>730002</v>
      </c>
      <c r="B207" s="189" t="s">
        <v>294</v>
      </c>
      <c r="C207" s="119">
        <v>0</v>
      </c>
      <c r="D207" s="119">
        <v>0</v>
      </c>
      <c r="E207" s="116">
        <v>0</v>
      </c>
      <c r="F207" s="116">
        <f t="shared" si="5"/>
        <v>0</v>
      </c>
      <c r="G207" s="116">
        <f t="shared" si="4"/>
        <v>0</v>
      </c>
      <c r="H207" s="124"/>
    </row>
    <row r="208" spans="1:8">
      <c r="A208" s="189">
        <v>730003</v>
      </c>
      <c r="B208" s="189" t="s">
        <v>205</v>
      </c>
      <c r="C208" s="119">
        <v>348963.78082191781</v>
      </c>
      <c r="D208" s="119">
        <v>0</v>
      </c>
      <c r="E208" s="116">
        <v>0</v>
      </c>
      <c r="F208" s="116">
        <f t="shared" si="5"/>
        <v>0</v>
      </c>
      <c r="G208" s="116">
        <f t="shared" ref="G208:G224" si="6">C208+F208</f>
        <v>348963.78082191781</v>
      </c>
      <c r="H208" s="124"/>
    </row>
    <row r="209" spans="1:8">
      <c r="A209" s="189">
        <v>730999</v>
      </c>
      <c r="B209" s="189" t="s">
        <v>206</v>
      </c>
      <c r="C209" s="119">
        <v>0</v>
      </c>
      <c r="D209" s="119">
        <v>0</v>
      </c>
      <c r="E209" s="116">
        <v>0</v>
      </c>
      <c r="F209" s="116">
        <f t="shared" ref="F209:F224" si="7">D209-E209</f>
        <v>0</v>
      </c>
      <c r="G209" s="116">
        <f t="shared" si="6"/>
        <v>0</v>
      </c>
      <c r="H209" s="124"/>
    </row>
    <row r="210" spans="1:8">
      <c r="A210" s="189">
        <v>730999</v>
      </c>
      <c r="B210" s="189" t="s">
        <v>207</v>
      </c>
      <c r="C210" s="119">
        <v>0</v>
      </c>
      <c r="D210" s="119">
        <v>0</v>
      </c>
      <c r="E210" s="116">
        <v>0</v>
      </c>
      <c r="F210" s="116">
        <f t="shared" si="7"/>
        <v>0</v>
      </c>
      <c r="G210" s="116">
        <f t="shared" si="6"/>
        <v>0</v>
      </c>
      <c r="H210" s="124"/>
    </row>
    <row r="211" spans="1:8">
      <c r="A211" s="189">
        <v>731500</v>
      </c>
      <c r="B211" s="189" t="s">
        <v>207</v>
      </c>
      <c r="C211" s="119">
        <v>0</v>
      </c>
      <c r="D211" s="119">
        <v>0</v>
      </c>
      <c r="E211" s="116">
        <v>0</v>
      </c>
      <c r="F211" s="116">
        <f t="shared" ref="F211" si="8">D211-E211</f>
        <v>0</v>
      </c>
      <c r="G211" s="116">
        <f t="shared" ref="G211" si="9">C211+F211</f>
        <v>0</v>
      </c>
      <c r="H211" s="124"/>
    </row>
    <row r="212" spans="1:8">
      <c r="A212" s="189">
        <v>733001</v>
      </c>
      <c r="B212" s="189" t="s">
        <v>238</v>
      </c>
      <c r="C212" s="119">
        <v>650230</v>
      </c>
      <c r="D212" s="119">
        <v>0</v>
      </c>
      <c r="E212" s="116">
        <v>0</v>
      </c>
      <c r="F212" s="116">
        <f t="shared" si="7"/>
        <v>0</v>
      </c>
      <c r="G212" s="116">
        <f t="shared" si="6"/>
        <v>650230</v>
      </c>
      <c r="H212" s="124"/>
    </row>
    <row r="213" spans="1:8">
      <c r="A213" s="189">
        <v>733002</v>
      </c>
      <c r="B213" s="189" t="s">
        <v>239</v>
      </c>
      <c r="C213" s="119">
        <v>0</v>
      </c>
      <c r="D213" s="119">
        <v>0</v>
      </c>
      <c r="E213" s="116">
        <v>0</v>
      </c>
      <c r="F213" s="116">
        <f t="shared" si="7"/>
        <v>0</v>
      </c>
      <c r="G213" s="116">
        <f t="shared" si="6"/>
        <v>0</v>
      </c>
      <c r="H213" s="124"/>
    </row>
    <row r="214" spans="1:8">
      <c r="A214" s="189">
        <v>733999</v>
      </c>
      <c r="B214" s="189" t="s">
        <v>295</v>
      </c>
      <c r="C214" s="119">
        <v>0</v>
      </c>
      <c r="D214" s="119">
        <v>0</v>
      </c>
      <c r="E214" s="116">
        <v>0</v>
      </c>
      <c r="F214" s="116">
        <f t="shared" si="7"/>
        <v>0</v>
      </c>
      <c r="G214" s="116">
        <f t="shared" si="6"/>
        <v>0</v>
      </c>
      <c r="H214" s="124"/>
    </row>
    <row r="215" spans="1:8">
      <c r="A215" s="189">
        <v>740001</v>
      </c>
      <c r="B215" s="189" t="s">
        <v>208</v>
      </c>
      <c r="C215" s="119">
        <v>90853119</v>
      </c>
      <c r="D215" s="119">
        <v>5976002</v>
      </c>
      <c r="E215" s="116">
        <v>0</v>
      </c>
      <c r="F215" s="116">
        <f t="shared" si="7"/>
        <v>5976002</v>
      </c>
      <c r="G215" s="116">
        <f t="shared" si="6"/>
        <v>96829121</v>
      </c>
      <c r="H215" s="124"/>
    </row>
    <row r="216" spans="1:8">
      <c r="A216" s="189">
        <v>740999</v>
      </c>
      <c r="B216" s="189" t="s">
        <v>209</v>
      </c>
      <c r="C216" s="119">
        <v>13813600</v>
      </c>
      <c r="D216" s="119">
        <v>0</v>
      </c>
      <c r="E216" s="116">
        <v>0</v>
      </c>
      <c r="F216" s="116">
        <f t="shared" si="7"/>
        <v>0</v>
      </c>
      <c r="G216" s="116">
        <f t="shared" si="6"/>
        <v>13813600</v>
      </c>
      <c r="H216" s="124"/>
    </row>
    <row r="217" spans="1:8">
      <c r="A217" s="189">
        <v>750001</v>
      </c>
      <c r="B217" s="189" t="s">
        <v>210</v>
      </c>
      <c r="C217" s="119">
        <v>0</v>
      </c>
      <c r="D217" s="119">
        <v>0</v>
      </c>
      <c r="E217" s="116">
        <v>0</v>
      </c>
      <c r="F217" s="116">
        <f t="shared" si="7"/>
        <v>0</v>
      </c>
      <c r="G217" s="116">
        <f t="shared" si="6"/>
        <v>0</v>
      </c>
      <c r="H217" s="124"/>
    </row>
    <row r="218" spans="1:8">
      <c r="A218" s="189">
        <v>750002</v>
      </c>
      <c r="B218" s="189" t="s">
        <v>211</v>
      </c>
      <c r="C218" s="119">
        <v>0</v>
      </c>
      <c r="D218" s="119">
        <v>0</v>
      </c>
      <c r="E218" s="116">
        <v>0</v>
      </c>
      <c r="F218" s="116">
        <f t="shared" si="7"/>
        <v>0</v>
      </c>
      <c r="G218" s="116">
        <f t="shared" si="6"/>
        <v>0</v>
      </c>
      <c r="H218" s="124"/>
    </row>
    <row r="219" spans="1:8">
      <c r="A219" s="189">
        <v>750003</v>
      </c>
      <c r="B219" s="189" t="s">
        <v>212</v>
      </c>
      <c r="C219" s="119">
        <v>4796740.9853881281</v>
      </c>
      <c r="D219" s="119">
        <v>442652</v>
      </c>
      <c r="E219" s="116">
        <v>0</v>
      </c>
      <c r="F219" s="116">
        <f t="shared" si="7"/>
        <v>442652</v>
      </c>
      <c r="G219" s="116">
        <f t="shared" si="6"/>
        <v>5239392.9853881281</v>
      </c>
      <c r="H219" s="124"/>
    </row>
    <row r="220" spans="1:8">
      <c r="A220" s="189">
        <v>750999</v>
      </c>
      <c r="B220" s="189" t="s">
        <v>213</v>
      </c>
      <c r="C220" s="119">
        <v>7520918.721461189</v>
      </c>
      <c r="D220" s="119">
        <v>578166.66666666674</v>
      </c>
      <c r="E220" s="116">
        <v>0</v>
      </c>
      <c r="F220" s="116">
        <f t="shared" si="7"/>
        <v>578166.66666666674</v>
      </c>
      <c r="G220" s="116">
        <f t="shared" si="6"/>
        <v>8099085.388127856</v>
      </c>
      <c r="H220" s="124"/>
    </row>
    <row r="221" spans="1:8">
      <c r="A221" s="189">
        <v>760001</v>
      </c>
      <c r="B221" s="189" t="s">
        <v>310</v>
      </c>
      <c r="C221" s="119">
        <v>3894514373.0796161</v>
      </c>
      <c r="D221" s="119">
        <v>0</v>
      </c>
      <c r="E221" s="116">
        <v>8960361.4199999999</v>
      </c>
      <c r="F221" s="116">
        <f t="shared" si="7"/>
        <v>-8960361.4199999999</v>
      </c>
      <c r="G221" s="116">
        <f t="shared" si="6"/>
        <v>3885554011.659616</v>
      </c>
      <c r="H221" s="124"/>
    </row>
    <row r="222" spans="1:8">
      <c r="A222" s="189">
        <v>770500</v>
      </c>
      <c r="B222" s="189" t="s">
        <v>296</v>
      </c>
      <c r="C222" s="119">
        <v>692988823.21654832</v>
      </c>
      <c r="D222" s="119">
        <v>0</v>
      </c>
      <c r="E222" s="116">
        <v>0</v>
      </c>
      <c r="F222" s="116">
        <f t="shared" si="7"/>
        <v>0</v>
      </c>
      <c r="G222" s="116">
        <f t="shared" si="6"/>
        <v>692988823.21654832</v>
      </c>
      <c r="H222" s="124"/>
    </row>
    <row r="223" spans="1:8">
      <c r="A223" s="189">
        <v>780500</v>
      </c>
      <c r="B223" s="189" t="s">
        <v>297</v>
      </c>
      <c r="C223" s="119">
        <v>0</v>
      </c>
      <c r="D223" s="119">
        <v>0</v>
      </c>
      <c r="E223" s="116">
        <v>0</v>
      </c>
      <c r="F223" s="116">
        <f t="shared" si="7"/>
        <v>0</v>
      </c>
      <c r="G223" s="116">
        <f t="shared" si="6"/>
        <v>0</v>
      </c>
      <c r="H223" s="124"/>
    </row>
    <row r="224" spans="1:8">
      <c r="A224" s="189">
        <v>790500</v>
      </c>
      <c r="B224" s="189" t="s">
        <v>214</v>
      </c>
      <c r="C224" s="119">
        <v>7515000</v>
      </c>
      <c r="D224" s="119">
        <v>0</v>
      </c>
      <c r="E224" s="116">
        <v>0</v>
      </c>
      <c r="F224" s="116">
        <f t="shared" si="7"/>
        <v>0</v>
      </c>
      <c r="G224" s="116">
        <f t="shared" si="6"/>
        <v>7515000</v>
      </c>
      <c r="H224" s="124"/>
    </row>
    <row r="225" spans="1:8">
      <c r="A225" s="189"/>
      <c r="B225" s="189"/>
      <c r="C225" s="119"/>
      <c r="D225" s="119"/>
      <c r="E225" s="116"/>
      <c r="F225" s="116"/>
      <c r="G225" s="116"/>
      <c r="H225" s="124"/>
    </row>
    <row r="226" spans="1:8">
      <c r="A226" s="189"/>
      <c r="B226" s="189"/>
      <c r="C226" s="119"/>
      <c r="D226" s="119"/>
      <c r="E226" s="116"/>
      <c r="F226" s="116"/>
      <c r="G226" s="116"/>
      <c r="H226" s="124"/>
    </row>
    <row r="227" spans="1:8">
      <c r="A227" s="115"/>
      <c r="B227" s="118"/>
      <c r="C227" s="119"/>
      <c r="D227" s="119"/>
      <c r="E227" s="116"/>
      <c r="F227" s="116"/>
      <c r="G227" s="116"/>
    </row>
    <row r="228" spans="1:8">
      <c r="A228" s="300"/>
      <c r="B228" s="300"/>
      <c r="C228" s="117"/>
      <c r="D228" s="117"/>
      <c r="E228" s="117"/>
      <c r="F228" s="117"/>
      <c r="G228" s="117"/>
    </row>
    <row r="229" spans="1:8" ht="14.4" customHeight="1">
      <c r="A229" s="301" t="s">
        <v>311</v>
      </c>
      <c r="B229" s="301"/>
      <c r="C229" s="116">
        <f>SUM(C16:C227)</f>
        <v>-171408918.99993336</v>
      </c>
      <c r="D229" s="116">
        <f>SUM(D16:D227)</f>
        <v>324916612.41658753</v>
      </c>
      <c r="E229" s="116">
        <f>SUM(E16:E227)</f>
        <v>324916612.41658753</v>
      </c>
      <c r="F229" s="116">
        <f>SUM(F16:F227)</f>
        <v>-3.7252902984619141E-9</v>
      </c>
      <c r="G229" s="116">
        <f>SUM(G16:G227)</f>
        <v>-171408918.99993241</v>
      </c>
    </row>
    <row r="230" spans="1:8">
      <c r="A230" s="96"/>
      <c r="B230" s="96"/>
      <c r="C230" s="97"/>
      <c r="D230" s="97"/>
      <c r="E230" s="98">
        <f>D229-E229</f>
        <v>0</v>
      </c>
      <c r="F230" s="98"/>
      <c r="G230" s="98"/>
    </row>
    <row r="231" spans="1:8">
      <c r="A231" s="96"/>
      <c r="B231" s="96"/>
      <c r="C231" s="97"/>
      <c r="D231" s="97"/>
      <c r="E231" s="98"/>
      <c r="F231" s="98"/>
      <c r="G231" s="98"/>
    </row>
    <row r="232" spans="1:8">
      <c r="A232" s="96"/>
      <c r="B232" s="96"/>
      <c r="C232" s="183">
        <f>SUM(C16:C107)</f>
        <v>6943324341.1418371</v>
      </c>
      <c r="D232" s="170"/>
      <c r="E232" s="171"/>
      <c r="F232" s="171" t="s">
        <v>235</v>
      </c>
      <c r="G232" s="172">
        <f>SUM(G16:G107)</f>
        <v>6969099390.4850922</v>
      </c>
    </row>
    <row r="233" spans="1:8">
      <c r="A233" s="96"/>
      <c r="B233" s="96"/>
      <c r="C233" s="173">
        <f>SUM(C108:C135)</f>
        <v>-15296742878.114998</v>
      </c>
      <c r="D233" s="174"/>
      <c r="F233" s="58" t="s">
        <v>321</v>
      </c>
      <c r="G233" s="175">
        <f>SUM(G108:G135)</f>
        <v>-15355781555.114998</v>
      </c>
    </row>
    <row r="234" spans="1:8">
      <c r="A234" s="96"/>
      <c r="B234" s="96"/>
      <c r="C234" s="173">
        <f>SUM(C136:C140)</f>
        <v>4359238997.7244759</v>
      </c>
      <c r="D234" s="88">
        <f>SUM(D146:D148)</f>
        <v>0</v>
      </c>
      <c r="E234" s="88">
        <f>SUM(E141:E148)</f>
        <v>14755881.589920893</v>
      </c>
      <c r="F234" s="58" t="s">
        <v>236</v>
      </c>
      <c r="G234" s="175">
        <f>SUM(G136:G140)</f>
        <v>4359238997.7244759</v>
      </c>
    </row>
    <row r="235" spans="1:8">
      <c r="A235" s="96"/>
      <c r="B235" s="96"/>
      <c r="C235" s="173">
        <f>SUM(C141:C148)</f>
        <v>-3774641232.4454832</v>
      </c>
      <c r="D235" s="174">
        <f>SUM(D150:D227)</f>
        <v>56979870.666666664</v>
      </c>
      <c r="E235" s="174">
        <f>SUM(E155:E227)</f>
        <v>8960361.4199999999</v>
      </c>
      <c r="F235" s="58" t="s">
        <v>18</v>
      </c>
      <c r="G235" s="175">
        <f>SUM(G141:G148)</f>
        <v>-3789397114.0354037</v>
      </c>
    </row>
    <row r="236" spans="1:8">
      <c r="A236" s="96"/>
      <c r="B236" s="96"/>
      <c r="C236" s="173">
        <f>SUM(C149:C227)</f>
        <v>7597411852.6942358</v>
      </c>
      <c r="D236" s="174"/>
      <c r="E236" s="176">
        <f>E234-D234-D235+E235</f>
        <v>-33263627.656745769</v>
      </c>
      <c r="F236" s="58" t="s">
        <v>316</v>
      </c>
      <c r="G236" s="175">
        <f>SUM(G149:G227)</f>
        <v>7645431361.9409018</v>
      </c>
    </row>
    <row r="237" spans="1:8">
      <c r="C237" s="177">
        <f>SUM(C232:C236)</f>
        <v>-171408918.99993229</v>
      </c>
      <c r="D237" s="178"/>
      <c r="E237" s="178"/>
      <c r="F237" s="179"/>
      <c r="G237" s="180">
        <f>SUM(G232:G236)</f>
        <v>-171408918.99993229</v>
      </c>
    </row>
    <row r="238" spans="1:8">
      <c r="C238" s="124"/>
      <c r="D238" s="124"/>
      <c r="E238" s="124"/>
      <c r="F238" s="124"/>
      <c r="G238" s="124"/>
    </row>
    <row r="239" spans="1:8">
      <c r="E239" s="124"/>
      <c r="F239" s="124"/>
      <c r="G239" s="124"/>
    </row>
    <row r="241" spans="1:7" hidden="1">
      <c r="A241" s="150" t="s">
        <v>314</v>
      </c>
      <c r="B241" s="151" t="s">
        <v>315</v>
      </c>
      <c r="C241" s="152"/>
      <c r="D241" s="152" t="s">
        <v>313</v>
      </c>
      <c r="E241" s="153" t="s">
        <v>312</v>
      </c>
      <c r="F241" s="153"/>
      <c r="G241" s="153"/>
    </row>
    <row r="242" spans="1:7" hidden="1">
      <c r="A242" s="149">
        <v>100001</v>
      </c>
      <c r="B242" s="149" t="s">
        <v>248</v>
      </c>
      <c r="C242" s="137"/>
      <c r="D242" s="137">
        <v>2463023108</v>
      </c>
      <c r="E242" s="154" t="e">
        <f>D242-#REF!</f>
        <v>#REF!</v>
      </c>
      <c r="F242" s="154"/>
      <c r="G242" s="154"/>
    </row>
    <row r="243" spans="1:7" hidden="1">
      <c r="A243" s="147">
        <v>100002</v>
      </c>
      <c r="B243" s="148" t="s">
        <v>249</v>
      </c>
      <c r="C243" s="141"/>
      <c r="D243" s="141">
        <v>3486999668</v>
      </c>
      <c r="E243" s="155" t="e">
        <f>D243-#REF!</f>
        <v>#REF!</v>
      </c>
      <c r="F243" s="155"/>
      <c r="G243" s="155"/>
    </row>
    <row r="244" spans="1:7" hidden="1">
      <c r="A244" s="145">
        <v>100003</v>
      </c>
      <c r="B244" s="145" t="s">
        <v>250</v>
      </c>
      <c r="C244" s="140"/>
      <c r="D244" s="140">
        <v>-19787.60000000149</v>
      </c>
      <c r="E244" s="156" t="e">
        <f>D244-#REF!</f>
        <v>#REF!</v>
      </c>
      <c r="F244" s="156"/>
      <c r="G244" s="156"/>
    </row>
    <row r="245" spans="1:7" hidden="1">
      <c r="A245" s="145">
        <v>100004</v>
      </c>
      <c r="B245" s="145" t="s">
        <v>251</v>
      </c>
      <c r="C245" s="140"/>
      <c r="D245" s="140">
        <v>0</v>
      </c>
      <c r="E245" s="156" t="e">
        <f>D245-#REF!</f>
        <v>#REF!</v>
      </c>
      <c r="F245" s="156"/>
      <c r="G245" s="156"/>
    </row>
    <row r="246" spans="1:7" hidden="1">
      <c r="A246" s="145">
        <v>100005</v>
      </c>
      <c r="B246" s="145" t="s">
        <v>252</v>
      </c>
      <c r="C246" s="140"/>
      <c r="D246" s="140">
        <v>-269500</v>
      </c>
      <c r="E246" s="156" t="e">
        <f>D246-#REF!</f>
        <v>#REF!</v>
      </c>
      <c r="F246" s="156"/>
      <c r="G246" s="156"/>
    </row>
    <row r="247" spans="1:7" hidden="1">
      <c r="A247" s="145">
        <v>100006</v>
      </c>
      <c r="B247" s="145" t="s">
        <v>253</v>
      </c>
      <c r="C247" s="140"/>
      <c r="D247" s="140">
        <v>0</v>
      </c>
      <c r="E247" s="156" t="e">
        <f>D247-#REF!</f>
        <v>#REF!</v>
      </c>
      <c r="F247" s="156"/>
      <c r="G247" s="156"/>
    </row>
    <row r="248" spans="1:7" hidden="1">
      <c r="A248" s="145">
        <v>100007</v>
      </c>
      <c r="B248" s="146" t="s">
        <v>254</v>
      </c>
      <c r="C248" s="140"/>
      <c r="D248" s="140">
        <v>-628879</v>
      </c>
      <c r="E248" s="156" t="e">
        <f>D248-#REF!</f>
        <v>#REF!</v>
      </c>
      <c r="F248" s="156"/>
      <c r="G248" s="156"/>
    </row>
    <row r="249" spans="1:7" hidden="1">
      <c r="A249" s="145">
        <v>100008</v>
      </c>
      <c r="B249" s="145" t="s">
        <v>255</v>
      </c>
      <c r="C249" s="140"/>
      <c r="D249" s="140">
        <v>132500</v>
      </c>
      <c r="E249" s="156" t="e">
        <f>D249-#REF!</f>
        <v>#REF!</v>
      </c>
      <c r="F249" s="156"/>
      <c r="G249" s="156"/>
    </row>
    <row r="250" spans="1:7" hidden="1">
      <c r="A250" s="145">
        <v>100009</v>
      </c>
      <c r="B250" s="146" t="s">
        <v>256</v>
      </c>
      <c r="C250" s="140"/>
      <c r="D250" s="140">
        <v>0</v>
      </c>
      <c r="E250" s="156" t="e">
        <f>D250-#REF!</f>
        <v>#REF!</v>
      </c>
      <c r="F250" s="156"/>
      <c r="G250" s="156"/>
    </row>
    <row r="251" spans="1:7" hidden="1">
      <c r="A251" s="145">
        <v>110001</v>
      </c>
      <c r="B251" s="145" t="s">
        <v>257</v>
      </c>
      <c r="C251" s="140"/>
      <c r="D251" s="140">
        <v>0</v>
      </c>
      <c r="E251" s="156" t="e">
        <f>D251-#REF!</f>
        <v>#REF!</v>
      </c>
      <c r="F251" s="156"/>
      <c r="G251" s="156"/>
    </row>
    <row r="252" spans="1:7" hidden="1">
      <c r="A252" s="145">
        <v>110002</v>
      </c>
      <c r="B252" s="145" t="s">
        <v>258</v>
      </c>
      <c r="C252" s="140"/>
      <c r="D252" s="140">
        <v>0</v>
      </c>
      <c r="E252" s="156" t="e">
        <f>D252-#REF!</f>
        <v>#REF!</v>
      </c>
      <c r="F252" s="156"/>
      <c r="G252" s="156"/>
    </row>
    <row r="253" spans="1:7" hidden="1">
      <c r="A253" s="145">
        <v>110003</v>
      </c>
      <c r="B253" s="145" t="s">
        <v>259</v>
      </c>
      <c r="C253" s="140"/>
      <c r="D253" s="140">
        <v>0</v>
      </c>
      <c r="E253" s="156" t="e">
        <f>D253-#REF!</f>
        <v>#REF!</v>
      </c>
      <c r="F253" s="156"/>
      <c r="G253" s="156"/>
    </row>
    <row r="254" spans="1:7" hidden="1">
      <c r="A254" s="147">
        <v>120001</v>
      </c>
      <c r="B254" s="147" t="s">
        <v>41</v>
      </c>
      <c r="C254" s="141"/>
      <c r="D254" s="141">
        <v>-250126792.29999959</v>
      </c>
      <c r="E254" s="155" t="e">
        <f>D254-#REF!</f>
        <v>#REF!</v>
      </c>
      <c r="F254" s="155"/>
      <c r="G254" s="155"/>
    </row>
    <row r="255" spans="1:7" hidden="1">
      <c r="A255" s="147">
        <v>120002</v>
      </c>
      <c r="B255" s="147" t="s">
        <v>42</v>
      </c>
      <c r="C255" s="141"/>
      <c r="D255" s="141">
        <v>4680605311.7300005</v>
      </c>
      <c r="E255" s="155" t="e">
        <f>D255-#REF!</f>
        <v>#REF!</v>
      </c>
      <c r="F255" s="155"/>
      <c r="G255" s="155"/>
    </row>
    <row r="256" spans="1:7" hidden="1">
      <c r="A256" s="147">
        <v>120003</v>
      </c>
      <c r="B256" s="147" t="s">
        <v>43</v>
      </c>
      <c r="C256" s="141"/>
      <c r="D256" s="141">
        <v>4197239.2</v>
      </c>
      <c r="E256" s="155" t="e">
        <f>D256-#REF!</f>
        <v>#REF!</v>
      </c>
      <c r="F256" s="155"/>
      <c r="G256" s="155"/>
    </row>
    <row r="257" spans="1:7" hidden="1">
      <c r="A257" s="145">
        <v>120004</v>
      </c>
      <c r="B257" s="146" t="s">
        <v>160</v>
      </c>
      <c r="C257" s="140"/>
      <c r="D257" s="140">
        <v>0</v>
      </c>
      <c r="E257" s="156" t="e">
        <f>D257-#REF!</f>
        <v>#REF!</v>
      </c>
      <c r="F257" s="156"/>
      <c r="G257" s="156"/>
    </row>
    <row r="258" spans="1:7" hidden="1">
      <c r="A258" s="145">
        <v>120005</v>
      </c>
      <c r="B258" s="145" t="s">
        <v>161</v>
      </c>
      <c r="C258" s="140"/>
      <c r="D258" s="140">
        <v>0</v>
      </c>
      <c r="E258" s="156" t="e">
        <f>D258-#REF!</f>
        <v>#REF!</v>
      </c>
      <c r="F258" s="156"/>
      <c r="G258" s="156"/>
    </row>
    <row r="259" spans="1:7" hidden="1">
      <c r="A259" s="145">
        <v>120007</v>
      </c>
      <c r="B259" s="146" t="s">
        <v>162</v>
      </c>
      <c r="C259" s="140"/>
      <c r="D259" s="140">
        <v>0</v>
      </c>
      <c r="E259" s="156" t="e">
        <f>D259-#REF!</f>
        <v>#REF!</v>
      </c>
      <c r="F259" s="156"/>
      <c r="G259" s="156"/>
    </row>
    <row r="260" spans="1:7" hidden="1">
      <c r="A260" s="145">
        <v>120008</v>
      </c>
      <c r="B260" s="145" t="s">
        <v>163</v>
      </c>
      <c r="C260" s="140"/>
      <c r="D260" s="140">
        <v>0</v>
      </c>
      <c r="E260" s="156" t="e">
        <f>D260-#REF!</f>
        <v>#REF!</v>
      </c>
      <c r="F260" s="156"/>
      <c r="G260" s="156"/>
    </row>
    <row r="261" spans="1:7" hidden="1">
      <c r="A261" s="145">
        <v>120009</v>
      </c>
      <c r="B261" s="146" t="s">
        <v>164</v>
      </c>
      <c r="C261" s="140"/>
      <c r="D261" s="140">
        <v>0</v>
      </c>
      <c r="E261" s="156" t="e">
        <f>D261-#REF!</f>
        <v>#REF!</v>
      </c>
      <c r="F261" s="156"/>
      <c r="G261" s="156"/>
    </row>
    <row r="262" spans="1:7" hidden="1">
      <c r="A262" s="145">
        <v>120010</v>
      </c>
      <c r="B262" s="145" t="s">
        <v>165</v>
      </c>
      <c r="C262" s="140"/>
      <c r="D262" s="140">
        <v>0</v>
      </c>
      <c r="E262" s="156" t="e">
        <f>D262-#REF!</f>
        <v>#REF!</v>
      </c>
      <c r="F262" s="156"/>
      <c r="G262" s="156"/>
    </row>
    <row r="263" spans="1:7" hidden="1">
      <c r="A263" s="145">
        <v>120011</v>
      </c>
      <c r="B263" s="146" t="s">
        <v>166</v>
      </c>
      <c r="C263" s="140"/>
      <c r="D263" s="140">
        <v>0</v>
      </c>
      <c r="E263" s="156" t="e">
        <f>D263-#REF!</f>
        <v>#REF!</v>
      </c>
      <c r="F263" s="156"/>
      <c r="G263" s="156"/>
    </row>
    <row r="264" spans="1:7" hidden="1">
      <c r="A264" s="145">
        <v>120012</v>
      </c>
      <c r="B264" s="145" t="s">
        <v>167</v>
      </c>
      <c r="C264" s="140"/>
      <c r="D264" s="140">
        <v>0</v>
      </c>
      <c r="E264" s="156" t="e">
        <f>D264-#REF!</f>
        <v>#REF!</v>
      </c>
      <c r="F264" s="156"/>
      <c r="G264" s="156"/>
    </row>
    <row r="265" spans="1:7" hidden="1">
      <c r="A265" s="145">
        <v>120013</v>
      </c>
      <c r="B265" s="146" t="s">
        <v>168</v>
      </c>
      <c r="C265" s="140"/>
      <c r="D265" s="140">
        <v>0</v>
      </c>
      <c r="E265" s="156" t="e">
        <f>D265-#REF!</f>
        <v>#REF!</v>
      </c>
      <c r="F265" s="156"/>
      <c r="G265" s="156"/>
    </row>
    <row r="266" spans="1:7" hidden="1">
      <c r="A266" s="145">
        <v>120014</v>
      </c>
      <c r="B266" s="145" t="s">
        <v>169</v>
      </c>
      <c r="C266" s="140"/>
      <c r="D266" s="140">
        <v>0</v>
      </c>
      <c r="E266" s="156" t="e">
        <f>D266-#REF!</f>
        <v>#REF!</v>
      </c>
      <c r="F266" s="156"/>
      <c r="G266" s="156"/>
    </row>
    <row r="267" spans="1:7" hidden="1">
      <c r="A267" s="145">
        <v>120015</v>
      </c>
      <c r="B267" s="146" t="s">
        <v>170</v>
      </c>
      <c r="C267" s="140"/>
      <c r="D267" s="140">
        <v>0</v>
      </c>
      <c r="E267" s="156" t="e">
        <f>D267-#REF!</f>
        <v>#REF!</v>
      </c>
      <c r="F267" s="156"/>
      <c r="G267" s="156"/>
    </row>
    <row r="268" spans="1:7" hidden="1">
      <c r="A268" s="145">
        <v>120016</v>
      </c>
      <c r="B268" s="145" t="s">
        <v>171</v>
      </c>
      <c r="C268" s="140"/>
      <c r="D268" s="140">
        <v>0</v>
      </c>
      <c r="E268" s="156" t="e">
        <f>D268-#REF!</f>
        <v>#REF!</v>
      </c>
      <c r="F268" s="156"/>
      <c r="G268" s="156"/>
    </row>
    <row r="269" spans="1:7" hidden="1">
      <c r="A269" s="145">
        <v>120017</v>
      </c>
      <c r="B269" s="146" t="s">
        <v>172</v>
      </c>
      <c r="C269" s="140"/>
      <c r="D269" s="140">
        <v>0</v>
      </c>
      <c r="E269" s="156" t="e">
        <f>D269-#REF!</f>
        <v>#REF!</v>
      </c>
      <c r="F269" s="156"/>
      <c r="G269" s="156"/>
    </row>
    <row r="270" spans="1:7" hidden="1">
      <c r="A270" s="145">
        <v>120018</v>
      </c>
      <c r="B270" s="145" t="s">
        <v>173</v>
      </c>
      <c r="C270" s="140"/>
      <c r="D270" s="140">
        <v>0</v>
      </c>
      <c r="E270" s="156" t="e">
        <f>D270-#REF!</f>
        <v>#REF!</v>
      </c>
      <c r="F270" s="156"/>
      <c r="G270" s="156"/>
    </row>
    <row r="271" spans="1:7" hidden="1">
      <c r="A271" s="145">
        <v>120019</v>
      </c>
      <c r="B271" s="145" t="s">
        <v>174</v>
      </c>
      <c r="C271" s="140"/>
      <c r="D271" s="140">
        <v>0</v>
      </c>
      <c r="E271" s="156" t="e">
        <f>D271-#REF!</f>
        <v>#REF!</v>
      </c>
      <c r="F271" s="156"/>
      <c r="G271" s="156"/>
    </row>
    <row r="272" spans="1:7" hidden="1">
      <c r="A272" s="145">
        <v>120020</v>
      </c>
      <c r="B272" s="145" t="s">
        <v>175</v>
      </c>
      <c r="C272" s="140"/>
      <c r="D272" s="140">
        <v>0</v>
      </c>
      <c r="E272" s="156" t="e">
        <f>D272-#REF!</f>
        <v>#REF!</v>
      </c>
      <c r="F272" s="156"/>
      <c r="G272" s="156"/>
    </row>
    <row r="273" spans="1:7" hidden="1">
      <c r="A273" s="145">
        <v>120021</v>
      </c>
      <c r="B273" s="145" t="s">
        <v>176</v>
      </c>
      <c r="C273" s="140"/>
      <c r="D273" s="140">
        <v>0</v>
      </c>
      <c r="E273" s="156" t="e">
        <f>D273-#REF!</f>
        <v>#REF!</v>
      </c>
      <c r="F273" s="156"/>
      <c r="G273" s="156"/>
    </row>
    <row r="274" spans="1:7" hidden="1">
      <c r="A274" s="145">
        <v>120022</v>
      </c>
      <c r="B274" s="145" t="s">
        <v>177</v>
      </c>
      <c r="C274" s="140"/>
      <c r="D274" s="140">
        <v>0</v>
      </c>
      <c r="E274" s="156" t="e">
        <f>D274-#REF!</f>
        <v>#REF!</v>
      </c>
      <c r="F274" s="156"/>
      <c r="G274" s="156"/>
    </row>
    <row r="275" spans="1:7" hidden="1">
      <c r="A275" s="145">
        <v>120023</v>
      </c>
      <c r="B275" s="145" t="s">
        <v>230</v>
      </c>
      <c r="C275" s="140"/>
      <c r="D275" s="140">
        <v>0</v>
      </c>
      <c r="E275" s="156" t="e">
        <f>D275-#REF!</f>
        <v>#REF!</v>
      </c>
      <c r="F275" s="156"/>
      <c r="G275" s="156"/>
    </row>
    <row r="276" spans="1:7" hidden="1">
      <c r="A276" s="145">
        <v>120024</v>
      </c>
      <c r="B276" s="145" t="s">
        <v>231</v>
      </c>
      <c r="C276" s="140"/>
      <c r="D276" s="140">
        <v>0</v>
      </c>
      <c r="E276" s="156" t="e">
        <f>D276-#REF!</f>
        <v>#REF!</v>
      </c>
      <c r="F276" s="156"/>
      <c r="G276" s="156"/>
    </row>
    <row r="277" spans="1:7" hidden="1">
      <c r="A277" s="145">
        <v>120025</v>
      </c>
      <c r="B277" s="145" t="s">
        <v>232</v>
      </c>
      <c r="C277" s="140"/>
      <c r="D277" s="140">
        <v>0</v>
      </c>
      <c r="E277" s="156" t="e">
        <f>D277-#REF!</f>
        <v>#REF!</v>
      </c>
      <c r="F277" s="156"/>
      <c r="G277" s="156"/>
    </row>
    <row r="278" spans="1:7" hidden="1">
      <c r="A278" s="145">
        <v>121001</v>
      </c>
      <c r="B278" s="145" t="s">
        <v>178</v>
      </c>
      <c r="C278" s="140"/>
      <c r="D278" s="140">
        <v>0</v>
      </c>
      <c r="E278" s="156" t="e">
        <f>D278-#REF!</f>
        <v>#REF!</v>
      </c>
      <c r="F278" s="156"/>
      <c r="G278" s="156"/>
    </row>
    <row r="279" spans="1:7" hidden="1">
      <c r="A279" s="145">
        <v>121002</v>
      </c>
      <c r="B279" s="145" t="s">
        <v>179</v>
      </c>
      <c r="C279" s="140"/>
      <c r="D279" s="140">
        <v>0</v>
      </c>
      <c r="E279" s="156" t="e">
        <f>D279-#REF!</f>
        <v>#REF!</v>
      </c>
      <c r="F279" s="156"/>
      <c r="G279" s="156"/>
    </row>
    <row r="280" spans="1:7" hidden="1">
      <c r="A280" s="145">
        <v>121003</v>
      </c>
      <c r="B280" s="145" t="s">
        <v>180</v>
      </c>
      <c r="C280" s="140"/>
      <c r="D280" s="140">
        <v>0</v>
      </c>
      <c r="E280" s="156" t="e">
        <f>D280-#REF!</f>
        <v>#REF!</v>
      </c>
      <c r="F280" s="156"/>
      <c r="G280" s="156"/>
    </row>
    <row r="281" spans="1:7" hidden="1">
      <c r="A281" s="145">
        <v>122001</v>
      </c>
      <c r="B281" s="145" t="s">
        <v>181</v>
      </c>
      <c r="C281" s="140"/>
      <c r="D281" s="140">
        <v>0</v>
      </c>
      <c r="E281" s="156" t="e">
        <f>D281-#REF!</f>
        <v>#REF!</v>
      </c>
      <c r="F281" s="156"/>
      <c r="G281" s="156"/>
    </row>
    <row r="282" spans="1:7" hidden="1">
      <c r="A282" s="145">
        <v>122002</v>
      </c>
      <c r="B282" s="145" t="s">
        <v>260</v>
      </c>
      <c r="C282" s="140"/>
      <c r="D282" s="140">
        <v>0</v>
      </c>
      <c r="E282" s="156" t="e">
        <f>D282-#REF!</f>
        <v>#REF!</v>
      </c>
      <c r="F282" s="156"/>
      <c r="G282" s="156"/>
    </row>
    <row r="283" spans="1:7" hidden="1">
      <c r="A283" s="145">
        <v>122003</v>
      </c>
      <c r="B283" s="145" t="s">
        <v>182</v>
      </c>
      <c r="C283" s="140"/>
      <c r="D283" s="140">
        <v>0</v>
      </c>
      <c r="E283" s="156" t="e">
        <f>D283-#REF!</f>
        <v>#REF!</v>
      </c>
      <c r="F283" s="156"/>
      <c r="G283" s="156"/>
    </row>
    <row r="284" spans="1:7" hidden="1">
      <c r="A284" s="145">
        <v>123001</v>
      </c>
      <c r="B284" s="145" t="s">
        <v>44</v>
      </c>
      <c r="C284" s="140"/>
      <c r="D284" s="140">
        <v>0</v>
      </c>
      <c r="E284" s="156" t="e">
        <f>D284-#REF!</f>
        <v>#REF!</v>
      </c>
      <c r="F284" s="156"/>
      <c r="G284" s="156"/>
    </row>
    <row r="285" spans="1:7" hidden="1">
      <c r="A285" s="145">
        <v>124001</v>
      </c>
      <c r="B285" s="145" t="s">
        <v>45</v>
      </c>
      <c r="C285" s="140"/>
      <c r="D285" s="140">
        <v>0</v>
      </c>
      <c r="E285" s="156" t="e">
        <f>D285-#REF!</f>
        <v>#REF!</v>
      </c>
      <c r="F285" s="156"/>
      <c r="G285" s="156"/>
    </row>
    <row r="286" spans="1:7" hidden="1">
      <c r="A286" s="145">
        <v>124002</v>
      </c>
      <c r="B286" s="145" t="s">
        <v>261</v>
      </c>
      <c r="C286" s="140"/>
      <c r="D286" s="140">
        <v>0</v>
      </c>
      <c r="E286" s="156" t="e">
        <f>D286-#REF!</f>
        <v>#REF!</v>
      </c>
      <c r="F286" s="156"/>
      <c r="G286" s="156"/>
    </row>
    <row r="287" spans="1:7" hidden="1">
      <c r="A287" s="145">
        <v>125001</v>
      </c>
      <c r="B287" s="145" t="s">
        <v>183</v>
      </c>
      <c r="C287" s="140"/>
      <c r="D287" s="140">
        <v>0</v>
      </c>
      <c r="E287" s="156" t="e">
        <f>D287-#REF!</f>
        <v>#REF!</v>
      </c>
      <c r="F287" s="156"/>
      <c r="G287" s="156"/>
    </row>
    <row r="288" spans="1:7" hidden="1">
      <c r="A288" s="145">
        <v>125002</v>
      </c>
      <c r="B288" s="145" t="s">
        <v>184</v>
      </c>
      <c r="C288" s="140"/>
      <c r="D288" s="140">
        <v>0</v>
      </c>
      <c r="E288" s="156" t="e">
        <f>D288-#REF!</f>
        <v>#REF!</v>
      </c>
      <c r="F288" s="156"/>
      <c r="G288" s="156"/>
    </row>
    <row r="289" spans="1:7" hidden="1">
      <c r="A289" s="145">
        <v>126001</v>
      </c>
      <c r="B289" s="145" t="s">
        <v>185</v>
      </c>
      <c r="C289" s="140"/>
      <c r="D289" s="140">
        <v>0</v>
      </c>
      <c r="E289" s="156" t="e">
        <f>D289-#REF!</f>
        <v>#REF!</v>
      </c>
      <c r="F289" s="156"/>
      <c r="G289" s="156"/>
    </row>
    <row r="290" spans="1:7" hidden="1">
      <c r="A290" s="145">
        <v>126004</v>
      </c>
      <c r="B290" s="145" t="s">
        <v>233</v>
      </c>
      <c r="C290" s="140"/>
      <c r="D290" s="140">
        <v>0</v>
      </c>
      <c r="E290" s="156" t="e">
        <f>D290-#REF!</f>
        <v>#REF!</v>
      </c>
      <c r="F290" s="156"/>
      <c r="G290" s="156"/>
    </row>
    <row r="291" spans="1:7" hidden="1">
      <c r="A291" s="145">
        <v>126005</v>
      </c>
      <c r="B291" s="146" t="s">
        <v>234</v>
      </c>
      <c r="C291" s="140"/>
      <c r="D291" s="140">
        <v>0</v>
      </c>
      <c r="E291" s="156" t="e">
        <f>D291-#REF!</f>
        <v>#REF!</v>
      </c>
      <c r="F291" s="156"/>
      <c r="G291" s="156"/>
    </row>
    <row r="292" spans="1:7" hidden="1">
      <c r="A292" s="147">
        <v>130500</v>
      </c>
      <c r="B292" s="147" t="s">
        <v>186</v>
      </c>
      <c r="C292" s="141"/>
      <c r="D292" s="141">
        <v>2463757699.4029155</v>
      </c>
      <c r="E292" s="155" t="e">
        <f>D292-#REF!</f>
        <v>#REF!</v>
      </c>
      <c r="F292" s="155"/>
      <c r="G292" s="155"/>
    </row>
    <row r="293" spans="1:7" hidden="1">
      <c r="A293" s="145">
        <v>130510</v>
      </c>
      <c r="B293" s="146" t="s">
        <v>187</v>
      </c>
      <c r="C293" s="140"/>
      <c r="D293" s="140">
        <v>0</v>
      </c>
      <c r="E293" s="156" t="e">
        <f>D293-#REF!</f>
        <v>#REF!</v>
      </c>
      <c r="F293" s="156"/>
      <c r="G293" s="156"/>
    </row>
    <row r="294" spans="1:7" hidden="1">
      <c r="A294" s="145">
        <v>130993</v>
      </c>
      <c r="B294" s="145" t="s">
        <v>262</v>
      </c>
      <c r="C294" s="140"/>
      <c r="D294" s="140">
        <v>24119343</v>
      </c>
      <c r="E294" s="156" t="e">
        <f>D294-#REF!</f>
        <v>#REF!</v>
      </c>
      <c r="F294" s="156"/>
      <c r="G294" s="156"/>
    </row>
    <row r="295" spans="1:7" hidden="1">
      <c r="A295" s="145">
        <v>130994</v>
      </c>
      <c r="B295" s="145" t="s">
        <v>263</v>
      </c>
      <c r="C295" s="140"/>
      <c r="D295" s="140">
        <v>-442720000</v>
      </c>
      <c r="E295" s="156" t="e">
        <f>D295-#REF!</f>
        <v>#REF!</v>
      </c>
      <c r="F295" s="156"/>
      <c r="G295" s="156"/>
    </row>
    <row r="296" spans="1:7" hidden="1">
      <c r="A296" s="145">
        <v>130995</v>
      </c>
      <c r="B296" s="145" t="s">
        <v>264</v>
      </c>
      <c r="C296" s="140"/>
      <c r="D296" s="140">
        <v>150000</v>
      </c>
      <c r="E296" s="156" t="e">
        <f>D296-#REF!</f>
        <v>#REF!</v>
      </c>
      <c r="F296" s="156"/>
      <c r="G296" s="156"/>
    </row>
    <row r="297" spans="1:7" hidden="1">
      <c r="A297" s="145">
        <v>130996</v>
      </c>
      <c r="B297" s="145" t="s">
        <v>265</v>
      </c>
      <c r="C297" s="140"/>
      <c r="D297" s="140">
        <v>4394668.5</v>
      </c>
      <c r="E297" s="156" t="e">
        <f>D297-#REF!</f>
        <v>#REF!</v>
      </c>
      <c r="F297" s="156"/>
      <c r="G297" s="156"/>
    </row>
    <row r="298" spans="1:7" hidden="1">
      <c r="A298" s="145">
        <v>130997</v>
      </c>
      <c r="B298" s="145" t="s">
        <v>266</v>
      </c>
      <c r="C298" s="140"/>
      <c r="D298" s="140">
        <v>238248722.69</v>
      </c>
      <c r="E298" s="156" t="e">
        <f>D298-#REF!</f>
        <v>#REF!</v>
      </c>
      <c r="F298" s="156"/>
      <c r="G298" s="156"/>
    </row>
    <row r="299" spans="1:7" hidden="1">
      <c r="A299" s="145">
        <v>130998</v>
      </c>
      <c r="B299" s="145" t="s">
        <v>267</v>
      </c>
      <c r="C299" s="140"/>
      <c r="D299" s="140">
        <v>67955118</v>
      </c>
      <c r="E299" s="156" t="e">
        <f>D299-#REF!</f>
        <v>#REF!</v>
      </c>
      <c r="F299" s="156"/>
      <c r="G299" s="156"/>
    </row>
    <row r="300" spans="1:7" hidden="1">
      <c r="A300" s="145">
        <v>130999</v>
      </c>
      <c r="B300" s="145" t="s">
        <v>268</v>
      </c>
      <c r="C300" s="140"/>
      <c r="D300" s="140">
        <v>-302460242.36000001</v>
      </c>
      <c r="E300" s="156" t="e">
        <f>D300-#REF!</f>
        <v>#REF!</v>
      </c>
      <c r="F300" s="156"/>
      <c r="G300" s="156"/>
    </row>
    <row r="301" spans="1:7" hidden="1">
      <c r="A301" s="145">
        <v>131999</v>
      </c>
      <c r="B301" s="145" t="s">
        <v>269</v>
      </c>
      <c r="C301" s="140"/>
      <c r="D301" s="140">
        <v>0</v>
      </c>
      <c r="E301" s="156" t="e">
        <f>D301-#REF!</f>
        <v>#REF!</v>
      </c>
      <c r="F301" s="156"/>
      <c r="G301" s="156"/>
    </row>
    <row r="302" spans="1:7" hidden="1">
      <c r="A302" s="145">
        <v>132500</v>
      </c>
      <c r="B302" s="145" t="s">
        <v>51</v>
      </c>
      <c r="C302" s="140"/>
      <c r="D302" s="140">
        <v>9609050</v>
      </c>
      <c r="E302" s="156" t="e">
        <f>D302-#REF!</f>
        <v>#REF!</v>
      </c>
      <c r="F302" s="156"/>
      <c r="G302" s="156"/>
    </row>
    <row r="303" spans="1:7" hidden="1">
      <c r="A303" s="157">
        <v>135500</v>
      </c>
      <c r="B303" s="157" t="s">
        <v>309</v>
      </c>
      <c r="C303" s="158"/>
      <c r="D303" s="158">
        <v>-7558864409.8296156</v>
      </c>
      <c r="E303" s="159" t="e">
        <f>D303-#REF!</f>
        <v>#REF!</v>
      </c>
      <c r="F303" s="159"/>
      <c r="G303" s="159"/>
    </row>
    <row r="304" spans="1:7" hidden="1">
      <c r="A304" s="145">
        <v>140500</v>
      </c>
      <c r="B304" s="145" t="s">
        <v>52</v>
      </c>
      <c r="C304" s="140"/>
      <c r="D304" s="140">
        <v>0</v>
      </c>
      <c r="E304" s="156" t="e">
        <f>D304-#REF!</f>
        <v>#REF!</v>
      </c>
      <c r="F304" s="156"/>
      <c r="G304" s="156"/>
    </row>
    <row r="305" spans="1:7" hidden="1">
      <c r="A305" s="145">
        <v>141500</v>
      </c>
      <c r="B305" s="145" t="s">
        <v>188</v>
      </c>
      <c r="C305" s="140"/>
      <c r="D305" s="140">
        <v>0</v>
      </c>
      <c r="E305" s="156" t="e">
        <f>D305-#REF!</f>
        <v>#REF!</v>
      </c>
      <c r="F305" s="156"/>
      <c r="G305" s="156"/>
    </row>
    <row r="306" spans="1:7" hidden="1">
      <c r="A306" s="145">
        <v>155001</v>
      </c>
      <c r="B306" s="145" t="s">
        <v>189</v>
      </c>
      <c r="C306" s="140"/>
      <c r="D306" s="140">
        <v>-4166467709.3632584</v>
      </c>
      <c r="E306" s="156" t="e">
        <f>D306-#REF!</f>
        <v>#REF!</v>
      </c>
      <c r="F306" s="156"/>
      <c r="G306" s="156"/>
    </row>
    <row r="307" spans="1:7" hidden="1">
      <c r="A307" s="145">
        <v>160001</v>
      </c>
      <c r="B307" s="145" t="s">
        <v>53</v>
      </c>
      <c r="C307" s="140"/>
      <c r="D307" s="140">
        <v>0</v>
      </c>
      <c r="E307" s="156" t="e">
        <f>D307-#REF!</f>
        <v>#REF!</v>
      </c>
      <c r="F307" s="156"/>
      <c r="G307" s="156"/>
    </row>
    <row r="308" spans="1:7" hidden="1">
      <c r="A308" s="145">
        <v>160002</v>
      </c>
      <c r="B308" s="145" t="s">
        <v>240</v>
      </c>
      <c r="C308" s="140"/>
      <c r="D308" s="140">
        <v>0</v>
      </c>
      <c r="E308" s="156" t="e">
        <f>D308-#REF!</f>
        <v>#REF!</v>
      </c>
      <c r="F308" s="156"/>
      <c r="G308" s="156"/>
    </row>
    <row r="309" spans="1:7" hidden="1">
      <c r="A309" s="145">
        <v>160003</v>
      </c>
      <c r="B309" s="145" t="s">
        <v>54</v>
      </c>
      <c r="C309" s="140"/>
      <c r="D309" s="140">
        <v>-72181906</v>
      </c>
      <c r="E309" s="156" t="e">
        <f>D309-#REF!</f>
        <v>#REF!</v>
      </c>
      <c r="F309" s="156"/>
      <c r="G309" s="156"/>
    </row>
    <row r="310" spans="1:7" hidden="1">
      <c r="A310" s="145">
        <v>160999</v>
      </c>
      <c r="B310" s="145" t="s">
        <v>55</v>
      </c>
      <c r="C310" s="140"/>
      <c r="D310" s="140">
        <v>0</v>
      </c>
      <c r="E310" s="156" t="e">
        <f>D310-#REF!</f>
        <v>#REF!</v>
      </c>
      <c r="F310" s="156"/>
      <c r="G310" s="156"/>
    </row>
    <row r="311" spans="1:7" hidden="1">
      <c r="A311" s="145">
        <v>161001</v>
      </c>
      <c r="B311" s="146" t="s">
        <v>56</v>
      </c>
      <c r="C311" s="140"/>
      <c r="D311" s="140">
        <v>0</v>
      </c>
      <c r="E311" s="156" t="e">
        <f>D311-#REF!</f>
        <v>#REF!</v>
      </c>
      <c r="F311" s="156"/>
      <c r="G311" s="156"/>
    </row>
    <row r="312" spans="1:7" hidden="1">
      <c r="A312" s="145">
        <v>160102</v>
      </c>
      <c r="B312" s="146" t="s">
        <v>306</v>
      </c>
      <c r="C312" s="140"/>
      <c r="D312" s="140">
        <v>780822661</v>
      </c>
      <c r="E312" s="156" t="e">
        <f>D312-#REF!</f>
        <v>#REF!</v>
      </c>
      <c r="F312" s="156"/>
      <c r="G312" s="156"/>
    </row>
    <row r="313" spans="1:7" hidden="1">
      <c r="A313" s="145">
        <v>161010</v>
      </c>
      <c r="B313" s="145" t="s">
        <v>57</v>
      </c>
      <c r="C313" s="140"/>
      <c r="D313" s="140">
        <v>0</v>
      </c>
      <c r="E313" s="156" t="e">
        <f>D313-#REF!</f>
        <v>#REF!</v>
      </c>
      <c r="F313" s="156"/>
      <c r="G313" s="156"/>
    </row>
    <row r="314" spans="1:7" hidden="1">
      <c r="A314" s="147">
        <v>161999</v>
      </c>
      <c r="B314" s="148" t="s">
        <v>58</v>
      </c>
      <c r="C314" s="141"/>
      <c r="D314" s="141">
        <v>1429990000</v>
      </c>
      <c r="E314" s="155" t="e">
        <f>D314-#REF!</f>
        <v>#REF!</v>
      </c>
      <c r="F314" s="155"/>
      <c r="G314" s="155"/>
    </row>
    <row r="315" spans="1:7" hidden="1">
      <c r="A315" s="145">
        <v>170001</v>
      </c>
      <c r="B315" s="145" t="s">
        <v>59</v>
      </c>
      <c r="C315" s="140"/>
      <c r="D315" s="140">
        <v>0</v>
      </c>
      <c r="E315" s="156" t="e">
        <f>D315-#REF!</f>
        <v>#REF!</v>
      </c>
      <c r="F315" s="156"/>
      <c r="G315" s="156"/>
    </row>
    <row r="316" spans="1:7" hidden="1">
      <c r="A316" s="145">
        <v>180001</v>
      </c>
      <c r="B316" s="146" t="s">
        <v>60</v>
      </c>
      <c r="C316" s="140"/>
      <c r="D316" s="140">
        <v>0</v>
      </c>
      <c r="E316" s="156" t="e">
        <f>D316-#REF!</f>
        <v>#REF!</v>
      </c>
      <c r="F316" s="156"/>
      <c r="G316" s="156"/>
    </row>
    <row r="317" spans="1:7" hidden="1">
      <c r="A317" s="145">
        <v>180002</v>
      </c>
      <c r="B317" s="145" t="s">
        <v>270</v>
      </c>
      <c r="C317" s="140"/>
      <c r="D317" s="140">
        <v>0</v>
      </c>
      <c r="E317" s="156" t="e">
        <f>D317-#REF!</f>
        <v>#REF!</v>
      </c>
      <c r="F317" s="156"/>
      <c r="G317" s="156"/>
    </row>
    <row r="318" spans="1:7" hidden="1">
      <c r="A318" s="145">
        <v>180003</v>
      </c>
      <c r="B318" s="145" t="s">
        <v>61</v>
      </c>
      <c r="C318" s="140"/>
      <c r="D318" s="140">
        <v>0</v>
      </c>
      <c r="E318" s="156" t="e">
        <f>D318-#REF!</f>
        <v>#REF!</v>
      </c>
      <c r="F318" s="156"/>
      <c r="G318" s="156"/>
    </row>
    <row r="319" spans="1:7" hidden="1">
      <c r="A319" s="145">
        <v>180999</v>
      </c>
      <c r="B319" s="145" t="s">
        <v>62</v>
      </c>
      <c r="C319" s="140"/>
      <c r="D319" s="140">
        <v>0</v>
      </c>
      <c r="E319" s="156" t="e">
        <f>D319-#REF!</f>
        <v>#REF!</v>
      </c>
      <c r="F319" s="156"/>
      <c r="G319" s="156"/>
    </row>
    <row r="320" spans="1:7" hidden="1">
      <c r="A320" s="145">
        <v>181001</v>
      </c>
      <c r="B320" s="146" t="s">
        <v>63</v>
      </c>
      <c r="C320" s="140"/>
      <c r="D320" s="140">
        <v>0</v>
      </c>
      <c r="E320" s="156" t="e">
        <f>D320-#REF!</f>
        <v>#REF!</v>
      </c>
      <c r="F320" s="156"/>
      <c r="G320" s="156"/>
    </row>
    <row r="321" spans="1:7" hidden="1">
      <c r="A321" s="145">
        <v>182002</v>
      </c>
      <c r="B321" s="145" t="s">
        <v>271</v>
      </c>
      <c r="C321" s="140"/>
      <c r="D321" s="140">
        <v>0</v>
      </c>
      <c r="E321" s="156" t="e">
        <f>D321-#REF!</f>
        <v>#REF!</v>
      </c>
      <c r="F321" s="156"/>
      <c r="G321" s="156"/>
    </row>
    <row r="322" spans="1:7" hidden="1">
      <c r="A322" s="145">
        <v>182999</v>
      </c>
      <c r="B322" s="145" t="s">
        <v>272</v>
      </c>
      <c r="C322" s="140"/>
      <c r="D322" s="140">
        <v>0</v>
      </c>
      <c r="E322" s="156" t="e">
        <f>D322-#REF!</f>
        <v>#REF!</v>
      </c>
      <c r="F322" s="156"/>
      <c r="G322" s="156"/>
    </row>
    <row r="323" spans="1:7" hidden="1">
      <c r="A323" s="145">
        <v>200001</v>
      </c>
      <c r="B323" s="146" t="s">
        <v>65</v>
      </c>
      <c r="C323" s="140"/>
      <c r="D323" s="140">
        <v>0</v>
      </c>
      <c r="E323" s="156" t="e">
        <f>D323-#REF!</f>
        <v>#REF!</v>
      </c>
      <c r="F323" s="156"/>
      <c r="G323" s="156"/>
    </row>
    <row r="324" spans="1:7" hidden="1">
      <c r="A324" s="145">
        <v>200002</v>
      </c>
      <c r="B324" s="145" t="s">
        <v>66</v>
      </c>
      <c r="C324" s="140"/>
      <c r="D324" s="140">
        <v>0</v>
      </c>
      <c r="E324" s="156" t="e">
        <f>D324-#REF!</f>
        <v>#REF!</v>
      </c>
      <c r="F324" s="156"/>
      <c r="G324" s="156"/>
    </row>
    <row r="325" spans="1:7" hidden="1">
      <c r="A325" s="145">
        <v>200003</v>
      </c>
      <c r="B325" s="145" t="s">
        <v>67</v>
      </c>
      <c r="C325" s="140"/>
      <c r="D325" s="140">
        <v>18067860</v>
      </c>
      <c r="E325" s="156" t="e">
        <f>D325-#REF!</f>
        <v>#REF!</v>
      </c>
      <c r="F325" s="156"/>
      <c r="G325" s="156"/>
    </row>
    <row r="326" spans="1:7" hidden="1">
      <c r="A326" s="145">
        <v>200999</v>
      </c>
      <c r="B326" s="145" t="s">
        <v>68</v>
      </c>
      <c r="C326" s="140"/>
      <c r="D326" s="140">
        <v>44890000</v>
      </c>
      <c r="E326" s="156" t="e">
        <f>D326-#REF!</f>
        <v>#REF!</v>
      </c>
      <c r="F326" s="156"/>
      <c r="G326" s="156"/>
    </row>
    <row r="327" spans="1:7" hidden="1">
      <c r="A327" s="145">
        <v>210001</v>
      </c>
      <c r="B327" s="146" t="s">
        <v>69</v>
      </c>
      <c r="C327" s="140"/>
      <c r="D327" s="140">
        <v>0</v>
      </c>
      <c r="E327" s="156" t="e">
        <f>D327-#REF!</f>
        <v>#REF!</v>
      </c>
      <c r="F327" s="156"/>
      <c r="G327" s="156"/>
    </row>
    <row r="328" spans="1:7" hidden="1">
      <c r="A328" s="145">
        <v>210002</v>
      </c>
      <c r="B328" s="145" t="s">
        <v>273</v>
      </c>
      <c r="C328" s="140"/>
      <c r="D328" s="140">
        <v>0</v>
      </c>
      <c r="E328" s="156" t="e">
        <f>D328-#REF!</f>
        <v>#REF!</v>
      </c>
      <c r="F328" s="156"/>
      <c r="G328" s="156"/>
    </row>
    <row r="329" spans="1:7" hidden="1">
      <c r="A329" s="145">
        <v>210999</v>
      </c>
      <c r="B329" s="146" t="s">
        <v>274</v>
      </c>
      <c r="C329" s="140"/>
      <c r="D329" s="140">
        <v>0</v>
      </c>
      <c r="E329" s="156" t="e">
        <f>D329-#REF!</f>
        <v>#REF!</v>
      </c>
      <c r="F329" s="156"/>
      <c r="G329" s="156"/>
    </row>
    <row r="330" spans="1:7" hidden="1">
      <c r="A330" s="145">
        <v>250001</v>
      </c>
      <c r="B330" s="145" t="s">
        <v>70</v>
      </c>
      <c r="C330" s="140"/>
      <c r="D330" s="140">
        <v>0</v>
      </c>
      <c r="E330" s="156" t="e">
        <f>D330-#REF!</f>
        <v>#REF!</v>
      </c>
      <c r="F330" s="156"/>
      <c r="G330" s="156"/>
    </row>
    <row r="331" spans="1:7" hidden="1">
      <c r="A331" s="145">
        <v>250002</v>
      </c>
      <c r="B331" s="146" t="s">
        <v>71</v>
      </c>
      <c r="C331" s="140"/>
      <c r="D331" s="140">
        <v>0</v>
      </c>
      <c r="E331" s="156" t="e">
        <f>D331-#REF!</f>
        <v>#REF!</v>
      </c>
      <c r="F331" s="156"/>
      <c r="G331" s="156"/>
    </row>
    <row r="332" spans="1:7" hidden="1">
      <c r="A332" s="145">
        <v>250003</v>
      </c>
      <c r="B332" s="145" t="s">
        <v>72</v>
      </c>
      <c r="C332" s="140"/>
      <c r="D332" s="140">
        <v>-6177014.7147945212</v>
      </c>
      <c r="E332" s="156" t="e">
        <f>D332-#REF!</f>
        <v>#REF!</v>
      </c>
      <c r="F332" s="156"/>
      <c r="G332" s="156"/>
    </row>
    <row r="333" spans="1:7" hidden="1">
      <c r="A333" s="145">
        <v>250004</v>
      </c>
      <c r="B333" s="146" t="s">
        <v>73</v>
      </c>
      <c r="C333" s="140"/>
      <c r="D333" s="140">
        <v>-6200141.1899999995</v>
      </c>
      <c r="E333" s="156" t="e">
        <f>D333-#REF!</f>
        <v>#REF!</v>
      </c>
      <c r="F333" s="156"/>
      <c r="G333" s="156"/>
    </row>
    <row r="334" spans="1:7" hidden="1">
      <c r="A334" s="145">
        <v>300500</v>
      </c>
      <c r="B334" s="145" t="s">
        <v>79</v>
      </c>
      <c r="C334" s="140"/>
      <c r="D334" s="140">
        <v>-132084366.09999843</v>
      </c>
      <c r="E334" s="156" t="e">
        <f>D334-#REF!</f>
        <v>#REF!</v>
      </c>
      <c r="F334" s="156"/>
      <c r="G334" s="156"/>
    </row>
    <row r="335" spans="1:7" hidden="1">
      <c r="A335" s="145">
        <v>310002</v>
      </c>
      <c r="B335" s="145" t="s">
        <v>285</v>
      </c>
      <c r="C335" s="140"/>
      <c r="D335" s="140">
        <v>0</v>
      </c>
      <c r="E335" s="156" t="e">
        <f>D335-#REF!</f>
        <v>#REF!</v>
      </c>
      <c r="F335" s="156"/>
      <c r="G335" s="156"/>
    </row>
    <row r="336" spans="1:7" hidden="1">
      <c r="A336" s="145">
        <v>310003</v>
      </c>
      <c r="B336" s="145" t="s">
        <v>286</v>
      </c>
      <c r="C336" s="140"/>
      <c r="D336" s="140">
        <v>0</v>
      </c>
      <c r="E336" s="156" t="e">
        <f>D336-#REF!</f>
        <v>#REF!</v>
      </c>
      <c r="F336" s="156"/>
      <c r="G336" s="156"/>
    </row>
    <row r="337" spans="1:7" hidden="1">
      <c r="A337" s="145">
        <v>310004</v>
      </c>
      <c r="B337" s="145" t="s">
        <v>94</v>
      </c>
      <c r="C337" s="140"/>
      <c r="D337" s="140">
        <v>0</v>
      </c>
      <c r="E337" s="156" t="e">
        <f>D337-#REF!</f>
        <v>#REF!</v>
      </c>
      <c r="F337" s="156"/>
      <c r="G337" s="156"/>
    </row>
    <row r="338" spans="1:7" hidden="1">
      <c r="A338" s="145">
        <v>310005</v>
      </c>
      <c r="B338" s="145" t="s">
        <v>287</v>
      </c>
      <c r="C338" s="140"/>
      <c r="D338" s="140">
        <v>0</v>
      </c>
      <c r="E338" s="156" t="e">
        <f>D338-#REF!</f>
        <v>#REF!</v>
      </c>
      <c r="F338" s="156"/>
      <c r="G338" s="156"/>
    </row>
    <row r="339" spans="1:7" hidden="1">
      <c r="A339" s="145">
        <v>310999</v>
      </c>
      <c r="B339" s="145" t="s">
        <v>95</v>
      </c>
      <c r="C339" s="140"/>
      <c r="D339" s="140">
        <v>0</v>
      </c>
      <c r="E339" s="156" t="e">
        <f>D339-#REF!</f>
        <v>#REF!</v>
      </c>
      <c r="F339" s="156"/>
      <c r="G339" s="156"/>
    </row>
    <row r="340" spans="1:7" hidden="1">
      <c r="A340" s="145">
        <v>320999</v>
      </c>
      <c r="B340" s="145" t="s">
        <v>82</v>
      </c>
      <c r="C340" s="140"/>
      <c r="D340" s="140">
        <v>0</v>
      </c>
      <c r="E340" s="156" t="e">
        <f>D340-#REF!</f>
        <v>#REF!</v>
      </c>
      <c r="F340" s="156"/>
      <c r="G340" s="156"/>
    </row>
    <row r="341" spans="1:7" hidden="1">
      <c r="A341" s="145">
        <v>330001</v>
      </c>
      <c r="B341" s="146" t="s">
        <v>83</v>
      </c>
      <c r="C341" s="140"/>
      <c r="D341" s="140">
        <v>0</v>
      </c>
      <c r="E341" s="156" t="e">
        <f>D341-#REF!</f>
        <v>#REF!</v>
      </c>
      <c r="F341" s="156"/>
      <c r="G341" s="156"/>
    </row>
    <row r="342" spans="1:7" hidden="1">
      <c r="A342" s="145">
        <v>330999</v>
      </c>
      <c r="B342" s="145" t="s">
        <v>84</v>
      </c>
      <c r="C342" s="140"/>
      <c r="D342" s="140">
        <v>0</v>
      </c>
      <c r="E342" s="156" t="e">
        <f>D342-#REF!</f>
        <v>#REF!</v>
      </c>
      <c r="F342" s="156"/>
      <c r="G342" s="156"/>
    </row>
    <row r="343" spans="1:7" hidden="1">
      <c r="A343" s="145">
        <v>335001</v>
      </c>
      <c r="B343" s="146" t="s">
        <v>281</v>
      </c>
      <c r="C343" s="140"/>
      <c r="D343" s="140">
        <v>0</v>
      </c>
      <c r="E343" s="156" t="e">
        <f>D343-#REF!</f>
        <v>#REF!</v>
      </c>
      <c r="F343" s="156"/>
      <c r="G343" s="156"/>
    </row>
    <row r="344" spans="1:7" hidden="1">
      <c r="A344" s="145">
        <v>335002</v>
      </c>
      <c r="B344" s="145" t="s">
        <v>282</v>
      </c>
      <c r="C344" s="140"/>
      <c r="D344" s="140">
        <v>0</v>
      </c>
      <c r="E344" s="156" t="e">
        <f>D344-#REF!</f>
        <v>#REF!</v>
      </c>
      <c r="F344" s="156"/>
      <c r="G344" s="156"/>
    </row>
    <row r="345" spans="1:7" hidden="1">
      <c r="A345" s="145">
        <v>335003</v>
      </c>
      <c r="B345" s="145" t="s">
        <v>283</v>
      </c>
      <c r="C345" s="140"/>
      <c r="D345" s="140">
        <v>0</v>
      </c>
      <c r="E345" s="156" t="e">
        <f>D345-#REF!</f>
        <v>#REF!</v>
      </c>
      <c r="F345" s="156"/>
      <c r="G345" s="156"/>
    </row>
    <row r="346" spans="1:7" hidden="1">
      <c r="A346" s="145">
        <v>335004</v>
      </c>
      <c r="B346" s="145" t="s">
        <v>85</v>
      </c>
      <c r="C346" s="140"/>
      <c r="D346" s="140">
        <v>0</v>
      </c>
      <c r="E346" s="156" t="e">
        <f>D346-#REF!</f>
        <v>#REF!</v>
      </c>
      <c r="F346" s="156"/>
      <c r="G346" s="156"/>
    </row>
    <row r="347" spans="1:7" hidden="1">
      <c r="A347" s="145">
        <v>335005</v>
      </c>
      <c r="B347" s="145" t="s">
        <v>284</v>
      </c>
      <c r="C347" s="140"/>
      <c r="D347" s="140">
        <v>0</v>
      </c>
      <c r="E347" s="156" t="e">
        <f>D347-#REF!</f>
        <v>#REF!</v>
      </c>
      <c r="F347" s="156"/>
      <c r="G347" s="156"/>
    </row>
    <row r="348" spans="1:7" hidden="1">
      <c r="A348" s="145">
        <v>335999</v>
      </c>
      <c r="B348" s="145" t="s">
        <v>86</v>
      </c>
      <c r="C348" s="140"/>
      <c r="D348" s="140">
        <v>0</v>
      </c>
      <c r="E348" s="156" t="e">
        <f>D348-#REF!</f>
        <v>#REF!</v>
      </c>
      <c r="F348" s="156"/>
      <c r="G348" s="156"/>
    </row>
    <row r="349" spans="1:7" hidden="1">
      <c r="A349" s="145">
        <v>340001</v>
      </c>
      <c r="B349" s="145" t="s">
        <v>80</v>
      </c>
      <c r="C349" s="140"/>
      <c r="D349" s="140">
        <v>104500</v>
      </c>
      <c r="E349" s="156" t="e">
        <f>D349-#REF!</f>
        <v>#REF!</v>
      </c>
      <c r="F349" s="156"/>
      <c r="G349" s="156"/>
    </row>
    <row r="350" spans="1:7" hidden="1">
      <c r="A350" s="145">
        <v>340993</v>
      </c>
      <c r="B350" s="146" t="s">
        <v>275</v>
      </c>
      <c r="C350" s="140"/>
      <c r="D350" s="140">
        <v>0</v>
      </c>
      <c r="E350" s="156" t="e">
        <f>D350-#REF!</f>
        <v>#REF!</v>
      </c>
      <c r="F350" s="156"/>
      <c r="G350" s="156"/>
    </row>
    <row r="351" spans="1:7" hidden="1">
      <c r="A351" s="145">
        <v>340994</v>
      </c>
      <c r="B351" s="145" t="s">
        <v>276</v>
      </c>
      <c r="C351" s="140"/>
      <c r="D351" s="140">
        <v>0</v>
      </c>
      <c r="E351" s="156" t="e">
        <f>D351-#REF!</f>
        <v>#REF!</v>
      </c>
      <c r="F351" s="156"/>
      <c r="G351" s="156"/>
    </row>
    <row r="352" spans="1:7" hidden="1">
      <c r="A352" s="145">
        <v>340995</v>
      </c>
      <c r="B352" s="145" t="s">
        <v>277</v>
      </c>
      <c r="C352" s="140"/>
      <c r="D352" s="140">
        <v>-1660076</v>
      </c>
      <c r="E352" s="156" t="e">
        <f>D352-#REF!</f>
        <v>#REF!</v>
      </c>
      <c r="F352" s="156"/>
      <c r="G352" s="156"/>
    </row>
    <row r="353" spans="1:7" hidden="1">
      <c r="A353" s="145">
        <v>340996</v>
      </c>
      <c r="B353" s="145" t="s">
        <v>278</v>
      </c>
      <c r="C353" s="140"/>
      <c r="D353" s="140">
        <v>0</v>
      </c>
      <c r="E353" s="156" t="e">
        <f>D353-#REF!</f>
        <v>#REF!</v>
      </c>
      <c r="F353" s="156"/>
      <c r="G353" s="156"/>
    </row>
    <row r="354" spans="1:7" hidden="1">
      <c r="A354" s="145">
        <v>340997</v>
      </c>
      <c r="B354" s="145" t="s">
        <v>279</v>
      </c>
      <c r="C354" s="140"/>
      <c r="D354" s="140">
        <v>-8357094</v>
      </c>
      <c r="E354" s="156" t="e">
        <f>D354-#REF!</f>
        <v>#REF!</v>
      </c>
      <c r="F354" s="156"/>
      <c r="G354" s="156"/>
    </row>
    <row r="355" spans="1:7" hidden="1">
      <c r="A355" s="145">
        <v>340998</v>
      </c>
      <c r="B355" s="145" t="s">
        <v>280</v>
      </c>
      <c r="C355" s="140"/>
      <c r="D355" s="140">
        <v>-4853616133.1949997</v>
      </c>
      <c r="E355" s="156" t="e">
        <f>D355-#REF!</f>
        <v>#REF!</v>
      </c>
      <c r="F355" s="156"/>
      <c r="G355" s="156"/>
    </row>
    <row r="356" spans="1:7" hidden="1">
      <c r="A356" s="145">
        <v>340999</v>
      </c>
      <c r="B356" s="145" t="s">
        <v>81</v>
      </c>
      <c r="C356" s="140"/>
      <c r="D356" s="140">
        <v>-37960800.049999952</v>
      </c>
      <c r="E356" s="156" t="e">
        <f>D356-#REF!</f>
        <v>#REF!</v>
      </c>
      <c r="F356" s="156"/>
      <c r="G356" s="156"/>
    </row>
    <row r="357" spans="1:7" hidden="1">
      <c r="A357" s="147">
        <v>341999</v>
      </c>
      <c r="B357" s="147" t="s">
        <v>87</v>
      </c>
      <c r="C357" s="141"/>
      <c r="D357" s="141">
        <v>-9430151303.0699997</v>
      </c>
      <c r="E357" s="155" t="e">
        <f>D357-#REF!</f>
        <v>#REF!</v>
      </c>
      <c r="F357" s="155"/>
      <c r="G357" s="155"/>
    </row>
    <row r="358" spans="1:7" hidden="1">
      <c r="A358" s="145">
        <v>350002</v>
      </c>
      <c r="B358" s="145" t="s">
        <v>88</v>
      </c>
      <c r="C358" s="140"/>
      <c r="D358" s="140">
        <v>0</v>
      </c>
      <c r="E358" s="156" t="e">
        <f>D358-#REF!</f>
        <v>#REF!</v>
      </c>
      <c r="F358" s="156"/>
      <c r="G358" s="156"/>
    </row>
    <row r="359" spans="1:7" hidden="1">
      <c r="A359" s="145">
        <v>350003</v>
      </c>
      <c r="B359" s="145" t="s">
        <v>89</v>
      </c>
      <c r="C359" s="140"/>
      <c r="D359" s="140">
        <v>0</v>
      </c>
      <c r="E359" s="156" t="e">
        <f>D359-#REF!</f>
        <v>#REF!</v>
      </c>
      <c r="F359" s="156"/>
      <c r="G359" s="156"/>
    </row>
    <row r="360" spans="1:7" hidden="1">
      <c r="A360" s="145">
        <v>350004</v>
      </c>
      <c r="B360" s="145" t="s">
        <v>90</v>
      </c>
      <c r="C360" s="140"/>
      <c r="D360" s="140">
        <v>0</v>
      </c>
      <c r="E360" s="156" t="e">
        <f>D360-#REF!</f>
        <v>#REF!</v>
      </c>
      <c r="F360" s="156"/>
      <c r="G360" s="156"/>
    </row>
    <row r="361" spans="1:7" hidden="1">
      <c r="A361" s="145">
        <v>350999</v>
      </c>
      <c r="B361" s="145" t="s">
        <v>91</v>
      </c>
      <c r="C361" s="140"/>
      <c r="D361" s="140">
        <v>0</v>
      </c>
      <c r="E361" s="156" t="e">
        <f>D361-#REF!</f>
        <v>#REF!</v>
      </c>
      <c r="F361" s="156"/>
      <c r="G361" s="156"/>
    </row>
    <row r="362" spans="1:7" hidden="1">
      <c r="A362" s="145">
        <v>400001</v>
      </c>
      <c r="B362" s="145" t="s">
        <v>100</v>
      </c>
      <c r="C362" s="140"/>
      <c r="D362" s="140">
        <v>0</v>
      </c>
      <c r="E362" s="156" t="e">
        <f>D362-#REF!</f>
        <v>#REF!</v>
      </c>
      <c r="F362" s="156"/>
      <c r="G362" s="156"/>
    </row>
    <row r="363" spans="1:7" hidden="1">
      <c r="A363" s="145">
        <v>400002</v>
      </c>
      <c r="B363" s="145" t="s">
        <v>101</v>
      </c>
      <c r="C363" s="140"/>
      <c r="D363" s="140">
        <v>0</v>
      </c>
      <c r="E363" s="156" t="e">
        <f>D363-#REF!</f>
        <v>#REF!</v>
      </c>
      <c r="F363" s="156"/>
      <c r="G363" s="156"/>
    </row>
    <row r="364" spans="1:7" hidden="1">
      <c r="A364" s="145">
        <v>400003</v>
      </c>
      <c r="B364" s="145" t="s">
        <v>102</v>
      </c>
      <c r="C364" s="140"/>
      <c r="D364" s="140">
        <v>0</v>
      </c>
      <c r="E364" s="156" t="e">
        <f>D364-#REF!</f>
        <v>#REF!</v>
      </c>
      <c r="F364" s="156"/>
      <c r="G364" s="156"/>
    </row>
    <row r="365" spans="1:7" hidden="1">
      <c r="A365" s="145">
        <v>400997</v>
      </c>
      <c r="B365" s="145" t="s">
        <v>103</v>
      </c>
      <c r="C365" s="140"/>
      <c r="D365" s="140">
        <v>0</v>
      </c>
      <c r="E365" s="156" t="e">
        <f>D365-#REF!</f>
        <v>#REF!</v>
      </c>
      <c r="F365" s="156"/>
      <c r="G365" s="156"/>
    </row>
    <row r="366" spans="1:7" hidden="1">
      <c r="A366" s="145">
        <v>400998</v>
      </c>
      <c r="B366" s="145" t="s">
        <v>104</v>
      </c>
      <c r="C366" s="140"/>
      <c r="D366" s="140">
        <v>4359238997.7244759</v>
      </c>
      <c r="E366" s="156" t="e">
        <f>D366-#REF!</f>
        <v>#REF!</v>
      </c>
      <c r="F366" s="156"/>
      <c r="G366" s="156"/>
    </row>
    <row r="367" spans="1:7" hidden="1">
      <c r="A367" s="147">
        <v>500001</v>
      </c>
      <c r="B367" s="147" t="s">
        <v>109</v>
      </c>
      <c r="C367" s="141"/>
      <c r="D367" s="141">
        <v>-1460239210.2464604</v>
      </c>
      <c r="E367" s="155" t="e">
        <f>D367-#REF!</f>
        <v>#REF!</v>
      </c>
      <c r="F367" s="155"/>
      <c r="G367" s="155"/>
    </row>
    <row r="368" spans="1:7" hidden="1">
      <c r="A368" s="147">
        <v>510002</v>
      </c>
      <c r="B368" s="147" t="s">
        <v>110</v>
      </c>
      <c r="C368" s="141"/>
      <c r="D368" s="141">
        <v>-380006284.66748291</v>
      </c>
      <c r="E368" s="155" t="e">
        <f>D368-#REF!</f>
        <v>#REF!</v>
      </c>
      <c r="F368" s="155"/>
      <c r="G368" s="155"/>
    </row>
    <row r="369" spans="1:7" hidden="1">
      <c r="A369" s="145">
        <v>520500</v>
      </c>
      <c r="B369" s="145" t="s">
        <v>111</v>
      </c>
      <c r="C369" s="140"/>
      <c r="D369" s="140">
        <v>-69916766</v>
      </c>
      <c r="E369" s="156" t="e">
        <f>D369-#REF!</f>
        <v>#REF!</v>
      </c>
      <c r="F369" s="156"/>
      <c r="G369" s="156"/>
    </row>
    <row r="370" spans="1:7" hidden="1">
      <c r="A370" s="145">
        <v>530001</v>
      </c>
      <c r="B370" s="145" t="s">
        <v>298</v>
      </c>
      <c r="C370" s="140"/>
      <c r="D370" s="140">
        <v>-128784892.73393582</v>
      </c>
      <c r="E370" s="156" t="e">
        <f>D370-#REF!</f>
        <v>#REF!</v>
      </c>
      <c r="F370" s="156"/>
      <c r="G370" s="156"/>
    </row>
    <row r="371" spans="1:7" hidden="1">
      <c r="A371" s="145">
        <v>540001</v>
      </c>
      <c r="B371" s="145" t="s">
        <v>307</v>
      </c>
      <c r="C371" s="140"/>
      <c r="D371" s="140">
        <v>-594049243.65599644</v>
      </c>
      <c r="E371" s="156" t="e">
        <f>D371-#REF!</f>
        <v>#REF!</v>
      </c>
      <c r="F371" s="156"/>
      <c r="G371" s="156"/>
    </row>
    <row r="372" spans="1:7" hidden="1">
      <c r="A372" s="147">
        <v>540002</v>
      </c>
      <c r="B372" s="147" t="s">
        <v>148</v>
      </c>
      <c r="C372" s="141"/>
      <c r="D372" s="141">
        <v>-585508853.18374538</v>
      </c>
      <c r="E372" s="155" t="e">
        <f>D372-#REF!</f>
        <v>#REF!</v>
      </c>
      <c r="F372" s="155"/>
      <c r="G372" s="155"/>
    </row>
    <row r="373" spans="1:7" hidden="1">
      <c r="A373" s="147">
        <v>540999</v>
      </c>
      <c r="B373" s="147" t="s">
        <v>149</v>
      </c>
      <c r="C373" s="141"/>
      <c r="D373" s="141">
        <v>-45139988.760870442</v>
      </c>
      <c r="E373" s="155" t="e">
        <f>D373-#REF!</f>
        <v>#REF!</v>
      </c>
      <c r="F373" s="155"/>
      <c r="G373" s="155"/>
    </row>
    <row r="374" spans="1:7" hidden="1">
      <c r="A374" s="145">
        <v>550500</v>
      </c>
      <c r="B374" s="145" t="s">
        <v>241</v>
      </c>
      <c r="C374" s="140"/>
      <c r="D374" s="140">
        <v>0</v>
      </c>
      <c r="E374" s="156" t="e">
        <f>D374-#REF!</f>
        <v>#REF!</v>
      </c>
      <c r="F374" s="156"/>
      <c r="G374" s="156"/>
    </row>
    <row r="375" spans="1:7" hidden="1">
      <c r="A375" s="145">
        <v>600003</v>
      </c>
      <c r="B375" s="145" t="s">
        <v>299</v>
      </c>
      <c r="C375" s="140"/>
      <c r="D375" s="140">
        <v>0</v>
      </c>
      <c r="E375" s="156" t="e">
        <f>D375-#REF!</f>
        <v>#REF!</v>
      </c>
      <c r="F375" s="156"/>
      <c r="G375" s="156"/>
    </row>
    <row r="376" spans="1:7" hidden="1">
      <c r="A376" s="145">
        <v>600004</v>
      </c>
      <c r="B376" s="145" t="s">
        <v>300</v>
      </c>
      <c r="C376" s="140"/>
      <c r="D376" s="140">
        <v>0</v>
      </c>
      <c r="E376" s="156" t="e">
        <f>D376-#REF!</f>
        <v>#REF!</v>
      </c>
      <c r="F376" s="156"/>
      <c r="G376" s="156"/>
    </row>
    <row r="377" spans="1:7" hidden="1">
      <c r="A377" s="145">
        <v>600005</v>
      </c>
      <c r="B377" s="145" t="s">
        <v>301</v>
      </c>
      <c r="C377" s="140"/>
      <c r="D377" s="140">
        <v>0</v>
      </c>
      <c r="E377" s="156" t="e">
        <f>D377-#REF!</f>
        <v>#REF!</v>
      </c>
      <c r="F377" s="156"/>
      <c r="G377" s="156"/>
    </row>
    <row r="378" spans="1:7" hidden="1">
      <c r="A378" s="145">
        <v>600006</v>
      </c>
      <c r="B378" s="145" t="s">
        <v>150</v>
      </c>
      <c r="C378" s="140"/>
      <c r="D378" s="140">
        <v>0</v>
      </c>
      <c r="E378" s="156" t="e">
        <f>D378-#REF!</f>
        <v>#REF!</v>
      </c>
      <c r="F378" s="156"/>
      <c r="G378" s="156"/>
    </row>
    <row r="379" spans="1:7" hidden="1">
      <c r="A379" s="145">
        <v>600999</v>
      </c>
      <c r="B379" s="146" t="s">
        <v>302</v>
      </c>
      <c r="C379" s="140"/>
      <c r="D379" s="140">
        <v>0</v>
      </c>
      <c r="E379" s="156" t="e">
        <f>D379-#REF!</f>
        <v>#REF!</v>
      </c>
      <c r="F379" s="156"/>
      <c r="G379" s="156"/>
    </row>
    <row r="380" spans="1:7" hidden="1">
      <c r="A380" s="145">
        <v>700001</v>
      </c>
      <c r="B380" s="145" t="s">
        <v>115</v>
      </c>
      <c r="C380" s="140"/>
      <c r="D380" s="140">
        <v>774871582</v>
      </c>
      <c r="E380" s="156" t="e">
        <f>D380-#REF!</f>
        <v>#REF!</v>
      </c>
      <c r="F380" s="156"/>
      <c r="G380" s="156"/>
    </row>
    <row r="381" spans="1:7" hidden="1">
      <c r="A381" s="145">
        <v>700002</v>
      </c>
      <c r="B381" s="146" t="s">
        <v>288</v>
      </c>
      <c r="C381" s="140"/>
      <c r="D381" s="140">
        <v>0</v>
      </c>
      <c r="E381" s="156" t="e">
        <f>D381-#REF!</f>
        <v>#REF!</v>
      </c>
      <c r="F381" s="156"/>
      <c r="G381" s="156"/>
    </row>
    <row r="382" spans="1:7" hidden="1">
      <c r="A382" s="145">
        <v>700003</v>
      </c>
      <c r="B382" s="145" t="s">
        <v>116</v>
      </c>
      <c r="C382" s="140"/>
      <c r="D382" s="140">
        <v>0</v>
      </c>
      <c r="E382" s="156" t="e">
        <f>D382-#REF!</f>
        <v>#REF!</v>
      </c>
      <c r="F382" s="156"/>
      <c r="G382" s="156"/>
    </row>
    <row r="383" spans="1:7" hidden="1">
      <c r="A383" s="145">
        <v>700004</v>
      </c>
      <c r="B383" s="146" t="s">
        <v>117</v>
      </c>
      <c r="C383" s="140"/>
      <c r="D383" s="140">
        <v>0</v>
      </c>
      <c r="E383" s="156" t="e">
        <f>D383-#REF!</f>
        <v>#REF!</v>
      </c>
      <c r="F383" s="156"/>
      <c r="G383" s="156"/>
    </row>
    <row r="384" spans="1:7" hidden="1">
      <c r="A384" s="145">
        <v>700999</v>
      </c>
      <c r="B384" s="145" t="s">
        <v>289</v>
      </c>
      <c r="C384" s="140"/>
      <c r="D384" s="140">
        <v>0</v>
      </c>
      <c r="E384" s="156" t="e">
        <f>D384-#REF!</f>
        <v>#REF!</v>
      </c>
      <c r="F384" s="156"/>
      <c r="G384" s="156"/>
    </row>
    <row r="385" spans="1:7" hidden="1">
      <c r="A385" s="145">
        <v>701002</v>
      </c>
      <c r="B385" s="145" t="s">
        <v>118</v>
      </c>
      <c r="C385" s="140"/>
      <c r="D385" s="140">
        <v>0</v>
      </c>
      <c r="E385" s="156" t="e">
        <f>D385-#REF!</f>
        <v>#REF!</v>
      </c>
      <c r="F385" s="156"/>
      <c r="G385" s="156"/>
    </row>
    <row r="386" spans="1:7" hidden="1">
      <c r="A386" s="145">
        <v>701999</v>
      </c>
      <c r="B386" s="146" t="s">
        <v>119</v>
      </c>
      <c r="C386" s="140"/>
      <c r="D386" s="140">
        <v>0</v>
      </c>
      <c r="E386" s="156" t="e">
        <f>D386-#REF!</f>
        <v>#REF!</v>
      </c>
      <c r="F386" s="156"/>
      <c r="G386" s="156"/>
    </row>
    <row r="387" spans="1:7" hidden="1">
      <c r="A387" s="145">
        <v>702500</v>
      </c>
      <c r="B387" s="145" t="s">
        <v>120</v>
      </c>
      <c r="C387" s="140"/>
      <c r="D387" s="140">
        <v>0</v>
      </c>
      <c r="E387" s="156" t="e">
        <f>D387-#REF!</f>
        <v>#REF!</v>
      </c>
      <c r="F387" s="156"/>
      <c r="G387" s="156"/>
    </row>
    <row r="388" spans="1:7" hidden="1">
      <c r="A388" s="145">
        <v>703500</v>
      </c>
      <c r="B388" s="145" t="s">
        <v>290</v>
      </c>
      <c r="C388" s="140"/>
      <c r="D388" s="140">
        <v>0</v>
      </c>
      <c r="E388" s="156" t="e">
        <f>D388-#REF!</f>
        <v>#REF!</v>
      </c>
      <c r="F388" s="156"/>
      <c r="G388" s="156"/>
    </row>
    <row r="389" spans="1:7" hidden="1">
      <c r="A389" s="145">
        <v>704500</v>
      </c>
      <c r="B389" s="145" t="s">
        <v>121</v>
      </c>
      <c r="C389" s="140"/>
      <c r="D389" s="140">
        <v>0</v>
      </c>
      <c r="E389" s="156" t="e">
        <f>D389-#REF!</f>
        <v>#REF!</v>
      </c>
      <c r="F389" s="156"/>
      <c r="G389" s="156"/>
    </row>
    <row r="390" spans="1:7" hidden="1">
      <c r="A390" s="145">
        <v>710001</v>
      </c>
      <c r="B390" s="146" t="s">
        <v>123</v>
      </c>
      <c r="C390" s="140"/>
      <c r="D390" s="140">
        <v>251152000</v>
      </c>
      <c r="E390" s="156" t="e">
        <f>D390-#REF!</f>
        <v>#REF!</v>
      </c>
      <c r="F390" s="156"/>
      <c r="G390" s="156"/>
    </row>
    <row r="391" spans="1:7" hidden="1">
      <c r="A391" s="147">
        <v>710002</v>
      </c>
      <c r="B391" s="147" t="s">
        <v>124</v>
      </c>
      <c r="C391" s="141"/>
      <c r="D391" s="141">
        <v>132955500</v>
      </c>
      <c r="E391" s="155" t="e">
        <f>D391-#REF!</f>
        <v>#REF!</v>
      </c>
      <c r="F391" s="155"/>
      <c r="G391" s="155"/>
    </row>
    <row r="392" spans="1:7" hidden="1">
      <c r="A392" s="145">
        <v>710003</v>
      </c>
      <c r="B392" s="145" t="s">
        <v>125</v>
      </c>
      <c r="C392" s="140"/>
      <c r="D392" s="140">
        <v>0</v>
      </c>
      <c r="E392" s="156" t="e">
        <f>D392-#REF!</f>
        <v>#REF!</v>
      </c>
      <c r="F392" s="156"/>
      <c r="G392" s="156"/>
    </row>
    <row r="393" spans="1:7" hidden="1">
      <c r="A393" s="145">
        <v>710004</v>
      </c>
      <c r="B393" s="145" t="s">
        <v>126</v>
      </c>
      <c r="C393" s="140"/>
      <c r="D393" s="140">
        <v>0</v>
      </c>
      <c r="E393" s="156" t="e">
        <f>D393-#REF!</f>
        <v>#REF!</v>
      </c>
      <c r="F393" s="156"/>
      <c r="G393" s="156"/>
    </row>
    <row r="394" spans="1:7" hidden="1">
      <c r="A394" s="145">
        <v>710005</v>
      </c>
      <c r="B394" s="145" t="s">
        <v>127</v>
      </c>
      <c r="C394" s="140"/>
      <c r="D394" s="140">
        <v>0</v>
      </c>
      <c r="E394" s="156" t="e">
        <f>D394-#REF!</f>
        <v>#REF!</v>
      </c>
      <c r="F394" s="156"/>
      <c r="G394" s="156"/>
    </row>
    <row r="395" spans="1:7" hidden="1">
      <c r="A395" s="145">
        <v>710999</v>
      </c>
      <c r="B395" s="145" t="s">
        <v>128</v>
      </c>
      <c r="C395" s="140"/>
      <c r="D395" s="140">
        <v>734000</v>
      </c>
      <c r="E395" s="156" t="e">
        <f>D395-#REF!</f>
        <v>#REF!</v>
      </c>
      <c r="F395" s="156"/>
      <c r="G395" s="156"/>
    </row>
    <row r="396" spans="1:7" hidden="1">
      <c r="A396" s="145">
        <v>711001</v>
      </c>
      <c r="B396" s="145" t="s">
        <v>129</v>
      </c>
      <c r="C396" s="140"/>
      <c r="D396" s="140">
        <v>43960000</v>
      </c>
      <c r="E396" s="156" t="e">
        <f>D396-#REF!</f>
        <v>#REF!</v>
      </c>
      <c r="F396" s="156"/>
      <c r="G396" s="156"/>
    </row>
    <row r="397" spans="1:7" hidden="1">
      <c r="A397" s="145">
        <v>711002</v>
      </c>
      <c r="B397" s="146" t="s">
        <v>130</v>
      </c>
      <c r="C397" s="140"/>
      <c r="D397" s="140">
        <v>0</v>
      </c>
      <c r="E397" s="156" t="e">
        <f>D397-#REF!</f>
        <v>#REF!</v>
      </c>
      <c r="F397" s="156"/>
      <c r="G397" s="156"/>
    </row>
    <row r="398" spans="1:7" hidden="1">
      <c r="A398" s="145">
        <v>711999</v>
      </c>
      <c r="B398" s="145" t="s">
        <v>131</v>
      </c>
      <c r="C398" s="140"/>
      <c r="D398" s="140">
        <v>13000</v>
      </c>
      <c r="E398" s="156" t="e">
        <f>D398-#REF!</f>
        <v>#REF!</v>
      </c>
      <c r="F398" s="156"/>
      <c r="G398" s="156"/>
    </row>
    <row r="399" spans="1:7" hidden="1">
      <c r="A399" s="145">
        <v>712001</v>
      </c>
      <c r="B399" s="145" t="s">
        <v>132</v>
      </c>
      <c r="C399" s="140"/>
      <c r="D399" s="140">
        <v>45360000</v>
      </c>
      <c r="E399" s="156" t="e">
        <f>D399-#REF!</f>
        <v>#REF!</v>
      </c>
      <c r="F399" s="156"/>
      <c r="G399" s="156"/>
    </row>
    <row r="400" spans="1:7" hidden="1">
      <c r="A400" s="145">
        <v>712002</v>
      </c>
      <c r="B400" s="145" t="s">
        <v>133</v>
      </c>
      <c r="C400" s="140"/>
      <c r="D400" s="140">
        <v>0</v>
      </c>
      <c r="E400" s="156" t="e">
        <f>D400-#REF!</f>
        <v>#REF!</v>
      </c>
      <c r="F400" s="156"/>
      <c r="G400" s="156"/>
    </row>
    <row r="401" spans="1:7" hidden="1">
      <c r="A401" s="145">
        <v>713001</v>
      </c>
      <c r="B401" s="145" t="s">
        <v>134</v>
      </c>
      <c r="C401" s="140"/>
      <c r="D401" s="140">
        <v>0</v>
      </c>
      <c r="E401" s="156" t="e">
        <f>D401-#REF!</f>
        <v>#REF!</v>
      </c>
      <c r="F401" s="156"/>
      <c r="G401" s="156"/>
    </row>
    <row r="402" spans="1:7" hidden="1">
      <c r="A402" s="145">
        <v>713002</v>
      </c>
      <c r="B402" s="145" t="s">
        <v>135</v>
      </c>
      <c r="C402" s="140"/>
      <c r="D402" s="140">
        <v>0</v>
      </c>
      <c r="E402" s="156" t="e">
        <f>D402-#REF!</f>
        <v>#REF!</v>
      </c>
      <c r="F402" s="156"/>
      <c r="G402" s="156"/>
    </row>
    <row r="403" spans="1:7" hidden="1">
      <c r="A403" s="145">
        <v>713003</v>
      </c>
      <c r="B403" s="145" t="s">
        <v>291</v>
      </c>
      <c r="C403" s="140"/>
      <c r="D403" s="140">
        <v>0</v>
      </c>
      <c r="E403" s="156" t="e">
        <f>D403-#REF!</f>
        <v>#REF!</v>
      </c>
      <c r="F403" s="156"/>
      <c r="G403" s="156"/>
    </row>
    <row r="404" spans="1:7" hidden="1">
      <c r="A404" s="145">
        <v>713999</v>
      </c>
      <c r="B404" s="146" t="s">
        <v>136</v>
      </c>
      <c r="C404" s="140"/>
      <c r="D404" s="140">
        <v>0</v>
      </c>
      <c r="E404" s="156" t="e">
        <f>D404-#REF!</f>
        <v>#REF!</v>
      </c>
      <c r="F404" s="156"/>
      <c r="G404" s="156"/>
    </row>
    <row r="405" spans="1:7" hidden="1">
      <c r="A405" s="145">
        <v>715001</v>
      </c>
      <c r="B405" s="145" t="s">
        <v>137</v>
      </c>
      <c r="C405" s="140"/>
      <c r="D405" s="140">
        <v>5101300</v>
      </c>
      <c r="E405" s="156" t="e">
        <f>D405-#REF!</f>
        <v>#REF!</v>
      </c>
      <c r="F405" s="156"/>
      <c r="G405" s="156"/>
    </row>
    <row r="406" spans="1:7" hidden="1">
      <c r="A406" s="145">
        <v>715002</v>
      </c>
      <c r="B406" s="145" t="s">
        <v>138</v>
      </c>
      <c r="C406" s="140"/>
      <c r="D406" s="140">
        <v>93347</v>
      </c>
      <c r="E406" s="156" t="e">
        <f>D406-#REF!</f>
        <v>#REF!</v>
      </c>
      <c r="F406" s="156"/>
      <c r="G406" s="156"/>
    </row>
    <row r="407" spans="1:7" hidden="1">
      <c r="A407" s="147">
        <v>716001</v>
      </c>
      <c r="B407" s="147" t="s">
        <v>139</v>
      </c>
      <c r="C407" s="141"/>
      <c r="D407" s="141">
        <v>43587600</v>
      </c>
      <c r="E407" s="155" t="e">
        <f>D407-#REF!</f>
        <v>#REF!</v>
      </c>
      <c r="F407" s="155"/>
      <c r="G407" s="155"/>
    </row>
    <row r="408" spans="1:7" hidden="1">
      <c r="A408" s="145">
        <v>716002</v>
      </c>
      <c r="B408" s="145" t="s">
        <v>140</v>
      </c>
      <c r="C408" s="140"/>
      <c r="D408" s="140">
        <v>0</v>
      </c>
      <c r="E408" s="156" t="e">
        <f>D408-#REF!</f>
        <v>#REF!</v>
      </c>
      <c r="F408" s="156"/>
      <c r="G408" s="156"/>
    </row>
    <row r="409" spans="1:7" hidden="1">
      <c r="A409" s="145">
        <v>716999</v>
      </c>
      <c r="B409" s="145" t="s">
        <v>141</v>
      </c>
      <c r="C409" s="140"/>
      <c r="D409" s="140">
        <v>0</v>
      </c>
      <c r="E409" s="156" t="e">
        <f>D409-#REF!</f>
        <v>#REF!</v>
      </c>
      <c r="F409" s="156"/>
      <c r="G409" s="156"/>
    </row>
    <row r="410" spans="1:7" hidden="1">
      <c r="A410" s="147">
        <v>717003</v>
      </c>
      <c r="B410" s="147" t="s">
        <v>142</v>
      </c>
      <c r="C410" s="141"/>
      <c r="D410" s="141">
        <v>18473000</v>
      </c>
      <c r="E410" s="155" t="e">
        <f>D410-#REF!</f>
        <v>#REF!</v>
      </c>
      <c r="F410" s="155"/>
      <c r="G410" s="155"/>
    </row>
    <row r="411" spans="1:7" hidden="1">
      <c r="A411" s="145">
        <v>717004</v>
      </c>
      <c r="B411" s="145" t="s">
        <v>143</v>
      </c>
      <c r="C411" s="140"/>
      <c r="D411" s="140">
        <v>1190000</v>
      </c>
      <c r="E411" s="156" t="e">
        <f>D411-#REF!</f>
        <v>#REF!</v>
      </c>
      <c r="F411" s="156"/>
      <c r="G411" s="156"/>
    </row>
    <row r="412" spans="1:7" hidden="1">
      <c r="A412" s="147">
        <v>717999</v>
      </c>
      <c r="B412" s="147" t="s">
        <v>144</v>
      </c>
      <c r="C412" s="141"/>
      <c r="D412" s="141">
        <v>1130000</v>
      </c>
      <c r="E412" s="155" t="e">
        <f>D412-#REF!</f>
        <v>#REF!</v>
      </c>
      <c r="F412" s="155"/>
      <c r="G412" s="155"/>
    </row>
    <row r="413" spans="1:7" hidden="1">
      <c r="A413" s="145">
        <v>718001</v>
      </c>
      <c r="B413" s="145" t="s">
        <v>242</v>
      </c>
      <c r="C413" s="140"/>
      <c r="D413" s="140">
        <v>0</v>
      </c>
      <c r="E413" s="156" t="e">
        <f>D413-#REF!</f>
        <v>#REF!</v>
      </c>
      <c r="F413" s="156"/>
      <c r="G413" s="156"/>
    </row>
    <row r="414" spans="1:7" hidden="1">
      <c r="A414" s="145">
        <v>718002</v>
      </c>
      <c r="B414" s="145" t="s">
        <v>190</v>
      </c>
      <c r="C414" s="140"/>
      <c r="D414" s="140">
        <v>0</v>
      </c>
      <c r="E414" s="156" t="e">
        <f>D414-#REF!</f>
        <v>#REF!</v>
      </c>
      <c r="F414" s="156"/>
      <c r="G414" s="156"/>
    </row>
    <row r="415" spans="1:7" hidden="1">
      <c r="A415" s="145">
        <v>718999</v>
      </c>
      <c r="B415" s="145" t="s">
        <v>191</v>
      </c>
      <c r="C415" s="140"/>
      <c r="D415" s="140">
        <v>1500000</v>
      </c>
      <c r="E415" s="156" t="e">
        <f>D415-#REF!</f>
        <v>#REF!</v>
      </c>
      <c r="F415" s="156"/>
      <c r="G415" s="156"/>
    </row>
    <row r="416" spans="1:7" hidden="1">
      <c r="A416" s="145">
        <v>719002</v>
      </c>
      <c r="B416" s="146" t="s">
        <v>192</v>
      </c>
      <c r="C416" s="140"/>
      <c r="D416" s="140">
        <v>0</v>
      </c>
      <c r="E416" s="156" t="e">
        <f>D416-#REF!</f>
        <v>#REF!</v>
      </c>
      <c r="F416" s="156"/>
      <c r="G416" s="156"/>
    </row>
    <row r="417" spans="1:7" hidden="1">
      <c r="A417" s="145">
        <v>719999</v>
      </c>
      <c r="B417" s="145" t="s">
        <v>292</v>
      </c>
      <c r="C417" s="140"/>
      <c r="D417" s="140">
        <v>0</v>
      </c>
      <c r="E417" s="156" t="e">
        <f>D417-#REF!</f>
        <v>#REF!</v>
      </c>
      <c r="F417" s="156"/>
      <c r="G417" s="156"/>
    </row>
    <row r="418" spans="1:7" hidden="1">
      <c r="A418" s="145">
        <v>720500</v>
      </c>
      <c r="B418" s="145" t="s">
        <v>193</v>
      </c>
      <c r="C418" s="140"/>
      <c r="D418" s="140">
        <v>51233920</v>
      </c>
      <c r="E418" s="156" t="e">
        <f>D418-#REF!</f>
        <v>#REF!</v>
      </c>
      <c r="F418" s="156"/>
      <c r="G418" s="156"/>
    </row>
    <row r="419" spans="1:7" hidden="1">
      <c r="A419" s="145">
        <v>721001</v>
      </c>
      <c r="B419" s="146" t="s">
        <v>194</v>
      </c>
      <c r="C419" s="140"/>
      <c r="D419" s="140">
        <v>0</v>
      </c>
      <c r="E419" s="156" t="e">
        <f>D419-#REF!</f>
        <v>#REF!</v>
      </c>
      <c r="F419" s="156"/>
      <c r="G419" s="156"/>
    </row>
    <row r="420" spans="1:7" hidden="1">
      <c r="A420" s="145">
        <v>721002</v>
      </c>
      <c r="B420" s="145" t="s">
        <v>195</v>
      </c>
      <c r="C420" s="140"/>
      <c r="D420" s="140">
        <v>0</v>
      </c>
      <c r="E420" s="156" t="e">
        <f>D420-#REF!</f>
        <v>#REF!</v>
      </c>
      <c r="F420" s="156"/>
      <c r="G420" s="156"/>
    </row>
    <row r="421" spans="1:7" hidden="1">
      <c r="A421" s="145">
        <v>721003</v>
      </c>
      <c r="B421" s="145" t="s">
        <v>196</v>
      </c>
      <c r="C421" s="140"/>
      <c r="D421" s="140">
        <v>6730000</v>
      </c>
      <c r="E421" s="156" t="e">
        <f>D421-#REF!</f>
        <v>#REF!</v>
      </c>
      <c r="F421" s="156"/>
      <c r="G421" s="156"/>
    </row>
    <row r="422" spans="1:7" hidden="1">
      <c r="A422" s="145">
        <v>721004</v>
      </c>
      <c r="B422" s="146" t="s">
        <v>197</v>
      </c>
      <c r="C422" s="140"/>
      <c r="D422" s="140">
        <v>0</v>
      </c>
      <c r="E422" s="156" t="e">
        <f>D422-#REF!</f>
        <v>#REF!</v>
      </c>
      <c r="F422" s="156"/>
      <c r="G422" s="156"/>
    </row>
    <row r="423" spans="1:7" hidden="1">
      <c r="A423" s="147">
        <v>721005</v>
      </c>
      <c r="B423" s="147" t="s">
        <v>198</v>
      </c>
      <c r="C423" s="141"/>
      <c r="D423" s="141">
        <v>157932.24</v>
      </c>
      <c r="E423" s="155" t="e">
        <f>D423-#REF!</f>
        <v>#REF!</v>
      </c>
      <c r="F423" s="155"/>
      <c r="G423" s="155"/>
    </row>
    <row r="424" spans="1:7" hidden="1">
      <c r="A424" s="145">
        <v>721006</v>
      </c>
      <c r="B424" s="146" t="s">
        <v>199</v>
      </c>
      <c r="C424" s="140"/>
      <c r="D424" s="140">
        <v>0</v>
      </c>
      <c r="E424" s="156" t="e">
        <f>D424-#REF!</f>
        <v>#REF!</v>
      </c>
      <c r="F424" s="156"/>
      <c r="G424" s="156"/>
    </row>
    <row r="425" spans="1:7" hidden="1">
      <c r="A425" s="145">
        <v>721999</v>
      </c>
      <c r="B425" s="145" t="s">
        <v>200</v>
      </c>
      <c r="C425" s="140"/>
      <c r="D425" s="140">
        <v>2750000</v>
      </c>
      <c r="E425" s="156" t="e">
        <f>D425-#REF!</f>
        <v>#REF!</v>
      </c>
      <c r="F425" s="156"/>
      <c r="G425" s="156"/>
    </row>
    <row r="426" spans="1:7" hidden="1">
      <c r="A426" s="145">
        <v>722001</v>
      </c>
      <c r="B426" s="146" t="s">
        <v>201</v>
      </c>
      <c r="C426" s="140"/>
      <c r="D426" s="140">
        <v>0</v>
      </c>
      <c r="E426" s="156" t="e">
        <f>D426-#REF!</f>
        <v>#REF!</v>
      </c>
      <c r="F426" s="156"/>
      <c r="G426" s="156"/>
    </row>
    <row r="427" spans="1:7" hidden="1">
      <c r="A427" s="145">
        <v>722002</v>
      </c>
      <c r="B427" s="145" t="s">
        <v>202</v>
      </c>
      <c r="C427" s="140"/>
      <c r="D427" s="140">
        <v>0</v>
      </c>
      <c r="E427" s="156" t="e">
        <f>D427-#REF!</f>
        <v>#REF!</v>
      </c>
      <c r="F427" s="156"/>
      <c r="G427" s="156"/>
    </row>
    <row r="428" spans="1:7" hidden="1">
      <c r="A428" s="145">
        <v>722003</v>
      </c>
      <c r="B428" s="145" t="s">
        <v>243</v>
      </c>
      <c r="C428" s="140"/>
      <c r="D428" s="140">
        <v>0</v>
      </c>
      <c r="E428" s="156" t="e">
        <f>D428-#REF!</f>
        <v>#REF!</v>
      </c>
      <c r="F428" s="156"/>
      <c r="G428" s="156"/>
    </row>
    <row r="429" spans="1:7" hidden="1">
      <c r="A429" s="145">
        <v>722005</v>
      </c>
      <c r="B429" s="145" t="s">
        <v>293</v>
      </c>
      <c r="C429" s="140"/>
      <c r="D429" s="140">
        <v>2813790</v>
      </c>
      <c r="E429" s="156" t="e">
        <f>D429-#REF!</f>
        <v>#REF!</v>
      </c>
      <c r="F429" s="156"/>
      <c r="G429" s="156"/>
    </row>
    <row r="430" spans="1:7" hidden="1">
      <c r="A430" s="145">
        <v>723500</v>
      </c>
      <c r="B430" s="145" t="s">
        <v>203</v>
      </c>
      <c r="C430" s="140"/>
      <c r="D430" s="140">
        <v>634158753</v>
      </c>
      <c r="E430" s="156" t="e">
        <f>D430-#REF!</f>
        <v>#REF!</v>
      </c>
      <c r="F430" s="156"/>
      <c r="G430" s="156"/>
    </row>
    <row r="431" spans="1:7" hidden="1">
      <c r="A431" s="145">
        <v>724500</v>
      </c>
      <c r="B431" s="145" t="s">
        <v>237</v>
      </c>
      <c r="C431" s="140"/>
      <c r="D431" s="140">
        <v>0</v>
      </c>
      <c r="E431" s="156" t="e">
        <f>D431-#REF!</f>
        <v>#REF!</v>
      </c>
      <c r="F431" s="156"/>
      <c r="G431" s="156"/>
    </row>
    <row r="432" spans="1:7" hidden="1">
      <c r="A432" s="145">
        <v>730001</v>
      </c>
      <c r="B432" s="145" t="s">
        <v>204</v>
      </c>
      <c r="C432" s="140"/>
      <c r="D432" s="140">
        <v>0</v>
      </c>
      <c r="E432" s="156" t="e">
        <f>D432-#REF!</f>
        <v>#REF!</v>
      </c>
      <c r="F432" s="156"/>
      <c r="G432" s="156"/>
    </row>
    <row r="433" spans="1:7" hidden="1">
      <c r="A433" s="145">
        <v>730002</v>
      </c>
      <c r="B433" s="145" t="s">
        <v>294</v>
      </c>
      <c r="C433" s="140"/>
      <c r="D433" s="140">
        <v>0</v>
      </c>
      <c r="E433" s="156" t="e">
        <f>D433-#REF!</f>
        <v>#REF!</v>
      </c>
      <c r="F433" s="156"/>
      <c r="G433" s="156"/>
    </row>
    <row r="434" spans="1:7" hidden="1">
      <c r="A434" s="145">
        <v>730003</v>
      </c>
      <c r="B434" s="145" t="s">
        <v>205</v>
      </c>
      <c r="C434" s="140"/>
      <c r="D434" s="140">
        <v>348963.78082191781</v>
      </c>
      <c r="E434" s="156" t="e">
        <f>D434-#REF!</f>
        <v>#REF!</v>
      </c>
      <c r="F434" s="156"/>
      <c r="G434" s="156"/>
    </row>
    <row r="435" spans="1:7" hidden="1">
      <c r="A435" s="145">
        <v>730999</v>
      </c>
      <c r="B435" s="146" t="s">
        <v>206</v>
      </c>
      <c r="C435" s="140"/>
      <c r="D435" s="140">
        <v>0</v>
      </c>
      <c r="E435" s="156" t="e">
        <f>D435-#REF!</f>
        <v>#REF!</v>
      </c>
      <c r="F435" s="156"/>
      <c r="G435" s="156"/>
    </row>
    <row r="436" spans="1:7" hidden="1">
      <c r="A436" s="145">
        <v>731500</v>
      </c>
      <c r="B436" s="145" t="s">
        <v>207</v>
      </c>
      <c r="C436" s="140"/>
      <c r="D436" s="140">
        <v>0</v>
      </c>
      <c r="E436" s="156" t="e">
        <f>D436-#REF!</f>
        <v>#REF!</v>
      </c>
      <c r="F436" s="156"/>
      <c r="G436" s="156"/>
    </row>
    <row r="437" spans="1:7" hidden="1">
      <c r="A437" s="145">
        <v>733001</v>
      </c>
      <c r="B437" s="145" t="s">
        <v>238</v>
      </c>
      <c r="C437" s="140"/>
      <c r="D437" s="140">
        <v>0</v>
      </c>
      <c r="E437" s="156" t="e">
        <f>D437-#REF!</f>
        <v>#REF!</v>
      </c>
      <c r="F437" s="156"/>
      <c r="G437" s="156"/>
    </row>
    <row r="438" spans="1:7" hidden="1">
      <c r="A438" s="145">
        <v>733002</v>
      </c>
      <c r="B438" s="145" t="s">
        <v>239</v>
      </c>
      <c r="C438" s="140"/>
      <c r="D438" s="140">
        <v>0</v>
      </c>
      <c r="E438" s="156" t="e">
        <f>D438-#REF!</f>
        <v>#REF!</v>
      </c>
      <c r="F438" s="156"/>
      <c r="G438" s="156"/>
    </row>
    <row r="439" spans="1:7" hidden="1">
      <c r="A439" s="145">
        <v>733999</v>
      </c>
      <c r="B439" s="145" t="s">
        <v>295</v>
      </c>
      <c r="C439" s="140"/>
      <c r="D439" s="140">
        <v>0</v>
      </c>
      <c r="E439" s="156" t="e">
        <f>D439-#REF!</f>
        <v>#REF!</v>
      </c>
      <c r="F439" s="156"/>
      <c r="G439" s="156"/>
    </row>
    <row r="440" spans="1:7" hidden="1">
      <c r="A440" s="145">
        <v>740001</v>
      </c>
      <c r="B440" s="145" t="s">
        <v>208</v>
      </c>
      <c r="C440" s="140"/>
      <c r="D440" s="140">
        <v>0</v>
      </c>
      <c r="E440" s="156" t="e">
        <f>D440-#REF!</f>
        <v>#REF!</v>
      </c>
      <c r="F440" s="156"/>
      <c r="G440" s="156"/>
    </row>
    <row r="441" spans="1:7" hidden="1">
      <c r="A441" s="145">
        <v>740999</v>
      </c>
      <c r="B441" s="145" t="s">
        <v>209</v>
      </c>
      <c r="C441" s="140"/>
      <c r="D441" s="140">
        <v>0</v>
      </c>
      <c r="E441" s="156" t="e">
        <f>D441-#REF!</f>
        <v>#REF!</v>
      </c>
      <c r="F441" s="156"/>
      <c r="G441" s="156"/>
    </row>
    <row r="442" spans="1:7" hidden="1">
      <c r="A442" s="145">
        <v>750001</v>
      </c>
      <c r="B442" s="145" t="s">
        <v>210</v>
      </c>
      <c r="C442" s="140"/>
      <c r="D442" s="140">
        <v>0</v>
      </c>
      <c r="E442" s="156" t="e">
        <f>D442-#REF!</f>
        <v>#REF!</v>
      </c>
      <c r="F442" s="156"/>
      <c r="G442" s="156"/>
    </row>
    <row r="443" spans="1:7" hidden="1">
      <c r="A443" s="145">
        <v>750002</v>
      </c>
      <c r="B443" s="145" t="s">
        <v>211</v>
      </c>
      <c r="C443" s="140"/>
      <c r="D443" s="140">
        <v>0</v>
      </c>
      <c r="E443" s="156" t="e">
        <f>D443-#REF!</f>
        <v>#REF!</v>
      </c>
      <c r="F443" s="156"/>
      <c r="G443" s="156"/>
    </row>
    <row r="444" spans="1:7" hidden="1">
      <c r="A444" s="145">
        <v>750003</v>
      </c>
      <c r="B444" s="146" t="s">
        <v>212</v>
      </c>
      <c r="C444" s="140"/>
      <c r="D444" s="140">
        <v>3039854.6520547946</v>
      </c>
      <c r="E444" s="156" t="e">
        <f>D444-#REF!</f>
        <v>#REF!</v>
      </c>
      <c r="F444" s="156"/>
      <c r="G444" s="156"/>
    </row>
    <row r="445" spans="1:7" hidden="1">
      <c r="A445" s="145">
        <v>750999</v>
      </c>
      <c r="B445" s="145" t="s">
        <v>213</v>
      </c>
      <c r="C445" s="140"/>
      <c r="D445" s="140">
        <v>5208252.0547945211</v>
      </c>
      <c r="E445" s="156" t="e">
        <f>D445-#REF!</f>
        <v>#REF!</v>
      </c>
      <c r="F445" s="156"/>
      <c r="G445" s="156"/>
    </row>
    <row r="446" spans="1:7" hidden="1">
      <c r="A446" s="157">
        <v>760001</v>
      </c>
      <c r="B446" s="160" t="s">
        <v>310</v>
      </c>
      <c r="C446" s="158"/>
      <c r="D446" s="158">
        <v>7558864409.8296156</v>
      </c>
      <c r="E446" s="159" t="e">
        <f>D446-#REF!</f>
        <v>#REF!</v>
      </c>
      <c r="F446" s="159"/>
      <c r="G446" s="159"/>
    </row>
    <row r="447" spans="1:7" hidden="1">
      <c r="A447" s="145">
        <v>770500</v>
      </c>
      <c r="B447" s="145" t="s">
        <v>296</v>
      </c>
      <c r="C447" s="140"/>
      <c r="D447" s="140">
        <v>692988823.21654832</v>
      </c>
      <c r="E447" s="142" t="e">
        <f>D447-#REF!</f>
        <v>#REF!</v>
      </c>
      <c r="F447" s="142"/>
      <c r="G447" s="142"/>
    </row>
    <row r="448" spans="1:7" hidden="1">
      <c r="A448" s="145">
        <v>780500</v>
      </c>
      <c r="B448" s="145" t="s">
        <v>297</v>
      </c>
      <c r="C448" s="140"/>
      <c r="D448" s="140">
        <v>0</v>
      </c>
      <c r="E448" s="142" t="e">
        <f>D448-#REF!</f>
        <v>#REF!</v>
      </c>
      <c r="F448" s="142"/>
      <c r="G448" s="142"/>
    </row>
    <row r="449" spans="1:7" ht="15" hidden="1" thickBot="1">
      <c r="A449" s="143">
        <v>790500</v>
      </c>
      <c r="B449" s="144" t="s">
        <v>214</v>
      </c>
      <c r="C449" s="138"/>
      <c r="D449" s="138">
        <v>7460000</v>
      </c>
      <c r="E449" s="142" t="e">
        <f>D449-#REF!</f>
        <v>#REF!</v>
      </c>
      <c r="F449" s="142"/>
      <c r="G449" s="142"/>
    </row>
    <row r="450" spans="1:7" ht="15" hidden="1" thickBot="1">
      <c r="C450" s="139"/>
      <c r="D450" s="139">
        <f>SUM(D242:D449)</f>
        <v>-171408918.99992907</v>
      </c>
      <c r="E450" s="139"/>
      <c r="F450" s="139"/>
      <c r="G450" s="139"/>
    </row>
    <row r="451" spans="1:7" hidden="1"/>
    <row r="452" spans="1:7" hidden="1"/>
    <row r="453" spans="1:7" hidden="1"/>
    <row r="454" spans="1:7" hidden="1"/>
  </sheetData>
  <mergeCells count="4">
    <mergeCell ref="A14:A15"/>
    <mergeCell ref="B14:B15"/>
    <mergeCell ref="A228:B228"/>
    <mergeCell ref="A229:B22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0AC6-DDAE-44D6-9705-8CD43ABD4A80}">
  <sheetPr>
    <tabColor rgb="FFC00000"/>
  </sheetPr>
  <dimension ref="A2:H454"/>
  <sheetViews>
    <sheetView showGridLines="0" topLeftCell="A7" zoomScaleNormal="100" workbookViewId="0">
      <pane ySplit="9" topLeftCell="A234" activePane="bottomLeft" state="frozen"/>
      <selection activeCell="F25" sqref="F25"/>
      <selection pane="bottomLeft" activeCell="B225" sqref="B225"/>
    </sheetView>
  </sheetViews>
  <sheetFormatPr defaultColWidth="8.6640625" defaultRowHeight="14.4"/>
  <cols>
    <col min="1" max="1" width="19" style="58" customWidth="1"/>
    <col min="2" max="2" width="39.109375" style="58" customWidth="1"/>
    <col min="3" max="5" width="19.6640625" style="58" customWidth="1"/>
    <col min="6" max="6" width="18.21875" style="58" customWidth="1"/>
    <col min="7" max="7" width="19.6640625" style="58" customWidth="1"/>
    <col min="8" max="8" width="17.109375" style="58" bestFit="1" customWidth="1"/>
    <col min="9" max="16384" width="8.6640625" style="58"/>
  </cols>
  <sheetData>
    <row r="2" spans="1:8" ht="17.399999999999999">
      <c r="A2" s="64"/>
      <c r="B2" s="65" t="s">
        <v>216</v>
      </c>
      <c r="C2" s="59"/>
      <c r="D2" s="59"/>
      <c r="E2" s="66"/>
      <c r="F2" s="66"/>
      <c r="G2" s="66"/>
    </row>
    <row r="3" spans="1:8" ht="14.7" customHeight="1">
      <c r="A3" s="59" t="s">
        <v>217</v>
      </c>
      <c r="B3" s="59"/>
      <c r="C3" s="59"/>
      <c r="D3" s="59"/>
      <c r="E3" s="59"/>
      <c r="F3" s="59"/>
      <c r="G3" s="59"/>
    </row>
    <row r="4" spans="1:8">
      <c r="A4" s="86">
        <v>44866</v>
      </c>
    </row>
    <row r="6" spans="1:8" ht="14.7" customHeight="1">
      <c r="A6" s="60" t="s">
        <v>218</v>
      </c>
      <c r="B6" s="61" t="s">
        <v>217</v>
      </c>
      <c r="C6" s="61"/>
      <c r="D6" s="61"/>
      <c r="E6" s="61"/>
      <c r="F6" s="61"/>
      <c r="G6" s="61"/>
    </row>
    <row r="7" spans="1:8" ht="18" customHeight="1">
      <c r="A7" s="62"/>
      <c r="B7" s="63"/>
      <c r="C7" s="63"/>
      <c r="D7" s="63"/>
      <c r="E7" s="63"/>
      <c r="F7" s="63"/>
      <c r="G7" s="63"/>
    </row>
    <row r="8" spans="1:8" ht="18">
      <c r="A8" s="62"/>
      <c r="B8" s="169" t="s">
        <v>216</v>
      </c>
      <c r="C8" s="63"/>
      <c r="D8" s="63"/>
      <c r="E8" s="63"/>
      <c r="F8" s="63"/>
      <c r="G8" s="63"/>
    </row>
    <row r="9" spans="1:8">
      <c r="A9" s="62" t="s">
        <v>320</v>
      </c>
      <c r="B9" s="63"/>
      <c r="C9" s="63"/>
      <c r="D9" s="63"/>
      <c r="E9" s="63"/>
      <c r="F9" s="63"/>
      <c r="G9" s="63"/>
    </row>
    <row r="10" spans="1:8">
      <c r="A10" s="62"/>
      <c r="B10" s="63"/>
      <c r="C10" s="63"/>
      <c r="D10" s="63"/>
      <c r="E10" s="63"/>
      <c r="F10" s="63"/>
      <c r="G10" s="63"/>
    </row>
    <row r="11" spans="1:8" ht="15.6">
      <c r="A11" s="168">
        <v>44958</v>
      </c>
      <c r="B11" s="63"/>
      <c r="C11" s="63"/>
      <c r="D11" s="63"/>
      <c r="E11" s="63"/>
      <c r="F11" s="63"/>
      <c r="G11" s="63"/>
    </row>
    <row r="12" spans="1:8" ht="14.7" customHeight="1">
      <c r="A12" s="60" t="s">
        <v>219</v>
      </c>
      <c r="B12" s="192" t="s">
        <v>220</v>
      </c>
      <c r="C12" s="61"/>
      <c r="D12" s="61"/>
      <c r="E12" s="61"/>
      <c r="F12" s="61"/>
      <c r="G12" s="61"/>
    </row>
    <row r="13" spans="1:8">
      <c r="A13" s="67" t="s">
        <v>221</v>
      </c>
      <c r="B13" s="67"/>
      <c r="C13" s="67"/>
      <c r="D13" s="67"/>
      <c r="E13" s="67"/>
      <c r="F13" s="67"/>
      <c r="G13" s="67"/>
    </row>
    <row r="14" spans="1:8" ht="14.7" customHeight="1">
      <c r="A14" s="296" t="s">
        <v>222</v>
      </c>
      <c r="B14" s="298" t="s">
        <v>223</v>
      </c>
      <c r="C14" s="122" t="s">
        <v>224</v>
      </c>
      <c r="D14" s="122" t="s">
        <v>225</v>
      </c>
      <c r="E14" s="120" t="s">
        <v>226</v>
      </c>
      <c r="F14" s="120" t="s">
        <v>317</v>
      </c>
      <c r="G14" s="120" t="s">
        <v>227</v>
      </c>
    </row>
    <row r="15" spans="1:8" ht="19.5" customHeight="1">
      <c r="A15" s="297"/>
      <c r="B15" s="299"/>
      <c r="C15" s="123" t="s">
        <v>228</v>
      </c>
      <c r="D15" s="123" t="s">
        <v>228</v>
      </c>
      <c r="E15" s="121" t="s">
        <v>229</v>
      </c>
      <c r="F15" s="121" t="s">
        <v>229</v>
      </c>
      <c r="G15" s="121" t="s">
        <v>229</v>
      </c>
    </row>
    <row r="16" spans="1:8" ht="14.7" customHeight="1">
      <c r="A16" s="188">
        <v>100001</v>
      </c>
      <c r="B16" s="188" t="s">
        <v>248</v>
      </c>
      <c r="C16" s="119">
        <v>2253030562</v>
      </c>
      <c r="D16" s="119">
        <v>10009154</v>
      </c>
      <c r="E16" s="116">
        <v>40574152</v>
      </c>
      <c r="F16" s="116">
        <f>D16-E16</f>
        <v>-30564998</v>
      </c>
      <c r="G16" s="162">
        <f t="shared" ref="G16:G79" si="0">C16+F16</f>
        <v>2222465564</v>
      </c>
      <c r="H16" s="124"/>
    </row>
    <row r="17" spans="1:8" ht="14.7" customHeight="1">
      <c r="A17" s="189">
        <v>100002</v>
      </c>
      <c r="B17" s="189" t="s">
        <v>249</v>
      </c>
      <c r="C17" s="119">
        <v>3458449168</v>
      </c>
      <c r="D17" s="119">
        <v>9270000</v>
      </c>
      <c r="E17" s="116">
        <v>7000000</v>
      </c>
      <c r="F17" s="116">
        <f t="shared" ref="F17:F80" si="1">D17-E17</f>
        <v>2270000</v>
      </c>
      <c r="G17" s="116">
        <f t="shared" si="0"/>
        <v>3460719168</v>
      </c>
      <c r="H17" s="124"/>
    </row>
    <row r="18" spans="1:8" ht="14.7" customHeight="1">
      <c r="A18" s="189">
        <v>100003</v>
      </c>
      <c r="B18" s="189" t="s">
        <v>250</v>
      </c>
      <c r="C18" s="119">
        <v>-17118268.800000001</v>
      </c>
      <c r="D18" s="119">
        <v>0</v>
      </c>
      <c r="E18" s="116">
        <v>0</v>
      </c>
      <c r="F18" s="116">
        <f t="shared" si="1"/>
        <v>0</v>
      </c>
      <c r="G18" s="116">
        <f t="shared" si="0"/>
        <v>-17118268.800000001</v>
      </c>
      <c r="H18" s="124"/>
    </row>
    <row r="19" spans="1:8" ht="14.7" customHeight="1">
      <c r="A19" s="189">
        <v>100004</v>
      </c>
      <c r="B19" s="188" t="s">
        <v>251</v>
      </c>
      <c r="C19" s="119">
        <v>0</v>
      </c>
      <c r="D19" s="119">
        <v>0</v>
      </c>
      <c r="E19" s="116">
        <v>0</v>
      </c>
      <c r="F19" s="116">
        <f t="shared" si="1"/>
        <v>0</v>
      </c>
      <c r="G19" s="116">
        <f t="shared" si="0"/>
        <v>0</v>
      </c>
      <c r="H19" s="124"/>
    </row>
    <row r="20" spans="1:8" ht="14.7" customHeight="1">
      <c r="A20" s="189">
        <v>100005</v>
      </c>
      <c r="B20" s="189" t="s">
        <v>252</v>
      </c>
      <c r="C20" s="119">
        <v>-269500</v>
      </c>
      <c r="D20" s="119">
        <v>0</v>
      </c>
      <c r="E20" s="116">
        <v>0</v>
      </c>
      <c r="F20" s="116">
        <f t="shared" si="1"/>
        <v>0</v>
      </c>
      <c r="G20" s="116">
        <f t="shared" si="0"/>
        <v>-269500</v>
      </c>
      <c r="H20" s="124"/>
    </row>
    <row r="21" spans="1:8" ht="14.7" customHeight="1">
      <c r="A21" s="189">
        <v>100006</v>
      </c>
      <c r="B21" s="189" t="s">
        <v>253</v>
      </c>
      <c r="C21" s="119">
        <v>0</v>
      </c>
      <c r="D21" s="119">
        <v>0</v>
      </c>
      <c r="E21" s="116">
        <v>0</v>
      </c>
      <c r="F21" s="116">
        <f t="shared" si="1"/>
        <v>0</v>
      </c>
      <c r="G21" s="116">
        <f t="shared" si="0"/>
        <v>0</v>
      </c>
      <c r="H21" s="124"/>
    </row>
    <row r="22" spans="1:8" ht="14.7" customHeight="1">
      <c r="A22" s="189">
        <v>100007</v>
      </c>
      <c r="B22" s="188" t="s">
        <v>254</v>
      </c>
      <c r="C22" s="119">
        <v>-628879</v>
      </c>
      <c r="D22" s="119">
        <v>0</v>
      </c>
      <c r="E22" s="116">
        <v>0</v>
      </c>
      <c r="F22" s="116">
        <f t="shared" si="1"/>
        <v>0</v>
      </c>
      <c r="G22" s="116">
        <f t="shared" si="0"/>
        <v>-628879</v>
      </c>
      <c r="H22" s="124"/>
    </row>
    <row r="23" spans="1:8" ht="14.7" customHeight="1">
      <c r="A23" s="189">
        <v>100008</v>
      </c>
      <c r="B23" s="189" t="s">
        <v>255</v>
      </c>
      <c r="C23" s="119">
        <v>132500</v>
      </c>
      <c r="D23" s="119">
        <v>0</v>
      </c>
      <c r="E23" s="116">
        <v>0</v>
      </c>
      <c r="F23" s="116">
        <f t="shared" si="1"/>
        <v>0</v>
      </c>
      <c r="G23" s="116">
        <f t="shared" si="0"/>
        <v>132500</v>
      </c>
      <c r="H23" s="124"/>
    </row>
    <row r="24" spans="1:8" ht="14.7" customHeight="1">
      <c r="A24" s="189">
        <v>100009</v>
      </c>
      <c r="B24" s="189" t="s">
        <v>256</v>
      </c>
      <c r="C24" s="119">
        <v>0</v>
      </c>
      <c r="D24" s="119">
        <v>0</v>
      </c>
      <c r="E24" s="116">
        <v>0</v>
      </c>
      <c r="F24" s="116">
        <f t="shared" si="1"/>
        <v>0</v>
      </c>
      <c r="G24" s="116">
        <f t="shared" si="0"/>
        <v>0</v>
      </c>
      <c r="H24" s="124"/>
    </row>
    <row r="25" spans="1:8" ht="14.7" customHeight="1">
      <c r="A25" s="189">
        <v>110001</v>
      </c>
      <c r="B25" s="189" t="s">
        <v>257</v>
      </c>
      <c r="C25" s="119">
        <v>0</v>
      </c>
      <c r="D25" s="119">
        <v>0</v>
      </c>
      <c r="E25" s="116">
        <v>0</v>
      </c>
      <c r="F25" s="116">
        <f t="shared" si="1"/>
        <v>0</v>
      </c>
      <c r="G25" s="116">
        <f t="shared" si="0"/>
        <v>0</v>
      </c>
      <c r="H25" s="124"/>
    </row>
    <row r="26" spans="1:8" ht="14.7" customHeight="1">
      <c r="A26" s="189">
        <v>110002</v>
      </c>
      <c r="B26" s="189" t="s">
        <v>258</v>
      </c>
      <c r="C26" s="119">
        <v>0</v>
      </c>
      <c r="D26" s="119">
        <v>0</v>
      </c>
      <c r="E26" s="116">
        <v>0</v>
      </c>
      <c r="F26" s="116">
        <f t="shared" si="1"/>
        <v>0</v>
      </c>
      <c r="G26" s="116">
        <f t="shared" si="0"/>
        <v>0</v>
      </c>
      <c r="H26" s="124"/>
    </row>
    <row r="27" spans="1:8" ht="14.7" customHeight="1">
      <c r="A27" s="189">
        <v>110003</v>
      </c>
      <c r="B27" s="189" t="s">
        <v>259</v>
      </c>
      <c r="C27" s="119">
        <v>0</v>
      </c>
      <c r="D27" s="119">
        <v>0</v>
      </c>
      <c r="E27" s="116">
        <v>0</v>
      </c>
      <c r="F27" s="116">
        <f t="shared" si="1"/>
        <v>0</v>
      </c>
      <c r="G27" s="116">
        <f t="shared" si="0"/>
        <v>0</v>
      </c>
      <c r="H27" s="124"/>
    </row>
    <row r="28" spans="1:8" ht="14.7" customHeight="1">
      <c r="A28" s="189">
        <v>120001</v>
      </c>
      <c r="B28" s="189" t="s">
        <v>41</v>
      </c>
      <c r="C28" s="119">
        <v>-1257577987.0499995</v>
      </c>
      <c r="D28" s="119">
        <v>15558850</v>
      </c>
      <c r="E28" s="116">
        <v>4828320</v>
      </c>
      <c r="F28" s="116">
        <f t="shared" si="1"/>
        <v>10730530</v>
      </c>
      <c r="G28" s="116">
        <f t="shared" si="0"/>
        <v>-1246847457.0499995</v>
      </c>
      <c r="H28" s="124"/>
    </row>
    <row r="29" spans="1:8" ht="14.7" customHeight="1">
      <c r="A29" s="189">
        <v>120002</v>
      </c>
      <c r="B29" s="189" t="s">
        <v>42</v>
      </c>
      <c r="C29" s="119">
        <v>3864370954.7300005</v>
      </c>
      <c r="D29" s="119">
        <v>34650680</v>
      </c>
      <c r="E29" s="116">
        <v>5325000</v>
      </c>
      <c r="F29" s="116">
        <f t="shared" si="1"/>
        <v>29325680</v>
      </c>
      <c r="G29" s="116">
        <f t="shared" si="0"/>
        <v>3893696634.7300005</v>
      </c>
      <c r="H29" s="124"/>
    </row>
    <row r="30" spans="1:8" ht="14.7" customHeight="1">
      <c r="A30" s="189">
        <v>120003</v>
      </c>
      <c r="B30" s="189" t="s">
        <v>43</v>
      </c>
      <c r="C30" s="119">
        <v>3168972418.7296</v>
      </c>
      <c r="D30" s="119">
        <v>0</v>
      </c>
      <c r="E30" s="116">
        <v>0</v>
      </c>
      <c r="F30" s="116">
        <f t="shared" si="1"/>
        <v>0</v>
      </c>
      <c r="G30" s="116">
        <f t="shared" si="0"/>
        <v>3168972418.7296</v>
      </c>
      <c r="H30" s="124"/>
    </row>
    <row r="31" spans="1:8" ht="14.7" customHeight="1">
      <c r="A31" s="189">
        <v>120004</v>
      </c>
      <c r="B31" s="189" t="s">
        <v>160</v>
      </c>
      <c r="C31" s="119">
        <v>0</v>
      </c>
      <c r="D31" s="119">
        <v>0</v>
      </c>
      <c r="E31" s="116">
        <v>0</v>
      </c>
      <c r="F31" s="116">
        <f t="shared" si="1"/>
        <v>0</v>
      </c>
      <c r="G31" s="116">
        <f t="shared" si="0"/>
        <v>0</v>
      </c>
      <c r="H31" s="124"/>
    </row>
    <row r="32" spans="1:8" ht="14.7" customHeight="1">
      <c r="A32" s="189">
        <v>120005</v>
      </c>
      <c r="B32" s="189" t="s">
        <v>161</v>
      </c>
      <c r="C32" s="119">
        <v>0</v>
      </c>
      <c r="D32" s="119">
        <v>0</v>
      </c>
      <c r="E32" s="116">
        <v>0</v>
      </c>
      <c r="F32" s="116">
        <f t="shared" si="1"/>
        <v>0</v>
      </c>
      <c r="G32" s="116">
        <f t="shared" si="0"/>
        <v>0</v>
      </c>
      <c r="H32" s="124"/>
    </row>
    <row r="33" spans="1:8" ht="14.7" customHeight="1">
      <c r="A33" s="189">
        <v>120007</v>
      </c>
      <c r="B33" s="189" t="s">
        <v>162</v>
      </c>
      <c r="C33" s="119">
        <v>0</v>
      </c>
      <c r="D33" s="119">
        <v>0</v>
      </c>
      <c r="E33" s="116">
        <v>0</v>
      </c>
      <c r="F33" s="116">
        <f t="shared" si="1"/>
        <v>0</v>
      </c>
      <c r="G33" s="116">
        <f t="shared" si="0"/>
        <v>0</v>
      </c>
      <c r="H33" s="124"/>
    </row>
    <row r="34" spans="1:8" ht="14.7" customHeight="1">
      <c r="A34" s="189">
        <v>120008</v>
      </c>
      <c r="B34" s="189" t="s">
        <v>163</v>
      </c>
      <c r="C34" s="119">
        <v>0</v>
      </c>
      <c r="D34" s="119">
        <v>0</v>
      </c>
      <c r="E34" s="116">
        <v>0</v>
      </c>
      <c r="F34" s="116">
        <f t="shared" si="1"/>
        <v>0</v>
      </c>
      <c r="G34" s="116">
        <f t="shared" si="0"/>
        <v>0</v>
      </c>
      <c r="H34" s="124"/>
    </row>
    <row r="35" spans="1:8" ht="14.7" customHeight="1">
      <c r="A35" s="189">
        <v>120009</v>
      </c>
      <c r="B35" s="189" t="s">
        <v>164</v>
      </c>
      <c r="C35" s="119">
        <v>0</v>
      </c>
      <c r="D35" s="119">
        <v>0</v>
      </c>
      <c r="E35" s="116">
        <v>0</v>
      </c>
      <c r="F35" s="116">
        <f t="shared" si="1"/>
        <v>0</v>
      </c>
      <c r="G35" s="116">
        <f t="shared" si="0"/>
        <v>0</v>
      </c>
      <c r="H35" s="124"/>
    </row>
    <row r="36" spans="1:8" ht="14.7" customHeight="1">
      <c r="A36" s="189">
        <v>120010</v>
      </c>
      <c r="B36" s="189" t="s">
        <v>165</v>
      </c>
      <c r="C36" s="119">
        <v>0</v>
      </c>
      <c r="D36" s="119">
        <v>0</v>
      </c>
      <c r="E36" s="116">
        <v>0</v>
      </c>
      <c r="F36" s="116">
        <f t="shared" si="1"/>
        <v>0</v>
      </c>
      <c r="G36" s="116">
        <f t="shared" si="0"/>
        <v>0</v>
      </c>
      <c r="H36" s="124"/>
    </row>
    <row r="37" spans="1:8" ht="14.7" customHeight="1">
      <c r="A37" s="189">
        <v>120011</v>
      </c>
      <c r="B37" s="189" t="s">
        <v>166</v>
      </c>
      <c r="C37" s="119">
        <v>0</v>
      </c>
      <c r="D37" s="119">
        <v>0</v>
      </c>
      <c r="E37" s="116">
        <v>0</v>
      </c>
      <c r="F37" s="116">
        <f t="shared" si="1"/>
        <v>0</v>
      </c>
      <c r="G37" s="116">
        <f t="shared" si="0"/>
        <v>0</v>
      </c>
      <c r="H37" s="124"/>
    </row>
    <row r="38" spans="1:8" ht="14.7" customHeight="1">
      <c r="A38" s="189">
        <v>120012</v>
      </c>
      <c r="B38" s="189" t="s">
        <v>167</v>
      </c>
      <c r="C38" s="119">
        <v>0</v>
      </c>
      <c r="D38" s="119">
        <v>0</v>
      </c>
      <c r="E38" s="116">
        <v>0</v>
      </c>
      <c r="F38" s="116">
        <f t="shared" si="1"/>
        <v>0</v>
      </c>
      <c r="G38" s="116">
        <f t="shared" si="0"/>
        <v>0</v>
      </c>
      <c r="H38" s="124"/>
    </row>
    <row r="39" spans="1:8">
      <c r="A39" s="189">
        <v>120013</v>
      </c>
      <c r="B39" s="189" t="s">
        <v>168</v>
      </c>
      <c r="C39" s="119">
        <v>0</v>
      </c>
      <c r="D39" s="119">
        <v>0</v>
      </c>
      <c r="E39" s="116">
        <v>0</v>
      </c>
      <c r="F39" s="116">
        <f t="shared" si="1"/>
        <v>0</v>
      </c>
      <c r="G39" s="116">
        <f t="shared" si="0"/>
        <v>0</v>
      </c>
      <c r="H39" s="124"/>
    </row>
    <row r="40" spans="1:8" ht="14.7" customHeight="1">
      <c r="A40" s="189">
        <v>120014</v>
      </c>
      <c r="B40" s="189" t="s">
        <v>169</v>
      </c>
      <c r="C40" s="119">
        <v>0</v>
      </c>
      <c r="D40" s="119">
        <v>0</v>
      </c>
      <c r="E40" s="116">
        <v>0</v>
      </c>
      <c r="F40" s="116">
        <f t="shared" si="1"/>
        <v>0</v>
      </c>
      <c r="G40" s="116">
        <f t="shared" si="0"/>
        <v>0</v>
      </c>
      <c r="H40" s="124"/>
    </row>
    <row r="41" spans="1:8" ht="14.7" customHeight="1">
      <c r="A41" s="189">
        <v>120015</v>
      </c>
      <c r="B41" s="189" t="s">
        <v>170</v>
      </c>
      <c r="C41" s="119">
        <v>0</v>
      </c>
      <c r="D41" s="119">
        <v>0</v>
      </c>
      <c r="E41" s="116">
        <v>0</v>
      </c>
      <c r="F41" s="116">
        <f t="shared" si="1"/>
        <v>0</v>
      </c>
      <c r="G41" s="116">
        <f t="shared" si="0"/>
        <v>0</v>
      </c>
      <c r="H41" s="124"/>
    </row>
    <row r="42" spans="1:8">
      <c r="A42" s="189">
        <v>120016</v>
      </c>
      <c r="B42" s="189" t="s">
        <v>171</v>
      </c>
      <c r="C42" s="119">
        <v>0</v>
      </c>
      <c r="D42" s="119">
        <v>0</v>
      </c>
      <c r="E42" s="116">
        <v>0</v>
      </c>
      <c r="F42" s="116">
        <f t="shared" si="1"/>
        <v>0</v>
      </c>
      <c r="G42" s="116">
        <f t="shared" si="0"/>
        <v>0</v>
      </c>
      <c r="H42" s="124"/>
    </row>
    <row r="43" spans="1:8" ht="14.7" customHeight="1">
      <c r="A43" s="189">
        <v>120017</v>
      </c>
      <c r="B43" s="189" t="s">
        <v>172</v>
      </c>
      <c r="C43" s="119">
        <v>0</v>
      </c>
      <c r="D43" s="119">
        <v>0</v>
      </c>
      <c r="E43" s="116">
        <v>0</v>
      </c>
      <c r="F43" s="116">
        <f t="shared" si="1"/>
        <v>0</v>
      </c>
      <c r="G43" s="116">
        <f t="shared" si="0"/>
        <v>0</v>
      </c>
      <c r="H43" s="124"/>
    </row>
    <row r="44" spans="1:8" ht="14.7" customHeight="1">
      <c r="A44" s="189">
        <v>120018</v>
      </c>
      <c r="B44" s="189" t="s">
        <v>173</v>
      </c>
      <c r="C44" s="119">
        <v>0</v>
      </c>
      <c r="D44" s="119">
        <v>0</v>
      </c>
      <c r="E44" s="116">
        <v>0</v>
      </c>
      <c r="F44" s="116">
        <f t="shared" si="1"/>
        <v>0</v>
      </c>
      <c r="G44" s="116">
        <f t="shared" si="0"/>
        <v>0</v>
      </c>
      <c r="H44" s="124"/>
    </row>
    <row r="45" spans="1:8" ht="14.7" customHeight="1">
      <c r="A45" s="189">
        <v>120019</v>
      </c>
      <c r="B45" s="189" t="s">
        <v>174</v>
      </c>
      <c r="C45" s="119">
        <v>0</v>
      </c>
      <c r="D45" s="119">
        <v>0</v>
      </c>
      <c r="E45" s="116">
        <v>0</v>
      </c>
      <c r="F45" s="116">
        <f t="shared" si="1"/>
        <v>0</v>
      </c>
      <c r="G45" s="116">
        <f t="shared" si="0"/>
        <v>0</v>
      </c>
      <c r="H45" s="124"/>
    </row>
    <row r="46" spans="1:8" ht="14.7" customHeight="1">
      <c r="A46" s="189">
        <v>120020</v>
      </c>
      <c r="B46" s="189" t="s">
        <v>175</v>
      </c>
      <c r="C46" s="119">
        <v>0</v>
      </c>
      <c r="D46" s="119">
        <v>0</v>
      </c>
      <c r="E46" s="116">
        <v>0</v>
      </c>
      <c r="F46" s="116">
        <f t="shared" si="1"/>
        <v>0</v>
      </c>
      <c r="G46" s="116">
        <f t="shared" si="0"/>
        <v>0</v>
      </c>
      <c r="H46" s="124"/>
    </row>
    <row r="47" spans="1:8">
      <c r="A47" s="189">
        <v>120021</v>
      </c>
      <c r="B47" s="189" t="s">
        <v>176</v>
      </c>
      <c r="C47" s="119">
        <v>0</v>
      </c>
      <c r="D47" s="119">
        <v>0</v>
      </c>
      <c r="E47" s="116">
        <v>0</v>
      </c>
      <c r="F47" s="116">
        <f t="shared" si="1"/>
        <v>0</v>
      </c>
      <c r="G47" s="116">
        <f t="shared" si="0"/>
        <v>0</v>
      </c>
      <c r="H47" s="124"/>
    </row>
    <row r="48" spans="1:8" ht="14.7" customHeight="1">
      <c r="A48" s="189">
        <v>120022</v>
      </c>
      <c r="B48" s="189" t="s">
        <v>177</v>
      </c>
      <c r="C48" s="119">
        <v>0</v>
      </c>
      <c r="D48" s="119">
        <v>0</v>
      </c>
      <c r="E48" s="116">
        <v>0</v>
      </c>
      <c r="F48" s="116">
        <f t="shared" si="1"/>
        <v>0</v>
      </c>
      <c r="G48" s="116">
        <f t="shared" si="0"/>
        <v>0</v>
      </c>
      <c r="H48" s="124"/>
    </row>
    <row r="49" spans="1:8" ht="14.7" customHeight="1">
      <c r="A49" s="189">
        <v>120023</v>
      </c>
      <c r="B49" s="189" t="s">
        <v>230</v>
      </c>
      <c r="C49" s="119">
        <v>0</v>
      </c>
      <c r="D49" s="119">
        <v>0</v>
      </c>
      <c r="E49" s="116">
        <v>0</v>
      </c>
      <c r="F49" s="116">
        <f t="shared" si="1"/>
        <v>0</v>
      </c>
      <c r="G49" s="116">
        <f t="shared" si="0"/>
        <v>0</v>
      </c>
      <c r="H49" s="124"/>
    </row>
    <row r="50" spans="1:8" ht="14.7" customHeight="1">
      <c r="A50" s="189">
        <v>120024</v>
      </c>
      <c r="B50" s="189" t="s">
        <v>231</v>
      </c>
      <c r="C50" s="119">
        <v>0</v>
      </c>
      <c r="D50" s="119">
        <v>0</v>
      </c>
      <c r="E50" s="116">
        <v>0</v>
      </c>
      <c r="F50" s="116">
        <f t="shared" si="1"/>
        <v>0</v>
      </c>
      <c r="G50" s="116">
        <f t="shared" si="0"/>
        <v>0</v>
      </c>
      <c r="H50" s="124"/>
    </row>
    <row r="51" spans="1:8">
      <c r="A51" s="189">
        <v>120025</v>
      </c>
      <c r="B51" s="189" t="s">
        <v>232</v>
      </c>
      <c r="C51" s="119">
        <v>0</v>
      </c>
      <c r="D51" s="119">
        <v>0</v>
      </c>
      <c r="E51" s="116">
        <v>0</v>
      </c>
      <c r="F51" s="116">
        <f t="shared" si="1"/>
        <v>0</v>
      </c>
      <c r="G51" s="116">
        <f t="shared" si="0"/>
        <v>0</v>
      </c>
      <c r="H51" s="124"/>
    </row>
    <row r="52" spans="1:8" ht="14.7" customHeight="1">
      <c r="A52" s="189">
        <v>121001</v>
      </c>
      <c r="B52" s="189" t="s">
        <v>178</v>
      </c>
      <c r="C52" s="119">
        <v>0</v>
      </c>
      <c r="D52" s="119">
        <v>0</v>
      </c>
      <c r="E52" s="116">
        <v>0</v>
      </c>
      <c r="F52" s="116">
        <f t="shared" si="1"/>
        <v>0</v>
      </c>
      <c r="G52" s="116">
        <f t="shared" si="0"/>
        <v>0</v>
      </c>
      <c r="H52" s="124"/>
    </row>
    <row r="53" spans="1:8" ht="14.7" customHeight="1">
      <c r="A53" s="189">
        <v>121002</v>
      </c>
      <c r="B53" s="189" t="s">
        <v>179</v>
      </c>
      <c r="C53" s="119">
        <v>0</v>
      </c>
      <c r="D53" s="119">
        <v>0</v>
      </c>
      <c r="E53" s="116">
        <v>0</v>
      </c>
      <c r="F53" s="116">
        <f t="shared" si="1"/>
        <v>0</v>
      </c>
      <c r="G53" s="116">
        <f t="shared" si="0"/>
        <v>0</v>
      </c>
      <c r="H53" s="124"/>
    </row>
    <row r="54" spans="1:8" ht="14.7" customHeight="1">
      <c r="A54" s="189">
        <v>121003</v>
      </c>
      <c r="B54" s="189" t="s">
        <v>180</v>
      </c>
      <c r="C54" s="119">
        <v>0</v>
      </c>
      <c r="D54" s="119">
        <v>0</v>
      </c>
      <c r="E54" s="116">
        <v>0</v>
      </c>
      <c r="F54" s="116">
        <f t="shared" si="1"/>
        <v>0</v>
      </c>
      <c r="G54" s="116">
        <f t="shared" si="0"/>
        <v>0</v>
      </c>
      <c r="H54" s="124"/>
    </row>
    <row r="55" spans="1:8" ht="14.7" customHeight="1">
      <c r="A55" s="189">
        <v>122001</v>
      </c>
      <c r="B55" s="189" t="s">
        <v>181</v>
      </c>
      <c r="C55" s="119">
        <v>0</v>
      </c>
      <c r="D55" s="119">
        <v>0</v>
      </c>
      <c r="E55" s="116">
        <v>0</v>
      </c>
      <c r="F55" s="116">
        <f t="shared" si="1"/>
        <v>0</v>
      </c>
      <c r="G55" s="116">
        <f t="shared" si="0"/>
        <v>0</v>
      </c>
      <c r="H55" s="124"/>
    </row>
    <row r="56" spans="1:8" ht="14.7" customHeight="1">
      <c r="A56" s="189">
        <v>122002</v>
      </c>
      <c r="B56" s="189" t="s">
        <v>260</v>
      </c>
      <c r="C56" s="119">
        <v>0</v>
      </c>
      <c r="D56" s="119">
        <v>0</v>
      </c>
      <c r="E56" s="116">
        <v>0</v>
      </c>
      <c r="F56" s="116">
        <f t="shared" si="1"/>
        <v>0</v>
      </c>
      <c r="G56" s="116">
        <f t="shared" si="0"/>
        <v>0</v>
      </c>
      <c r="H56" s="124"/>
    </row>
    <row r="57" spans="1:8" ht="14.7" customHeight="1">
      <c r="A57" s="189">
        <v>122003</v>
      </c>
      <c r="B57" s="189" t="s">
        <v>182</v>
      </c>
      <c r="C57" s="119">
        <v>0</v>
      </c>
      <c r="D57" s="119">
        <v>0</v>
      </c>
      <c r="E57" s="116">
        <v>0</v>
      </c>
      <c r="F57" s="116">
        <f t="shared" si="1"/>
        <v>0</v>
      </c>
      <c r="G57" s="116">
        <f t="shared" si="0"/>
        <v>0</v>
      </c>
      <c r="H57" s="124"/>
    </row>
    <row r="58" spans="1:8" ht="14.7" customHeight="1">
      <c r="A58" s="189">
        <v>123001</v>
      </c>
      <c r="B58" s="189" t="s">
        <v>44</v>
      </c>
      <c r="C58" s="119">
        <v>0</v>
      </c>
      <c r="D58" s="119">
        <v>0</v>
      </c>
      <c r="E58" s="116">
        <v>0</v>
      </c>
      <c r="F58" s="116">
        <f t="shared" si="1"/>
        <v>0</v>
      </c>
      <c r="G58" s="116">
        <f t="shared" si="0"/>
        <v>0</v>
      </c>
      <c r="H58" s="124"/>
    </row>
    <row r="59" spans="1:8" ht="14.7" customHeight="1">
      <c r="A59" s="189">
        <v>124001</v>
      </c>
      <c r="B59" s="189" t="s">
        <v>45</v>
      </c>
      <c r="C59" s="119">
        <v>0</v>
      </c>
      <c r="D59" s="119">
        <v>0</v>
      </c>
      <c r="E59" s="116">
        <v>0</v>
      </c>
      <c r="F59" s="116">
        <f t="shared" si="1"/>
        <v>0</v>
      </c>
      <c r="G59" s="116">
        <f t="shared" si="0"/>
        <v>0</v>
      </c>
      <c r="H59" s="124"/>
    </row>
    <row r="60" spans="1:8" ht="14.7" customHeight="1">
      <c r="A60" s="189">
        <v>124002</v>
      </c>
      <c r="B60" s="189" t="s">
        <v>261</v>
      </c>
      <c r="C60" s="119">
        <v>0</v>
      </c>
      <c r="D60" s="119">
        <v>0</v>
      </c>
      <c r="E60" s="116">
        <v>0</v>
      </c>
      <c r="F60" s="116">
        <f t="shared" si="1"/>
        <v>0</v>
      </c>
      <c r="G60" s="116">
        <f t="shared" si="0"/>
        <v>0</v>
      </c>
      <c r="H60" s="124"/>
    </row>
    <row r="61" spans="1:8" ht="14.7" customHeight="1">
      <c r="A61" s="189">
        <v>125001</v>
      </c>
      <c r="B61" s="189" t="s">
        <v>183</v>
      </c>
      <c r="C61" s="119">
        <v>0</v>
      </c>
      <c r="D61" s="119">
        <v>0</v>
      </c>
      <c r="E61" s="116">
        <v>0</v>
      </c>
      <c r="F61" s="116">
        <f t="shared" si="1"/>
        <v>0</v>
      </c>
      <c r="G61" s="116">
        <f t="shared" si="0"/>
        <v>0</v>
      </c>
      <c r="H61" s="124"/>
    </row>
    <row r="62" spans="1:8" ht="14.7" customHeight="1">
      <c r="A62" s="189">
        <v>125002</v>
      </c>
      <c r="B62" s="189" t="s">
        <v>184</v>
      </c>
      <c r="C62" s="119">
        <v>0</v>
      </c>
      <c r="D62" s="119">
        <v>0</v>
      </c>
      <c r="E62" s="116">
        <v>0</v>
      </c>
      <c r="F62" s="116">
        <f t="shared" si="1"/>
        <v>0</v>
      </c>
      <c r="G62" s="116">
        <f t="shared" si="0"/>
        <v>0</v>
      </c>
      <c r="H62" s="124"/>
    </row>
    <row r="63" spans="1:8" ht="14.7" customHeight="1">
      <c r="A63" s="189">
        <v>126001</v>
      </c>
      <c r="B63" s="189" t="s">
        <v>185</v>
      </c>
      <c r="C63" s="119">
        <v>0</v>
      </c>
      <c r="D63" s="119">
        <v>0</v>
      </c>
      <c r="E63" s="116">
        <v>0</v>
      </c>
      <c r="F63" s="116">
        <f t="shared" si="1"/>
        <v>0</v>
      </c>
      <c r="G63" s="116">
        <f t="shared" si="0"/>
        <v>0</v>
      </c>
      <c r="H63" s="124"/>
    </row>
    <row r="64" spans="1:8" ht="14.7" customHeight="1">
      <c r="A64" s="189">
        <v>126004</v>
      </c>
      <c r="B64" s="189" t="s">
        <v>233</v>
      </c>
      <c r="C64" s="119">
        <v>0</v>
      </c>
      <c r="D64" s="119">
        <v>0</v>
      </c>
      <c r="E64" s="116">
        <v>0</v>
      </c>
      <c r="F64" s="116">
        <f t="shared" si="1"/>
        <v>0</v>
      </c>
      <c r="G64" s="116">
        <f t="shared" si="0"/>
        <v>0</v>
      </c>
      <c r="H64" s="124"/>
    </row>
    <row r="65" spans="1:8" ht="14.7" customHeight="1">
      <c r="A65" s="189">
        <v>126005</v>
      </c>
      <c r="B65" s="189" t="s">
        <v>234</v>
      </c>
      <c r="C65" s="119">
        <v>0</v>
      </c>
      <c r="D65" s="119">
        <v>0</v>
      </c>
      <c r="E65" s="116">
        <v>0</v>
      </c>
      <c r="F65" s="116">
        <f t="shared" si="1"/>
        <v>0</v>
      </c>
      <c r="G65" s="116">
        <f t="shared" si="0"/>
        <v>0</v>
      </c>
      <c r="H65" s="124"/>
    </row>
    <row r="66" spans="1:8" ht="14.7" customHeight="1">
      <c r="A66" s="189">
        <v>130500</v>
      </c>
      <c r="B66" s="189" t="s">
        <v>186</v>
      </c>
      <c r="C66" s="119">
        <v>2269601329.4398289</v>
      </c>
      <c r="D66" s="119">
        <v>15083375.27416233</v>
      </c>
      <c r="E66" s="116">
        <v>26605879.310000002</v>
      </c>
      <c r="F66" s="116">
        <f t="shared" si="1"/>
        <v>-11522504.035837673</v>
      </c>
      <c r="G66" s="116">
        <f t="shared" si="0"/>
        <v>2258078825.4039912</v>
      </c>
      <c r="H66" s="124"/>
    </row>
    <row r="67" spans="1:8" ht="14.7" customHeight="1">
      <c r="A67" s="189">
        <v>130510</v>
      </c>
      <c r="B67" s="189" t="s">
        <v>187</v>
      </c>
      <c r="C67" s="119">
        <v>0</v>
      </c>
      <c r="D67" s="119">
        <v>0</v>
      </c>
      <c r="E67" s="116">
        <v>0</v>
      </c>
      <c r="F67" s="116">
        <f t="shared" si="1"/>
        <v>0</v>
      </c>
      <c r="G67" s="116">
        <f t="shared" si="0"/>
        <v>0</v>
      </c>
      <c r="H67" s="124"/>
    </row>
    <row r="68" spans="1:8" ht="14.7" customHeight="1">
      <c r="A68" s="189">
        <v>130993</v>
      </c>
      <c r="B68" s="189" t="s">
        <v>262</v>
      </c>
      <c r="C68" s="119">
        <v>24119343</v>
      </c>
      <c r="D68" s="119">
        <v>0</v>
      </c>
      <c r="E68" s="116">
        <v>0</v>
      </c>
      <c r="F68" s="116">
        <f t="shared" si="1"/>
        <v>0</v>
      </c>
      <c r="G68" s="116">
        <f t="shared" si="0"/>
        <v>24119343</v>
      </c>
      <c r="H68" s="124"/>
    </row>
    <row r="69" spans="1:8" ht="14.7" customHeight="1">
      <c r="A69" s="189">
        <v>130994</v>
      </c>
      <c r="B69" s="189" t="s">
        <v>263</v>
      </c>
      <c r="C69" s="119">
        <v>-442720000</v>
      </c>
      <c r="D69" s="119">
        <v>0</v>
      </c>
      <c r="E69" s="116">
        <v>0</v>
      </c>
      <c r="F69" s="116">
        <f t="shared" si="1"/>
        <v>0</v>
      </c>
      <c r="G69" s="116">
        <f t="shared" si="0"/>
        <v>-442720000</v>
      </c>
      <c r="H69" s="124"/>
    </row>
    <row r="70" spans="1:8" ht="14.7" customHeight="1">
      <c r="A70" s="189">
        <v>130995</v>
      </c>
      <c r="B70" s="189" t="s">
        <v>264</v>
      </c>
      <c r="C70" s="119">
        <v>150000</v>
      </c>
      <c r="D70" s="119">
        <v>0</v>
      </c>
      <c r="E70" s="116">
        <v>0</v>
      </c>
      <c r="F70" s="116">
        <f t="shared" si="1"/>
        <v>0</v>
      </c>
      <c r="G70" s="116">
        <f t="shared" si="0"/>
        <v>150000</v>
      </c>
      <c r="H70" s="124"/>
    </row>
    <row r="71" spans="1:8" ht="14.7" customHeight="1">
      <c r="A71" s="189">
        <v>130996</v>
      </c>
      <c r="B71" s="189" t="s">
        <v>265</v>
      </c>
      <c r="C71" s="119">
        <v>4394668.5</v>
      </c>
      <c r="D71" s="119">
        <v>0</v>
      </c>
      <c r="E71" s="116">
        <v>0</v>
      </c>
      <c r="F71" s="116">
        <f t="shared" si="1"/>
        <v>0</v>
      </c>
      <c r="G71" s="116">
        <f t="shared" si="0"/>
        <v>4394668.5</v>
      </c>
      <c r="H71" s="124"/>
    </row>
    <row r="72" spans="1:8" ht="14.7" customHeight="1">
      <c r="A72" s="189">
        <v>130997</v>
      </c>
      <c r="B72" s="189" t="s">
        <v>266</v>
      </c>
      <c r="C72" s="119">
        <v>238248722.69</v>
      </c>
      <c r="D72" s="119">
        <v>0</v>
      </c>
      <c r="E72" s="116">
        <v>0</v>
      </c>
      <c r="F72" s="116">
        <f t="shared" si="1"/>
        <v>0</v>
      </c>
      <c r="G72" s="116">
        <f t="shared" si="0"/>
        <v>238248722.69</v>
      </c>
      <c r="H72" s="124"/>
    </row>
    <row r="73" spans="1:8" ht="14.7" customHeight="1">
      <c r="A73" s="189">
        <v>130998</v>
      </c>
      <c r="B73" s="189" t="s">
        <v>267</v>
      </c>
      <c r="C73" s="119">
        <v>67955118</v>
      </c>
      <c r="D73" s="119">
        <v>0</v>
      </c>
      <c r="E73" s="116">
        <v>0</v>
      </c>
      <c r="F73" s="116">
        <f t="shared" si="1"/>
        <v>0</v>
      </c>
      <c r="G73" s="116">
        <f t="shared" si="0"/>
        <v>67955118</v>
      </c>
      <c r="H73" s="124"/>
    </row>
    <row r="74" spans="1:8" ht="14.7" customHeight="1">
      <c r="A74" s="189">
        <v>130999</v>
      </c>
      <c r="B74" s="189" t="s">
        <v>268</v>
      </c>
      <c r="C74" s="119">
        <v>-302460242.36000001</v>
      </c>
      <c r="D74" s="119">
        <v>0</v>
      </c>
      <c r="E74" s="116">
        <v>0</v>
      </c>
      <c r="F74" s="116">
        <f t="shared" si="1"/>
        <v>0</v>
      </c>
      <c r="G74" s="116">
        <f t="shared" si="0"/>
        <v>-302460242.36000001</v>
      </c>
      <c r="H74" s="124"/>
    </row>
    <row r="75" spans="1:8" ht="14.7" customHeight="1">
      <c r="A75" s="189">
        <v>131999</v>
      </c>
      <c r="B75" s="189" t="s">
        <v>269</v>
      </c>
      <c r="C75" s="119">
        <v>0</v>
      </c>
      <c r="D75" s="119">
        <v>0</v>
      </c>
      <c r="E75" s="116">
        <v>0</v>
      </c>
      <c r="F75" s="116">
        <f t="shared" si="1"/>
        <v>0</v>
      </c>
      <c r="G75" s="116">
        <f t="shared" si="0"/>
        <v>0</v>
      </c>
      <c r="H75" s="124"/>
    </row>
    <row r="76" spans="1:8" ht="14.7" customHeight="1">
      <c r="A76" s="189">
        <v>132500</v>
      </c>
      <c r="B76" s="189" t="s">
        <v>51</v>
      </c>
      <c r="C76" s="119">
        <v>9609050</v>
      </c>
      <c r="D76" s="119">
        <v>0</v>
      </c>
      <c r="E76" s="116">
        <v>0</v>
      </c>
      <c r="F76" s="116">
        <f t="shared" si="1"/>
        <v>0</v>
      </c>
      <c r="G76" s="116">
        <f t="shared" si="0"/>
        <v>9609050</v>
      </c>
      <c r="H76" s="124"/>
    </row>
    <row r="77" spans="1:8" ht="14.7" customHeight="1">
      <c r="A77" s="189">
        <v>135500</v>
      </c>
      <c r="B77" s="189" t="s">
        <v>309</v>
      </c>
      <c r="C77" s="191">
        <v>-3885554011.659616</v>
      </c>
      <c r="D77" s="119">
        <v>79526237.190000013</v>
      </c>
      <c r="E77" s="116">
        <v>0</v>
      </c>
      <c r="F77" s="116">
        <f t="shared" si="1"/>
        <v>79526237.190000013</v>
      </c>
      <c r="G77" s="116">
        <f t="shared" si="0"/>
        <v>-3806027774.4696159</v>
      </c>
      <c r="H77" s="124"/>
    </row>
    <row r="78" spans="1:8" ht="14.7" customHeight="1">
      <c r="A78" s="189">
        <v>140500</v>
      </c>
      <c r="B78" s="189" t="s">
        <v>52</v>
      </c>
      <c r="C78" s="119">
        <v>0</v>
      </c>
      <c r="D78" s="119">
        <v>0</v>
      </c>
      <c r="E78" s="116">
        <v>0</v>
      </c>
      <c r="F78" s="116">
        <f t="shared" si="1"/>
        <v>0</v>
      </c>
      <c r="G78" s="116">
        <f t="shared" si="0"/>
        <v>0</v>
      </c>
      <c r="H78" s="124"/>
    </row>
    <row r="79" spans="1:8" ht="14.7" customHeight="1">
      <c r="A79" s="189">
        <v>141500</v>
      </c>
      <c r="B79" s="189" t="s">
        <v>188</v>
      </c>
      <c r="C79" s="119">
        <v>0</v>
      </c>
      <c r="D79" s="119">
        <v>0</v>
      </c>
      <c r="E79" s="116">
        <v>0</v>
      </c>
      <c r="F79" s="116">
        <f t="shared" si="1"/>
        <v>0</v>
      </c>
      <c r="G79" s="116">
        <f t="shared" si="0"/>
        <v>0</v>
      </c>
      <c r="H79" s="124"/>
    </row>
    <row r="80" spans="1:8" ht="14.7" customHeight="1">
      <c r="A80" s="189">
        <v>155001</v>
      </c>
      <c r="B80" s="189" t="s">
        <v>189</v>
      </c>
      <c r="C80" s="119">
        <v>-4166467709.3632584</v>
      </c>
      <c r="D80" s="119">
        <v>0</v>
      </c>
      <c r="E80" s="116">
        <v>0</v>
      </c>
      <c r="F80" s="116">
        <f t="shared" si="1"/>
        <v>0</v>
      </c>
      <c r="G80" s="116">
        <f t="shared" ref="G80:G143" si="2">C80+F80</f>
        <v>-4166467709.3632584</v>
      </c>
      <c r="H80" s="124"/>
    </row>
    <row r="81" spans="1:8" ht="14.7" customHeight="1">
      <c r="A81" s="189">
        <v>160001</v>
      </c>
      <c r="B81" s="189" t="s">
        <v>53</v>
      </c>
      <c r="C81" s="119">
        <v>1034100000</v>
      </c>
      <c r="D81" s="119">
        <v>0</v>
      </c>
      <c r="E81" s="116">
        <v>0</v>
      </c>
      <c r="F81" s="116">
        <f t="shared" ref="F81:F144" si="3">D81-E81</f>
        <v>0</v>
      </c>
      <c r="G81" s="116">
        <f t="shared" si="2"/>
        <v>1034100000</v>
      </c>
      <c r="H81" s="124"/>
    </row>
    <row r="82" spans="1:8" ht="14.7" customHeight="1">
      <c r="A82" s="189">
        <v>160002</v>
      </c>
      <c r="B82" s="189" t="s">
        <v>240</v>
      </c>
      <c r="C82" s="119">
        <v>0</v>
      </c>
      <c r="D82" s="119">
        <v>0</v>
      </c>
      <c r="E82" s="116">
        <v>0</v>
      </c>
      <c r="F82" s="116">
        <f t="shared" si="3"/>
        <v>0</v>
      </c>
      <c r="G82" s="116">
        <f t="shared" si="2"/>
        <v>0</v>
      </c>
      <c r="H82" s="124"/>
    </row>
    <row r="83" spans="1:8" ht="14.7" customHeight="1">
      <c r="A83" s="189">
        <v>160003</v>
      </c>
      <c r="B83" s="189" t="s">
        <v>54</v>
      </c>
      <c r="C83" s="119">
        <v>-82309906</v>
      </c>
      <c r="D83" s="119">
        <v>3800000</v>
      </c>
      <c r="E83" s="116">
        <v>3800000</v>
      </c>
      <c r="F83" s="116">
        <f t="shared" si="3"/>
        <v>0</v>
      </c>
      <c r="G83" s="116">
        <f t="shared" si="2"/>
        <v>-82309906</v>
      </c>
      <c r="H83" s="124"/>
    </row>
    <row r="84" spans="1:8">
      <c r="A84" s="189">
        <v>160999</v>
      </c>
      <c r="B84" s="189" t="s">
        <v>55</v>
      </c>
      <c r="C84" s="119">
        <v>-2420727700.8000002</v>
      </c>
      <c r="D84" s="119">
        <v>0</v>
      </c>
      <c r="E84" s="116">
        <v>0</v>
      </c>
      <c r="F84" s="116">
        <f t="shared" si="3"/>
        <v>0</v>
      </c>
      <c r="G84" s="116">
        <f t="shared" si="2"/>
        <v>-2420727700.8000002</v>
      </c>
      <c r="H84" s="124"/>
    </row>
    <row r="85" spans="1:8" ht="14.7" customHeight="1">
      <c r="A85" s="189">
        <v>161001</v>
      </c>
      <c r="B85" s="189" t="s">
        <v>56</v>
      </c>
      <c r="C85" s="119">
        <v>0</v>
      </c>
      <c r="D85" s="119">
        <v>0</v>
      </c>
      <c r="E85" s="116">
        <v>0</v>
      </c>
      <c r="F85" s="116">
        <f t="shared" si="3"/>
        <v>0</v>
      </c>
      <c r="G85" s="116">
        <f t="shared" si="2"/>
        <v>0</v>
      </c>
      <c r="H85" s="124"/>
    </row>
    <row r="86" spans="1:8" ht="14.7" customHeight="1">
      <c r="A86" s="189">
        <v>160102</v>
      </c>
      <c r="B86" s="189" t="s">
        <v>306</v>
      </c>
      <c r="C86" s="119">
        <v>1422684428</v>
      </c>
      <c r="D86" s="119">
        <v>40406422</v>
      </c>
      <c r="E86" s="116">
        <v>0</v>
      </c>
      <c r="F86" s="116">
        <f t="shared" si="3"/>
        <v>40406422</v>
      </c>
      <c r="G86" s="116">
        <f t="shared" si="2"/>
        <v>1463090850</v>
      </c>
      <c r="H86" s="124"/>
    </row>
    <row r="87" spans="1:8" ht="14.7" customHeight="1">
      <c r="A87" s="189">
        <v>161010</v>
      </c>
      <c r="B87" s="189" t="s">
        <v>57</v>
      </c>
      <c r="C87" s="119">
        <v>0</v>
      </c>
      <c r="D87" s="119">
        <v>0</v>
      </c>
      <c r="E87" s="116">
        <v>0</v>
      </c>
      <c r="F87" s="116">
        <f t="shared" si="3"/>
        <v>0</v>
      </c>
      <c r="G87" s="116">
        <f t="shared" si="2"/>
        <v>0</v>
      </c>
      <c r="H87" s="124"/>
    </row>
    <row r="88" spans="1:8" ht="14.7" customHeight="1">
      <c r="A88" s="189">
        <v>161999</v>
      </c>
      <c r="B88" s="189" t="s">
        <v>58</v>
      </c>
      <c r="C88" s="119">
        <v>1683625000</v>
      </c>
      <c r="D88" s="119">
        <v>0</v>
      </c>
      <c r="E88" s="116">
        <v>0</v>
      </c>
      <c r="F88" s="116">
        <f t="shared" si="3"/>
        <v>0</v>
      </c>
      <c r="G88" s="116">
        <f t="shared" si="2"/>
        <v>1683625000</v>
      </c>
      <c r="H88" s="124"/>
    </row>
    <row r="89" spans="1:8" ht="14.7" customHeight="1">
      <c r="A89" s="189">
        <v>170001</v>
      </c>
      <c r="B89" s="189" t="s">
        <v>59</v>
      </c>
      <c r="C89" s="119">
        <v>0</v>
      </c>
      <c r="D89" s="119">
        <v>0</v>
      </c>
      <c r="E89" s="116">
        <v>0</v>
      </c>
      <c r="F89" s="116">
        <f t="shared" si="3"/>
        <v>0</v>
      </c>
      <c r="G89" s="116">
        <f t="shared" si="2"/>
        <v>0</v>
      </c>
      <c r="H89" s="124"/>
    </row>
    <row r="90" spans="1:8" ht="14.7" customHeight="1">
      <c r="A90" s="189">
        <v>180001</v>
      </c>
      <c r="B90" s="189" t="s">
        <v>60</v>
      </c>
      <c r="C90" s="119">
        <v>0</v>
      </c>
      <c r="D90" s="119">
        <v>0</v>
      </c>
      <c r="E90" s="116">
        <v>0</v>
      </c>
      <c r="F90" s="116">
        <f t="shared" si="3"/>
        <v>0</v>
      </c>
      <c r="G90" s="116">
        <f t="shared" si="2"/>
        <v>0</v>
      </c>
      <c r="H90" s="124"/>
    </row>
    <row r="91" spans="1:8" ht="14.7" customHeight="1">
      <c r="A91" s="189">
        <v>180002</v>
      </c>
      <c r="B91" s="189" t="s">
        <v>270</v>
      </c>
      <c r="C91" s="119">
        <v>0</v>
      </c>
      <c r="D91" s="119">
        <v>0</v>
      </c>
      <c r="E91" s="116">
        <v>0</v>
      </c>
      <c r="F91" s="116">
        <f t="shared" si="3"/>
        <v>0</v>
      </c>
      <c r="G91" s="116">
        <f t="shared" si="2"/>
        <v>0</v>
      </c>
      <c r="H91" s="124"/>
    </row>
    <row r="92" spans="1:8" ht="14.7" customHeight="1">
      <c r="A92" s="189">
        <v>180003</v>
      </c>
      <c r="B92" s="189" t="s">
        <v>61</v>
      </c>
      <c r="C92" s="119">
        <v>0</v>
      </c>
      <c r="D92" s="119">
        <v>0</v>
      </c>
      <c r="E92" s="116">
        <v>0</v>
      </c>
      <c r="F92" s="116">
        <f t="shared" si="3"/>
        <v>0</v>
      </c>
      <c r="G92" s="116">
        <f t="shared" si="2"/>
        <v>0</v>
      </c>
      <c r="H92" s="124"/>
    </row>
    <row r="93" spans="1:8" ht="14.7" customHeight="1">
      <c r="A93" s="189">
        <v>180999</v>
      </c>
      <c r="B93" s="189" t="s">
        <v>62</v>
      </c>
      <c r="C93" s="119">
        <v>0</v>
      </c>
      <c r="D93" s="119">
        <v>0</v>
      </c>
      <c r="E93" s="116">
        <v>0</v>
      </c>
      <c r="F93" s="116">
        <f t="shared" si="3"/>
        <v>0</v>
      </c>
      <c r="G93" s="116">
        <f t="shared" si="2"/>
        <v>0</v>
      </c>
      <c r="H93" s="124"/>
    </row>
    <row r="94" spans="1:8" ht="14.7" customHeight="1">
      <c r="A94" s="189">
        <v>181001</v>
      </c>
      <c r="B94" s="189" t="s">
        <v>63</v>
      </c>
      <c r="C94" s="119">
        <v>0</v>
      </c>
      <c r="D94" s="119">
        <v>0</v>
      </c>
      <c r="E94" s="116">
        <v>0</v>
      </c>
      <c r="F94" s="116">
        <f t="shared" si="3"/>
        <v>0</v>
      </c>
      <c r="G94" s="116">
        <f t="shared" si="2"/>
        <v>0</v>
      </c>
      <c r="H94" s="124"/>
    </row>
    <row r="95" spans="1:8" ht="14.7" customHeight="1">
      <c r="A95" s="189">
        <v>182002</v>
      </c>
      <c r="B95" s="189" t="s">
        <v>271</v>
      </c>
      <c r="C95" s="119">
        <v>0</v>
      </c>
      <c r="D95" s="119">
        <v>0</v>
      </c>
      <c r="E95" s="116">
        <v>0</v>
      </c>
      <c r="F95" s="116">
        <f t="shared" si="3"/>
        <v>0</v>
      </c>
      <c r="G95" s="116">
        <f t="shared" si="2"/>
        <v>0</v>
      </c>
      <c r="H95" s="124"/>
    </row>
    <row r="96" spans="1:8" ht="14.7" customHeight="1">
      <c r="A96" s="189">
        <v>182999</v>
      </c>
      <c r="B96" s="189" t="s">
        <v>272</v>
      </c>
      <c r="C96" s="119">
        <v>0</v>
      </c>
      <c r="D96" s="119">
        <v>0</v>
      </c>
      <c r="E96" s="116">
        <v>0</v>
      </c>
      <c r="F96" s="116">
        <f t="shared" si="3"/>
        <v>0</v>
      </c>
      <c r="G96" s="116">
        <f t="shared" si="2"/>
        <v>0</v>
      </c>
      <c r="H96" s="124"/>
    </row>
    <row r="97" spans="1:8" ht="14.7" customHeight="1">
      <c r="A97" s="189">
        <v>200001</v>
      </c>
      <c r="B97" s="189" t="s">
        <v>65</v>
      </c>
      <c r="C97" s="119">
        <v>0</v>
      </c>
      <c r="D97" s="119">
        <v>0</v>
      </c>
      <c r="E97" s="116">
        <v>0</v>
      </c>
      <c r="F97" s="116">
        <f t="shared" si="3"/>
        <v>0</v>
      </c>
      <c r="G97" s="116">
        <f t="shared" si="2"/>
        <v>0</v>
      </c>
      <c r="H97" s="124"/>
    </row>
    <row r="98" spans="1:8" ht="14.7" customHeight="1">
      <c r="A98" s="189">
        <v>200002</v>
      </c>
      <c r="B98" s="189" t="s">
        <v>66</v>
      </c>
      <c r="C98" s="119">
        <v>0</v>
      </c>
      <c r="D98" s="119">
        <v>0</v>
      </c>
      <c r="E98" s="116">
        <v>0</v>
      </c>
      <c r="F98" s="116">
        <f t="shared" si="3"/>
        <v>0</v>
      </c>
      <c r="G98" s="116">
        <f t="shared" si="2"/>
        <v>0</v>
      </c>
      <c r="H98" s="124"/>
    </row>
    <row r="99" spans="1:8" ht="14.7" customHeight="1">
      <c r="A99" s="189">
        <v>200003</v>
      </c>
      <c r="B99" s="189" t="s">
        <v>67</v>
      </c>
      <c r="C99" s="119">
        <v>18067860</v>
      </c>
      <c r="D99" s="119">
        <v>0</v>
      </c>
      <c r="E99" s="116">
        <v>0</v>
      </c>
      <c r="F99" s="116">
        <f t="shared" si="3"/>
        <v>0</v>
      </c>
      <c r="G99" s="116">
        <f t="shared" si="2"/>
        <v>18067860</v>
      </c>
      <c r="H99" s="124"/>
    </row>
    <row r="100" spans="1:8" ht="14.7" customHeight="1">
      <c r="A100" s="189">
        <v>200999</v>
      </c>
      <c r="B100" s="189" t="s">
        <v>68</v>
      </c>
      <c r="C100" s="119">
        <v>44890000</v>
      </c>
      <c r="D100" s="119">
        <v>0</v>
      </c>
      <c r="E100" s="116">
        <v>0</v>
      </c>
      <c r="F100" s="116">
        <f t="shared" si="3"/>
        <v>0</v>
      </c>
      <c r="G100" s="116">
        <f t="shared" si="2"/>
        <v>44890000</v>
      </c>
      <c r="H100" s="124"/>
    </row>
    <row r="101" spans="1:8" ht="14.7" customHeight="1">
      <c r="A101" s="189">
        <v>210001</v>
      </c>
      <c r="B101" s="189" t="s">
        <v>69</v>
      </c>
      <c r="C101" s="119">
        <v>0</v>
      </c>
      <c r="D101" s="119">
        <v>0</v>
      </c>
      <c r="E101" s="116">
        <v>0</v>
      </c>
      <c r="F101" s="116">
        <f t="shared" si="3"/>
        <v>0</v>
      </c>
      <c r="G101" s="116">
        <f t="shared" si="2"/>
        <v>0</v>
      </c>
      <c r="H101" s="124"/>
    </row>
    <row r="102" spans="1:8" ht="14.7" customHeight="1">
      <c r="A102" s="189">
        <v>210002</v>
      </c>
      <c r="B102" s="189" t="s">
        <v>273</v>
      </c>
      <c r="C102" s="119">
        <v>0</v>
      </c>
      <c r="D102" s="119">
        <v>0</v>
      </c>
      <c r="E102" s="116">
        <v>0</v>
      </c>
      <c r="F102" s="116">
        <f t="shared" si="3"/>
        <v>0</v>
      </c>
      <c r="G102" s="116">
        <f t="shared" si="2"/>
        <v>0</v>
      </c>
      <c r="H102" s="124"/>
    </row>
    <row r="103" spans="1:8" ht="14.7" customHeight="1">
      <c r="A103" s="189">
        <v>210999</v>
      </c>
      <c r="B103" s="189" t="s">
        <v>274</v>
      </c>
      <c r="C103" s="119">
        <v>0</v>
      </c>
      <c r="D103" s="119">
        <v>0</v>
      </c>
      <c r="E103" s="116">
        <v>0</v>
      </c>
      <c r="F103" s="116">
        <f t="shared" si="3"/>
        <v>0</v>
      </c>
      <c r="G103" s="116">
        <f t="shared" si="2"/>
        <v>0</v>
      </c>
      <c r="H103" s="124"/>
    </row>
    <row r="104" spans="1:8" ht="14.7" customHeight="1">
      <c r="A104" s="189">
        <v>250001</v>
      </c>
      <c r="B104" s="189" t="s">
        <v>70</v>
      </c>
      <c r="C104" s="119">
        <v>0</v>
      </c>
      <c r="D104" s="119">
        <v>0</v>
      </c>
      <c r="E104" s="116">
        <v>0</v>
      </c>
      <c r="F104" s="116">
        <f t="shared" si="3"/>
        <v>0</v>
      </c>
      <c r="G104" s="116">
        <f t="shared" si="2"/>
        <v>0</v>
      </c>
      <c r="H104" s="124"/>
    </row>
    <row r="105" spans="1:8" ht="14.7" customHeight="1">
      <c r="A105" s="189">
        <v>250002</v>
      </c>
      <c r="B105" s="189" t="s">
        <v>71</v>
      </c>
      <c r="C105" s="119">
        <v>0</v>
      </c>
      <c r="D105" s="119">
        <v>0</v>
      </c>
      <c r="E105" s="116">
        <v>0</v>
      </c>
      <c r="F105" s="116">
        <f t="shared" si="3"/>
        <v>0</v>
      </c>
      <c r="G105" s="116">
        <f t="shared" si="2"/>
        <v>0</v>
      </c>
      <c r="H105" s="124"/>
    </row>
    <row r="106" spans="1:8" ht="14.7" customHeight="1">
      <c r="A106" s="189">
        <v>250003</v>
      </c>
      <c r="B106" s="189" t="s">
        <v>72</v>
      </c>
      <c r="C106" s="119">
        <v>-7996910.5481278542</v>
      </c>
      <c r="D106" s="119">
        <v>0</v>
      </c>
      <c r="E106" s="116">
        <v>366291.5</v>
      </c>
      <c r="F106" s="116">
        <f t="shared" si="3"/>
        <v>-366291.5</v>
      </c>
      <c r="G106" s="116">
        <f t="shared" si="2"/>
        <v>-8363202.0481278542</v>
      </c>
      <c r="H106" s="124"/>
    </row>
    <row r="107" spans="1:8" ht="14.7" customHeight="1">
      <c r="A107" s="189">
        <v>250004</v>
      </c>
      <c r="B107" s="189" t="s">
        <v>73</v>
      </c>
      <c r="C107" s="119">
        <v>-9470617.0233333334</v>
      </c>
      <c r="D107" s="119">
        <v>0</v>
      </c>
      <c r="E107" s="116">
        <v>653636.16666666674</v>
      </c>
      <c r="F107" s="116">
        <f t="shared" si="3"/>
        <v>-653636.16666666674</v>
      </c>
      <c r="G107" s="116">
        <f t="shared" si="2"/>
        <v>-10124253.189999999</v>
      </c>
      <c r="H107" s="124"/>
    </row>
    <row r="108" spans="1:8" ht="14.7" customHeight="1">
      <c r="A108" s="189">
        <v>300500</v>
      </c>
      <c r="B108" s="189" t="s">
        <v>79</v>
      </c>
      <c r="C108" s="119">
        <v>-132084366.09999843</v>
      </c>
      <c r="D108" s="119">
        <v>0</v>
      </c>
      <c r="E108" s="116">
        <v>0</v>
      </c>
      <c r="F108" s="116">
        <f t="shared" si="3"/>
        <v>0</v>
      </c>
      <c r="G108" s="116">
        <f t="shared" si="2"/>
        <v>-132084366.09999843</v>
      </c>
      <c r="H108" s="124"/>
    </row>
    <row r="109" spans="1:8" ht="14.7" customHeight="1">
      <c r="A109" s="189">
        <v>310002</v>
      </c>
      <c r="B109" s="189" t="s">
        <v>285</v>
      </c>
      <c r="C109" s="119">
        <v>0</v>
      </c>
      <c r="D109" s="119">
        <v>0</v>
      </c>
      <c r="E109" s="116">
        <v>0</v>
      </c>
      <c r="F109" s="116">
        <f t="shared" si="3"/>
        <v>0</v>
      </c>
      <c r="G109" s="116">
        <f t="shared" si="2"/>
        <v>0</v>
      </c>
      <c r="H109" s="124"/>
    </row>
    <row r="110" spans="1:8" ht="14.7" customHeight="1">
      <c r="A110" s="189">
        <v>310003</v>
      </c>
      <c r="B110" s="189" t="s">
        <v>286</v>
      </c>
      <c r="C110" s="119">
        <v>0</v>
      </c>
      <c r="D110" s="119">
        <v>0</v>
      </c>
      <c r="E110" s="116">
        <v>0</v>
      </c>
      <c r="F110" s="116">
        <f t="shared" si="3"/>
        <v>0</v>
      </c>
      <c r="G110" s="116">
        <f t="shared" si="2"/>
        <v>0</v>
      </c>
      <c r="H110" s="124"/>
    </row>
    <row r="111" spans="1:8" ht="14.7" customHeight="1">
      <c r="A111" s="189">
        <v>310004</v>
      </c>
      <c r="B111" s="189" t="s">
        <v>94</v>
      </c>
      <c r="C111" s="119">
        <v>0</v>
      </c>
      <c r="D111" s="119">
        <v>0</v>
      </c>
      <c r="E111" s="116">
        <v>0</v>
      </c>
      <c r="F111" s="116">
        <f t="shared" si="3"/>
        <v>0</v>
      </c>
      <c r="G111" s="116">
        <f t="shared" si="2"/>
        <v>0</v>
      </c>
      <c r="H111" s="124"/>
    </row>
    <row r="112" spans="1:8" ht="14.7" customHeight="1">
      <c r="A112" s="189">
        <v>310005</v>
      </c>
      <c r="B112" s="189" t="s">
        <v>287</v>
      </c>
      <c r="C112" s="119">
        <v>0</v>
      </c>
      <c r="D112" s="119">
        <v>0</v>
      </c>
      <c r="E112" s="116">
        <v>0</v>
      </c>
      <c r="F112" s="116">
        <f t="shared" si="3"/>
        <v>0</v>
      </c>
      <c r="G112" s="116">
        <f t="shared" si="2"/>
        <v>0</v>
      </c>
      <c r="H112" s="124"/>
    </row>
    <row r="113" spans="1:8" ht="14.7" customHeight="1">
      <c r="A113" s="189">
        <v>310999</v>
      </c>
      <c r="B113" s="189" t="s">
        <v>95</v>
      </c>
      <c r="C113" s="119">
        <v>0</v>
      </c>
      <c r="D113" s="119">
        <v>0</v>
      </c>
      <c r="E113" s="116">
        <v>0</v>
      </c>
      <c r="F113" s="116">
        <f t="shared" si="3"/>
        <v>0</v>
      </c>
      <c r="G113" s="116">
        <f t="shared" si="2"/>
        <v>0</v>
      </c>
      <c r="H113" s="124"/>
    </row>
    <row r="114" spans="1:8" ht="14.7" customHeight="1">
      <c r="A114" s="189">
        <v>320999</v>
      </c>
      <c r="B114" s="189" t="s">
        <v>82</v>
      </c>
      <c r="C114" s="119">
        <v>0</v>
      </c>
      <c r="D114" s="119">
        <v>0</v>
      </c>
      <c r="E114" s="116">
        <v>0</v>
      </c>
      <c r="F114" s="116">
        <f t="shared" si="3"/>
        <v>0</v>
      </c>
      <c r="G114" s="116">
        <f t="shared" si="2"/>
        <v>0</v>
      </c>
      <c r="H114" s="124"/>
    </row>
    <row r="115" spans="1:8" ht="14.7" customHeight="1">
      <c r="A115" s="189">
        <v>330001</v>
      </c>
      <c r="B115" s="189" t="s">
        <v>83</v>
      </c>
      <c r="C115" s="119">
        <v>0</v>
      </c>
      <c r="D115" s="119">
        <v>0</v>
      </c>
      <c r="E115" s="116">
        <v>0</v>
      </c>
      <c r="F115" s="116">
        <f t="shared" si="3"/>
        <v>0</v>
      </c>
      <c r="G115" s="116">
        <f t="shared" si="2"/>
        <v>0</v>
      </c>
      <c r="H115" s="124"/>
    </row>
    <row r="116" spans="1:8" ht="14.7" customHeight="1">
      <c r="A116" s="189">
        <v>330999</v>
      </c>
      <c r="B116" s="189" t="s">
        <v>84</v>
      </c>
      <c r="C116" s="119">
        <v>0</v>
      </c>
      <c r="D116" s="119">
        <v>0</v>
      </c>
      <c r="E116" s="116">
        <v>0</v>
      </c>
      <c r="F116" s="116">
        <f t="shared" si="3"/>
        <v>0</v>
      </c>
      <c r="G116" s="116">
        <f t="shared" si="2"/>
        <v>0</v>
      </c>
      <c r="H116" s="124"/>
    </row>
    <row r="117" spans="1:8" ht="14.7" customHeight="1">
      <c r="A117" s="189">
        <v>335001</v>
      </c>
      <c r="B117" s="189" t="s">
        <v>281</v>
      </c>
      <c r="C117" s="119">
        <v>0</v>
      </c>
      <c r="D117" s="119">
        <v>0</v>
      </c>
      <c r="E117" s="116">
        <v>0</v>
      </c>
      <c r="F117" s="116">
        <f t="shared" si="3"/>
        <v>0</v>
      </c>
      <c r="G117" s="116">
        <f t="shared" si="2"/>
        <v>0</v>
      </c>
      <c r="H117" s="124"/>
    </row>
    <row r="118" spans="1:8" ht="14.7" customHeight="1">
      <c r="A118" s="189">
        <v>335002</v>
      </c>
      <c r="B118" s="189" t="s">
        <v>282</v>
      </c>
      <c r="C118" s="119">
        <v>0</v>
      </c>
      <c r="D118" s="119">
        <v>0</v>
      </c>
      <c r="E118" s="116">
        <v>0</v>
      </c>
      <c r="F118" s="116">
        <f t="shared" si="3"/>
        <v>0</v>
      </c>
      <c r="G118" s="116">
        <f t="shared" si="2"/>
        <v>0</v>
      </c>
      <c r="H118" s="124"/>
    </row>
    <row r="119" spans="1:8" ht="14.7" customHeight="1">
      <c r="A119" s="189">
        <v>335003</v>
      </c>
      <c r="B119" s="189" t="s">
        <v>283</v>
      </c>
      <c r="C119" s="119">
        <v>0</v>
      </c>
      <c r="D119" s="119">
        <v>0</v>
      </c>
      <c r="E119" s="116">
        <v>0</v>
      </c>
      <c r="F119" s="116">
        <f t="shared" si="3"/>
        <v>0</v>
      </c>
      <c r="G119" s="116">
        <f t="shared" si="2"/>
        <v>0</v>
      </c>
      <c r="H119" s="124"/>
    </row>
    <row r="120" spans="1:8" ht="14.7" customHeight="1">
      <c r="A120" s="189">
        <v>335004</v>
      </c>
      <c r="B120" s="189" t="s">
        <v>85</v>
      </c>
      <c r="C120" s="119">
        <v>0</v>
      </c>
      <c r="D120" s="119">
        <v>0</v>
      </c>
      <c r="E120" s="116">
        <v>0</v>
      </c>
      <c r="F120" s="116">
        <f t="shared" si="3"/>
        <v>0</v>
      </c>
      <c r="G120" s="116">
        <f t="shared" si="2"/>
        <v>0</v>
      </c>
      <c r="H120" s="124"/>
    </row>
    <row r="121" spans="1:8" ht="14.7" customHeight="1">
      <c r="A121" s="189">
        <v>335005</v>
      </c>
      <c r="B121" s="189" t="s">
        <v>284</v>
      </c>
      <c r="C121" s="119">
        <v>0</v>
      </c>
      <c r="D121" s="119">
        <v>0</v>
      </c>
      <c r="E121" s="116">
        <v>0</v>
      </c>
      <c r="F121" s="116">
        <f t="shared" si="3"/>
        <v>0</v>
      </c>
      <c r="G121" s="116">
        <f t="shared" si="2"/>
        <v>0</v>
      </c>
      <c r="H121" s="124"/>
    </row>
    <row r="122" spans="1:8" ht="14.7" customHeight="1">
      <c r="A122" s="189">
        <v>335999</v>
      </c>
      <c r="B122" s="189" t="s">
        <v>86</v>
      </c>
      <c r="C122" s="119">
        <v>0</v>
      </c>
      <c r="D122" s="119">
        <v>0</v>
      </c>
      <c r="E122" s="116">
        <v>0</v>
      </c>
      <c r="F122" s="116">
        <f t="shared" si="3"/>
        <v>0</v>
      </c>
      <c r="G122" s="116">
        <f t="shared" si="2"/>
        <v>0</v>
      </c>
      <c r="H122" s="124"/>
    </row>
    <row r="123" spans="1:8" ht="14.7" customHeight="1">
      <c r="A123" s="189">
        <v>340001</v>
      </c>
      <c r="B123" s="189" t="s">
        <v>80</v>
      </c>
      <c r="C123" s="119">
        <v>104500</v>
      </c>
      <c r="D123" s="119">
        <v>0</v>
      </c>
      <c r="E123" s="116">
        <v>0</v>
      </c>
      <c r="F123" s="116">
        <f t="shared" si="3"/>
        <v>0</v>
      </c>
      <c r="G123" s="116">
        <f t="shared" si="2"/>
        <v>104500</v>
      </c>
      <c r="H123" s="124"/>
    </row>
    <row r="124" spans="1:8" ht="14.7" customHeight="1">
      <c r="A124" s="189">
        <v>340993</v>
      </c>
      <c r="B124" s="189" t="s">
        <v>275</v>
      </c>
      <c r="C124" s="119">
        <v>0</v>
      </c>
      <c r="D124" s="119">
        <v>0</v>
      </c>
      <c r="E124" s="116">
        <v>0</v>
      </c>
      <c r="F124" s="116">
        <f t="shared" si="3"/>
        <v>0</v>
      </c>
      <c r="G124" s="116">
        <f t="shared" si="2"/>
        <v>0</v>
      </c>
      <c r="H124" s="124"/>
    </row>
    <row r="125" spans="1:8" ht="14.7" customHeight="1">
      <c r="A125" s="189">
        <v>340994</v>
      </c>
      <c r="B125" s="189" t="s">
        <v>276</v>
      </c>
      <c r="C125" s="119">
        <v>0</v>
      </c>
      <c r="D125" s="119">
        <v>0</v>
      </c>
      <c r="E125" s="116">
        <v>0</v>
      </c>
      <c r="F125" s="116">
        <f t="shared" si="3"/>
        <v>0</v>
      </c>
      <c r="G125" s="116">
        <f t="shared" si="2"/>
        <v>0</v>
      </c>
      <c r="H125" s="124"/>
    </row>
    <row r="126" spans="1:8" ht="14.7" customHeight="1">
      <c r="A126" s="189">
        <v>340995</v>
      </c>
      <c r="B126" s="189" t="s">
        <v>277</v>
      </c>
      <c r="C126" s="119">
        <v>-1660076</v>
      </c>
      <c r="D126" s="119">
        <v>0</v>
      </c>
      <c r="E126" s="116">
        <v>0</v>
      </c>
      <c r="F126" s="116">
        <f t="shared" si="3"/>
        <v>0</v>
      </c>
      <c r="G126" s="116">
        <f t="shared" si="2"/>
        <v>-1660076</v>
      </c>
      <c r="H126" s="124"/>
    </row>
    <row r="127" spans="1:8" ht="14.7" customHeight="1">
      <c r="A127" s="189">
        <v>340996</v>
      </c>
      <c r="B127" s="189" t="s">
        <v>278</v>
      </c>
      <c r="C127" s="119">
        <v>0</v>
      </c>
      <c r="D127" s="119">
        <v>0</v>
      </c>
      <c r="E127" s="116">
        <v>0</v>
      </c>
      <c r="F127" s="116">
        <f t="shared" si="3"/>
        <v>0</v>
      </c>
      <c r="G127" s="116">
        <f t="shared" si="2"/>
        <v>0</v>
      </c>
      <c r="H127" s="124"/>
    </row>
    <row r="128" spans="1:8" ht="14.7" customHeight="1">
      <c r="A128" s="189">
        <v>340997</v>
      </c>
      <c r="B128" s="189" t="s">
        <v>279</v>
      </c>
      <c r="C128" s="119">
        <v>-8357094</v>
      </c>
      <c r="D128" s="119">
        <v>0</v>
      </c>
      <c r="E128" s="116">
        <v>0</v>
      </c>
      <c r="F128" s="116">
        <f t="shared" si="3"/>
        <v>0</v>
      </c>
      <c r="G128" s="116">
        <f t="shared" si="2"/>
        <v>-8357094</v>
      </c>
      <c r="H128" s="124"/>
    </row>
    <row r="129" spans="1:8" ht="14.7" customHeight="1">
      <c r="A129" s="189">
        <v>340998</v>
      </c>
      <c r="B129" s="189" t="s">
        <v>280</v>
      </c>
      <c r="C129" s="119">
        <v>-5689822421.1949997</v>
      </c>
      <c r="D129" s="119">
        <v>0</v>
      </c>
      <c r="E129" s="116">
        <v>98101318</v>
      </c>
      <c r="F129" s="116">
        <f t="shared" si="3"/>
        <v>-98101318</v>
      </c>
      <c r="G129" s="116">
        <f t="shared" si="2"/>
        <v>-5787923739.1949997</v>
      </c>
      <c r="H129" s="124"/>
    </row>
    <row r="130" spans="1:8" ht="14.7" customHeight="1">
      <c r="A130" s="189">
        <v>340999</v>
      </c>
      <c r="B130" s="189" t="s">
        <v>81</v>
      </c>
      <c r="C130" s="119">
        <v>-37960800.049999952</v>
      </c>
      <c r="D130" s="119">
        <v>0</v>
      </c>
      <c r="E130" s="116">
        <v>0</v>
      </c>
      <c r="F130" s="116">
        <f t="shared" si="3"/>
        <v>0</v>
      </c>
      <c r="G130" s="116">
        <f t="shared" si="2"/>
        <v>-37960800.049999952</v>
      </c>
      <c r="H130" s="124"/>
    </row>
    <row r="131" spans="1:8" ht="14.7" customHeight="1">
      <c r="A131" s="189">
        <v>341999</v>
      </c>
      <c r="B131" s="189" t="s">
        <v>87</v>
      </c>
      <c r="C131" s="119">
        <v>-9486001297.7700005</v>
      </c>
      <c r="D131" s="119">
        <v>0</v>
      </c>
      <c r="E131" s="116">
        <v>7970964</v>
      </c>
      <c r="F131" s="116">
        <f t="shared" si="3"/>
        <v>-7970964</v>
      </c>
      <c r="G131" s="116">
        <f t="shared" si="2"/>
        <v>-9493972261.7700005</v>
      </c>
      <c r="H131" s="124"/>
    </row>
    <row r="132" spans="1:8" ht="14.7" customHeight="1">
      <c r="A132" s="189">
        <v>350002</v>
      </c>
      <c r="B132" s="189" t="s">
        <v>88</v>
      </c>
      <c r="C132" s="119">
        <v>0</v>
      </c>
      <c r="D132" s="119">
        <v>0</v>
      </c>
      <c r="E132" s="116">
        <v>0</v>
      </c>
      <c r="F132" s="116">
        <f t="shared" si="3"/>
        <v>0</v>
      </c>
      <c r="G132" s="116">
        <f t="shared" si="2"/>
        <v>0</v>
      </c>
      <c r="H132" s="124"/>
    </row>
    <row r="133" spans="1:8" ht="14.7" customHeight="1">
      <c r="A133" s="189">
        <v>350003</v>
      </c>
      <c r="B133" s="189" t="s">
        <v>89</v>
      </c>
      <c r="C133" s="119">
        <v>0</v>
      </c>
      <c r="D133" s="119">
        <v>0</v>
      </c>
      <c r="E133" s="116">
        <v>0</v>
      </c>
      <c r="F133" s="116">
        <f t="shared" si="3"/>
        <v>0</v>
      </c>
      <c r="G133" s="116">
        <f t="shared" si="2"/>
        <v>0</v>
      </c>
      <c r="H133" s="124"/>
    </row>
    <row r="134" spans="1:8" ht="14.7" customHeight="1">
      <c r="A134" s="189">
        <v>350004</v>
      </c>
      <c r="B134" s="189" t="s">
        <v>90</v>
      </c>
      <c r="C134" s="119">
        <v>0</v>
      </c>
      <c r="D134" s="119">
        <v>0</v>
      </c>
      <c r="E134" s="116">
        <v>0</v>
      </c>
      <c r="F134" s="116">
        <f t="shared" si="3"/>
        <v>0</v>
      </c>
      <c r="G134" s="116">
        <f t="shared" si="2"/>
        <v>0</v>
      </c>
      <c r="H134" s="124"/>
    </row>
    <row r="135" spans="1:8">
      <c r="A135" s="189">
        <v>350999</v>
      </c>
      <c r="B135" s="189" t="s">
        <v>91</v>
      </c>
      <c r="C135" s="119">
        <v>0</v>
      </c>
      <c r="D135" s="119">
        <v>0</v>
      </c>
      <c r="E135" s="116">
        <v>0</v>
      </c>
      <c r="F135" s="116">
        <f t="shared" si="3"/>
        <v>0</v>
      </c>
      <c r="G135" s="116">
        <f t="shared" si="2"/>
        <v>0</v>
      </c>
      <c r="H135" s="124"/>
    </row>
    <row r="136" spans="1:8" ht="14.7" customHeight="1">
      <c r="A136" s="189">
        <v>400001</v>
      </c>
      <c r="B136" s="189" t="s">
        <v>100</v>
      </c>
      <c r="C136" s="119">
        <v>0</v>
      </c>
      <c r="D136" s="119">
        <v>0</v>
      </c>
      <c r="E136" s="116">
        <v>0</v>
      </c>
      <c r="F136" s="116">
        <f t="shared" si="3"/>
        <v>0</v>
      </c>
      <c r="G136" s="116">
        <f t="shared" si="2"/>
        <v>0</v>
      </c>
      <c r="H136" s="124"/>
    </row>
    <row r="137" spans="1:8" ht="14.7" customHeight="1">
      <c r="A137" s="189">
        <v>400002</v>
      </c>
      <c r="B137" s="189" t="s">
        <v>101</v>
      </c>
      <c r="C137" s="119">
        <v>0</v>
      </c>
      <c r="D137" s="119">
        <v>0</v>
      </c>
      <c r="E137" s="116">
        <v>0</v>
      </c>
      <c r="F137" s="116">
        <f t="shared" si="3"/>
        <v>0</v>
      </c>
      <c r="G137" s="116">
        <f t="shared" si="2"/>
        <v>0</v>
      </c>
      <c r="H137" s="124"/>
    </row>
    <row r="138" spans="1:8" ht="14.7" customHeight="1">
      <c r="A138" s="189">
        <v>400003</v>
      </c>
      <c r="B138" s="189" t="s">
        <v>102</v>
      </c>
      <c r="C138" s="119">
        <v>0</v>
      </c>
      <c r="D138" s="119">
        <v>0</v>
      </c>
      <c r="E138" s="116">
        <v>0</v>
      </c>
      <c r="F138" s="116">
        <f t="shared" si="3"/>
        <v>0</v>
      </c>
      <c r="G138" s="116">
        <f t="shared" si="2"/>
        <v>0</v>
      </c>
      <c r="H138" s="124"/>
    </row>
    <row r="139" spans="1:8" ht="14.7" customHeight="1">
      <c r="A139" s="189">
        <v>400997</v>
      </c>
      <c r="B139" s="189" t="s">
        <v>103</v>
      </c>
      <c r="C139" s="119">
        <v>0</v>
      </c>
      <c r="D139" s="119">
        <v>0</v>
      </c>
      <c r="E139" s="116">
        <v>0</v>
      </c>
      <c r="F139" s="116">
        <f t="shared" si="3"/>
        <v>0</v>
      </c>
      <c r="G139" s="116">
        <f t="shared" si="2"/>
        <v>0</v>
      </c>
      <c r="H139" s="124"/>
    </row>
    <row r="140" spans="1:8" ht="14.7" customHeight="1">
      <c r="A140" s="189">
        <v>400998</v>
      </c>
      <c r="B140" s="189" t="s">
        <v>104</v>
      </c>
      <c r="C140" s="119">
        <v>4359238997.7244759</v>
      </c>
      <c r="D140" s="119">
        <v>0</v>
      </c>
      <c r="E140" s="116">
        <v>0</v>
      </c>
      <c r="F140" s="116">
        <f t="shared" si="3"/>
        <v>0</v>
      </c>
      <c r="G140" s="116">
        <f t="shared" si="2"/>
        <v>4359238997.7244759</v>
      </c>
      <c r="H140" s="124"/>
    </row>
    <row r="141" spans="1:8" ht="14.7" customHeight="1">
      <c r="A141" s="189">
        <v>500001</v>
      </c>
      <c r="B141" s="189" t="s">
        <v>109</v>
      </c>
      <c r="C141" s="119">
        <v>-1736354709.4506719</v>
      </c>
      <c r="D141" s="119">
        <v>0</v>
      </c>
      <c r="E141" s="116">
        <v>26609114.200000003</v>
      </c>
      <c r="F141" s="116">
        <f t="shared" si="3"/>
        <v>-26609114.200000003</v>
      </c>
      <c r="G141" s="116">
        <f t="shared" si="2"/>
        <v>-1762963823.650672</v>
      </c>
      <c r="H141" s="124"/>
    </row>
    <row r="142" spans="1:8" ht="14.7" customHeight="1">
      <c r="A142" s="189">
        <v>510002</v>
      </c>
      <c r="B142" s="189" t="s">
        <v>110</v>
      </c>
      <c r="C142" s="119">
        <v>-428742897.98274606</v>
      </c>
      <c r="D142" s="119">
        <v>0</v>
      </c>
      <c r="E142" s="116">
        <v>3131612.99</v>
      </c>
      <c r="F142" s="116">
        <f t="shared" si="3"/>
        <v>-3131612.99</v>
      </c>
      <c r="G142" s="116">
        <f t="shared" si="2"/>
        <v>-431874510.97274607</v>
      </c>
      <c r="H142" s="124"/>
    </row>
    <row r="143" spans="1:8" ht="14.7" customHeight="1">
      <c r="A143" s="189">
        <v>520500</v>
      </c>
      <c r="B143" s="189" t="s">
        <v>111</v>
      </c>
      <c r="C143" s="119">
        <v>-69916766</v>
      </c>
      <c r="D143" s="119">
        <v>0</v>
      </c>
      <c r="E143" s="116">
        <v>0</v>
      </c>
      <c r="F143" s="116">
        <f t="shared" si="3"/>
        <v>0</v>
      </c>
      <c r="G143" s="116">
        <f t="shared" si="2"/>
        <v>-69916766</v>
      </c>
      <c r="H143" s="124"/>
    </row>
    <row r="144" spans="1:8" ht="14.7" customHeight="1">
      <c r="A144" s="189">
        <v>530001</v>
      </c>
      <c r="B144" s="189" t="s">
        <v>298</v>
      </c>
      <c r="C144" s="119">
        <v>-128784892.73393582</v>
      </c>
      <c r="D144" s="119">
        <v>0</v>
      </c>
      <c r="E144" s="116">
        <v>0</v>
      </c>
      <c r="F144" s="116">
        <f t="shared" si="3"/>
        <v>0</v>
      </c>
      <c r="G144" s="116">
        <f t="shared" ref="G144:G207" si="4">C144+F144</f>
        <v>-128784892.73393582</v>
      </c>
      <c r="H144" s="124"/>
    </row>
    <row r="145" spans="1:8" ht="14.7" customHeight="1">
      <c r="A145" s="189">
        <v>540001</v>
      </c>
      <c r="B145" s="189" t="s">
        <v>307</v>
      </c>
      <c r="C145" s="119">
        <v>-594049243.65599644</v>
      </c>
      <c r="D145" s="119">
        <v>0</v>
      </c>
      <c r="E145" s="116">
        <v>0</v>
      </c>
      <c r="F145" s="116">
        <f t="shared" ref="F145:F208" si="5">D145-E145</f>
        <v>0</v>
      </c>
      <c r="G145" s="116">
        <f t="shared" si="4"/>
        <v>-594049243.65599644</v>
      </c>
      <c r="H145" s="124"/>
    </row>
    <row r="146" spans="1:8" ht="14.7" customHeight="1">
      <c r="A146" s="189">
        <v>540002</v>
      </c>
      <c r="B146" s="189" t="s">
        <v>148</v>
      </c>
      <c r="C146" s="119">
        <v>-769280469.54118371</v>
      </c>
      <c r="D146" s="119">
        <v>0</v>
      </c>
      <c r="E146" s="116">
        <v>7161320.7741623316</v>
      </c>
      <c r="F146" s="116">
        <f t="shared" si="5"/>
        <v>-7161320.7741623316</v>
      </c>
      <c r="G146" s="116">
        <f t="shared" si="4"/>
        <v>-776441790.315346</v>
      </c>
      <c r="H146" s="124"/>
    </row>
    <row r="147" spans="1:8" ht="14.7" customHeight="1">
      <c r="A147" s="189">
        <v>540999</v>
      </c>
      <c r="B147" s="189" t="s">
        <v>149</v>
      </c>
      <c r="C147" s="119">
        <v>-62268134.670870438</v>
      </c>
      <c r="D147" s="119">
        <v>0</v>
      </c>
      <c r="E147" s="116">
        <v>519848</v>
      </c>
      <c r="F147" s="116">
        <f t="shared" si="5"/>
        <v>-519848</v>
      </c>
      <c r="G147" s="116">
        <f t="shared" si="4"/>
        <v>-62787982.670870438</v>
      </c>
      <c r="H147" s="124"/>
    </row>
    <row r="148" spans="1:8" ht="14.7" customHeight="1">
      <c r="A148" s="189">
        <v>550500</v>
      </c>
      <c r="B148" s="189" t="s">
        <v>241</v>
      </c>
      <c r="C148" s="119">
        <v>0</v>
      </c>
      <c r="D148" s="119">
        <v>0</v>
      </c>
      <c r="E148" s="116">
        <v>0</v>
      </c>
      <c r="F148" s="116">
        <f t="shared" si="5"/>
        <v>0</v>
      </c>
      <c r="G148" s="116">
        <f t="shared" si="4"/>
        <v>0</v>
      </c>
      <c r="H148" s="124"/>
    </row>
    <row r="149" spans="1:8" ht="14.7" customHeight="1">
      <c r="A149" s="189">
        <v>600003</v>
      </c>
      <c r="B149" s="189" t="s">
        <v>299</v>
      </c>
      <c r="C149" s="119">
        <v>0</v>
      </c>
      <c r="D149" s="119">
        <v>0</v>
      </c>
      <c r="E149" s="116">
        <v>0</v>
      </c>
      <c r="F149" s="116">
        <f t="shared" si="5"/>
        <v>0</v>
      </c>
      <c r="G149" s="116">
        <f t="shared" si="4"/>
        <v>0</v>
      </c>
      <c r="H149" s="124"/>
    </row>
    <row r="150" spans="1:8" ht="14.7" customHeight="1">
      <c r="A150" s="189">
        <v>600004</v>
      </c>
      <c r="B150" s="189" t="s">
        <v>300</v>
      </c>
      <c r="C150" s="119">
        <v>0</v>
      </c>
      <c r="D150" s="119">
        <v>0</v>
      </c>
      <c r="E150" s="116">
        <v>0</v>
      </c>
      <c r="F150" s="116">
        <f t="shared" si="5"/>
        <v>0</v>
      </c>
      <c r="G150" s="116">
        <f t="shared" si="4"/>
        <v>0</v>
      </c>
      <c r="H150" s="124"/>
    </row>
    <row r="151" spans="1:8" ht="14.7" customHeight="1">
      <c r="A151" s="189">
        <v>600005</v>
      </c>
      <c r="B151" s="189" t="s">
        <v>301</v>
      </c>
      <c r="C151" s="119">
        <v>0</v>
      </c>
      <c r="D151" s="119">
        <v>0</v>
      </c>
      <c r="E151" s="116">
        <v>0</v>
      </c>
      <c r="F151" s="116">
        <f t="shared" si="5"/>
        <v>0</v>
      </c>
      <c r="G151" s="116">
        <f t="shared" si="4"/>
        <v>0</v>
      </c>
      <c r="H151" s="124"/>
    </row>
    <row r="152" spans="1:8" ht="14.7" customHeight="1">
      <c r="A152" s="189">
        <v>600006</v>
      </c>
      <c r="B152" s="189" t="s">
        <v>150</v>
      </c>
      <c r="C152" s="119">
        <v>0</v>
      </c>
      <c r="D152" s="119">
        <v>0</v>
      </c>
      <c r="E152" s="116">
        <v>0</v>
      </c>
      <c r="F152" s="116">
        <f t="shared" si="5"/>
        <v>0</v>
      </c>
      <c r="G152" s="116">
        <f t="shared" si="4"/>
        <v>0</v>
      </c>
      <c r="H152" s="124"/>
    </row>
    <row r="153" spans="1:8" ht="14.7" customHeight="1">
      <c r="A153" s="189">
        <v>600999</v>
      </c>
      <c r="B153" s="189" t="s">
        <v>302</v>
      </c>
      <c r="C153" s="119">
        <v>0</v>
      </c>
      <c r="D153" s="119">
        <v>0</v>
      </c>
      <c r="E153" s="116">
        <v>0</v>
      </c>
      <c r="F153" s="116">
        <f t="shared" si="5"/>
        <v>0</v>
      </c>
      <c r="G153" s="116">
        <f t="shared" si="4"/>
        <v>0</v>
      </c>
      <c r="H153" s="124"/>
    </row>
    <row r="154" spans="1:8" ht="14.7" customHeight="1">
      <c r="A154" s="189">
        <v>700001</v>
      </c>
      <c r="B154" s="189" t="s">
        <v>115</v>
      </c>
      <c r="C154" s="119">
        <v>1514248749</v>
      </c>
      <c r="D154" s="119">
        <v>86817456</v>
      </c>
      <c r="E154" s="116">
        <v>0</v>
      </c>
      <c r="F154" s="116">
        <f t="shared" si="5"/>
        <v>86817456</v>
      </c>
      <c r="G154" s="116">
        <f t="shared" si="4"/>
        <v>1601066205</v>
      </c>
      <c r="H154" s="124"/>
    </row>
    <row r="155" spans="1:8" ht="14.7" customHeight="1">
      <c r="A155" s="189">
        <v>700002</v>
      </c>
      <c r="B155" s="189" t="s">
        <v>288</v>
      </c>
      <c r="C155" s="119">
        <v>0</v>
      </c>
      <c r="D155" s="119">
        <v>0</v>
      </c>
      <c r="E155" s="116">
        <v>0</v>
      </c>
      <c r="F155" s="116">
        <f t="shared" si="5"/>
        <v>0</v>
      </c>
      <c r="G155" s="116">
        <f t="shared" si="4"/>
        <v>0</v>
      </c>
      <c r="H155" s="124"/>
    </row>
    <row r="156" spans="1:8" ht="14.7" customHeight="1">
      <c r="A156" s="189">
        <v>700003</v>
      </c>
      <c r="B156" s="189" t="s">
        <v>116</v>
      </c>
      <c r="C156" s="119">
        <v>0</v>
      </c>
      <c r="D156" s="119">
        <v>0</v>
      </c>
      <c r="E156" s="116">
        <v>0</v>
      </c>
      <c r="F156" s="116">
        <f t="shared" si="5"/>
        <v>0</v>
      </c>
      <c r="G156" s="116">
        <f t="shared" si="4"/>
        <v>0</v>
      </c>
      <c r="H156" s="124"/>
    </row>
    <row r="157" spans="1:8" ht="14.7" customHeight="1">
      <c r="A157" s="189">
        <v>700004</v>
      </c>
      <c r="B157" s="189" t="s">
        <v>117</v>
      </c>
      <c r="C157" s="119">
        <v>0</v>
      </c>
      <c r="D157" s="119">
        <v>0</v>
      </c>
      <c r="E157" s="116">
        <v>0</v>
      </c>
      <c r="F157" s="116">
        <f t="shared" si="5"/>
        <v>0</v>
      </c>
      <c r="G157" s="116">
        <f t="shared" si="4"/>
        <v>0</v>
      </c>
      <c r="H157" s="124"/>
    </row>
    <row r="158" spans="1:8" ht="14.7" customHeight="1">
      <c r="A158" s="189">
        <v>700999</v>
      </c>
      <c r="B158" s="189" t="s">
        <v>289</v>
      </c>
      <c r="C158" s="119">
        <v>0</v>
      </c>
      <c r="D158" s="119">
        <v>0</v>
      </c>
      <c r="E158" s="116">
        <v>0</v>
      </c>
      <c r="F158" s="116">
        <f t="shared" si="5"/>
        <v>0</v>
      </c>
      <c r="G158" s="116">
        <f t="shared" si="4"/>
        <v>0</v>
      </c>
      <c r="H158" s="124"/>
    </row>
    <row r="159" spans="1:8" ht="14.7" customHeight="1">
      <c r="A159" s="189">
        <v>701002</v>
      </c>
      <c r="B159" s="189" t="s">
        <v>118</v>
      </c>
      <c r="C159" s="119">
        <v>0</v>
      </c>
      <c r="D159" s="119">
        <v>0</v>
      </c>
      <c r="E159" s="116">
        <v>0</v>
      </c>
      <c r="F159" s="116">
        <f t="shared" si="5"/>
        <v>0</v>
      </c>
      <c r="G159" s="116">
        <f t="shared" si="4"/>
        <v>0</v>
      </c>
      <c r="H159" s="124"/>
    </row>
    <row r="160" spans="1:8" ht="14.7" customHeight="1">
      <c r="A160" s="189">
        <v>701999</v>
      </c>
      <c r="B160" s="189" t="s">
        <v>119</v>
      </c>
      <c r="C160" s="119">
        <v>0</v>
      </c>
      <c r="D160" s="119">
        <v>0</v>
      </c>
      <c r="E160" s="116">
        <v>0</v>
      </c>
      <c r="F160" s="116">
        <f t="shared" si="5"/>
        <v>0</v>
      </c>
      <c r="G160" s="116">
        <f t="shared" si="4"/>
        <v>0</v>
      </c>
      <c r="H160" s="124"/>
    </row>
    <row r="161" spans="1:8">
      <c r="A161" s="189">
        <v>702500</v>
      </c>
      <c r="B161" s="189" t="s">
        <v>120</v>
      </c>
      <c r="C161" s="119">
        <v>0</v>
      </c>
      <c r="D161" s="119">
        <v>0</v>
      </c>
      <c r="E161" s="116">
        <v>0</v>
      </c>
      <c r="F161" s="116">
        <f t="shared" si="5"/>
        <v>0</v>
      </c>
      <c r="G161" s="116">
        <f t="shared" si="4"/>
        <v>0</v>
      </c>
      <c r="H161" s="124"/>
    </row>
    <row r="162" spans="1:8">
      <c r="A162" s="189">
        <v>703500</v>
      </c>
      <c r="B162" s="189" t="s">
        <v>290</v>
      </c>
      <c r="C162" s="119">
        <v>0</v>
      </c>
      <c r="D162" s="119">
        <v>0</v>
      </c>
      <c r="E162" s="116">
        <v>0</v>
      </c>
      <c r="F162" s="116">
        <f t="shared" si="5"/>
        <v>0</v>
      </c>
      <c r="G162" s="116">
        <f t="shared" si="4"/>
        <v>0</v>
      </c>
      <c r="H162" s="124"/>
    </row>
    <row r="163" spans="1:8">
      <c r="A163" s="189">
        <v>704500</v>
      </c>
      <c r="B163" s="189" t="s">
        <v>121</v>
      </c>
      <c r="C163" s="119">
        <v>0</v>
      </c>
      <c r="D163" s="119">
        <v>0</v>
      </c>
      <c r="E163" s="116">
        <v>0</v>
      </c>
      <c r="F163" s="116">
        <f t="shared" si="5"/>
        <v>0</v>
      </c>
      <c r="G163" s="116">
        <f t="shared" si="4"/>
        <v>0</v>
      </c>
      <c r="H163" s="124"/>
    </row>
    <row r="164" spans="1:8">
      <c r="A164" s="189">
        <v>710001</v>
      </c>
      <c r="B164" s="189" t="s">
        <v>123</v>
      </c>
      <c r="C164" s="119">
        <v>314874500</v>
      </c>
      <c r="D164" s="119">
        <v>3200000</v>
      </c>
      <c r="E164" s="116">
        <v>0</v>
      </c>
      <c r="F164" s="116">
        <f t="shared" si="5"/>
        <v>3200000</v>
      </c>
      <c r="G164" s="116">
        <f t="shared" si="4"/>
        <v>318074500</v>
      </c>
      <c r="H164" s="124"/>
    </row>
    <row r="165" spans="1:8">
      <c r="A165" s="189">
        <v>710002</v>
      </c>
      <c r="B165" s="189" t="s">
        <v>124</v>
      </c>
      <c r="C165" s="119">
        <v>175108000</v>
      </c>
      <c r="D165" s="119">
        <v>0</v>
      </c>
      <c r="E165" s="116">
        <v>0</v>
      </c>
      <c r="F165" s="116">
        <f t="shared" si="5"/>
        <v>0</v>
      </c>
      <c r="G165" s="116">
        <f t="shared" si="4"/>
        <v>175108000</v>
      </c>
      <c r="H165" s="124"/>
    </row>
    <row r="166" spans="1:8">
      <c r="A166" s="189">
        <v>710003</v>
      </c>
      <c r="B166" s="189" t="s">
        <v>125</v>
      </c>
      <c r="C166" s="119">
        <v>0</v>
      </c>
      <c r="D166" s="119">
        <v>0</v>
      </c>
      <c r="E166" s="116">
        <v>0</v>
      </c>
      <c r="F166" s="116">
        <f t="shared" si="5"/>
        <v>0</v>
      </c>
      <c r="G166" s="116">
        <f t="shared" si="4"/>
        <v>0</v>
      </c>
      <c r="H166" s="124"/>
    </row>
    <row r="167" spans="1:8">
      <c r="A167" s="189">
        <v>710004</v>
      </c>
      <c r="B167" s="189" t="s">
        <v>126</v>
      </c>
      <c r="C167" s="119">
        <v>0</v>
      </c>
      <c r="D167" s="119">
        <v>0</v>
      </c>
      <c r="E167" s="116">
        <v>0</v>
      </c>
      <c r="F167" s="116">
        <f t="shared" si="5"/>
        <v>0</v>
      </c>
      <c r="G167" s="116">
        <f t="shared" si="4"/>
        <v>0</v>
      </c>
      <c r="H167" s="124"/>
    </row>
    <row r="168" spans="1:8" ht="14.7" customHeight="1">
      <c r="A168" s="189">
        <v>710005</v>
      </c>
      <c r="B168" s="189" t="s">
        <v>127</v>
      </c>
      <c r="C168" s="119">
        <v>0</v>
      </c>
      <c r="D168" s="119">
        <v>0</v>
      </c>
      <c r="E168" s="116">
        <v>0</v>
      </c>
      <c r="F168" s="116">
        <f t="shared" si="5"/>
        <v>0</v>
      </c>
      <c r="G168" s="116">
        <f t="shared" si="4"/>
        <v>0</v>
      </c>
      <c r="H168" s="124"/>
    </row>
    <row r="169" spans="1:8">
      <c r="A169" s="189">
        <v>710999</v>
      </c>
      <c r="B169" s="189" t="s">
        <v>128</v>
      </c>
      <c r="C169" s="119">
        <v>734000</v>
      </c>
      <c r="D169" s="119">
        <v>0</v>
      </c>
      <c r="E169" s="116">
        <v>0</v>
      </c>
      <c r="F169" s="116">
        <f t="shared" si="5"/>
        <v>0</v>
      </c>
      <c r="G169" s="116">
        <f t="shared" si="4"/>
        <v>734000</v>
      </c>
      <c r="H169" s="124"/>
    </row>
    <row r="170" spans="1:8">
      <c r="A170" s="189">
        <v>711001</v>
      </c>
      <c r="B170" s="189" t="s">
        <v>129</v>
      </c>
      <c r="C170" s="119">
        <v>59377000</v>
      </c>
      <c r="D170" s="119">
        <v>0</v>
      </c>
      <c r="E170" s="116">
        <v>0</v>
      </c>
      <c r="F170" s="116">
        <f t="shared" si="5"/>
        <v>0</v>
      </c>
      <c r="G170" s="116">
        <f t="shared" si="4"/>
        <v>59377000</v>
      </c>
      <c r="H170" s="124"/>
    </row>
    <row r="171" spans="1:8" ht="14.7" customHeight="1">
      <c r="A171" s="189">
        <v>711002</v>
      </c>
      <c r="B171" s="189" t="s">
        <v>130</v>
      </c>
      <c r="C171" s="119">
        <v>0</v>
      </c>
      <c r="D171" s="119">
        <v>0</v>
      </c>
      <c r="E171" s="116">
        <v>0</v>
      </c>
      <c r="F171" s="116">
        <f t="shared" si="5"/>
        <v>0</v>
      </c>
      <c r="G171" s="116">
        <f t="shared" si="4"/>
        <v>0</v>
      </c>
      <c r="H171" s="124"/>
    </row>
    <row r="172" spans="1:8">
      <c r="A172" s="189">
        <v>711999</v>
      </c>
      <c r="B172" s="189" t="s">
        <v>131</v>
      </c>
      <c r="C172" s="119">
        <v>13000</v>
      </c>
      <c r="D172" s="119">
        <v>0</v>
      </c>
      <c r="E172" s="116">
        <v>0</v>
      </c>
      <c r="F172" s="116">
        <f t="shared" si="5"/>
        <v>0</v>
      </c>
      <c r="G172" s="116">
        <f t="shared" si="4"/>
        <v>13000</v>
      </c>
      <c r="H172" s="124"/>
    </row>
    <row r="173" spans="1:8">
      <c r="A173" s="189">
        <v>712001</v>
      </c>
      <c r="B173" s="189" t="s">
        <v>132</v>
      </c>
      <c r="C173" s="119">
        <v>45360000</v>
      </c>
      <c r="D173" s="119">
        <v>0</v>
      </c>
      <c r="E173" s="116">
        <v>0</v>
      </c>
      <c r="F173" s="116">
        <f t="shared" si="5"/>
        <v>0</v>
      </c>
      <c r="G173" s="116">
        <f t="shared" si="4"/>
        <v>45360000</v>
      </c>
      <c r="H173" s="124"/>
    </row>
    <row r="174" spans="1:8">
      <c r="A174" s="189">
        <v>712002</v>
      </c>
      <c r="B174" s="189" t="s">
        <v>133</v>
      </c>
      <c r="C174" s="119">
        <v>0</v>
      </c>
      <c r="D174" s="119">
        <v>0</v>
      </c>
      <c r="E174" s="116">
        <v>0</v>
      </c>
      <c r="F174" s="116">
        <f t="shared" si="5"/>
        <v>0</v>
      </c>
      <c r="G174" s="116">
        <f t="shared" si="4"/>
        <v>0</v>
      </c>
      <c r="H174" s="124"/>
    </row>
    <row r="175" spans="1:8" ht="14.7" customHeight="1">
      <c r="A175" s="189">
        <v>713001</v>
      </c>
      <c r="B175" s="189" t="s">
        <v>134</v>
      </c>
      <c r="C175" s="119">
        <v>0</v>
      </c>
      <c r="D175" s="119">
        <v>0</v>
      </c>
      <c r="E175" s="116">
        <v>0</v>
      </c>
      <c r="F175" s="116">
        <f t="shared" si="5"/>
        <v>0</v>
      </c>
      <c r="G175" s="116">
        <f t="shared" si="4"/>
        <v>0</v>
      </c>
      <c r="H175" s="124"/>
    </row>
    <row r="176" spans="1:8">
      <c r="A176" s="189">
        <v>713002</v>
      </c>
      <c r="B176" s="189" t="s">
        <v>135</v>
      </c>
      <c r="C176" s="119">
        <v>5080582</v>
      </c>
      <c r="D176" s="119">
        <v>0</v>
      </c>
      <c r="E176" s="116">
        <v>0</v>
      </c>
      <c r="F176" s="116">
        <f t="shared" si="5"/>
        <v>0</v>
      </c>
      <c r="G176" s="116">
        <f t="shared" si="4"/>
        <v>5080582</v>
      </c>
      <c r="H176" s="124"/>
    </row>
    <row r="177" spans="1:8">
      <c r="A177" s="189">
        <v>713003</v>
      </c>
      <c r="B177" s="189" t="s">
        <v>291</v>
      </c>
      <c r="C177" s="119">
        <v>0</v>
      </c>
      <c r="D177" s="119">
        <v>0</v>
      </c>
      <c r="E177" s="116">
        <v>0</v>
      </c>
      <c r="F177" s="116">
        <f t="shared" si="5"/>
        <v>0</v>
      </c>
      <c r="G177" s="116">
        <f t="shared" si="4"/>
        <v>0</v>
      </c>
      <c r="H177" s="124"/>
    </row>
    <row r="178" spans="1:8">
      <c r="A178" s="189">
        <v>713999</v>
      </c>
      <c r="B178" s="189" t="s">
        <v>136</v>
      </c>
      <c r="C178" s="119">
        <v>0</v>
      </c>
      <c r="D178" s="119">
        <v>0</v>
      </c>
      <c r="E178" s="116">
        <v>0</v>
      </c>
      <c r="F178" s="116">
        <f t="shared" si="5"/>
        <v>0</v>
      </c>
      <c r="G178" s="116">
        <f t="shared" si="4"/>
        <v>0</v>
      </c>
      <c r="H178" s="124"/>
    </row>
    <row r="179" spans="1:8">
      <c r="A179" s="189">
        <v>715001</v>
      </c>
      <c r="B179" s="189" t="s">
        <v>137</v>
      </c>
      <c r="C179" s="119">
        <v>5101300</v>
      </c>
      <c r="D179" s="119">
        <v>0</v>
      </c>
      <c r="E179" s="116">
        <v>0</v>
      </c>
      <c r="F179" s="116">
        <f t="shared" si="5"/>
        <v>0</v>
      </c>
      <c r="G179" s="116">
        <f t="shared" si="4"/>
        <v>5101300</v>
      </c>
      <c r="H179" s="124"/>
    </row>
    <row r="180" spans="1:8">
      <c r="A180" s="189">
        <v>715002</v>
      </c>
      <c r="B180" s="189" t="s">
        <v>138</v>
      </c>
      <c r="C180" s="119">
        <v>93347</v>
      </c>
      <c r="D180" s="119">
        <v>0</v>
      </c>
      <c r="E180" s="116">
        <v>0</v>
      </c>
      <c r="F180" s="116">
        <f t="shared" si="5"/>
        <v>0</v>
      </c>
      <c r="G180" s="116">
        <f t="shared" si="4"/>
        <v>93347</v>
      </c>
      <c r="H180" s="124"/>
    </row>
    <row r="181" spans="1:8">
      <c r="A181" s="189">
        <v>716001</v>
      </c>
      <c r="B181" s="189" t="s">
        <v>139</v>
      </c>
      <c r="C181" s="119">
        <v>74937600</v>
      </c>
      <c r="D181" s="119">
        <v>0</v>
      </c>
      <c r="E181" s="116">
        <v>0</v>
      </c>
      <c r="F181" s="116">
        <f t="shared" si="5"/>
        <v>0</v>
      </c>
      <c r="G181" s="116">
        <f t="shared" si="4"/>
        <v>74937600</v>
      </c>
      <c r="H181" s="124"/>
    </row>
    <row r="182" spans="1:8">
      <c r="A182" s="189">
        <v>716002</v>
      </c>
      <c r="B182" s="189" t="s">
        <v>140</v>
      </c>
      <c r="C182" s="119">
        <v>0</v>
      </c>
      <c r="D182" s="119">
        <v>0</v>
      </c>
      <c r="E182" s="116">
        <v>0</v>
      </c>
      <c r="F182" s="116">
        <f t="shared" si="5"/>
        <v>0</v>
      </c>
      <c r="G182" s="116">
        <f t="shared" si="4"/>
        <v>0</v>
      </c>
      <c r="H182" s="124"/>
    </row>
    <row r="183" spans="1:8">
      <c r="A183" s="189">
        <v>716999</v>
      </c>
      <c r="B183" s="189" t="s">
        <v>141</v>
      </c>
      <c r="C183" s="119">
        <v>0</v>
      </c>
      <c r="D183" s="119">
        <v>0</v>
      </c>
      <c r="E183" s="116">
        <v>0</v>
      </c>
      <c r="F183" s="116">
        <f t="shared" si="5"/>
        <v>0</v>
      </c>
      <c r="G183" s="116">
        <f t="shared" si="4"/>
        <v>0</v>
      </c>
      <c r="H183" s="124"/>
    </row>
    <row r="184" spans="1:8">
      <c r="A184" s="189">
        <v>717003</v>
      </c>
      <c r="B184" s="189" t="s">
        <v>142</v>
      </c>
      <c r="C184" s="119">
        <v>26772000</v>
      </c>
      <c r="D184" s="119">
        <v>1360000</v>
      </c>
      <c r="E184" s="116">
        <v>0</v>
      </c>
      <c r="F184" s="116">
        <f t="shared" si="5"/>
        <v>1360000</v>
      </c>
      <c r="G184" s="116">
        <f t="shared" si="4"/>
        <v>28132000</v>
      </c>
      <c r="H184" s="124"/>
    </row>
    <row r="185" spans="1:8">
      <c r="A185" s="189">
        <v>717004</v>
      </c>
      <c r="B185" s="189" t="s">
        <v>143</v>
      </c>
      <c r="C185" s="119">
        <v>1190000</v>
      </c>
      <c r="D185" s="119">
        <v>0</v>
      </c>
      <c r="E185" s="116">
        <v>0</v>
      </c>
      <c r="F185" s="116">
        <f t="shared" si="5"/>
        <v>0</v>
      </c>
      <c r="G185" s="116">
        <f t="shared" si="4"/>
        <v>1190000</v>
      </c>
      <c r="H185" s="124"/>
    </row>
    <row r="186" spans="1:8">
      <c r="A186" s="189">
        <v>717999</v>
      </c>
      <c r="B186" s="189" t="s">
        <v>144</v>
      </c>
      <c r="C186" s="119">
        <v>1210000</v>
      </c>
      <c r="D186" s="119">
        <v>0</v>
      </c>
      <c r="E186" s="116">
        <v>0</v>
      </c>
      <c r="F186" s="116">
        <f t="shared" si="5"/>
        <v>0</v>
      </c>
      <c r="G186" s="116">
        <f t="shared" si="4"/>
        <v>1210000</v>
      </c>
      <c r="H186" s="124"/>
    </row>
    <row r="187" spans="1:8">
      <c r="A187" s="189">
        <v>718001</v>
      </c>
      <c r="B187" s="189" t="s">
        <v>242</v>
      </c>
      <c r="C187" s="119">
        <v>0</v>
      </c>
      <c r="D187" s="119">
        <v>0</v>
      </c>
      <c r="E187" s="116">
        <v>0</v>
      </c>
      <c r="F187" s="116">
        <f t="shared" si="5"/>
        <v>0</v>
      </c>
      <c r="G187" s="116">
        <f t="shared" si="4"/>
        <v>0</v>
      </c>
      <c r="H187" s="124"/>
    </row>
    <row r="188" spans="1:8">
      <c r="A188" s="189">
        <v>718002</v>
      </c>
      <c r="B188" s="189" t="s">
        <v>190</v>
      </c>
      <c r="C188" s="119">
        <v>0</v>
      </c>
      <c r="D188" s="119">
        <v>0</v>
      </c>
      <c r="E188" s="116">
        <v>0</v>
      </c>
      <c r="F188" s="116">
        <f t="shared" si="5"/>
        <v>0</v>
      </c>
      <c r="G188" s="116">
        <f t="shared" si="4"/>
        <v>0</v>
      </c>
      <c r="H188" s="124"/>
    </row>
    <row r="189" spans="1:8">
      <c r="A189" s="189">
        <v>718999</v>
      </c>
      <c r="B189" s="189" t="s">
        <v>191</v>
      </c>
      <c r="C189" s="119">
        <v>1500000</v>
      </c>
      <c r="D189" s="119">
        <v>0</v>
      </c>
      <c r="E189" s="116">
        <v>0</v>
      </c>
      <c r="F189" s="116">
        <f t="shared" si="5"/>
        <v>0</v>
      </c>
      <c r="G189" s="116">
        <f t="shared" si="4"/>
        <v>1500000</v>
      </c>
      <c r="H189" s="124"/>
    </row>
    <row r="190" spans="1:8">
      <c r="A190" s="189">
        <v>719002</v>
      </c>
      <c r="B190" s="189" t="s">
        <v>192</v>
      </c>
      <c r="C190" s="119">
        <v>0</v>
      </c>
      <c r="D190" s="119">
        <v>0</v>
      </c>
      <c r="E190" s="116">
        <v>0</v>
      </c>
      <c r="F190" s="116">
        <f t="shared" si="5"/>
        <v>0</v>
      </c>
      <c r="G190" s="116">
        <f t="shared" si="4"/>
        <v>0</v>
      </c>
      <c r="H190" s="124"/>
    </row>
    <row r="191" spans="1:8">
      <c r="A191" s="189">
        <v>719999</v>
      </c>
      <c r="B191" s="189" t="s">
        <v>292</v>
      </c>
      <c r="C191" s="119">
        <v>0</v>
      </c>
      <c r="D191" s="119">
        <v>0</v>
      </c>
      <c r="E191" s="116">
        <v>0</v>
      </c>
      <c r="F191" s="116">
        <f t="shared" si="5"/>
        <v>0</v>
      </c>
      <c r="G191" s="116">
        <f t="shared" si="4"/>
        <v>0</v>
      </c>
      <c r="H191" s="124"/>
    </row>
    <row r="192" spans="1:8">
      <c r="A192" s="189">
        <v>720500</v>
      </c>
      <c r="B192" s="189" t="s">
        <v>193</v>
      </c>
      <c r="C192" s="119">
        <v>51233920</v>
      </c>
      <c r="D192" s="119">
        <v>167730</v>
      </c>
      <c r="E192" s="116">
        <v>0</v>
      </c>
      <c r="F192" s="116">
        <f t="shared" si="5"/>
        <v>167730</v>
      </c>
      <c r="G192" s="116">
        <f t="shared" si="4"/>
        <v>51401650</v>
      </c>
      <c r="H192" s="124"/>
    </row>
    <row r="193" spans="1:8">
      <c r="A193" s="189">
        <v>721001</v>
      </c>
      <c r="B193" s="189" t="s">
        <v>194</v>
      </c>
      <c r="C193" s="119">
        <v>0</v>
      </c>
      <c r="D193" s="119">
        <v>0</v>
      </c>
      <c r="E193" s="116">
        <v>0</v>
      </c>
      <c r="F193" s="116">
        <f t="shared" si="5"/>
        <v>0</v>
      </c>
      <c r="G193" s="116">
        <f t="shared" si="4"/>
        <v>0</v>
      </c>
      <c r="H193" s="124"/>
    </row>
    <row r="194" spans="1:8">
      <c r="A194" s="189">
        <v>721002</v>
      </c>
      <c r="B194" s="189" t="s">
        <v>195</v>
      </c>
      <c r="C194" s="119">
        <v>0</v>
      </c>
      <c r="D194" s="119">
        <v>0</v>
      </c>
      <c r="E194" s="116">
        <v>0</v>
      </c>
      <c r="F194" s="116">
        <f t="shared" si="5"/>
        <v>0</v>
      </c>
      <c r="G194" s="116">
        <f t="shared" si="4"/>
        <v>0</v>
      </c>
      <c r="H194" s="124"/>
    </row>
    <row r="195" spans="1:8">
      <c r="A195" s="189">
        <v>721003</v>
      </c>
      <c r="B195" s="189" t="s">
        <v>196</v>
      </c>
      <c r="C195" s="119">
        <v>17090000</v>
      </c>
      <c r="D195" s="119">
        <v>0</v>
      </c>
      <c r="E195" s="116">
        <v>0</v>
      </c>
      <c r="F195" s="116">
        <f t="shared" si="5"/>
        <v>0</v>
      </c>
      <c r="G195" s="116">
        <f t="shared" si="4"/>
        <v>17090000</v>
      </c>
      <c r="H195" s="124"/>
    </row>
    <row r="196" spans="1:8">
      <c r="A196" s="189">
        <v>721004</v>
      </c>
      <c r="B196" s="189" t="s">
        <v>197</v>
      </c>
      <c r="C196" s="119">
        <v>0</v>
      </c>
      <c r="D196" s="119">
        <v>0</v>
      </c>
      <c r="E196" s="116">
        <v>0</v>
      </c>
      <c r="F196" s="116">
        <f t="shared" si="5"/>
        <v>0</v>
      </c>
      <c r="G196" s="116">
        <f t="shared" si="4"/>
        <v>0</v>
      </c>
      <c r="H196" s="124"/>
    </row>
    <row r="197" spans="1:8">
      <c r="A197" s="189">
        <v>721005</v>
      </c>
      <c r="B197" s="189" t="s">
        <v>198</v>
      </c>
      <c r="C197" s="163">
        <v>746592.91039999994</v>
      </c>
      <c r="D197" s="163">
        <v>20000</v>
      </c>
      <c r="E197" s="164">
        <v>0</v>
      </c>
      <c r="F197" s="164">
        <f t="shared" si="5"/>
        <v>20000</v>
      </c>
      <c r="G197" s="164">
        <f t="shared" si="4"/>
        <v>766592.91039999994</v>
      </c>
      <c r="H197" s="124"/>
    </row>
    <row r="198" spans="1:8">
      <c r="A198" s="189">
        <v>721006</v>
      </c>
      <c r="B198" s="189" t="s">
        <v>199</v>
      </c>
      <c r="C198" s="119">
        <v>0</v>
      </c>
      <c r="D198" s="119">
        <v>0</v>
      </c>
      <c r="E198" s="116">
        <v>0</v>
      </c>
      <c r="F198" s="116">
        <f t="shared" si="5"/>
        <v>0</v>
      </c>
      <c r="G198" s="116">
        <f t="shared" si="4"/>
        <v>0</v>
      </c>
      <c r="H198" s="124"/>
    </row>
    <row r="199" spans="1:8">
      <c r="A199" s="189">
        <v>721999</v>
      </c>
      <c r="B199" s="189" t="s">
        <v>200</v>
      </c>
      <c r="C199" s="119">
        <v>2750000</v>
      </c>
      <c r="D199" s="119">
        <v>0</v>
      </c>
      <c r="E199" s="116">
        <v>0</v>
      </c>
      <c r="F199" s="116">
        <f t="shared" si="5"/>
        <v>0</v>
      </c>
      <c r="G199" s="116">
        <f t="shared" si="4"/>
        <v>2750000</v>
      </c>
      <c r="H199" s="124"/>
    </row>
    <row r="200" spans="1:8">
      <c r="A200" s="189">
        <v>722001</v>
      </c>
      <c r="B200" s="189" t="s">
        <v>201</v>
      </c>
      <c r="C200" s="119">
        <v>0</v>
      </c>
      <c r="D200" s="119">
        <v>0</v>
      </c>
      <c r="E200" s="116">
        <v>0</v>
      </c>
      <c r="F200" s="116">
        <f t="shared" si="5"/>
        <v>0</v>
      </c>
      <c r="G200" s="116">
        <f t="shared" si="4"/>
        <v>0</v>
      </c>
      <c r="H200" s="124"/>
    </row>
    <row r="201" spans="1:8">
      <c r="A201" s="189">
        <v>722002</v>
      </c>
      <c r="B201" s="189" t="s">
        <v>202</v>
      </c>
      <c r="C201" s="119">
        <v>0</v>
      </c>
      <c r="D201" s="119">
        <v>0</v>
      </c>
      <c r="E201" s="116">
        <v>0</v>
      </c>
      <c r="F201" s="116">
        <f t="shared" si="5"/>
        <v>0</v>
      </c>
      <c r="G201" s="116">
        <f t="shared" si="4"/>
        <v>0</v>
      </c>
      <c r="H201" s="124"/>
    </row>
    <row r="202" spans="1:8">
      <c r="A202" s="189">
        <v>722003</v>
      </c>
      <c r="B202" s="189" t="s">
        <v>243</v>
      </c>
      <c r="C202" s="119">
        <v>0</v>
      </c>
      <c r="D202" s="119">
        <v>0</v>
      </c>
      <c r="E202" s="116">
        <v>0</v>
      </c>
      <c r="F202" s="116">
        <f t="shared" si="5"/>
        <v>0</v>
      </c>
      <c r="G202" s="116">
        <f t="shared" si="4"/>
        <v>0</v>
      </c>
      <c r="H202" s="124"/>
    </row>
    <row r="203" spans="1:8">
      <c r="A203" s="189">
        <v>722005</v>
      </c>
      <c r="B203" s="189" t="s">
        <v>293</v>
      </c>
      <c r="C203" s="119">
        <v>2813790</v>
      </c>
      <c r="D203" s="119">
        <v>0</v>
      </c>
      <c r="E203" s="116">
        <v>0</v>
      </c>
      <c r="F203" s="116">
        <f t="shared" si="5"/>
        <v>0</v>
      </c>
      <c r="G203" s="116">
        <f t="shared" si="4"/>
        <v>2813790</v>
      </c>
      <c r="H203" s="124"/>
    </row>
    <row r="204" spans="1:8">
      <c r="A204" s="189">
        <v>723500</v>
      </c>
      <c r="B204" s="189" t="s">
        <v>203</v>
      </c>
      <c r="C204" s="119">
        <v>634158753</v>
      </c>
      <c r="D204" s="119">
        <v>0</v>
      </c>
      <c r="E204" s="116">
        <v>0</v>
      </c>
      <c r="F204" s="116">
        <f t="shared" si="5"/>
        <v>0</v>
      </c>
      <c r="G204" s="116">
        <f t="shared" si="4"/>
        <v>634158753</v>
      </c>
      <c r="H204" s="124"/>
    </row>
    <row r="205" spans="1:8">
      <c r="A205" s="189">
        <v>724500</v>
      </c>
      <c r="B205" s="189" t="s">
        <v>237</v>
      </c>
      <c r="C205" s="119">
        <v>0</v>
      </c>
      <c r="D205" s="119">
        <v>0</v>
      </c>
      <c r="E205" s="116">
        <v>0</v>
      </c>
      <c r="F205" s="116">
        <f t="shared" si="5"/>
        <v>0</v>
      </c>
      <c r="G205" s="116">
        <f t="shared" si="4"/>
        <v>0</v>
      </c>
      <c r="H205" s="124"/>
    </row>
    <row r="206" spans="1:8">
      <c r="A206" s="189">
        <v>730001</v>
      </c>
      <c r="B206" s="189" t="s">
        <v>204</v>
      </c>
      <c r="C206" s="119">
        <v>0</v>
      </c>
      <c r="D206" s="119">
        <v>0</v>
      </c>
      <c r="E206" s="116">
        <v>0</v>
      </c>
      <c r="F206" s="116">
        <f t="shared" si="5"/>
        <v>0</v>
      </c>
      <c r="G206" s="116">
        <f t="shared" si="4"/>
        <v>0</v>
      </c>
      <c r="H206" s="124"/>
    </row>
    <row r="207" spans="1:8">
      <c r="A207" s="189">
        <v>730002</v>
      </c>
      <c r="B207" s="189" t="s">
        <v>294</v>
      </c>
      <c r="C207" s="119">
        <v>0</v>
      </c>
      <c r="D207" s="119">
        <v>0</v>
      </c>
      <c r="E207" s="116">
        <v>0</v>
      </c>
      <c r="F207" s="116">
        <f t="shared" si="5"/>
        <v>0</v>
      </c>
      <c r="G207" s="116">
        <f t="shared" si="4"/>
        <v>0</v>
      </c>
      <c r="H207" s="124"/>
    </row>
    <row r="208" spans="1:8">
      <c r="A208" s="189">
        <v>730003</v>
      </c>
      <c r="B208" s="189" t="s">
        <v>205</v>
      </c>
      <c r="C208" s="119">
        <v>348963.78082191781</v>
      </c>
      <c r="D208" s="119">
        <v>0</v>
      </c>
      <c r="E208" s="116">
        <v>0</v>
      </c>
      <c r="F208" s="116">
        <f t="shared" si="5"/>
        <v>0</v>
      </c>
      <c r="G208" s="116">
        <f t="shared" ref="G208:G224" si="6">C208+F208</f>
        <v>348963.78082191781</v>
      </c>
      <c r="H208" s="124"/>
    </row>
    <row r="209" spans="1:8">
      <c r="A209" s="189">
        <v>730999</v>
      </c>
      <c r="B209" s="189" t="s">
        <v>206</v>
      </c>
      <c r="C209" s="119">
        <v>0</v>
      </c>
      <c r="D209" s="119">
        <v>0</v>
      </c>
      <c r="E209" s="116">
        <v>0</v>
      </c>
      <c r="F209" s="116">
        <f t="shared" ref="F209:F224" si="7">D209-E209</f>
        <v>0</v>
      </c>
      <c r="G209" s="116">
        <f t="shared" si="6"/>
        <v>0</v>
      </c>
      <c r="H209" s="124"/>
    </row>
    <row r="210" spans="1:8">
      <c r="A210" s="189">
        <v>730999</v>
      </c>
      <c r="B210" s="189" t="s">
        <v>207</v>
      </c>
      <c r="C210" s="119">
        <v>0</v>
      </c>
      <c r="D210" s="119">
        <v>0</v>
      </c>
      <c r="E210" s="116">
        <v>0</v>
      </c>
      <c r="F210" s="116">
        <f t="shared" si="7"/>
        <v>0</v>
      </c>
      <c r="G210" s="116">
        <f t="shared" si="6"/>
        <v>0</v>
      </c>
      <c r="H210" s="124"/>
    </row>
    <row r="211" spans="1:8">
      <c r="A211" s="189">
        <v>731500</v>
      </c>
      <c r="B211" s="189" t="s">
        <v>207</v>
      </c>
      <c r="C211" s="119">
        <v>0</v>
      </c>
      <c r="D211" s="119">
        <v>0</v>
      </c>
      <c r="E211" s="116">
        <v>0</v>
      </c>
      <c r="F211" s="116">
        <f t="shared" si="7"/>
        <v>0</v>
      </c>
      <c r="G211" s="116">
        <f t="shared" si="6"/>
        <v>0</v>
      </c>
      <c r="H211" s="124"/>
    </row>
    <row r="212" spans="1:8">
      <c r="A212" s="189">
        <v>733001</v>
      </c>
      <c r="B212" s="189" t="s">
        <v>238</v>
      </c>
      <c r="C212" s="119">
        <v>650230</v>
      </c>
      <c r="D212" s="119">
        <v>0</v>
      </c>
      <c r="E212" s="116">
        <v>0</v>
      </c>
      <c r="F212" s="116">
        <f t="shared" si="7"/>
        <v>0</v>
      </c>
      <c r="G212" s="116">
        <f t="shared" si="6"/>
        <v>650230</v>
      </c>
      <c r="H212" s="124"/>
    </row>
    <row r="213" spans="1:8">
      <c r="A213" s="189">
        <v>733002</v>
      </c>
      <c r="B213" s="189" t="s">
        <v>239</v>
      </c>
      <c r="C213" s="119">
        <v>0</v>
      </c>
      <c r="D213" s="119">
        <v>0</v>
      </c>
      <c r="E213" s="116">
        <v>0</v>
      </c>
      <c r="F213" s="116">
        <f t="shared" si="7"/>
        <v>0</v>
      </c>
      <c r="G213" s="116">
        <f t="shared" si="6"/>
        <v>0</v>
      </c>
      <c r="H213" s="124"/>
    </row>
    <row r="214" spans="1:8">
      <c r="A214" s="189">
        <v>733999</v>
      </c>
      <c r="B214" s="189" t="s">
        <v>295</v>
      </c>
      <c r="C214" s="119">
        <v>0</v>
      </c>
      <c r="D214" s="119">
        <v>0</v>
      </c>
      <c r="E214" s="116">
        <v>0</v>
      </c>
      <c r="F214" s="116">
        <f t="shared" si="7"/>
        <v>0</v>
      </c>
      <c r="G214" s="116">
        <f t="shared" si="6"/>
        <v>0</v>
      </c>
      <c r="H214" s="124"/>
    </row>
    <row r="215" spans="1:8">
      <c r="A215" s="189">
        <v>740001</v>
      </c>
      <c r="B215" s="189" t="s">
        <v>208</v>
      </c>
      <c r="C215" s="119">
        <v>96829121</v>
      </c>
      <c r="D215" s="119">
        <v>11283862</v>
      </c>
      <c r="E215" s="116">
        <v>0</v>
      </c>
      <c r="F215" s="116">
        <f t="shared" si="7"/>
        <v>11283862</v>
      </c>
      <c r="G215" s="116">
        <f t="shared" si="6"/>
        <v>108112983</v>
      </c>
      <c r="H215" s="124"/>
    </row>
    <row r="216" spans="1:8">
      <c r="A216" s="189">
        <v>740999</v>
      </c>
      <c r="B216" s="189" t="s">
        <v>209</v>
      </c>
      <c r="C216" s="119">
        <v>13813600</v>
      </c>
      <c r="D216" s="119">
        <v>0</v>
      </c>
      <c r="E216" s="116">
        <v>0</v>
      </c>
      <c r="F216" s="116">
        <f t="shared" si="7"/>
        <v>0</v>
      </c>
      <c r="G216" s="116">
        <f t="shared" si="6"/>
        <v>13813600</v>
      </c>
      <c r="H216" s="124"/>
    </row>
    <row r="217" spans="1:8">
      <c r="A217" s="189">
        <v>750001</v>
      </c>
      <c r="B217" s="189" t="s">
        <v>210</v>
      </c>
      <c r="C217" s="119">
        <v>0</v>
      </c>
      <c r="D217" s="119">
        <v>0</v>
      </c>
      <c r="E217" s="116">
        <v>0</v>
      </c>
      <c r="F217" s="116">
        <f t="shared" si="7"/>
        <v>0</v>
      </c>
      <c r="G217" s="116">
        <f t="shared" si="6"/>
        <v>0</v>
      </c>
      <c r="H217" s="124"/>
    </row>
    <row r="218" spans="1:8">
      <c r="A218" s="189">
        <v>750002</v>
      </c>
      <c r="B218" s="189" t="s">
        <v>211</v>
      </c>
      <c r="C218" s="119">
        <v>0</v>
      </c>
      <c r="D218" s="119">
        <v>0</v>
      </c>
      <c r="E218" s="116">
        <v>0</v>
      </c>
      <c r="F218" s="116">
        <f t="shared" si="7"/>
        <v>0</v>
      </c>
      <c r="G218" s="116">
        <f t="shared" si="6"/>
        <v>0</v>
      </c>
      <c r="H218" s="124"/>
    </row>
    <row r="219" spans="1:8">
      <c r="A219" s="189">
        <v>750003</v>
      </c>
      <c r="B219" s="189" t="s">
        <v>212</v>
      </c>
      <c r="C219" s="119">
        <v>5239392.9853881281</v>
      </c>
      <c r="D219" s="119">
        <v>441761</v>
      </c>
      <c r="E219" s="116">
        <v>0</v>
      </c>
      <c r="F219" s="116">
        <f t="shared" si="7"/>
        <v>441761</v>
      </c>
      <c r="G219" s="116">
        <f t="shared" si="6"/>
        <v>5681153.9853881281</v>
      </c>
      <c r="H219" s="124"/>
    </row>
    <row r="220" spans="1:8">
      <c r="A220" s="189">
        <v>750999</v>
      </c>
      <c r="B220" s="189" t="s">
        <v>213</v>
      </c>
      <c r="C220" s="119">
        <v>8099085.388127856</v>
      </c>
      <c r="D220" s="119">
        <v>578166.66666666674</v>
      </c>
      <c r="E220" s="116">
        <v>0</v>
      </c>
      <c r="F220" s="116">
        <f t="shared" si="7"/>
        <v>578166.66666666674</v>
      </c>
      <c r="G220" s="116">
        <f t="shared" si="6"/>
        <v>8677252.054794522</v>
      </c>
      <c r="H220" s="124"/>
    </row>
    <row r="221" spans="1:8">
      <c r="A221" s="189">
        <v>760001</v>
      </c>
      <c r="B221" s="189" t="s">
        <v>310</v>
      </c>
      <c r="C221" s="119">
        <v>3885554011.659616</v>
      </c>
      <c r="D221" s="119">
        <v>0</v>
      </c>
      <c r="E221" s="116">
        <v>79526237.190000013</v>
      </c>
      <c r="F221" s="116">
        <f t="shared" si="7"/>
        <v>-79526237.190000013</v>
      </c>
      <c r="G221" s="116">
        <f t="shared" si="6"/>
        <v>3806027774.4696159</v>
      </c>
      <c r="H221" s="124"/>
    </row>
    <row r="222" spans="1:8">
      <c r="A222" s="189">
        <v>770500</v>
      </c>
      <c r="B222" s="189" t="s">
        <v>296</v>
      </c>
      <c r="C222" s="119">
        <v>692988823.21654832</v>
      </c>
      <c r="D222" s="119">
        <v>0</v>
      </c>
      <c r="E222" s="116">
        <v>0</v>
      </c>
      <c r="F222" s="116">
        <f t="shared" si="7"/>
        <v>0</v>
      </c>
      <c r="G222" s="116">
        <f t="shared" si="6"/>
        <v>692988823.21654832</v>
      </c>
      <c r="H222" s="124"/>
    </row>
    <row r="223" spans="1:8">
      <c r="A223" s="189">
        <v>780500</v>
      </c>
      <c r="B223" s="189" t="s">
        <v>297</v>
      </c>
      <c r="C223" s="119">
        <v>0</v>
      </c>
      <c r="D223" s="119">
        <v>0</v>
      </c>
      <c r="E223" s="116">
        <v>0</v>
      </c>
      <c r="F223" s="116">
        <f t="shared" si="7"/>
        <v>0</v>
      </c>
      <c r="G223" s="116">
        <f t="shared" si="6"/>
        <v>0</v>
      </c>
      <c r="H223" s="124"/>
    </row>
    <row r="224" spans="1:8">
      <c r="A224" s="189">
        <v>790500</v>
      </c>
      <c r="B224" s="189" t="s">
        <v>214</v>
      </c>
      <c r="C224" s="119">
        <v>7515000</v>
      </c>
      <c r="D224" s="119">
        <v>0</v>
      </c>
      <c r="E224" s="116">
        <v>0</v>
      </c>
      <c r="F224" s="116">
        <f t="shared" si="7"/>
        <v>0</v>
      </c>
      <c r="G224" s="116">
        <f t="shared" si="6"/>
        <v>7515000</v>
      </c>
      <c r="H224" s="124"/>
    </row>
    <row r="225" spans="1:8">
      <c r="A225" s="189"/>
      <c r="B225" s="189"/>
      <c r="C225" s="119"/>
      <c r="D225" s="119"/>
      <c r="E225" s="116"/>
      <c r="F225" s="116"/>
      <c r="G225" s="116"/>
      <c r="H225" s="124"/>
    </row>
    <row r="226" spans="1:8">
      <c r="A226" s="189"/>
      <c r="B226" s="189"/>
      <c r="C226" s="119"/>
      <c r="D226" s="119"/>
      <c r="E226" s="116"/>
      <c r="F226" s="116"/>
      <c r="G226" s="116"/>
      <c r="H226" s="124"/>
    </row>
    <row r="227" spans="1:8">
      <c r="A227" s="115"/>
      <c r="B227" s="118"/>
      <c r="C227" s="119"/>
      <c r="D227" s="119"/>
      <c r="E227" s="116"/>
      <c r="F227" s="116"/>
      <c r="G227" s="116"/>
    </row>
    <row r="228" spans="1:8">
      <c r="A228" s="300"/>
      <c r="B228" s="300"/>
      <c r="C228" s="117"/>
      <c r="D228" s="117"/>
      <c r="E228" s="117"/>
      <c r="F228" s="117"/>
      <c r="G228" s="117"/>
    </row>
    <row r="229" spans="1:8" ht="14.4" customHeight="1">
      <c r="A229" s="301" t="s">
        <v>311</v>
      </c>
      <c r="B229" s="301"/>
      <c r="C229" s="116">
        <f>SUM(C16:C227)</f>
        <v>-171408918.99993241</v>
      </c>
      <c r="D229" s="116">
        <f>SUM(D16:D227)</f>
        <v>312173694.13082904</v>
      </c>
      <c r="E229" s="116">
        <f>SUM(E16:E227)</f>
        <v>312173694.13082904</v>
      </c>
      <c r="F229" s="116">
        <f>SUM(F16:F227)</f>
        <v>0</v>
      </c>
      <c r="G229" s="116">
        <f>SUM(G16:G227)</f>
        <v>-171408918.99993098</v>
      </c>
    </row>
    <row r="230" spans="1:8">
      <c r="A230" s="96"/>
      <c r="B230" s="96"/>
      <c r="C230" s="97"/>
      <c r="D230" s="97"/>
      <c r="E230" s="98">
        <f>D229-E229</f>
        <v>0</v>
      </c>
      <c r="F230" s="98"/>
      <c r="G230" s="98"/>
    </row>
    <row r="231" spans="1:8">
      <c r="A231" s="96"/>
      <c r="B231" s="96"/>
      <c r="C231" s="97"/>
      <c r="D231" s="97"/>
      <c r="E231" s="98"/>
      <c r="F231" s="98"/>
      <c r="G231" s="98"/>
    </row>
    <row r="232" spans="1:8">
      <c r="A232" s="96"/>
      <c r="B232" s="96"/>
      <c r="C232" s="183">
        <f>SUM(C16:C107)</f>
        <v>6969099390.4850922</v>
      </c>
      <c r="D232" s="170"/>
      <c r="E232" s="171"/>
      <c r="F232" s="171" t="s">
        <v>235</v>
      </c>
      <c r="G232" s="172">
        <f>SUM(G16:G107)</f>
        <v>7088250829.9725895</v>
      </c>
    </row>
    <row r="233" spans="1:8">
      <c r="A233" s="96"/>
      <c r="B233" s="96"/>
      <c r="C233" s="173">
        <f>SUM(C108:C135)</f>
        <v>-15355781555.114998</v>
      </c>
      <c r="D233" s="174"/>
      <c r="F233" s="58" t="s">
        <v>321</v>
      </c>
      <c r="G233" s="175">
        <f>SUM(G108:G135)</f>
        <v>-15461853837.114998</v>
      </c>
    </row>
    <row r="234" spans="1:8">
      <c r="A234" s="96"/>
      <c r="B234" s="96"/>
      <c r="C234" s="173">
        <f>SUM(C136:C140)</f>
        <v>4359238997.7244759</v>
      </c>
      <c r="D234" s="88">
        <f>SUM(D146:D148)</f>
        <v>0</v>
      </c>
      <c r="E234" s="88">
        <f>SUM(E141:E148)</f>
        <v>37421895.964162335</v>
      </c>
      <c r="F234" s="58" t="s">
        <v>236</v>
      </c>
      <c r="G234" s="175">
        <f>SUM(G136:G140)</f>
        <v>4359238997.7244759</v>
      </c>
    </row>
    <row r="235" spans="1:8">
      <c r="A235" s="96"/>
      <c r="B235" s="96"/>
      <c r="C235" s="173">
        <f>SUM(C141:C148)</f>
        <v>-3789397114.0354037</v>
      </c>
      <c r="D235" s="174">
        <f>SUM(D149:D227)</f>
        <v>103868975.66666667</v>
      </c>
      <c r="E235" s="174">
        <f>SUM(E155:E227)</f>
        <v>79526237.190000013</v>
      </c>
      <c r="F235" s="58" t="s">
        <v>18</v>
      </c>
      <c r="G235" s="175">
        <f>SUM(G141:G148)</f>
        <v>-3826819009.9995666</v>
      </c>
    </row>
    <row r="236" spans="1:8">
      <c r="A236" s="96"/>
      <c r="B236" s="96"/>
      <c r="C236" s="173">
        <f>SUM(C149:C227)</f>
        <v>7645431361.9409018</v>
      </c>
      <c r="D236" s="174"/>
      <c r="E236" s="176">
        <f>E234-D234-D235+E235</f>
        <v>13079157.487495676</v>
      </c>
      <c r="F236" s="58" t="s">
        <v>316</v>
      </c>
      <c r="G236" s="175">
        <f>SUM(G149:G227)</f>
        <v>7669774100.4175682</v>
      </c>
    </row>
    <row r="237" spans="1:8">
      <c r="C237" s="177">
        <f>SUM(C232:C236)</f>
        <v>-171408918.99993229</v>
      </c>
      <c r="D237" s="178"/>
      <c r="E237" s="178"/>
      <c r="F237" s="179"/>
      <c r="G237" s="180">
        <f>SUM(G232:G236)</f>
        <v>-171408918.99993134</v>
      </c>
    </row>
    <row r="238" spans="1:8">
      <c r="C238" s="124"/>
      <c r="D238" s="124"/>
      <c r="E238" s="124"/>
      <c r="F238" s="124"/>
      <c r="G238" s="124"/>
    </row>
    <row r="239" spans="1:8">
      <c r="E239" s="124"/>
      <c r="F239" s="124"/>
      <c r="G239" s="124"/>
    </row>
    <row r="241" spans="1:7" hidden="1">
      <c r="A241" s="150" t="s">
        <v>314</v>
      </c>
      <c r="B241" s="151" t="s">
        <v>315</v>
      </c>
      <c r="C241" s="152"/>
      <c r="D241" s="152" t="s">
        <v>313</v>
      </c>
      <c r="E241" s="153" t="s">
        <v>312</v>
      </c>
      <c r="F241" s="153"/>
      <c r="G241" s="153"/>
    </row>
    <row r="242" spans="1:7" hidden="1">
      <c r="A242" s="149">
        <v>100001</v>
      </c>
      <c r="B242" s="149" t="s">
        <v>248</v>
      </c>
      <c r="C242" s="137"/>
      <c r="D242" s="137">
        <v>2463023108</v>
      </c>
      <c r="E242" s="154" t="e">
        <f>D242-#REF!</f>
        <v>#REF!</v>
      </c>
      <c r="F242" s="154"/>
      <c r="G242" s="154"/>
    </row>
    <row r="243" spans="1:7" hidden="1">
      <c r="A243" s="147">
        <v>100002</v>
      </c>
      <c r="B243" s="148" t="s">
        <v>249</v>
      </c>
      <c r="C243" s="141"/>
      <c r="D243" s="141">
        <v>3486999668</v>
      </c>
      <c r="E243" s="155" t="e">
        <f>D243-#REF!</f>
        <v>#REF!</v>
      </c>
      <c r="F243" s="155"/>
      <c r="G243" s="155"/>
    </row>
    <row r="244" spans="1:7" hidden="1">
      <c r="A244" s="145">
        <v>100003</v>
      </c>
      <c r="B244" s="145" t="s">
        <v>250</v>
      </c>
      <c r="C244" s="140"/>
      <c r="D244" s="140">
        <v>-19787.60000000149</v>
      </c>
      <c r="E244" s="156" t="e">
        <f>D244-#REF!</f>
        <v>#REF!</v>
      </c>
      <c r="F244" s="156"/>
      <c r="G244" s="156"/>
    </row>
    <row r="245" spans="1:7" hidden="1">
      <c r="A245" s="145">
        <v>100004</v>
      </c>
      <c r="B245" s="145" t="s">
        <v>251</v>
      </c>
      <c r="C245" s="140"/>
      <c r="D245" s="140">
        <v>0</v>
      </c>
      <c r="E245" s="156" t="e">
        <f>D245-#REF!</f>
        <v>#REF!</v>
      </c>
      <c r="F245" s="156"/>
      <c r="G245" s="156"/>
    </row>
    <row r="246" spans="1:7" hidden="1">
      <c r="A246" s="145">
        <v>100005</v>
      </c>
      <c r="B246" s="145" t="s">
        <v>252</v>
      </c>
      <c r="C246" s="140"/>
      <c r="D246" s="140">
        <v>-269500</v>
      </c>
      <c r="E246" s="156" t="e">
        <f>D246-#REF!</f>
        <v>#REF!</v>
      </c>
      <c r="F246" s="156"/>
      <c r="G246" s="156"/>
    </row>
    <row r="247" spans="1:7" hidden="1">
      <c r="A247" s="145">
        <v>100006</v>
      </c>
      <c r="B247" s="145" t="s">
        <v>253</v>
      </c>
      <c r="C247" s="140"/>
      <c r="D247" s="140">
        <v>0</v>
      </c>
      <c r="E247" s="156" t="e">
        <f>D247-#REF!</f>
        <v>#REF!</v>
      </c>
      <c r="F247" s="156"/>
      <c r="G247" s="156"/>
    </row>
    <row r="248" spans="1:7" hidden="1">
      <c r="A248" s="145">
        <v>100007</v>
      </c>
      <c r="B248" s="146" t="s">
        <v>254</v>
      </c>
      <c r="C248" s="140"/>
      <c r="D248" s="140">
        <v>-628879</v>
      </c>
      <c r="E248" s="156" t="e">
        <f>D248-#REF!</f>
        <v>#REF!</v>
      </c>
      <c r="F248" s="156"/>
      <c r="G248" s="156"/>
    </row>
    <row r="249" spans="1:7" hidden="1">
      <c r="A249" s="145">
        <v>100008</v>
      </c>
      <c r="B249" s="145" t="s">
        <v>255</v>
      </c>
      <c r="C249" s="140"/>
      <c r="D249" s="140">
        <v>132500</v>
      </c>
      <c r="E249" s="156" t="e">
        <f>D249-#REF!</f>
        <v>#REF!</v>
      </c>
      <c r="F249" s="156"/>
      <c r="G249" s="156"/>
    </row>
    <row r="250" spans="1:7" hidden="1">
      <c r="A250" s="145">
        <v>100009</v>
      </c>
      <c r="B250" s="146" t="s">
        <v>256</v>
      </c>
      <c r="C250" s="140"/>
      <c r="D250" s="140">
        <v>0</v>
      </c>
      <c r="E250" s="156" t="e">
        <f>D250-#REF!</f>
        <v>#REF!</v>
      </c>
      <c r="F250" s="156"/>
      <c r="G250" s="156"/>
    </row>
    <row r="251" spans="1:7" hidden="1">
      <c r="A251" s="145">
        <v>110001</v>
      </c>
      <c r="B251" s="145" t="s">
        <v>257</v>
      </c>
      <c r="C251" s="140"/>
      <c r="D251" s="140">
        <v>0</v>
      </c>
      <c r="E251" s="156" t="e">
        <f>D251-#REF!</f>
        <v>#REF!</v>
      </c>
      <c r="F251" s="156"/>
      <c r="G251" s="156"/>
    </row>
    <row r="252" spans="1:7" hidden="1">
      <c r="A252" s="145">
        <v>110002</v>
      </c>
      <c r="B252" s="145" t="s">
        <v>258</v>
      </c>
      <c r="C252" s="140"/>
      <c r="D252" s="140">
        <v>0</v>
      </c>
      <c r="E252" s="156" t="e">
        <f>D252-#REF!</f>
        <v>#REF!</v>
      </c>
      <c r="F252" s="156"/>
      <c r="G252" s="156"/>
    </row>
    <row r="253" spans="1:7" hidden="1">
      <c r="A253" s="145">
        <v>110003</v>
      </c>
      <c r="B253" s="145" t="s">
        <v>259</v>
      </c>
      <c r="C253" s="140"/>
      <c r="D253" s="140">
        <v>0</v>
      </c>
      <c r="E253" s="156" t="e">
        <f>D253-#REF!</f>
        <v>#REF!</v>
      </c>
      <c r="F253" s="156"/>
      <c r="G253" s="156"/>
    </row>
    <row r="254" spans="1:7" hidden="1">
      <c r="A254" s="147">
        <v>120001</v>
      </c>
      <c r="B254" s="147" t="s">
        <v>41</v>
      </c>
      <c r="C254" s="141"/>
      <c r="D254" s="141">
        <v>-250126792.29999959</v>
      </c>
      <c r="E254" s="155" t="e">
        <f>D254-#REF!</f>
        <v>#REF!</v>
      </c>
      <c r="F254" s="155"/>
      <c r="G254" s="155"/>
    </row>
    <row r="255" spans="1:7" hidden="1">
      <c r="A255" s="147">
        <v>120002</v>
      </c>
      <c r="B255" s="147" t="s">
        <v>42</v>
      </c>
      <c r="C255" s="141"/>
      <c r="D255" s="141">
        <v>4680605311.7300005</v>
      </c>
      <c r="E255" s="155" t="e">
        <f>D255-#REF!</f>
        <v>#REF!</v>
      </c>
      <c r="F255" s="155"/>
      <c r="G255" s="155"/>
    </row>
    <row r="256" spans="1:7" hidden="1">
      <c r="A256" s="147">
        <v>120003</v>
      </c>
      <c r="B256" s="147" t="s">
        <v>43</v>
      </c>
      <c r="C256" s="141"/>
      <c r="D256" s="141">
        <v>4197239.2</v>
      </c>
      <c r="E256" s="155" t="e">
        <f>D256-#REF!</f>
        <v>#REF!</v>
      </c>
      <c r="F256" s="155"/>
      <c r="G256" s="155"/>
    </row>
    <row r="257" spans="1:7" hidden="1">
      <c r="A257" s="145">
        <v>120004</v>
      </c>
      <c r="B257" s="146" t="s">
        <v>160</v>
      </c>
      <c r="C257" s="140"/>
      <c r="D257" s="140">
        <v>0</v>
      </c>
      <c r="E257" s="156" t="e">
        <f>D257-#REF!</f>
        <v>#REF!</v>
      </c>
      <c r="F257" s="156"/>
      <c r="G257" s="156"/>
    </row>
    <row r="258" spans="1:7" hidden="1">
      <c r="A258" s="145">
        <v>120005</v>
      </c>
      <c r="B258" s="145" t="s">
        <v>161</v>
      </c>
      <c r="C258" s="140"/>
      <c r="D258" s="140">
        <v>0</v>
      </c>
      <c r="E258" s="156" t="e">
        <f>D258-#REF!</f>
        <v>#REF!</v>
      </c>
      <c r="F258" s="156"/>
      <c r="G258" s="156"/>
    </row>
    <row r="259" spans="1:7" hidden="1">
      <c r="A259" s="145">
        <v>120007</v>
      </c>
      <c r="B259" s="146" t="s">
        <v>162</v>
      </c>
      <c r="C259" s="140"/>
      <c r="D259" s="140">
        <v>0</v>
      </c>
      <c r="E259" s="156" t="e">
        <f>D259-#REF!</f>
        <v>#REF!</v>
      </c>
      <c r="F259" s="156"/>
      <c r="G259" s="156"/>
    </row>
    <row r="260" spans="1:7" hidden="1">
      <c r="A260" s="145">
        <v>120008</v>
      </c>
      <c r="B260" s="145" t="s">
        <v>163</v>
      </c>
      <c r="C260" s="140"/>
      <c r="D260" s="140">
        <v>0</v>
      </c>
      <c r="E260" s="156" t="e">
        <f>D260-#REF!</f>
        <v>#REF!</v>
      </c>
      <c r="F260" s="156"/>
      <c r="G260" s="156"/>
    </row>
    <row r="261" spans="1:7" hidden="1">
      <c r="A261" s="145">
        <v>120009</v>
      </c>
      <c r="B261" s="146" t="s">
        <v>164</v>
      </c>
      <c r="C261" s="140"/>
      <c r="D261" s="140">
        <v>0</v>
      </c>
      <c r="E261" s="156" t="e">
        <f>D261-#REF!</f>
        <v>#REF!</v>
      </c>
      <c r="F261" s="156"/>
      <c r="G261" s="156"/>
    </row>
    <row r="262" spans="1:7" hidden="1">
      <c r="A262" s="145">
        <v>120010</v>
      </c>
      <c r="B262" s="145" t="s">
        <v>165</v>
      </c>
      <c r="C262" s="140"/>
      <c r="D262" s="140">
        <v>0</v>
      </c>
      <c r="E262" s="156" t="e">
        <f>D262-#REF!</f>
        <v>#REF!</v>
      </c>
      <c r="F262" s="156"/>
      <c r="G262" s="156"/>
    </row>
    <row r="263" spans="1:7" hidden="1">
      <c r="A263" s="145">
        <v>120011</v>
      </c>
      <c r="B263" s="146" t="s">
        <v>166</v>
      </c>
      <c r="C263" s="140"/>
      <c r="D263" s="140">
        <v>0</v>
      </c>
      <c r="E263" s="156" t="e">
        <f>D263-#REF!</f>
        <v>#REF!</v>
      </c>
      <c r="F263" s="156"/>
      <c r="G263" s="156"/>
    </row>
    <row r="264" spans="1:7" hidden="1">
      <c r="A264" s="145">
        <v>120012</v>
      </c>
      <c r="B264" s="145" t="s">
        <v>167</v>
      </c>
      <c r="C264" s="140"/>
      <c r="D264" s="140">
        <v>0</v>
      </c>
      <c r="E264" s="156" t="e">
        <f>D264-#REF!</f>
        <v>#REF!</v>
      </c>
      <c r="F264" s="156"/>
      <c r="G264" s="156"/>
    </row>
    <row r="265" spans="1:7" hidden="1">
      <c r="A265" s="145">
        <v>120013</v>
      </c>
      <c r="B265" s="146" t="s">
        <v>168</v>
      </c>
      <c r="C265" s="140"/>
      <c r="D265" s="140">
        <v>0</v>
      </c>
      <c r="E265" s="156" t="e">
        <f>D265-#REF!</f>
        <v>#REF!</v>
      </c>
      <c r="F265" s="156"/>
      <c r="G265" s="156"/>
    </row>
    <row r="266" spans="1:7" hidden="1">
      <c r="A266" s="145">
        <v>120014</v>
      </c>
      <c r="B266" s="145" t="s">
        <v>169</v>
      </c>
      <c r="C266" s="140"/>
      <c r="D266" s="140">
        <v>0</v>
      </c>
      <c r="E266" s="156" t="e">
        <f>D266-#REF!</f>
        <v>#REF!</v>
      </c>
      <c r="F266" s="156"/>
      <c r="G266" s="156"/>
    </row>
    <row r="267" spans="1:7" hidden="1">
      <c r="A267" s="145">
        <v>120015</v>
      </c>
      <c r="B267" s="146" t="s">
        <v>170</v>
      </c>
      <c r="C267" s="140"/>
      <c r="D267" s="140">
        <v>0</v>
      </c>
      <c r="E267" s="156" t="e">
        <f>D267-#REF!</f>
        <v>#REF!</v>
      </c>
      <c r="F267" s="156"/>
      <c r="G267" s="156"/>
    </row>
    <row r="268" spans="1:7" hidden="1">
      <c r="A268" s="145">
        <v>120016</v>
      </c>
      <c r="B268" s="145" t="s">
        <v>171</v>
      </c>
      <c r="C268" s="140"/>
      <c r="D268" s="140">
        <v>0</v>
      </c>
      <c r="E268" s="156" t="e">
        <f>D268-#REF!</f>
        <v>#REF!</v>
      </c>
      <c r="F268" s="156"/>
      <c r="G268" s="156"/>
    </row>
    <row r="269" spans="1:7" hidden="1">
      <c r="A269" s="145">
        <v>120017</v>
      </c>
      <c r="B269" s="146" t="s">
        <v>172</v>
      </c>
      <c r="C269" s="140"/>
      <c r="D269" s="140">
        <v>0</v>
      </c>
      <c r="E269" s="156" t="e">
        <f>D269-#REF!</f>
        <v>#REF!</v>
      </c>
      <c r="F269" s="156"/>
      <c r="G269" s="156"/>
    </row>
    <row r="270" spans="1:7" hidden="1">
      <c r="A270" s="145">
        <v>120018</v>
      </c>
      <c r="B270" s="145" t="s">
        <v>173</v>
      </c>
      <c r="C270" s="140"/>
      <c r="D270" s="140">
        <v>0</v>
      </c>
      <c r="E270" s="156" t="e">
        <f>D270-#REF!</f>
        <v>#REF!</v>
      </c>
      <c r="F270" s="156"/>
      <c r="G270" s="156"/>
    </row>
    <row r="271" spans="1:7" hidden="1">
      <c r="A271" s="145">
        <v>120019</v>
      </c>
      <c r="B271" s="145" t="s">
        <v>174</v>
      </c>
      <c r="C271" s="140"/>
      <c r="D271" s="140">
        <v>0</v>
      </c>
      <c r="E271" s="156" t="e">
        <f>D271-#REF!</f>
        <v>#REF!</v>
      </c>
      <c r="F271" s="156"/>
      <c r="G271" s="156"/>
    </row>
    <row r="272" spans="1:7" hidden="1">
      <c r="A272" s="145">
        <v>120020</v>
      </c>
      <c r="B272" s="145" t="s">
        <v>175</v>
      </c>
      <c r="C272" s="140"/>
      <c r="D272" s="140">
        <v>0</v>
      </c>
      <c r="E272" s="156" t="e">
        <f>D272-#REF!</f>
        <v>#REF!</v>
      </c>
      <c r="F272" s="156"/>
      <c r="G272" s="156"/>
    </row>
    <row r="273" spans="1:7" hidden="1">
      <c r="A273" s="145">
        <v>120021</v>
      </c>
      <c r="B273" s="145" t="s">
        <v>176</v>
      </c>
      <c r="C273" s="140"/>
      <c r="D273" s="140">
        <v>0</v>
      </c>
      <c r="E273" s="156" t="e">
        <f>D273-#REF!</f>
        <v>#REF!</v>
      </c>
      <c r="F273" s="156"/>
      <c r="G273" s="156"/>
    </row>
    <row r="274" spans="1:7" hidden="1">
      <c r="A274" s="145">
        <v>120022</v>
      </c>
      <c r="B274" s="145" t="s">
        <v>177</v>
      </c>
      <c r="C274" s="140"/>
      <c r="D274" s="140">
        <v>0</v>
      </c>
      <c r="E274" s="156" t="e">
        <f>D274-#REF!</f>
        <v>#REF!</v>
      </c>
      <c r="F274" s="156"/>
      <c r="G274" s="156"/>
    </row>
    <row r="275" spans="1:7" hidden="1">
      <c r="A275" s="145">
        <v>120023</v>
      </c>
      <c r="B275" s="145" t="s">
        <v>230</v>
      </c>
      <c r="C275" s="140"/>
      <c r="D275" s="140">
        <v>0</v>
      </c>
      <c r="E275" s="156" t="e">
        <f>D275-#REF!</f>
        <v>#REF!</v>
      </c>
      <c r="F275" s="156"/>
      <c r="G275" s="156"/>
    </row>
    <row r="276" spans="1:7" hidden="1">
      <c r="A276" s="145">
        <v>120024</v>
      </c>
      <c r="B276" s="145" t="s">
        <v>231</v>
      </c>
      <c r="C276" s="140"/>
      <c r="D276" s="140">
        <v>0</v>
      </c>
      <c r="E276" s="156" t="e">
        <f>D276-#REF!</f>
        <v>#REF!</v>
      </c>
      <c r="F276" s="156"/>
      <c r="G276" s="156"/>
    </row>
    <row r="277" spans="1:7" hidden="1">
      <c r="A277" s="145">
        <v>120025</v>
      </c>
      <c r="B277" s="145" t="s">
        <v>232</v>
      </c>
      <c r="C277" s="140"/>
      <c r="D277" s="140">
        <v>0</v>
      </c>
      <c r="E277" s="156" t="e">
        <f>D277-#REF!</f>
        <v>#REF!</v>
      </c>
      <c r="F277" s="156"/>
      <c r="G277" s="156"/>
    </row>
    <row r="278" spans="1:7" hidden="1">
      <c r="A278" s="145">
        <v>121001</v>
      </c>
      <c r="B278" s="145" t="s">
        <v>178</v>
      </c>
      <c r="C278" s="140"/>
      <c r="D278" s="140">
        <v>0</v>
      </c>
      <c r="E278" s="156" t="e">
        <f>D278-#REF!</f>
        <v>#REF!</v>
      </c>
      <c r="F278" s="156"/>
      <c r="G278" s="156"/>
    </row>
    <row r="279" spans="1:7" hidden="1">
      <c r="A279" s="145">
        <v>121002</v>
      </c>
      <c r="B279" s="145" t="s">
        <v>179</v>
      </c>
      <c r="C279" s="140"/>
      <c r="D279" s="140">
        <v>0</v>
      </c>
      <c r="E279" s="156" t="e">
        <f>D279-#REF!</f>
        <v>#REF!</v>
      </c>
      <c r="F279" s="156"/>
      <c r="G279" s="156"/>
    </row>
    <row r="280" spans="1:7" hidden="1">
      <c r="A280" s="145">
        <v>121003</v>
      </c>
      <c r="B280" s="145" t="s">
        <v>180</v>
      </c>
      <c r="C280" s="140"/>
      <c r="D280" s="140">
        <v>0</v>
      </c>
      <c r="E280" s="156" t="e">
        <f>D280-#REF!</f>
        <v>#REF!</v>
      </c>
      <c r="F280" s="156"/>
      <c r="G280" s="156"/>
    </row>
    <row r="281" spans="1:7" hidden="1">
      <c r="A281" s="145">
        <v>122001</v>
      </c>
      <c r="B281" s="145" t="s">
        <v>181</v>
      </c>
      <c r="C281" s="140"/>
      <c r="D281" s="140">
        <v>0</v>
      </c>
      <c r="E281" s="156" t="e">
        <f>D281-#REF!</f>
        <v>#REF!</v>
      </c>
      <c r="F281" s="156"/>
      <c r="G281" s="156"/>
    </row>
    <row r="282" spans="1:7" hidden="1">
      <c r="A282" s="145">
        <v>122002</v>
      </c>
      <c r="B282" s="145" t="s">
        <v>260</v>
      </c>
      <c r="C282" s="140"/>
      <c r="D282" s="140">
        <v>0</v>
      </c>
      <c r="E282" s="156" t="e">
        <f>D282-#REF!</f>
        <v>#REF!</v>
      </c>
      <c r="F282" s="156"/>
      <c r="G282" s="156"/>
    </row>
    <row r="283" spans="1:7" hidden="1">
      <c r="A283" s="145">
        <v>122003</v>
      </c>
      <c r="B283" s="145" t="s">
        <v>182</v>
      </c>
      <c r="C283" s="140"/>
      <c r="D283" s="140">
        <v>0</v>
      </c>
      <c r="E283" s="156" t="e">
        <f>D283-#REF!</f>
        <v>#REF!</v>
      </c>
      <c r="F283" s="156"/>
      <c r="G283" s="156"/>
    </row>
    <row r="284" spans="1:7" hidden="1">
      <c r="A284" s="145">
        <v>123001</v>
      </c>
      <c r="B284" s="145" t="s">
        <v>44</v>
      </c>
      <c r="C284" s="140"/>
      <c r="D284" s="140">
        <v>0</v>
      </c>
      <c r="E284" s="156" t="e">
        <f>D284-#REF!</f>
        <v>#REF!</v>
      </c>
      <c r="F284" s="156"/>
      <c r="G284" s="156"/>
    </row>
    <row r="285" spans="1:7" hidden="1">
      <c r="A285" s="145">
        <v>124001</v>
      </c>
      <c r="B285" s="145" t="s">
        <v>45</v>
      </c>
      <c r="C285" s="140"/>
      <c r="D285" s="140">
        <v>0</v>
      </c>
      <c r="E285" s="156" t="e">
        <f>D285-#REF!</f>
        <v>#REF!</v>
      </c>
      <c r="F285" s="156"/>
      <c r="G285" s="156"/>
    </row>
    <row r="286" spans="1:7" hidden="1">
      <c r="A286" s="145">
        <v>124002</v>
      </c>
      <c r="B286" s="145" t="s">
        <v>261</v>
      </c>
      <c r="C286" s="140"/>
      <c r="D286" s="140">
        <v>0</v>
      </c>
      <c r="E286" s="156" t="e">
        <f>D286-#REF!</f>
        <v>#REF!</v>
      </c>
      <c r="F286" s="156"/>
      <c r="G286" s="156"/>
    </row>
    <row r="287" spans="1:7" hidden="1">
      <c r="A287" s="145">
        <v>125001</v>
      </c>
      <c r="B287" s="145" t="s">
        <v>183</v>
      </c>
      <c r="C287" s="140"/>
      <c r="D287" s="140">
        <v>0</v>
      </c>
      <c r="E287" s="156" t="e">
        <f>D287-#REF!</f>
        <v>#REF!</v>
      </c>
      <c r="F287" s="156"/>
      <c r="G287" s="156"/>
    </row>
    <row r="288" spans="1:7" hidden="1">
      <c r="A288" s="145">
        <v>125002</v>
      </c>
      <c r="B288" s="145" t="s">
        <v>184</v>
      </c>
      <c r="C288" s="140"/>
      <c r="D288" s="140">
        <v>0</v>
      </c>
      <c r="E288" s="156" t="e">
        <f>D288-#REF!</f>
        <v>#REF!</v>
      </c>
      <c r="F288" s="156"/>
      <c r="G288" s="156"/>
    </row>
    <row r="289" spans="1:7" hidden="1">
      <c r="A289" s="145">
        <v>126001</v>
      </c>
      <c r="B289" s="145" t="s">
        <v>185</v>
      </c>
      <c r="C289" s="140"/>
      <c r="D289" s="140">
        <v>0</v>
      </c>
      <c r="E289" s="156" t="e">
        <f>D289-#REF!</f>
        <v>#REF!</v>
      </c>
      <c r="F289" s="156"/>
      <c r="G289" s="156"/>
    </row>
    <row r="290" spans="1:7" hidden="1">
      <c r="A290" s="145">
        <v>126004</v>
      </c>
      <c r="B290" s="145" t="s">
        <v>233</v>
      </c>
      <c r="C290" s="140"/>
      <c r="D290" s="140">
        <v>0</v>
      </c>
      <c r="E290" s="156" t="e">
        <f>D290-#REF!</f>
        <v>#REF!</v>
      </c>
      <c r="F290" s="156"/>
      <c r="G290" s="156"/>
    </row>
    <row r="291" spans="1:7" hidden="1">
      <c r="A291" s="145">
        <v>126005</v>
      </c>
      <c r="B291" s="146" t="s">
        <v>234</v>
      </c>
      <c r="C291" s="140"/>
      <c r="D291" s="140">
        <v>0</v>
      </c>
      <c r="E291" s="156" t="e">
        <f>D291-#REF!</f>
        <v>#REF!</v>
      </c>
      <c r="F291" s="156"/>
      <c r="G291" s="156"/>
    </row>
    <row r="292" spans="1:7" hidden="1">
      <c r="A292" s="147">
        <v>130500</v>
      </c>
      <c r="B292" s="147" t="s">
        <v>186</v>
      </c>
      <c r="C292" s="141"/>
      <c r="D292" s="141">
        <v>2463757699.4029155</v>
      </c>
      <c r="E292" s="155" t="e">
        <f>D292-#REF!</f>
        <v>#REF!</v>
      </c>
      <c r="F292" s="155"/>
      <c r="G292" s="155"/>
    </row>
    <row r="293" spans="1:7" hidden="1">
      <c r="A293" s="145">
        <v>130510</v>
      </c>
      <c r="B293" s="146" t="s">
        <v>187</v>
      </c>
      <c r="C293" s="140"/>
      <c r="D293" s="140">
        <v>0</v>
      </c>
      <c r="E293" s="156" t="e">
        <f>D293-#REF!</f>
        <v>#REF!</v>
      </c>
      <c r="F293" s="156"/>
      <c r="G293" s="156"/>
    </row>
    <row r="294" spans="1:7" hidden="1">
      <c r="A294" s="145">
        <v>130993</v>
      </c>
      <c r="B294" s="145" t="s">
        <v>262</v>
      </c>
      <c r="C294" s="140"/>
      <c r="D294" s="140">
        <v>24119343</v>
      </c>
      <c r="E294" s="156" t="e">
        <f>D294-#REF!</f>
        <v>#REF!</v>
      </c>
      <c r="F294" s="156"/>
      <c r="G294" s="156"/>
    </row>
    <row r="295" spans="1:7" hidden="1">
      <c r="A295" s="145">
        <v>130994</v>
      </c>
      <c r="B295" s="145" t="s">
        <v>263</v>
      </c>
      <c r="C295" s="140"/>
      <c r="D295" s="140">
        <v>-442720000</v>
      </c>
      <c r="E295" s="156" t="e">
        <f>D295-#REF!</f>
        <v>#REF!</v>
      </c>
      <c r="F295" s="156"/>
      <c r="G295" s="156"/>
    </row>
    <row r="296" spans="1:7" hidden="1">
      <c r="A296" s="145">
        <v>130995</v>
      </c>
      <c r="B296" s="145" t="s">
        <v>264</v>
      </c>
      <c r="C296" s="140"/>
      <c r="D296" s="140">
        <v>150000</v>
      </c>
      <c r="E296" s="156" t="e">
        <f>D296-#REF!</f>
        <v>#REF!</v>
      </c>
      <c r="F296" s="156"/>
      <c r="G296" s="156"/>
    </row>
    <row r="297" spans="1:7" hidden="1">
      <c r="A297" s="145">
        <v>130996</v>
      </c>
      <c r="B297" s="145" t="s">
        <v>265</v>
      </c>
      <c r="C297" s="140"/>
      <c r="D297" s="140">
        <v>4394668.5</v>
      </c>
      <c r="E297" s="156" t="e">
        <f>D297-#REF!</f>
        <v>#REF!</v>
      </c>
      <c r="F297" s="156"/>
      <c r="G297" s="156"/>
    </row>
    <row r="298" spans="1:7" hidden="1">
      <c r="A298" s="145">
        <v>130997</v>
      </c>
      <c r="B298" s="145" t="s">
        <v>266</v>
      </c>
      <c r="C298" s="140"/>
      <c r="D298" s="140">
        <v>238248722.69</v>
      </c>
      <c r="E298" s="156" t="e">
        <f>D298-#REF!</f>
        <v>#REF!</v>
      </c>
      <c r="F298" s="156"/>
      <c r="G298" s="156"/>
    </row>
    <row r="299" spans="1:7" hidden="1">
      <c r="A299" s="145">
        <v>130998</v>
      </c>
      <c r="B299" s="145" t="s">
        <v>267</v>
      </c>
      <c r="C299" s="140"/>
      <c r="D299" s="140">
        <v>67955118</v>
      </c>
      <c r="E299" s="156" t="e">
        <f>D299-#REF!</f>
        <v>#REF!</v>
      </c>
      <c r="F299" s="156"/>
      <c r="G299" s="156"/>
    </row>
    <row r="300" spans="1:7" hidden="1">
      <c r="A300" s="145">
        <v>130999</v>
      </c>
      <c r="B300" s="145" t="s">
        <v>268</v>
      </c>
      <c r="C300" s="140"/>
      <c r="D300" s="140">
        <v>-302460242.36000001</v>
      </c>
      <c r="E300" s="156" t="e">
        <f>D300-#REF!</f>
        <v>#REF!</v>
      </c>
      <c r="F300" s="156"/>
      <c r="G300" s="156"/>
    </row>
    <row r="301" spans="1:7" hidden="1">
      <c r="A301" s="145">
        <v>131999</v>
      </c>
      <c r="B301" s="145" t="s">
        <v>269</v>
      </c>
      <c r="C301" s="140"/>
      <c r="D301" s="140">
        <v>0</v>
      </c>
      <c r="E301" s="156" t="e">
        <f>D301-#REF!</f>
        <v>#REF!</v>
      </c>
      <c r="F301" s="156"/>
      <c r="G301" s="156"/>
    </row>
    <row r="302" spans="1:7" hidden="1">
      <c r="A302" s="145">
        <v>132500</v>
      </c>
      <c r="B302" s="145" t="s">
        <v>51</v>
      </c>
      <c r="C302" s="140"/>
      <c r="D302" s="140">
        <v>9609050</v>
      </c>
      <c r="E302" s="156" t="e">
        <f>D302-#REF!</f>
        <v>#REF!</v>
      </c>
      <c r="F302" s="156"/>
      <c r="G302" s="156"/>
    </row>
    <row r="303" spans="1:7" hidden="1">
      <c r="A303" s="157">
        <v>135500</v>
      </c>
      <c r="B303" s="157" t="s">
        <v>309</v>
      </c>
      <c r="C303" s="158"/>
      <c r="D303" s="158">
        <v>-7558864409.8296156</v>
      </c>
      <c r="E303" s="159" t="e">
        <f>D303-#REF!</f>
        <v>#REF!</v>
      </c>
      <c r="F303" s="159"/>
      <c r="G303" s="159"/>
    </row>
    <row r="304" spans="1:7" hidden="1">
      <c r="A304" s="145">
        <v>140500</v>
      </c>
      <c r="B304" s="145" t="s">
        <v>52</v>
      </c>
      <c r="C304" s="140"/>
      <c r="D304" s="140">
        <v>0</v>
      </c>
      <c r="E304" s="156" t="e">
        <f>D304-#REF!</f>
        <v>#REF!</v>
      </c>
      <c r="F304" s="156"/>
      <c r="G304" s="156"/>
    </row>
    <row r="305" spans="1:7" hidden="1">
      <c r="A305" s="145">
        <v>141500</v>
      </c>
      <c r="B305" s="145" t="s">
        <v>188</v>
      </c>
      <c r="C305" s="140"/>
      <c r="D305" s="140">
        <v>0</v>
      </c>
      <c r="E305" s="156" t="e">
        <f>D305-#REF!</f>
        <v>#REF!</v>
      </c>
      <c r="F305" s="156"/>
      <c r="G305" s="156"/>
    </row>
    <row r="306" spans="1:7" hidden="1">
      <c r="A306" s="145">
        <v>155001</v>
      </c>
      <c r="B306" s="145" t="s">
        <v>189</v>
      </c>
      <c r="C306" s="140"/>
      <c r="D306" s="140">
        <v>-4166467709.3632584</v>
      </c>
      <c r="E306" s="156" t="e">
        <f>D306-#REF!</f>
        <v>#REF!</v>
      </c>
      <c r="F306" s="156"/>
      <c r="G306" s="156"/>
    </row>
    <row r="307" spans="1:7" hidden="1">
      <c r="A307" s="145">
        <v>160001</v>
      </c>
      <c r="B307" s="145" t="s">
        <v>53</v>
      </c>
      <c r="C307" s="140"/>
      <c r="D307" s="140">
        <v>0</v>
      </c>
      <c r="E307" s="156" t="e">
        <f>D307-#REF!</f>
        <v>#REF!</v>
      </c>
      <c r="F307" s="156"/>
      <c r="G307" s="156"/>
    </row>
    <row r="308" spans="1:7" hidden="1">
      <c r="A308" s="145">
        <v>160002</v>
      </c>
      <c r="B308" s="145" t="s">
        <v>240</v>
      </c>
      <c r="C308" s="140"/>
      <c r="D308" s="140">
        <v>0</v>
      </c>
      <c r="E308" s="156" t="e">
        <f>D308-#REF!</f>
        <v>#REF!</v>
      </c>
      <c r="F308" s="156"/>
      <c r="G308" s="156"/>
    </row>
    <row r="309" spans="1:7" hidden="1">
      <c r="A309" s="145">
        <v>160003</v>
      </c>
      <c r="B309" s="145" t="s">
        <v>54</v>
      </c>
      <c r="C309" s="140"/>
      <c r="D309" s="140">
        <v>-72181906</v>
      </c>
      <c r="E309" s="156" t="e">
        <f>D309-#REF!</f>
        <v>#REF!</v>
      </c>
      <c r="F309" s="156"/>
      <c r="G309" s="156"/>
    </row>
    <row r="310" spans="1:7" hidden="1">
      <c r="A310" s="145">
        <v>160999</v>
      </c>
      <c r="B310" s="145" t="s">
        <v>55</v>
      </c>
      <c r="C310" s="140"/>
      <c r="D310" s="140">
        <v>0</v>
      </c>
      <c r="E310" s="156" t="e">
        <f>D310-#REF!</f>
        <v>#REF!</v>
      </c>
      <c r="F310" s="156"/>
      <c r="G310" s="156"/>
    </row>
    <row r="311" spans="1:7" hidden="1">
      <c r="A311" s="145">
        <v>161001</v>
      </c>
      <c r="B311" s="146" t="s">
        <v>56</v>
      </c>
      <c r="C311" s="140"/>
      <c r="D311" s="140">
        <v>0</v>
      </c>
      <c r="E311" s="156" t="e">
        <f>D311-#REF!</f>
        <v>#REF!</v>
      </c>
      <c r="F311" s="156"/>
      <c r="G311" s="156"/>
    </row>
    <row r="312" spans="1:7" hidden="1">
      <c r="A312" s="145">
        <v>160102</v>
      </c>
      <c r="B312" s="146" t="s">
        <v>306</v>
      </c>
      <c r="C312" s="140"/>
      <c r="D312" s="140">
        <v>780822661</v>
      </c>
      <c r="E312" s="156" t="e">
        <f>D312-#REF!</f>
        <v>#REF!</v>
      </c>
      <c r="F312" s="156"/>
      <c r="G312" s="156"/>
    </row>
    <row r="313" spans="1:7" hidden="1">
      <c r="A313" s="145">
        <v>161010</v>
      </c>
      <c r="B313" s="145" t="s">
        <v>57</v>
      </c>
      <c r="C313" s="140"/>
      <c r="D313" s="140">
        <v>0</v>
      </c>
      <c r="E313" s="156" t="e">
        <f>D313-#REF!</f>
        <v>#REF!</v>
      </c>
      <c r="F313" s="156"/>
      <c r="G313" s="156"/>
    </row>
    <row r="314" spans="1:7" hidden="1">
      <c r="A314" s="147">
        <v>161999</v>
      </c>
      <c r="B314" s="148" t="s">
        <v>58</v>
      </c>
      <c r="C314" s="141"/>
      <c r="D314" s="141">
        <v>1429990000</v>
      </c>
      <c r="E314" s="155" t="e">
        <f>D314-#REF!</f>
        <v>#REF!</v>
      </c>
      <c r="F314" s="155"/>
      <c r="G314" s="155"/>
    </row>
    <row r="315" spans="1:7" hidden="1">
      <c r="A315" s="145">
        <v>170001</v>
      </c>
      <c r="B315" s="145" t="s">
        <v>59</v>
      </c>
      <c r="C315" s="140"/>
      <c r="D315" s="140">
        <v>0</v>
      </c>
      <c r="E315" s="156" t="e">
        <f>D315-#REF!</f>
        <v>#REF!</v>
      </c>
      <c r="F315" s="156"/>
      <c r="G315" s="156"/>
    </row>
    <row r="316" spans="1:7" hidden="1">
      <c r="A316" s="145">
        <v>180001</v>
      </c>
      <c r="B316" s="146" t="s">
        <v>60</v>
      </c>
      <c r="C316" s="140"/>
      <c r="D316" s="140">
        <v>0</v>
      </c>
      <c r="E316" s="156" t="e">
        <f>D316-#REF!</f>
        <v>#REF!</v>
      </c>
      <c r="F316" s="156"/>
      <c r="G316" s="156"/>
    </row>
    <row r="317" spans="1:7" hidden="1">
      <c r="A317" s="145">
        <v>180002</v>
      </c>
      <c r="B317" s="145" t="s">
        <v>270</v>
      </c>
      <c r="C317" s="140"/>
      <c r="D317" s="140">
        <v>0</v>
      </c>
      <c r="E317" s="156" t="e">
        <f>D317-#REF!</f>
        <v>#REF!</v>
      </c>
      <c r="F317" s="156"/>
      <c r="G317" s="156"/>
    </row>
    <row r="318" spans="1:7" hidden="1">
      <c r="A318" s="145">
        <v>180003</v>
      </c>
      <c r="B318" s="145" t="s">
        <v>61</v>
      </c>
      <c r="C318" s="140"/>
      <c r="D318" s="140">
        <v>0</v>
      </c>
      <c r="E318" s="156" t="e">
        <f>D318-#REF!</f>
        <v>#REF!</v>
      </c>
      <c r="F318" s="156"/>
      <c r="G318" s="156"/>
    </row>
    <row r="319" spans="1:7" hidden="1">
      <c r="A319" s="145">
        <v>180999</v>
      </c>
      <c r="B319" s="145" t="s">
        <v>62</v>
      </c>
      <c r="C319" s="140"/>
      <c r="D319" s="140">
        <v>0</v>
      </c>
      <c r="E319" s="156" t="e">
        <f>D319-#REF!</f>
        <v>#REF!</v>
      </c>
      <c r="F319" s="156"/>
      <c r="G319" s="156"/>
    </row>
    <row r="320" spans="1:7" hidden="1">
      <c r="A320" s="145">
        <v>181001</v>
      </c>
      <c r="B320" s="146" t="s">
        <v>63</v>
      </c>
      <c r="C320" s="140"/>
      <c r="D320" s="140">
        <v>0</v>
      </c>
      <c r="E320" s="156" t="e">
        <f>D320-#REF!</f>
        <v>#REF!</v>
      </c>
      <c r="F320" s="156"/>
      <c r="G320" s="156"/>
    </row>
    <row r="321" spans="1:7" hidden="1">
      <c r="A321" s="145">
        <v>182002</v>
      </c>
      <c r="B321" s="145" t="s">
        <v>271</v>
      </c>
      <c r="C321" s="140"/>
      <c r="D321" s="140">
        <v>0</v>
      </c>
      <c r="E321" s="156" t="e">
        <f>D321-#REF!</f>
        <v>#REF!</v>
      </c>
      <c r="F321" s="156"/>
      <c r="G321" s="156"/>
    </row>
    <row r="322" spans="1:7" hidden="1">
      <c r="A322" s="145">
        <v>182999</v>
      </c>
      <c r="B322" s="145" t="s">
        <v>272</v>
      </c>
      <c r="C322" s="140"/>
      <c r="D322" s="140">
        <v>0</v>
      </c>
      <c r="E322" s="156" t="e">
        <f>D322-#REF!</f>
        <v>#REF!</v>
      </c>
      <c r="F322" s="156"/>
      <c r="G322" s="156"/>
    </row>
    <row r="323" spans="1:7" hidden="1">
      <c r="A323" s="145">
        <v>200001</v>
      </c>
      <c r="B323" s="146" t="s">
        <v>65</v>
      </c>
      <c r="C323" s="140"/>
      <c r="D323" s="140">
        <v>0</v>
      </c>
      <c r="E323" s="156" t="e">
        <f>D323-#REF!</f>
        <v>#REF!</v>
      </c>
      <c r="F323" s="156"/>
      <c r="G323" s="156"/>
    </row>
    <row r="324" spans="1:7" hidden="1">
      <c r="A324" s="145">
        <v>200002</v>
      </c>
      <c r="B324" s="145" t="s">
        <v>66</v>
      </c>
      <c r="C324" s="140"/>
      <c r="D324" s="140">
        <v>0</v>
      </c>
      <c r="E324" s="156" t="e">
        <f>D324-#REF!</f>
        <v>#REF!</v>
      </c>
      <c r="F324" s="156"/>
      <c r="G324" s="156"/>
    </row>
    <row r="325" spans="1:7" hidden="1">
      <c r="A325" s="145">
        <v>200003</v>
      </c>
      <c r="B325" s="145" t="s">
        <v>67</v>
      </c>
      <c r="C325" s="140"/>
      <c r="D325" s="140">
        <v>18067860</v>
      </c>
      <c r="E325" s="156" t="e">
        <f>D325-#REF!</f>
        <v>#REF!</v>
      </c>
      <c r="F325" s="156"/>
      <c r="G325" s="156"/>
    </row>
    <row r="326" spans="1:7" hidden="1">
      <c r="A326" s="145">
        <v>200999</v>
      </c>
      <c r="B326" s="145" t="s">
        <v>68</v>
      </c>
      <c r="C326" s="140"/>
      <c r="D326" s="140">
        <v>44890000</v>
      </c>
      <c r="E326" s="156" t="e">
        <f>D326-#REF!</f>
        <v>#REF!</v>
      </c>
      <c r="F326" s="156"/>
      <c r="G326" s="156"/>
    </row>
    <row r="327" spans="1:7" hidden="1">
      <c r="A327" s="145">
        <v>210001</v>
      </c>
      <c r="B327" s="146" t="s">
        <v>69</v>
      </c>
      <c r="C327" s="140"/>
      <c r="D327" s="140">
        <v>0</v>
      </c>
      <c r="E327" s="156" t="e">
        <f>D327-#REF!</f>
        <v>#REF!</v>
      </c>
      <c r="F327" s="156"/>
      <c r="G327" s="156"/>
    </row>
    <row r="328" spans="1:7" hidden="1">
      <c r="A328" s="145">
        <v>210002</v>
      </c>
      <c r="B328" s="145" t="s">
        <v>273</v>
      </c>
      <c r="C328" s="140"/>
      <c r="D328" s="140">
        <v>0</v>
      </c>
      <c r="E328" s="156" t="e">
        <f>D328-#REF!</f>
        <v>#REF!</v>
      </c>
      <c r="F328" s="156"/>
      <c r="G328" s="156"/>
    </row>
    <row r="329" spans="1:7" hidden="1">
      <c r="A329" s="145">
        <v>210999</v>
      </c>
      <c r="B329" s="146" t="s">
        <v>274</v>
      </c>
      <c r="C329" s="140"/>
      <c r="D329" s="140">
        <v>0</v>
      </c>
      <c r="E329" s="156" t="e">
        <f>D329-#REF!</f>
        <v>#REF!</v>
      </c>
      <c r="F329" s="156"/>
      <c r="G329" s="156"/>
    </row>
    <row r="330" spans="1:7" hidden="1">
      <c r="A330" s="145">
        <v>250001</v>
      </c>
      <c r="B330" s="145" t="s">
        <v>70</v>
      </c>
      <c r="C330" s="140"/>
      <c r="D330" s="140">
        <v>0</v>
      </c>
      <c r="E330" s="156" t="e">
        <f>D330-#REF!</f>
        <v>#REF!</v>
      </c>
      <c r="F330" s="156"/>
      <c r="G330" s="156"/>
    </row>
    <row r="331" spans="1:7" hidden="1">
      <c r="A331" s="145">
        <v>250002</v>
      </c>
      <c r="B331" s="146" t="s">
        <v>71</v>
      </c>
      <c r="C331" s="140"/>
      <c r="D331" s="140">
        <v>0</v>
      </c>
      <c r="E331" s="156" t="e">
        <f>D331-#REF!</f>
        <v>#REF!</v>
      </c>
      <c r="F331" s="156"/>
      <c r="G331" s="156"/>
    </row>
    <row r="332" spans="1:7" hidden="1">
      <c r="A332" s="145">
        <v>250003</v>
      </c>
      <c r="B332" s="145" t="s">
        <v>72</v>
      </c>
      <c r="C332" s="140"/>
      <c r="D332" s="140">
        <v>-6177014.7147945212</v>
      </c>
      <c r="E332" s="156" t="e">
        <f>D332-#REF!</f>
        <v>#REF!</v>
      </c>
      <c r="F332" s="156"/>
      <c r="G332" s="156"/>
    </row>
    <row r="333" spans="1:7" hidden="1">
      <c r="A333" s="145">
        <v>250004</v>
      </c>
      <c r="B333" s="146" t="s">
        <v>73</v>
      </c>
      <c r="C333" s="140"/>
      <c r="D333" s="140">
        <v>-6200141.1899999995</v>
      </c>
      <c r="E333" s="156" t="e">
        <f>D333-#REF!</f>
        <v>#REF!</v>
      </c>
      <c r="F333" s="156"/>
      <c r="G333" s="156"/>
    </row>
    <row r="334" spans="1:7" hidden="1">
      <c r="A334" s="145">
        <v>300500</v>
      </c>
      <c r="B334" s="145" t="s">
        <v>79</v>
      </c>
      <c r="C334" s="140"/>
      <c r="D334" s="140">
        <v>-132084366.09999843</v>
      </c>
      <c r="E334" s="156" t="e">
        <f>D334-#REF!</f>
        <v>#REF!</v>
      </c>
      <c r="F334" s="156"/>
      <c r="G334" s="156"/>
    </row>
    <row r="335" spans="1:7" hidden="1">
      <c r="A335" s="145">
        <v>310002</v>
      </c>
      <c r="B335" s="145" t="s">
        <v>285</v>
      </c>
      <c r="C335" s="140"/>
      <c r="D335" s="140">
        <v>0</v>
      </c>
      <c r="E335" s="156" t="e">
        <f>D335-#REF!</f>
        <v>#REF!</v>
      </c>
      <c r="F335" s="156"/>
      <c r="G335" s="156"/>
    </row>
    <row r="336" spans="1:7" hidden="1">
      <c r="A336" s="145">
        <v>310003</v>
      </c>
      <c r="B336" s="145" t="s">
        <v>286</v>
      </c>
      <c r="C336" s="140"/>
      <c r="D336" s="140">
        <v>0</v>
      </c>
      <c r="E336" s="156" t="e">
        <f>D336-#REF!</f>
        <v>#REF!</v>
      </c>
      <c r="F336" s="156"/>
      <c r="G336" s="156"/>
    </row>
    <row r="337" spans="1:7" hidden="1">
      <c r="A337" s="145">
        <v>310004</v>
      </c>
      <c r="B337" s="145" t="s">
        <v>94</v>
      </c>
      <c r="C337" s="140"/>
      <c r="D337" s="140">
        <v>0</v>
      </c>
      <c r="E337" s="156" t="e">
        <f>D337-#REF!</f>
        <v>#REF!</v>
      </c>
      <c r="F337" s="156"/>
      <c r="G337" s="156"/>
    </row>
    <row r="338" spans="1:7" hidden="1">
      <c r="A338" s="145">
        <v>310005</v>
      </c>
      <c r="B338" s="145" t="s">
        <v>287</v>
      </c>
      <c r="C338" s="140"/>
      <c r="D338" s="140">
        <v>0</v>
      </c>
      <c r="E338" s="156" t="e">
        <f>D338-#REF!</f>
        <v>#REF!</v>
      </c>
      <c r="F338" s="156"/>
      <c r="G338" s="156"/>
    </row>
    <row r="339" spans="1:7" hidden="1">
      <c r="A339" s="145">
        <v>310999</v>
      </c>
      <c r="B339" s="145" t="s">
        <v>95</v>
      </c>
      <c r="C339" s="140"/>
      <c r="D339" s="140">
        <v>0</v>
      </c>
      <c r="E339" s="156" t="e">
        <f>D339-#REF!</f>
        <v>#REF!</v>
      </c>
      <c r="F339" s="156"/>
      <c r="G339" s="156"/>
    </row>
    <row r="340" spans="1:7" hidden="1">
      <c r="A340" s="145">
        <v>320999</v>
      </c>
      <c r="B340" s="145" t="s">
        <v>82</v>
      </c>
      <c r="C340" s="140"/>
      <c r="D340" s="140">
        <v>0</v>
      </c>
      <c r="E340" s="156" t="e">
        <f>D340-#REF!</f>
        <v>#REF!</v>
      </c>
      <c r="F340" s="156"/>
      <c r="G340" s="156"/>
    </row>
    <row r="341" spans="1:7" hidden="1">
      <c r="A341" s="145">
        <v>330001</v>
      </c>
      <c r="B341" s="146" t="s">
        <v>83</v>
      </c>
      <c r="C341" s="140"/>
      <c r="D341" s="140">
        <v>0</v>
      </c>
      <c r="E341" s="156" t="e">
        <f>D341-#REF!</f>
        <v>#REF!</v>
      </c>
      <c r="F341" s="156"/>
      <c r="G341" s="156"/>
    </row>
    <row r="342" spans="1:7" hidden="1">
      <c r="A342" s="145">
        <v>330999</v>
      </c>
      <c r="B342" s="145" t="s">
        <v>84</v>
      </c>
      <c r="C342" s="140"/>
      <c r="D342" s="140">
        <v>0</v>
      </c>
      <c r="E342" s="156" t="e">
        <f>D342-#REF!</f>
        <v>#REF!</v>
      </c>
      <c r="F342" s="156"/>
      <c r="G342" s="156"/>
    </row>
    <row r="343" spans="1:7" hidden="1">
      <c r="A343" s="145">
        <v>335001</v>
      </c>
      <c r="B343" s="146" t="s">
        <v>281</v>
      </c>
      <c r="C343" s="140"/>
      <c r="D343" s="140">
        <v>0</v>
      </c>
      <c r="E343" s="156" t="e">
        <f>D343-#REF!</f>
        <v>#REF!</v>
      </c>
      <c r="F343" s="156"/>
      <c r="G343" s="156"/>
    </row>
    <row r="344" spans="1:7" hidden="1">
      <c r="A344" s="145">
        <v>335002</v>
      </c>
      <c r="B344" s="145" t="s">
        <v>282</v>
      </c>
      <c r="C344" s="140"/>
      <c r="D344" s="140">
        <v>0</v>
      </c>
      <c r="E344" s="156" t="e">
        <f>D344-#REF!</f>
        <v>#REF!</v>
      </c>
      <c r="F344" s="156"/>
      <c r="G344" s="156"/>
    </row>
    <row r="345" spans="1:7" hidden="1">
      <c r="A345" s="145">
        <v>335003</v>
      </c>
      <c r="B345" s="145" t="s">
        <v>283</v>
      </c>
      <c r="C345" s="140"/>
      <c r="D345" s="140">
        <v>0</v>
      </c>
      <c r="E345" s="156" t="e">
        <f>D345-#REF!</f>
        <v>#REF!</v>
      </c>
      <c r="F345" s="156"/>
      <c r="G345" s="156"/>
    </row>
    <row r="346" spans="1:7" hidden="1">
      <c r="A346" s="145">
        <v>335004</v>
      </c>
      <c r="B346" s="145" t="s">
        <v>85</v>
      </c>
      <c r="C346" s="140"/>
      <c r="D346" s="140">
        <v>0</v>
      </c>
      <c r="E346" s="156" t="e">
        <f>D346-#REF!</f>
        <v>#REF!</v>
      </c>
      <c r="F346" s="156"/>
      <c r="G346" s="156"/>
    </row>
    <row r="347" spans="1:7" hidden="1">
      <c r="A347" s="145">
        <v>335005</v>
      </c>
      <c r="B347" s="145" t="s">
        <v>284</v>
      </c>
      <c r="C347" s="140"/>
      <c r="D347" s="140">
        <v>0</v>
      </c>
      <c r="E347" s="156" t="e">
        <f>D347-#REF!</f>
        <v>#REF!</v>
      </c>
      <c r="F347" s="156"/>
      <c r="G347" s="156"/>
    </row>
    <row r="348" spans="1:7" hidden="1">
      <c r="A348" s="145">
        <v>335999</v>
      </c>
      <c r="B348" s="145" t="s">
        <v>86</v>
      </c>
      <c r="C348" s="140"/>
      <c r="D348" s="140">
        <v>0</v>
      </c>
      <c r="E348" s="156" t="e">
        <f>D348-#REF!</f>
        <v>#REF!</v>
      </c>
      <c r="F348" s="156"/>
      <c r="G348" s="156"/>
    </row>
    <row r="349" spans="1:7" hidden="1">
      <c r="A349" s="145">
        <v>340001</v>
      </c>
      <c r="B349" s="145" t="s">
        <v>80</v>
      </c>
      <c r="C349" s="140"/>
      <c r="D349" s="140">
        <v>104500</v>
      </c>
      <c r="E349" s="156" t="e">
        <f>D349-#REF!</f>
        <v>#REF!</v>
      </c>
      <c r="F349" s="156"/>
      <c r="G349" s="156"/>
    </row>
    <row r="350" spans="1:7" hidden="1">
      <c r="A350" s="145">
        <v>340993</v>
      </c>
      <c r="B350" s="146" t="s">
        <v>275</v>
      </c>
      <c r="C350" s="140"/>
      <c r="D350" s="140">
        <v>0</v>
      </c>
      <c r="E350" s="156" t="e">
        <f>D350-#REF!</f>
        <v>#REF!</v>
      </c>
      <c r="F350" s="156"/>
      <c r="G350" s="156"/>
    </row>
    <row r="351" spans="1:7" hidden="1">
      <c r="A351" s="145">
        <v>340994</v>
      </c>
      <c r="B351" s="145" t="s">
        <v>276</v>
      </c>
      <c r="C351" s="140"/>
      <c r="D351" s="140">
        <v>0</v>
      </c>
      <c r="E351" s="156" t="e">
        <f>D351-#REF!</f>
        <v>#REF!</v>
      </c>
      <c r="F351" s="156"/>
      <c r="G351" s="156"/>
    </row>
    <row r="352" spans="1:7" hidden="1">
      <c r="A352" s="145">
        <v>340995</v>
      </c>
      <c r="B352" s="145" t="s">
        <v>277</v>
      </c>
      <c r="C352" s="140"/>
      <c r="D352" s="140">
        <v>-1660076</v>
      </c>
      <c r="E352" s="156" t="e">
        <f>D352-#REF!</f>
        <v>#REF!</v>
      </c>
      <c r="F352" s="156"/>
      <c r="G352" s="156"/>
    </row>
    <row r="353" spans="1:7" hidden="1">
      <c r="A353" s="145">
        <v>340996</v>
      </c>
      <c r="B353" s="145" t="s">
        <v>278</v>
      </c>
      <c r="C353" s="140"/>
      <c r="D353" s="140">
        <v>0</v>
      </c>
      <c r="E353" s="156" t="e">
        <f>D353-#REF!</f>
        <v>#REF!</v>
      </c>
      <c r="F353" s="156"/>
      <c r="G353" s="156"/>
    </row>
    <row r="354" spans="1:7" hidden="1">
      <c r="A354" s="145">
        <v>340997</v>
      </c>
      <c r="B354" s="145" t="s">
        <v>279</v>
      </c>
      <c r="C354" s="140"/>
      <c r="D354" s="140">
        <v>-8357094</v>
      </c>
      <c r="E354" s="156" t="e">
        <f>D354-#REF!</f>
        <v>#REF!</v>
      </c>
      <c r="F354" s="156"/>
      <c r="G354" s="156"/>
    </row>
    <row r="355" spans="1:7" hidden="1">
      <c r="A355" s="145">
        <v>340998</v>
      </c>
      <c r="B355" s="145" t="s">
        <v>280</v>
      </c>
      <c r="C355" s="140"/>
      <c r="D355" s="140">
        <v>-4853616133.1949997</v>
      </c>
      <c r="E355" s="156" t="e">
        <f>D355-#REF!</f>
        <v>#REF!</v>
      </c>
      <c r="F355" s="156"/>
      <c r="G355" s="156"/>
    </row>
    <row r="356" spans="1:7" hidden="1">
      <c r="A356" s="145">
        <v>340999</v>
      </c>
      <c r="B356" s="145" t="s">
        <v>81</v>
      </c>
      <c r="C356" s="140"/>
      <c r="D356" s="140">
        <v>-37960800.049999952</v>
      </c>
      <c r="E356" s="156" t="e">
        <f>D356-#REF!</f>
        <v>#REF!</v>
      </c>
      <c r="F356" s="156"/>
      <c r="G356" s="156"/>
    </row>
    <row r="357" spans="1:7" hidden="1">
      <c r="A357" s="147">
        <v>341999</v>
      </c>
      <c r="B357" s="147" t="s">
        <v>87</v>
      </c>
      <c r="C357" s="141"/>
      <c r="D357" s="141">
        <v>-9430151303.0699997</v>
      </c>
      <c r="E357" s="155" t="e">
        <f>D357-#REF!</f>
        <v>#REF!</v>
      </c>
      <c r="F357" s="155"/>
      <c r="G357" s="155"/>
    </row>
    <row r="358" spans="1:7" hidden="1">
      <c r="A358" s="145">
        <v>350002</v>
      </c>
      <c r="B358" s="145" t="s">
        <v>88</v>
      </c>
      <c r="C358" s="140"/>
      <c r="D358" s="140">
        <v>0</v>
      </c>
      <c r="E358" s="156" t="e">
        <f>D358-#REF!</f>
        <v>#REF!</v>
      </c>
      <c r="F358" s="156"/>
      <c r="G358" s="156"/>
    </row>
    <row r="359" spans="1:7" hidden="1">
      <c r="A359" s="145">
        <v>350003</v>
      </c>
      <c r="B359" s="145" t="s">
        <v>89</v>
      </c>
      <c r="C359" s="140"/>
      <c r="D359" s="140">
        <v>0</v>
      </c>
      <c r="E359" s="156" t="e">
        <f>D359-#REF!</f>
        <v>#REF!</v>
      </c>
      <c r="F359" s="156"/>
      <c r="G359" s="156"/>
    </row>
    <row r="360" spans="1:7" hidden="1">
      <c r="A360" s="145">
        <v>350004</v>
      </c>
      <c r="B360" s="145" t="s">
        <v>90</v>
      </c>
      <c r="C360" s="140"/>
      <c r="D360" s="140">
        <v>0</v>
      </c>
      <c r="E360" s="156" t="e">
        <f>D360-#REF!</f>
        <v>#REF!</v>
      </c>
      <c r="F360" s="156"/>
      <c r="G360" s="156"/>
    </row>
    <row r="361" spans="1:7" hidden="1">
      <c r="A361" s="145">
        <v>350999</v>
      </c>
      <c r="B361" s="145" t="s">
        <v>91</v>
      </c>
      <c r="C361" s="140"/>
      <c r="D361" s="140">
        <v>0</v>
      </c>
      <c r="E361" s="156" t="e">
        <f>D361-#REF!</f>
        <v>#REF!</v>
      </c>
      <c r="F361" s="156"/>
      <c r="G361" s="156"/>
    </row>
    <row r="362" spans="1:7" hidden="1">
      <c r="A362" s="145">
        <v>400001</v>
      </c>
      <c r="B362" s="145" t="s">
        <v>100</v>
      </c>
      <c r="C362" s="140"/>
      <c r="D362" s="140">
        <v>0</v>
      </c>
      <c r="E362" s="156" t="e">
        <f>D362-#REF!</f>
        <v>#REF!</v>
      </c>
      <c r="F362" s="156"/>
      <c r="G362" s="156"/>
    </row>
    <row r="363" spans="1:7" hidden="1">
      <c r="A363" s="145">
        <v>400002</v>
      </c>
      <c r="B363" s="145" t="s">
        <v>101</v>
      </c>
      <c r="C363" s="140"/>
      <c r="D363" s="140">
        <v>0</v>
      </c>
      <c r="E363" s="156" t="e">
        <f>D363-#REF!</f>
        <v>#REF!</v>
      </c>
      <c r="F363" s="156"/>
      <c r="G363" s="156"/>
    </row>
    <row r="364" spans="1:7" hidden="1">
      <c r="A364" s="145">
        <v>400003</v>
      </c>
      <c r="B364" s="145" t="s">
        <v>102</v>
      </c>
      <c r="C364" s="140"/>
      <c r="D364" s="140">
        <v>0</v>
      </c>
      <c r="E364" s="156" t="e">
        <f>D364-#REF!</f>
        <v>#REF!</v>
      </c>
      <c r="F364" s="156"/>
      <c r="G364" s="156"/>
    </row>
    <row r="365" spans="1:7" hidden="1">
      <c r="A365" s="145">
        <v>400997</v>
      </c>
      <c r="B365" s="145" t="s">
        <v>103</v>
      </c>
      <c r="C365" s="140"/>
      <c r="D365" s="140">
        <v>0</v>
      </c>
      <c r="E365" s="156" t="e">
        <f>D365-#REF!</f>
        <v>#REF!</v>
      </c>
      <c r="F365" s="156"/>
      <c r="G365" s="156"/>
    </row>
    <row r="366" spans="1:7" hidden="1">
      <c r="A366" s="145">
        <v>400998</v>
      </c>
      <c r="B366" s="145" t="s">
        <v>104</v>
      </c>
      <c r="C366" s="140"/>
      <c r="D366" s="140">
        <v>4359238997.7244759</v>
      </c>
      <c r="E366" s="156" t="e">
        <f>D366-#REF!</f>
        <v>#REF!</v>
      </c>
      <c r="F366" s="156"/>
      <c r="G366" s="156"/>
    </row>
    <row r="367" spans="1:7" hidden="1">
      <c r="A367" s="147">
        <v>500001</v>
      </c>
      <c r="B367" s="147" t="s">
        <v>109</v>
      </c>
      <c r="C367" s="141"/>
      <c r="D367" s="141">
        <v>-1460239210.2464604</v>
      </c>
      <c r="E367" s="155" t="e">
        <f>D367-#REF!</f>
        <v>#REF!</v>
      </c>
      <c r="F367" s="155"/>
      <c r="G367" s="155"/>
    </row>
    <row r="368" spans="1:7" hidden="1">
      <c r="A368" s="147">
        <v>510002</v>
      </c>
      <c r="B368" s="147" t="s">
        <v>110</v>
      </c>
      <c r="C368" s="141"/>
      <c r="D368" s="141">
        <v>-380006284.66748291</v>
      </c>
      <c r="E368" s="155" t="e">
        <f>D368-#REF!</f>
        <v>#REF!</v>
      </c>
      <c r="F368" s="155"/>
      <c r="G368" s="155"/>
    </row>
    <row r="369" spans="1:7" hidden="1">
      <c r="A369" s="145">
        <v>520500</v>
      </c>
      <c r="B369" s="145" t="s">
        <v>111</v>
      </c>
      <c r="C369" s="140"/>
      <c r="D369" s="140">
        <v>-69916766</v>
      </c>
      <c r="E369" s="156" t="e">
        <f>D369-#REF!</f>
        <v>#REF!</v>
      </c>
      <c r="F369" s="156"/>
      <c r="G369" s="156"/>
    </row>
    <row r="370" spans="1:7" hidden="1">
      <c r="A370" s="145">
        <v>530001</v>
      </c>
      <c r="B370" s="145" t="s">
        <v>298</v>
      </c>
      <c r="C370" s="140"/>
      <c r="D370" s="140">
        <v>-128784892.73393582</v>
      </c>
      <c r="E370" s="156" t="e">
        <f>D370-#REF!</f>
        <v>#REF!</v>
      </c>
      <c r="F370" s="156"/>
      <c r="G370" s="156"/>
    </row>
    <row r="371" spans="1:7" hidden="1">
      <c r="A371" s="145">
        <v>540001</v>
      </c>
      <c r="B371" s="145" t="s">
        <v>307</v>
      </c>
      <c r="C371" s="140"/>
      <c r="D371" s="140">
        <v>-594049243.65599644</v>
      </c>
      <c r="E371" s="156" t="e">
        <f>D371-#REF!</f>
        <v>#REF!</v>
      </c>
      <c r="F371" s="156"/>
      <c r="G371" s="156"/>
    </row>
    <row r="372" spans="1:7" hidden="1">
      <c r="A372" s="147">
        <v>540002</v>
      </c>
      <c r="B372" s="147" t="s">
        <v>148</v>
      </c>
      <c r="C372" s="141"/>
      <c r="D372" s="141">
        <v>-585508853.18374538</v>
      </c>
      <c r="E372" s="155" t="e">
        <f>D372-#REF!</f>
        <v>#REF!</v>
      </c>
      <c r="F372" s="155"/>
      <c r="G372" s="155"/>
    </row>
    <row r="373" spans="1:7" hidden="1">
      <c r="A373" s="147">
        <v>540999</v>
      </c>
      <c r="B373" s="147" t="s">
        <v>149</v>
      </c>
      <c r="C373" s="141"/>
      <c r="D373" s="141">
        <v>-45139988.760870442</v>
      </c>
      <c r="E373" s="155" t="e">
        <f>D373-#REF!</f>
        <v>#REF!</v>
      </c>
      <c r="F373" s="155"/>
      <c r="G373" s="155"/>
    </row>
    <row r="374" spans="1:7" hidden="1">
      <c r="A374" s="145">
        <v>550500</v>
      </c>
      <c r="B374" s="145" t="s">
        <v>241</v>
      </c>
      <c r="C374" s="140"/>
      <c r="D374" s="140">
        <v>0</v>
      </c>
      <c r="E374" s="156" t="e">
        <f>D374-#REF!</f>
        <v>#REF!</v>
      </c>
      <c r="F374" s="156"/>
      <c r="G374" s="156"/>
    </row>
    <row r="375" spans="1:7" hidden="1">
      <c r="A375" s="145">
        <v>600003</v>
      </c>
      <c r="B375" s="145" t="s">
        <v>299</v>
      </c>
      <c r="C375" s="140"/>
      <c r="D375" s="140">
        <v>0</v>
      </c>
      <c r="E375" s="156" t="e">
        <f>D375-#REF!</f>
        <v>#REF!</v>
      </c>
      <c r="F375" s="156"/>
      <c r="G375" s="156"/>
    </row>
    <row r="376" spans="1:7" hidden="1">
      <c r="A376" s="145">
        <v>600004</v>
      </c>
      <c r="B376" s="145" t="s">
        <v>300</v>
      </c>
      <c r="C376" s="140"/>
      <c r="D376" s="140">
        <v>0</v>
      </c>
      <c r="E376" s="156" t="e">
        <f>D376-#REF!</f>
        <v>#REF!</v>
      </c>
      <c r="F376" s="156"/>
      <c r="G376" s="156"/>
    </row>
    <row r="377" spans="1:7" hidden="1">
      <c r="A377" s="145">
        <v>600005</v>
      </c>
      <c r="B377" s="145" t="s">
        <v>301</v>
      </c>
      <c r="C377" s="140"/>
      <c r="D377" s="140">
        <v>0</v>
      </c>
      <c r="E377" s="156" t="e">
        <f>D377-#REF!</f>
        <v>#REF!</v>
      </c>
      <c r="F377" s="156"/>
      <c r="G377" s="156"/>
    </row>
    <row r="378" spans="1:7" hidden="1">
      <c r="A378" s="145">
        <v>600006</v>
      </c>
      <c r="B378" s="145" t="s">
        <v>150</v>
      </c>
      <c r="C378" s="140"/>
      <c r="D378" s="140">
        <v>0</v>
      </c>
      <c r="E378" s="156" t="e">
        <f>D378-#REF!</f>
        <v>#REF!</v>
      </c>
      <c r="F378" s="156"/>
      <c r="G378" s="156"/>
    </row>
    <row r="379" spans="1:7" hidden="1">
      <c r="A379" s="145">
        <v>600999</v>
      </c>
      <c r="B379" s="146" t="s">
        <v>302</v>
      </c>
      <c r="C379" s="140"/>
      <c r="D379" s="140">
        <v>0</v>
      </c>
      <c r="E379" s="156" t="e">
        <f>D379-#REF!</f>
        <v>#REF!</v>
      </c>
      <c r="F379" s="156"/>
      <c r="G379" s="156"/>
    </row>
    <row r="380" spans="1:7" hidden="1">
      <c r="A380" s="145">
        <v>700001</v>
      </c>
      <c r="B380" s="145" t="s">
        <v>115</v>
      </c>
      <c r="C380" s="140"/>
      <c r="D380" s="140">
        <v>774871582</v>
      </c>
      <c r="E380" s="156" t="e">
        <f>D380-#REF!</f>
        <v>#REF!</v>
      </c>
      <c r="F380" s="156"/>
      <c r="G380" s="156"/>
    </row>
    <row r="381" spans="1:7" hidden="1">
      <c r="A381" s="145">
        <v>700002</v>
      </c>
      <c r="B381" s="146" t="s">
        <v>288</v>
      </c>
      <c r="C381" s="140"/>
      <c r="D381" s="140">
        <v>0</v>
      </c>
      <c r="E381" s="156" t="e">
        <f>D381-#REF!</f>
        <v>#REF!</v>
      </c>
      <c r="F381" s="156"/>
      <c r="G381" s="156"/>
    </row>
    <row r="382" spans="1:7" hidden="1">
      <c r="A382" s="145">
        <v>700003</v>
      </c>
      <c r="B382" s="145" t="s">
        <v>116</v>
      </c>
      <c r="C382" s="140"/>
      <c r="D382" s="140">
        <v>0</v>
      </c>
      <c r="E382" s="156" t="e">
        <f>D382-#REF!</f>
        <v>#REF!</v>
      </c>
      <c r="F382" s="156"/>
      <c r="G382" s="156"/>
    </row>
    <row r="383" spans="1:7" hidden="1">
      <c r="A383" s="145">
        <v>700004</v>
      </c>
      <c r="B383" s="146" t="s">
        <v>117</v>
      </c>
      <c r="C383" s="140"/>
      <c r="D383" s="140">
        <v>0</v>
      </c>
      <c r="E383" s="156" t="e">
        <f>D383-#REF!</f>
        <v>#REF!</v>
      </c>
      <c r="F383" s="156"/>
      <c r="G383" s="156"/>
    </row>
    <row r="384" spans="1:7" hidden="1">
      <c r="A384" s="145">
        <v>700999</v>
      </c>
      <c r="B384" s="145" t="s">
        <v>289</v>
      </c>
      <c r="C384" s="140"/>
      <c r="D384" s="140">
        <v>0</v>
      </c>
      <c r="E384" s="156" t="e">
        <f>D384-#REF!</f>
        <v>#REF!</v>
      </c>
      <c r="F384" s="156"/>
      <c r="G384" s="156"/>
    </row>
    <row r="385" spans="1:7" hidden="1">
      <c r="A385" s="145">
        <v>701002</v>
      </c>
      <c r="B385" s="145" t="s">
        <v>118</v>
      </c>
      <c r="C385" s="140"/>
      <c r="D385" s="140">
        <v>0</v>
      </c>
      <c r="E385" s="156" t="e">
        <f>D385-#REF!</f>
        <v>#REF!</v>
      </c>
      <c r="F385" s="156"/>
      <c r="G385" s="156"/>
    </row>
    <row r="386" spans="1:7" hidden="1">
      <c r="A386" s="145">
        <v>701999</v>
      </c>
      <c r="B386" s="146" t="s">
        <v>119</v>
      </c>
      <c r="C386" s="140"/>
      <c r="D386" s="140">
        <v>0</v>
      </c>
      <c r="E386" s="156" t="e">
        <f>D386-#REF!</f>
        <v>#REF!</v>
      </c>
      <c r="F386" s="156"/>
      <c r="G386" s="156"/>
    </row>
    <row r="387" spans="1:7" hidden="1">
      <c r="A387" s="145">
        <v>702500</v>
      </c>
      <c r="B387" s="145" t="s">
        <v>120</v>
      </c>
      <c r="C387" s="140"/>
      <c r="D387" s="140">
        <v>0</v>
      </c>
      <c r="E387" s="156" t="e">
        <f>D387-#REF!</f>
        <v>#REF!</v>
      </c>
      <c r="F387" s="156"/>
      <c r="G387" s="156"/>
    </row>
    <row r="388" spans="1:7" hidden="1">
      <c r="A388" s="145">
        <v>703500</v>
      </c>
      <c r="B388" s="145" t="s">
        <v>290</v>
      </c>
      <c r="C388" s="140"/>
      <c r="D388" s="140">
        <v>0</v>
      </c>
      <c r="E388" s="156" t="e">
        <f>D388-#REF!</f>
        <v>#REF!</v>
      </c>
      <c r="F388" s="156"/>
      <c r="G388" s="156"/>
    </row>
    <row r="389" spans="1:7" hidden="1">
      <c r="A389" s="145">
        <v>704500</v>
      </c>
      <c r="B389" s="145" t="s">
        <v>121</v>
      </c>
      <c r="C389" s="140"/>
      <c r="D389" s="140">
        <v>0</v>
      </c>
      <c r="E389" s="156" t="e">
        <f>D389-#REF!</f>
        <v>#REF!</v>
      </c>
      <c r="F389" s="156"/>
      <c r="G389" s="156"/>
    </row>
    <row r="390" spans="1:7" hidden="1">
      <c r="A390" s="145">
        <v>710001</v>
      </c>
      <c r="B390" s="146" t="s">
        <v>123</v>
      </c>
      <c r="C390" s="140"/>
      <c r="D390" s="140">
        <v>251152000</v>
      </c>
      <c r="E390" s="156" t="e">
        <f>D390-#REF!</f>
        <v>#REF!</v>
      </c>
      <c r="F390" s="156"/>
      <c r="G390" s="156"/>
    </row>
    <row r="391" spans="1:7" hidden="1">
      <c r="A391" s="147">
        <v>710002</v>
      </c>
      <c r="B391" s="147" t="s">
        <v>124</v>
      </c>
      <c r="C391" s="141"/>
      <c r="D391" s="141">
        <v>132955500</v>
      </c>
      <c r="E391" s="155" t="e">
        <f>D391-#REF!</f>
        <v>#REF!</v>
      </c>
      <c r="F391" s="155"/>
      <c r="G391" s="155"/>
    </row>
    <row r="392" spans="1:7" hidden="1">
      <c r="A392" s="145">
        <v>710003</v>
      </c>
      <c r="B392" s="145" t="s">
        <v>125</v>
      </c>
      <c r="C392" s="140"/>
      <c r="D392" s="140">
        <v>0</v>
      </c>
      <c r="E392" s="156" t="e">
        <f>D392-#REF!</f>
        <v>#REF!</v>
      </c>
      <c r="F392" s="156"/>
      <c r="G392" s="156"/>
    </row>
    <row r="393" spans="1:7" hidden="1">
      <c r="A393" s="145">
        <v>710004</v>
      </c>
      <c r="B393" s="145" t="s">
        <v>126</v>
      </c>
      <c r="C393" s="140"/>
      <c r="D393" s="140">
        <v>0</v>
      </c>
      <c r="E393" s="156" t="e">
        <f>D393-#REF!</f>
        <v>#REF!</v>
      </c>
      <c r="F393" s="156"/>
      <c r="G393" s="156"/>
    </row>
    <row r="394" spans="1:7" hidden="1">
      <c r="A394" s="145">
        <v>710005</v>
      </c>
      <c r="B394" s="145" t="s">
        <v>127</v>
      </c>
      <c r="C394" s="140"/>
      <c r="D394" s="140">
        <v>0</v>
      </c>
      <c r="E394" s="156" t="e">
        <f>D394-#REF!</f>
        <v>#REF!</v>
      </c>
      <c r="F394" s="156"/>
      <c r="G394" s="156"/>
    </row>
    <row r="395" spans="1:7" hidden="1">
      <c r="A395" s="145">
        <v>710999</v>
      </c>
      <c r="B395" s="145" t="s">
        <v>128</v>
      </c>
      <c r="C395" s="140"/>
      <c r="D395" s="140">
        <v>734000</v>
      </c>
      <c r="E395" s="156" t="e">
        <f>D395-#REF!</f>
        <v>#REF!</v>
      </c>
      <c r="F395" s="156"/>
      <c r="G395" s="156"/>
    </row>
    <row r="396" spans="1:7" hidden="1">
      <c r="A396" s="145">
        <v>711001</v>
      </c>
      <c r="B396" s="145" t="s">
        <v>129</v>
      </c>
      <c r="C396" s="140"/>
      <c r="D396" s="140">
        <v>43960000</v>
      </c>
      <c r="E396" s="156" t="e">
        <f>D396-#REF!</f>
        <v>#REF!</v>
      </c>
      <c r="F396" s="156"/>
      <c r="G396" s="156"/>
    </row>
    <row r="397" spans="1:7" hidden="1">
      <c r="A397" s="145">
        <v>711002</v>
      </c>
      <c r="B397" s="146" t="s">
        <v>130</v>
      </c>
      <c r="C397" s="140"/>
      <c r="D397" s="140">
        <v>0</v>
      </c>
      <c r="E397" s="156" t="e">
        <f>D397-#REF!</f>
        <v>#REF!</v>
      </c>
      <c r="F397" s="156"/>
      <c r="G397" s="156"/>
    </row>
    <row r="398" spans="1:7" hidden="1">
      <c r="A398" s="145">
        <v>711999</v>
      </c>
      <c r="B398" s="145" t="s">
        <v>131</v>
      </c>
      <c r="C398" s="140"/>
      <c r="D398" s="140">
        <v>13000</v>
      </c>
      <c r="E398" s="156" t="e">
        <f>D398-#REF!</f>
        <v>#REF!</v>
      </c>
      <c r="F398" s="156"/>
      <c r="G398" s="156"/>
    </row>
    <row r="399" spans="1:7" hidden="1">
      <c r="A399" s="145">
        <v>712001</v>
      </c>
      <c r="B399" s="145" t="s">
        <v>132</v>
      </c>
      <c r="C399" s="140"/>
      <c r="D399" s="140">
        <v>45360000</v>
      </c>
      <c r="E399" s="156" t="e">
        <f>D399-#REF!</f>
        <v>#REF!</v>
      </c>
      <c r="F399" s="156"/>
      <c r="G399" s="156"/>
    </row>
    <row r="400" spans="1:7" hidden="1">
      <c r="A400" s="145">
        <v>712002</v>
      </c>
      <c r="B400" s="145" t="s">
        <v>133</v>
      </c>
      <c r="C400" s="140"/>
      <c r="D400" s="140">
        <v>0</v>
      </c>
      <c r="E400" s="156" t="e">
        <f>D400-#REF!</f>
        <v>#REF!</v>
      </c>
      <c r="F400" s="156"/>
      <c r="G400" s="156"/>
    </row>
    <row r="401" spans="1:7" hidden="1">
      <c r="A401" s="145">
        <v>713001</v>
      </c>
      <c r="B401" s="145" t="s">
        <v>134</v>
      </c>
      <c r="C401" s="140"/>
      <c r="D401" s="140">
        <v>0</v>
      </c>
      <c r="E401" s="156" t="e">
        <f>D401-#REF!</f>
        <v>#REF!</v>
      </c>
      <c r="F401" s="156"/>
      <c r="G401" s="156"/>
    </row>
    <row r="402" spans="1:7" hidden="1">
      <c r="A402" s="145">
        <v>713002</v>
      </c>
      <c r="B402" s="145" t="s">
        <v>135</v>
      </c>
      <c r="C402" s="140"/>
      <c r="D402" s="140">
        <v>0</v>
      </c>
      <c r="E402" s="156" t="e">
        <f>D402-#REF!</f>
        <v>#REF!</v>
      </c>
      <c r="F402" s="156"/>
      <c r="G402" s="156"/>
    </row>
    <row r="403" spans="1:7" hidden="1">
      <c r="A403" s="145">
        <v>713003</v>
      </c>
      <c r="B403" s="145" t="s">
        <v>291</v>
      </c>
      <c r="C403" s="140"/>
      <c r="D403" s="140">
        <v>0</v>
      </c>
      <c r="E403" s="156" t="e">
        <f>D403-#REF!</f>
        <v>#REF!</v>
      </c>
      <c r="F403" s="156"/>
      <c r="G403" s="156"/>
    </row>
    <row r="404" spans="1:7" hidden="1">
      <c r="A404" s="145">
        <v>713999</v>
      </c>
      <c r="B404" s="146" t="s">
        <v>136</v>
      </c>
      <c r="C404" s="140"/>
      <c r="D404" s="140">
        <v>0</v>
      </c>
      <c r="E404" s="156" t="e">
        <f>D404-#REF!</f>
        <v>#REF!</v>
      </c>
      <c r="F404" s="156"/>
      <c r="G404" s="156"/>
    </row>
    <row r="405" spans="1:7" hidden="1">
      <c r="A405" s="145">
        <v>715001</v>
      </c>
      <c r="B405" s="145" t="s">
        <v>137</v>
      </c>
      <c r="C405" s="140"/>
      <c r="D405" s="140">
        <v>5101300</v>
      </c>
      <c r="E405" s="156" t="e">
        <f>D405-#REF!</f>
        <v>#REF!</v>
      </c>
      <c r="F405" s="156"/>
      <c r="G405" s="156"/>
    </row>
    <row r="406" spans="1:7" hidden="1">
      <c r="A406" s="145">
        <v>715002</v>
      </c>
      <c r="B406" s="145" t="s">
        <v>138</v>
      </c>
      <c r="C406" s="140"/>
      <c r="D406" s="140">
        <v>93347</v>
      </c>
      <c r="E406" s="156" t="e">
        <f>D406-#REF!</f>
        <v>#REF!</v>
      </c>
      <c r="F406" s="156"/>
      <c r="G406" s="156"/>
    </row>
    <row r="407" spans="1:7" hidden="1">
      <c r="A407" s="147">
        <v>716001</v>
      </c>
      <c r="B407" s="147" t="s">
        <v>139</v>
      </c>
      <c r="C407" s="141"/>
      <c r="D407" s="141">
        <v>43587600</v>
      </c>
      <c r="E407" s="155" t="e">
        <f>D407-#REF!</f>
        <v>#REF!</v>
      </c>
      <c r="F407" s="155"/>
      <c r="G407" s="155"/>
    </row>
    <row r="408" spans="1:7" hidden="1">
      <c r="A408" s="145">
        <v>716002</v>
      </c>
      <c r="B408" s="145" t="s">
        <v>140</v>
      </c>
      <c r="C408" s="140"/>
      <c r="D408" s="140">
        <v>0</v>
      </c>
      <c r="E408" s="156" t="e">
        <f>D408-#REF!</f>
        <v>#REF!</v>
      </c>
      <c r="F408" s="156"/>
      <c r="G408" s="156"/>
    </row>
    <row r="409" spans="1:7" hidden="1">
      <c r="A409" s="145">
        <v>716999</v>
      </c>
      <c r="B409" s="145" t="s">
        <v>141</v>
      </c>
      <c r="C409" s="140"/>
      <c r="D409" s="140">
        <v>0</v>
      </c>
      <c r="E409" s="156" t="e">
        <f>D409-#REF!</f>
        <v>#REF!</v>
      </c>
      <c r="F409" s="156"/>
      <c r="G409" s="156"/>
    </row>
    <row r="410" spans="1:7" hidden="1">
      <c r="A410" s="147">
        <v>717003</v>
      </c>
      <c r="B410" s="147" t="s">
        <v>142</v>
      </c>
      <c r="C410" s="141"/>
      <c r="D410" s="141">
        <v>18473000</v>
      </c>
      <c r="E410" s="155" t="e">
        <f>D410-#REF!</f>
        <v>#REF!</v>
      </c>
      <c r="F410" s="155"/>
      <c r="G410" s="155"/>
    </row>
    <row r="411" spans="1:7" hidden="1">
      <c r="A411" s="145">
        <v>717004</v>
      </c>
      <c r="B411" s="145" t="s">
        <v>143</v>
      </c>
      <c r="C411" s="140"/>
      <c r="D411" s="140">
        <v>1190000</v>
      </c>
      <c r="E411" s="156" t="e">
        <f>D411-#REF!</f>
        <v>#REF!</v>
      </c>
      <c r="F411" s="156"/>
      <c r="G411" s="156"/>
    </row>
    <row r="412" spans="1:7" hidden="1">
      <c r="A412" s="147">
        <v>717999</v>
      </c>
      <c r="B412" s="147" t="s">
        <v>144</v>
      </c>
      <c r="C412" s="141"/>
      <c r="D412" s="141">
        <v>1130000</v>
      </c>
      <c r="E412" s="155" t="e">
        <f>D412-#REF!</f>
        <v>#REF!</v>
      </c>
      <c r="F412" s="155"/>
      <c r="G412" s="155"/>
    </row>
    <row r="413" spans="1:7" hidden="1">
      <c r="A413" s="145">
        <v>718001</v>
      </c>
      <c r="B413" s="145" t="s">
        <v>242</v>
      </c>
      <c r="C413" s="140"/>
      <c r="D413" s="140">
        <v>0</v>
      </c>
      <c r="E413" s="156" t="e">
        <f>D413-#REF!</f>
        <v>#REF!</v>
      </c>
      <c r="F413" s="156"/>
      <c r="G413" s="156"/>
    </row>
    <row r="414" spans="1:7" hidden="1">
      <c r="A414" s="145">
        <v>718002</v>
      </c>
      <c r="B414" s="145" t="s">
        <v>190</v>
      </c>
      <c r="C414" s="140"/>
      <c r="D414" s="140">
        <v>0</v>
      </c>
      <c r="E414" s="156" t="e">
        <f>D414-#REF!</f>
        <v>#REF!</v>
      </c>
      <c r="F414" s="156"/>
      <c r="G414" s="156"/>
    </row>
    <row r="415" spans="1:7" hidden="1">
      <c r="A415" s="145">
        <v>718999</v>
      </c>
      <c r="B415" s="145" t="s">
        <v>191</v>
      </c>
      <c r="C415" s="140"/>
      <c r="D415" s="140">
        <v>1500000</v>
      </c>
      <c r="E415" s="156" t="e">
        <f>D415-#REF!</f>
        <v>#REF!</v>
      </c>
      <c r="F415" s="156"/>
      <c r="G415" s="156"/>
    </row>
    <row r="416" spans="1:7" hidden="1">
      <c r="A416" s="145">
        <v>719002</v>
      </c>
      <c r="B416" s="146" t="s">
        <v>192</v>
      </c>
      <c r="C416" s="140"/>
      <c r="D416" s="140">
        <v>0</v>
      </c>
      <c r="E416" s="156" t="e">
        <f>D416-#REF!</f>
        <v>#REF!</v>
      </c>
      <c r="F416" s="156"/>
      <c r="G416" s="156"/>
    </row>
    <row r="417" spans="1:7" hidden="1">
      <c r="A417" s="145">
        <v>719999</v>
      </c>
      <c r="B417" s="145" t="s">
        <v>292</v>
      </c>
      <c r="C417" s="140"/>
      <c r="D417" s="140">
        <v>0</v>
      </c>
      <c r="E417" s="156" t="e">
        <f>D417-#REF!</f>
        <v>#REF!</v>
      </c>
      <c r="F417" s="156"/>
      <c r="G417" s="156"/>
    </row>
    <row r="418" spans="1:7" hidden="1">
      <c r="A418" s="145">
        <v>720500</v>
      </c>
      <c r="B418" s="145" t="s">
        <v>193</v>
      </c>
      <c r="C418" s="140"/>
      <c r="D418" s="140">
        <v>51233920</v>
      </c>
      <c r="E418" s="156" t="e">
        <f>D418-#REF!</f>
        <v>#REF!</v>
      </c>
      <c r="F418" s="156"/>
      <c r="G418" s="156"/>
    </row>
    <row r="419" spans="1:7" hidden="1">
      <c r="A419" s="145">
        <v>721001</v>
      </c>
      <c r="B419" s="146" t="s">
        <v>194</v>
      </c>
      <c r="C419" s="140"/>
      <c r="D419" s="140">
        <v>0</v>
      </c>
      <c r="E419" s="156" t="e">
        <f>D419-#REF!</f>
        <v>#REF!</v>
      </c>
      <c r="F419" s="156"/>
      <c r="G419" s="156"/>
    </row>
    <row r="420" spans="1:7" hidden="1">
      <c r="A420" s="145">
        <v>721002</v>
      </c>
      <c r="B420" s="145" t="s">
        <v>195</v>
      </c>
      <c r="C420" s="140"/>
      <c r="D420" s="140">
        <v>0</v>
      </c>
      <c r="E420" s="156" t="e">
        <f>D420-#REF!</f>
        <v>#REF!</v>
      </c>
      <c r="F420" s="156"/>
      <c r="G420" s="156"/>
    </row>
    <row r="421" spans="1:7" hidden="1">
      <c r="A421" s="145">
        <v>721003</v>
      </c>
      <c r="B421" s="145" t="s">
        <v>196</v>
      </c>
      <c r="C421" s="140"/>
      <c r="D421" s="140">
        <v>6730000</v>
      </c>
      <c r="E421" s="156" t="e">
        <f>D421-#REF!</f>
        <v>#REF!</v>
      </c>
      <c r="F421" s="156"/>
      <c r="G421" s="156"/>
    </row>
    <row r="422" spans="1:7" hidden="1">
      <c r="A422" s="145">
        <v>721004</v>
      </c>
      <c r="B422" s="146" t="s">
        <v>197</v>
      </c>
      <c r="C422" s="140"/>
      <c r="D422" s="140">
        <v>0</v>
      </c>
      <c r="E422" s="156" t="e">
        <f>D422-#REF!</f>
        <v>#REF!</v>
      </c>
      <c r="F422" s="156"/>
      <c r="G422" s="156"/>
    </row>
    <row r="423" spans="1:7" hidden="1">
      <c r="A423" s="147">
        <v>721005</v>
      </c>
      <c r="B423" s="147" t="s">
        <v>198</v>
      </c>
      <c r="C423" s="141"/>
      <c r="D423" s="141">
        <v>157932.24</v>
      </c>
      <c r="E423" s="155" t="e">
        <f>D423-#REF!</f>
        <v>#REF!</v>
      </c>
      <c r="F423" s="155"/>
      <c r="G423" s="155"/>
    </row>
    <row r="424" spans="1:7" hidden="1">
      <c r="A424" s="145">
        <v>721006</v>
      </c>
      <c r="B424" s="146" t="s">
        <v>199</v>
      </c>
      <c r="C424" s="140"/>
      <c r="D424" s="140">
        <v>0</v>
      </c>
      <c r="E424" s="156" t="e">
        <f>D424-#REF!</f>
        <v>#REF!</v>
      </c>
      <c r="F424" s="156"/>
      <c r="G424" s="156"/>
    </row>
    <row r="425" spans="1:7" hidden="1">
      <c r="A425" s="145">
        <v>721999</v>
      </c>
      <c r="B425" s="145" t="s">
        <v>200</v>
      </c>
      <c r="C425" s="140"/>
      <c r="D425" s="140">
        <v>2750000</v>
      </c>
      <c r="E425" s="156" t="e">
        <f>D425-#REF!</f>
        <v>#REF!</v>
      </c>
      <c r="F425" s="156"/>
      <c r="G425" s="156"/>
    </row>
    <row r="426" spans="1:7" hidden="1">
      <c r="A426" s="145">
        <v>722001</v>
      </c>
      <c r="B426" s="146" t="s">
        <v>201</v>
      </c>
      <c r="C426" s="140"/>
      <c r="D426" s="140">
        <v>0</v>
      </c>
      <c r="E426" s="156" t="e">
        <f>D426-#REF!</f>
        <v>#REF!</v>
      </c>
      <c r="F426" s="156"/>
      <c r="G426" s="156"/>
    </row>
    <row r="427" spans="1:7" hidden="1">
      <c r="A427" s="145">
        <v>722002</v>
      </c>
      <c r="B427" s="145" t="s">
        <v>202</v>
      </c>
      <c r="C427" s="140"/>
      <c r="D427" s="140">
        <v>0</v>
      </c>
      <c r="E427" s="156" t="e">
        <f>D427-#REF!</f>
        <v>#REF!</v>
      </c>
      <c r="F427" s="156"/>
      <c r="G427" s="156"/>
    </row>
    <row r="428" spans="1:7" hidden="1">
      <c r="A428" s="145">
        <v>722003</v>
      </c>
      <c r="B428" s="145" t="s">
        <v>243</v>
      </c>
      <c r="C428" s="140"/>
      <c r="D428" s="140">
        <v>0</v>
      </c>
      <c r="E428" s="156" t="e">
        <f>D428-#REF!</f>
        <v>#REF!</v>
      </c>
      <c r="F428" s="156"/>
      <c r="G428" s="156"/>
    </row>
    <row r="429" spans="1:7" hidden="1">
      <c r="A429" s="145">
        <v>722005</v>
      </c>
      <c r="B429" s="145" t="s">
        <v>293</v>
      </c>
      <c r="C429" s="140"/>
      <c r="D429" s="140">
        <v>2813790</v>
      </c>
      <c r="E429" s="156" t="e">
        <f>D429-#REF!</f>
        <v>#REF!</v>
      </c>
      <c r="F429" s="156"/>
      <c r="G429" s="156"/>
    </row>
    <row r="430" spans="1:7" hidden="1">
      <c r="A430" s="145">
        <v>723500</v>
      </c>
      <c r="B430" s="145" t="s">
        <v>203</v>
      </c>
      <c r="C430" s="140"/>
      <c r="D430" s="140">
        <v>634158753</v>
      </c>
      <c r="E430" s="156" t="e">
        <f>D430-#REF!</f>
        <v>#REF!</v>
      </c>
      <c r="F430" s="156"/>
      <c r="G430" s="156"/>
    </row>
    <row r="431" spans="1:7" hidden="1">
      <c r="A431" s="145">
        <v>724500</v>
      </c>
      <c r="B431" s="145" t="s">
        <v>237</v>
      </c>
      <c r="C431" s="140"/>
      <c r="D431" s="140">
        <v>0</v>
      </c>
      <c r="E431" s="156" t="e">
        <f>D431-#REF!</f>
        <v>#REF!</v>
      </c>
      <c r="F431" s="156"/>
      <c r="G431" s="156"/>
    </row>
    <row r="432" spans="1:7" hidden="1">
      <c r="A432" s="145">
        <v>730001</v>
      </c>
      <c r="B432" s="145" t="s">
        <v>204</v>
      </c>
      <c r="C432" s="140"/>
      <c r="D432" s="140">
        <v>0</v>
      </c>
      <c r="E432" s="156" t="e">
        <f>D432-#REF!</f>
        <v>#REF!</v>
      </c>
      <c r="F432" s="156"/>
      <c r="G432" s="156"/>
    </row>
    <row r="433" spans="1:7" hidden="1">
      <c r="A433" s="145">
        <v>730002</v>
      </c>
      <c r="B433" s="145" t="s">
        <v>294</v>
      </c>
      <c r="C433" s="140"/>
      <c r="D433" s="140">
        <v>0</v>
      </c>
      <c r="E433" s="156" t="e">
        <f>D433-#REF!</f>
        <v>#REF!</v>
      </c>
      <c r="F433" s="156"/>
      <c r="G433" s="156"/>
    </row>
    <row r="434" spans="1:7" hidden="1">
      <c r="A434" s="145">
        <v>730003</v>
      </c>
      <c r="B434" s="145" t="s">
        <v>205</v>
      </c>
      <c r="C434" s="140"/>
      <c r="D434" s="140">
        <v>348963.78082191781</v>
      </c>
      <c r="E434" s="156" t="e">
        <f>D434-#REF!</f>
        <v>#REF!</v>
      </c>
      <c r="F434" s="156"/>
      <c r="G434" s="156"/>
    </row>
    <row r="435" spans="1:7" hidden="1">
      <c r="A435" s="145">
        <v>730999</v>
      </c>
      <c r="B435" s="146" t="s">
        <v>206</v>
      </c>
      <c r="C435" s="140"/>
      <c r="D435" s="140">
        <v>0</v>
      </c>
      <c r="E435" s="156" t="e">
        <f>D435-#REF!</f>
        <v>#REF!</v>
      </c>
      <c r="F435" s="156"/>
      <c r="G435" s="156"/>
    </row>
    <row r="436" spans="1:7" hidden="1">
      <c r="A436" s="145">
        <v>731500</v>
      </c>
      <c r="B436" s="145" t="s">
        <v>207</v>
      </c>
      <c r="C436" s="140"/>
      <c r="D436" s="140">
        <v>0</v>
      </c>
      <c r="E436" s="156" t="e">
        <f>D436-#REF!</f>
        <v>#REF!</v>
      </c>
      <c r="F436" s="156"/>
      <c r="G436" s="156"/>
    </row>
    <row r="437" spans="1:7" hidden="1">
      <c r="A437" s="145">
        <v>733001</v>
      </c>
      <c r="B437" s="145" t="s">
        <v>238</v>
      </c>
      <c r="C437" s="140"/>
      <c r="D437" s="140">
        <v>0</v>
      </c>
      <c r="E437" s="156" t="e">
        <f>D437-#REF!</f>
        <v>#REF!</v>
      </c>
      <c r="F437" s="156"/>
      <c r="G437" s="156"/>
    </row>
    <row r="438" spans="1:7" hidden="1">
      <c r="A438" s="145">
        <v>733002</v>
      </c>
      <c r="B438" s="145" t="s">
        <v>239</v>
      </c>
      <c r="C438" s="140"/>
      <c r="D438" s="140">
        <v>0</v>
      </c>
      <c r="E438" s="156" t="e">
        <f>D438-#REF!</f>
        <v>#REF!</v>
      </c>
      <c r="F438" s="156"/>
      <c r="G438" s="156"/>
    </row>
    <row r="439" spans="1:7" hidden="1">
      <c r="A439" s="145">
        <v>733999</v>
      </c>
      <c r="B439" s="145" t="s">
        <v>295</v>
      </c>
      <c r="C439" s="140"/>
      <c r="D439" s="140">
        <v>0</v>
      </c>
      <c r="E439" s="156" t="e">
        <f>D439-#REF!</f>
        <v>#REF!</v>
      </c>
      <c r="F439" s="156"/>
      <c r="G439" s="156"/>
    </row>
    <row r="440" spans="1:7" hidden="1">
      <c r="A440" s="145">
        <v>740001</v>
      </c>
      <c r="B440" s="145" t="s">
        <v>208</v>
      </c>
      <c r="C440" s="140"/>
      <c r="D440" s="140">
        <v>0</v>
      </c>
      <c r="E440" s="156" t="e">
        <f>D440-#REF!</f>
        <v>#REF!</v>
      </c>
      <c r="F440" s="156"/>
      <c r="G440" s="156"/>
    </row>
    <row r="441" spans="1:7" hidden="1">
      <c r="A441" s="145">
        <v>740999</v>
      </c>
      <c r="B441" s="145" t="s">
        <v>209</v>
      </c>
      <c r="C441" s="140"/>
      <c r="D441" s="140">
        <v>0</v>
      </c>
      <c r="E441" s="156" t="e">
        <f>D441-#REF!</f>
        <v>#REF!</v>
      </c>
      <c r="F441" s="156"/>
      <c r="G441" s="156"/>
    </row>
    <row r="442" spans="1:7" hidden="1">
      <c r="A442" s="145">
        <v>750001</v>
      </c>
      <c r="B442" s="145" t="s">
        <v>210</v>
      </c>
      <c r="C442" s="140"/>
      <c r="D442" s="140">
        <v>0</v>
      </c>
      <c r="E442" s="156" t="e">
        <f>D442-#REF!</f>
        <v>#REF!</v>
      </c>
      <c r="F442" s="156"/>
      <c r="G442" s="156"/>
    </row>
    <row r="443" spans="1:7" hidden="1">
      <c r="A443" s="145">
        <v>750002</v>
      </c>
      <c r="B443" s="145" t="s">
        <v>211</v>
      </c>
      <c r="C443" s="140"/>
      <c r="D443" s="140">
        <v>0</v>
      </c>
      <c r="E443" s="156" t="e">
        <f>D443-#REF!</f>
        <v>#REF!</v>
      </c>
      <c r="F443" s="156"/>
      <c r="G443" s="156"/>
    </row>
    <row r="444" spans="1:7" hidden="1">
      <c r="A444" s="145">
        <v>750003</v>
      </c>
      <c r="B444" s="146" t="s">
        <v>212</v>
      </c>
      <c r="C444" s="140"/>
      <c r="D444" s="140">
        <v>3039854.6520547946</v>
      </c>
      <c r="E444" s="156" t="e">
        <f>D444-#REF!</f>
        <v>#REF!</v>
      </c>
      <c r="F444" s="156"/>
      <c r="G444" s="156"/>
    </row>
    <row r="445" spans="1:7" hidden="1">
      <c r="A445" s="145">
        <v>750999</v>
      </c>
      <c r="B445" s="145" t="s">
        <v>213</v>
      </c>
      <c r="C445" s="140"/>
      <c r="D445" s="140">
        <v>5208252.0547945211</v>
      </c>
      <c r="E445" s="156" t="e">
        <f>D445-#REF!</f>
        <v>#REF!</v>
      </c>
      <c r="F445" s="156"/>
      <c r="G445" s="156"/>
    </row>
    <row r="446" spans="1:7" hidden="1">
      <c r="A446" s="157">
        <v>760001</v>
      </c>
      <c r="B446" s="160" t="s">
        <v>310</v>
      </c>
      <c r="C446" s="158"/>
      <c r="D446" s="158">
        <v>7558864409.8296156</v>
      </c>
      <c r="E446" s="159" t="e">
        <f>D446-#REF!</f>
        <v>#REF!</v>
      </c>
      <c r="F446" s="159"/>
      <c r="G446" s="159"/>
    </row>
    <row r="447" spans="1:7" hidden="1">
      <c r="A447" s="145">
        <v>770500</v>
      </c>
      <c r="B447" s="145" t="s">
        <v>296</v>
      </c>
      <c r="C447" s="140"/>
      <c r="D447" s="140">
        <v>692988823.21654832</v>
      </c>
      <c r="E447" s="142" t="e">
        <f>D447-#REF!</f>
        <v>#REF!</v>
      </c>
      <c r="F447" s="142"/>
      <c r="G447" s="142"/>
    </row>
    <row r="448" spans="1:7" hidden="1">
      <c r="A448" s="145">
        <v>780500</v>
      </c>
      <c r="B448" s="145" t="s">
        <v>297</v>
      </c>
      <c r="C448" s="140"/>
      <c r="D448" s="140">
        <v>0</v>
      </c>
      <c r="E448" s="142" t="e">
        <f>D448-#REF!</f>
        <v>#REF!</v>
      </c>
      <c r="F448" s="142"/>
      <c r="G448" s="142"/>
    </row>
    <row r="449" spans="1:7" ht="15" hidden="1" thickBot="1">
      <c r="A449" s="143">
        <v>790500</v>
      </c>
      <c r="B449" s="144" t="s">
        <v>214</v>
      </c>
      <c r="C449" s="138"/>
      <c r="D449" s="138">
        <v>7460000</v>
      </c>
      <c r="E449" s="142" t="e">
        <f>D449-#REF!</f>
        <v>#REF!</v>
      </c>
      <c r="F449" s="142"/>
      <c r="G449" s="142"/>
    </row>
    <row r="450" spans="1:7" ht="15" hidden="1" thickBot="1">
      <c r="C450" s="139"/>
      <c r="D450" s="139">
        <f>SUM(D242:D449)</f>
        <v>-171408918.99992907</v>
      </c>
      <c r="E450" s="139"/>
      <c r="F450" s="139"/>
      <c r="G450" s="139"/>
    </row>
    <row r="451" spans="1:7" hidden="1"/>
    <row r="452" spans="1:7" hidden="1"/>
    <row r="453" spans="1:7" hidden="1"/>
    <row r="454" spans="1:7" hidden="1"/>
  </sheetData>
  <mergeCells count="4">
    <mergeCell ref="A14:A15"/>
    <mergeCell ref="B14:B15"/>
    <mergeCell ref="A228:B228"/>
    <mergeCell ref="A229:B22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C3EF-9D7B-4A47-BB6C-14B02CFCE446}">
  <sheetPr>
    <tabColor rgb="FFC00000"/>
  </sheetPr>
  <dimension ref="A2:H454"/>
  <sheetViews>
    <sheetView showGridLines="0" topLeftCell="A7" zoomScaleNormal="100" workbookViewId="0">
      <pane ySplit="9" topLeftCell="A16" activePane="bottomLeft" state="frozen"/>
      <selection activeCell="F25" sqref="F25"/>
      <selection pane="bottomLeft" activeCell="F19" sqref="F19"/>
    </sheetView>
  </sheetViews>
  <sheetFormatPr defaultColWidth="8.6640625" defaultRowHeight="14.4"/>
  <cols>
    <col min="1" max="1" width="19" style="58" customWidth="1"/>
    <col min="2" max="2" width="39.109375" style="58" customWidth="1"/>
    <col min="3" max="5" width="19.6640625" style="58" customWidth="1"/>
    <col min="6" max="6" width="18.21875" style="58" customWidth="1"/>
    <col min="7" max="7" width="19.6640625" style="58" customWidth="1"/>
    <col min="8" max="8" width="17.109375" style="58" bestFit="1" customWidth="1"/>
    <col min="9" max="16384" width="8.6640625" style="58"/>
  </cols>
  <sheetData>
    <row r="2" spans="1:8" ht="17.399999999999999">
      <c r="A2" s="64"/>
      <c r="B2" s="65" t="s">
        <v>216</v>
      </c>
      <c r="C2" s="59"/>
      <c r="D2" s="59"/>
      <c r="E2" s="66"/>
      <c r="F2" s="66"/>
      <c r="G2" s="66"/>
    </row>
    <row r="3" spans="1:8" ht="14.7" customHeight="1">
      <c r="A3" s="59" t="s">
        <v>217</v>
      </c>
      <c r="B3" s="59"/>
      <c r="C3" s="59"/>
      <c r="D3" s="59"/>
      <c r="E3" s="59"/>
      <c r="F3" s="59"/>
      <c r="G3" s="59"/>
    </row>
    <row r="4" spans="1:8">
      <c r="A4" s="86">
        <v>44866</v>
      </c>
    </row>
    <row r="6" spans="1:8" ht="14.7" customHeight="1">
      <c r="A6" s="60" t="s">
        <v>218</v>
      </c>
      <c r="B6" s="61" t="s">
        <v>217</v>
      </c>
      <c r="C6" s="61"/>
      <c r="D6" s="61"/>
      <c r="E6" s="61"/>
      <c r="F6" s="61"/>
      <c r="G6" s="61"/>
    </row>
    <row r="7" spans="1:8" ht="18" customHeight="1">
      <c r="A7" s="62"/>
      <c r="B7" s="63"/>
      <c r="C7" s="63"/>
      <c r="D7" s="63"/>
      <c r="E7" s="63"/>
      <c r="F7" s="63"/>
      <c r="G7" s="63"/>
    </row>
    <row r="8" spans="1:8" ht="18">
      <c r="A8" s="62"/>
      <c r="B8" s="169" t="s">
        <v>216</v>
      </c>
      <c r="C8" s="63"/>
      <c r="D8" s="63"/>
      <c r="E8" s="63"/>
      <c r="F8" s="63"/>
      <c r="G8" s="63"/>
    </row>
    <row r="9" spans="1:8">
      <c r="A9" s="62" t="s">
        <v>320</v>
      </c>
      <c r="B9" s="63"/>
      <c r="C9" s="63"/>
      <c r="D9" s="63"/>
      <c r="E9" s="63"/>
      <c r="F9" s="63"/>
      <c r="G9" s="63"/>
    </row>
    <row r="10" spans="1:8">
      <c r="A10" s="62"/>
      <c r="B10" s="63"/>
      <c r="C10" s="63"/>
      <c r="D10" s="63"/>
      <c r="E10" s="63"/>
      <c r="F10" s="63"/>
      <c r="G10" s="63"/>
    </row>
    <row r="11" spans="1:8" ht="15.6">
      <c r="A11" s="168">
        <v>44986</v>
      </c>
      <c r="B11" s="63"/>
      <c r="C11" s="63"/>
      <c r="D11" s="63"/>
      <c r="E11" s="63"/>
      <c r="F11" s="63"/>
      <c r="G11" s="63"/>
    </row>
    <row r="12" spans="1:8" ht="14.7" customHeight="1">
      <c r="A12" s="60" t="s">
        <v>219</v>
      </c>
      <c r="B12" s="192" t="s">
        <v>220</v>
      </c>
      <c r="C12" s="61"/>
      <c r="D12" s="61"/>
      <c r="E12" s="61"/>
      <c r="F12" s="61"/>
      <c r="G12" s="61"/>
    </row>
    <row r="13" spans="1:8">
      <c r="A13" s="67" t="s">
        <v>221</v>
      </c>
      <c r="B13" s="67"/>
      <c r="C13" s="67"/>
      <c r="D13" s="67"/>
      <c r="E13" s="67"/>
      <c r="F13" s="67"/>
      <c r="G13" s="67"/>
    </row>
    <row r="14" spans="1:8" ht="14.7" customHeight="1">
      <c r="A14" s="296" t="s">
        <v>222</v>
      </c>
      <c r="B14" s="298" t="s">
        <v>223</v>
      </c>
      <c r="C14" s="122" t="s">
        <v>224</v>
      </c>
      <c r="D14" s="122" t="s">
        <v>225</v>
      </c>
      <c r="E14" s="120" t="s">
        <v>226</v>
      </c>
      <c r="F14" s="120" t="s">
        <v>317</v>
      </c>
      <c r="G14" s="120" t="s">
        <v>227</v>
      </c>
    </row>
    <row r="15" spans="1:8" ht="19.5" customHeight="1">
      <c r="A15" s="297"/>
      <c r="B15" s="299"/>
      <c r="C15" s="123" t="s">
        <v>228</v>
      </c>
      <c r="D15" s="123" t="s">
        <v>228</v>
      </c>
      <c r="E15" s="121" t="s">
        <v>229</v>
      </c>
      <c r="F15" s="121" t="s">
        <v>229</v>
      </c>
      <c r="G15" s="121" t="s">
        <v>229</v>
      </c>
    </row>
    <row r="16" spans="1:8" ht="14.7" customHeight="1">
      <c r="A16" s="188">
        <v>100001</v>
      </c>
      <c r="B16" s="188" t="s">
        <v>248</v>
      </c>
      <c r="C16" s="119">
        <v>2222465564</v>
      </c>
      <c r="D16" s="119">
        <v>1678600</v>
      </c>
      <c r="E16" s="116">
        <v>0</v>
      </c>
      <c r="F16" s="116">
        <f>D16-E16</f>
        <v>1678600</v>
      </c>
      <c r="G16" s="162">
        <f t="shared" ref="G16:G79" si="0">C16+F16</f>
        <v>2224144164</v>
      </c>
      <c r="H16" s="124"/>
    </row>
    <row r="17" spans="1:8" ht="14.7" customHeight="1">
      <c r="A17" s="189">
        <v>100002</v>
      </c>
      <c r="B17" s="189" t="s">
        <v>249</v>
      </c>
      <c r="C17" s="119">
        <v>3460719168</v>
      </c>
      <c r="D17" s="119">
        <v>16411000</v>
      </c>
      <c r="E17" s="116">
        <v>16721500</v>
      </c>
      <c r="F17" s="116">
        <f t="shared" ref="F17:F80" si="1">D17-E17</f>
        <v>-310500</v>
      </c>
      <c r="G17" s="116">
        <f t="shared" si="0"/>
        <v>3460408668</v>
      </c>
      <c r="H17" s="124"/>
    </row>
    <row r="18" spans="1:8" ht="14.7" customHeight="1">
      <c r="A18" s="189">
        <v>100003</v>
      </c>
      <c r="B18" s="189" t="s">
        <v>250</v>
      </c>
      <c r="C18" s="119">
        <v>-17118268.800000001</v>
      </c>
      <c r="D18" s="119">
        <v>0</v>
      </c>
      <c r="E18" s="116">
        <v>0</v>
      </c>
      <c r="F18" s="116">
        <f t="shared" si="1"/>
        <v>0</v>
      </c>
      <c r="G18" s="116">
        <f t="shared" si="0"/>
        <v>-17118268.800000001</v>
      </c>
      <c r="H18" s="124"/>
    </row>
    <row r="19" spans="1:8" ht="14.7" customHeight="1">
      <c r="A19" s="189">
        <v>100004</v>
      </c>
      <c r="B19" s="188" t="s">
        <v>251</v>
      </c>
      <c r="C19" s="119">
        <v>0</v>
      </c>
      <c r="D19" s="119">
        <v>0</v>
      </c>
      <c r="E19" s="116">
        <v>0</v>
      </c>
      <c r="F19" s="116">
        <f t="shared" si="1"/>
        <v>0</v>
      </c>
      <c r="G19" s="116">
        <f t="shared" si="0"/>
        <v>0</v>
      </c>
      <c r="H19" s="124"/>
    </row>
    <row r="20" spans="1:8" ht="14.7" customHeight="1">
      <c r="A20" s="189">
        <v>100005</v>
      </c>
      <c r="B20" s="189" t="s">
        <v>252</v>
      </c>
      <c r="C20" s="119">
        <v>-269500</v>
      </c>
      <c r="D20" s="119">
        <v>0</v>
      </c>
      <c r="E20" s="116">
        <v>0</v>
      </c>
      <c r="F20" s="116">
        <f t="shared" si="1"/>
        <v>0</v>
      </c>
      <c r="G20" s="116">
        <f t="shared" si="0"/>
        <v>-269500</v>
      </c>
      <c r="H20" s="124"/>
    </row>
    <row r="21" spans="1:8" ht="14.7" customHeight="1">
      <c r="A21" s="189">
        <v>100006</v>
      </c>
      <c r="B21" s="189" t="s">
        <v>253</v>
      </c>
      <c r="C21" s="119">
        <v>0</v>
      </c>
      <c r="D21" s="119">
        <v>0</v>
      </c>
      <c r="E21" s="116">
        <v>0</v>
      </c>
      <c r="F21" s="116">
        <f t="shared" si="1"/>
        <v>0</v>
      </c>
      <c r="G21" s="116">
        <f t="shared" si="0"/>
        <v>0</v>
      </c>
      <c r="H21" s="124"/>
    </row>
    <row r="22" spans="1:8" ht="14.7" customHeight="1">
      <c r="A22" s="189">
        <v>100007</v>
      </c>
      <c r="B22" s="188" t="s">
        <v>254</v>
      </c>
      <c r="C22" s="119">
        <v>-628879</v>
      </c>
      <c r="D22" s="119">
        <v>0</v>
      </c>
      <c r="E22" s="116">
        <v>0</v>
      </c>
      <c r="F22" s="116">
        <f t="shared" si="1"/>
        <v>0</v>
      </c>
      <c r="G22" s="116">
        <f t="shared" si="0"/>
        <v>-628879</v>
      </c>
      <c r="H22" s="124"/>
    </row>
    <row r="23" spans="1:8" ht="14.7" customHeight="1">
      <c r="A23" s="189">
        <v>100008</v>
      </c>
      <c r="B23" s="189" t="s">
        <v>255</v>
      </c>
      <c r="C23" s="119">
        <v>132500</v>
      </c>
      <c r="D23" s="119">
        <v>0</v>
      </c>
      <c r="E23" s="116">
        <v>0</v>
      </c>
      <c r="F23" s="116">
        <f t="shared" si="1"/>
        <v>0</v>
      </c>
      <c r="G23" s="116">
        <f t="shared" si="0"/>
        <v>132500</v>
      </c>
      <c r="H23" s="124"/>
    </row>
    <row r="24" spans="1:8" ht="14.7" customHeight="1">
      <c r="A24" s="189">
        <v>100009</v>
      </c>
      <c r="B24" s="189" t="s">
        <v>256</v>
      </c>
      <c r="C24" s="119">
        <v>0</v>
      </c>
      <c r="D24" s="119">
        <v>0</v>
      </c>
      <c r="E24" s="116">
        <v>0</v>
      </c>
      <c r="F24" s="116">
        <f t="shared" si="1"/>
        <v>0</v>
      </c>
      <c r="G24" s="116">
        <f t="shared" si="0"/>
        <v>0</v>
      </c>
      <c r="H24" s="124"/>
    </row>
    <row r="25" spans="1:8" ht="14.7" customHeight="1">
      <c r="A25" s="189">
        <v>110001</v>
      </c>
      <c r="B25" s="189" t="s">
        <v>257</v>
      </c>
      <c r="C25" s="119">
        <v>0</v>
      </c>
      <c r="D25" s="119">
        <v>0</v>
      </c>
      <c r="E25" s="116">
        <v>0</v>
      </c>
      <c r="F25" s="116">
        <f t="shared" si="1"/>
        <v>0</v>
      </c>
      <c r="G25" s="116">
        <f t="shared" si="0"/>
        <v>0</v>
      </c>
      <c r="H25" s="124"/>
    </row>
    <row r="26" spans="1:8" ht="14.7" customHeight="1">
      <c r="A26" s="189">
        <v>110002</v>
      </c>
      <c r="B26" s="189" t="s">
        <v>258</v>
      </c>
      <c r="C26" s="119">
        <v>0</v>
      </c>
      <c r="D26" s="119">
        <v>0</v>
      </c>
      <c r="E26" s="116">
        <v>0</v>
      </c>
      <c r="F26" s="116">
        <f t="shared" si="1"/>
        <v>0</v>
      </c>
      <c r="G26" s="116">
        <f t="shared" si="0"/>
        <v>0</v>
      </c>
      <c r="H26" s="124"/>
    </row>
    <row r="27" spans="1:8" ht="14.7" customHeight="1">
      <c r="A27" s="189">
        <v>110003</v>
      </c>
      <c r="B27" s="189" t="s">
        <v>259</v>
      </c>
      <c r="C27" s="119">
        <v>0</v>
      </c>
      <c r="D27" s="119">
        <v>0</v>
      </c>
      <c r="E27" s="116">
        <v>0</v>
      </c>
      <c r="F27" s="116">
        <f t="shared" si="1"/>
        <v>0</v>
      </c>
      <c r="G27" s="116">
        <f t="shared" si="0"/>
        <v>0</v>
      </c>
      <c r="H27" s="124"/>
    </row>
    <row r="28" spans="1:8" ht="14.7" customHeight="1">
      <c r="A28" s="189">
        <v>120001</v>
      </c>
      <c r="B28" s="189" t="s">
        <v>41</v>
      </c>
      <c r="C28" s="119">
        <v>-1246847457.0499995</v>
      </c>
      <c r="D28" s="119">
        <v>7338349</v>
      </c>
      <c r="E28" s="116">
        <v>13430400</v>
      </c>
      <c r="F28" s="116">
        <f t="shared" si="1"/>
        <v>-6092051</v>
      </c>
      <c r="G28" s="116">
        <f t="shared" si="0"/>
        <v>-1252939508.0499995</v>
      </c>
      <c r="H28" s="124"/>
    </row>
    <row r="29" spans="1:8" ht="14.7" customHeight="1">
      <c r="A29" s="189">
        <v>120002</v>
      </c>
      <c r="B29" s="189" t="s">
        <v>42</v>
      </c>
      <c r="C29" s="119">
        <v>3893696634.7300005</v>
      </c>
      <c r="D29" s="119">
        <v>23359000</v>
      </c>
      <c r="E29" s="116">
        <v>1079000</v>
      </c>
      <c r="F29" s="116">
        <f t="shared" si="1"/>
        <v>22280000</v>
      </c>
      <c r="G29" s="116">
        <f t="shared" si="0"/>
        <v>3915976634.7300005</v>
      </c>
      <c r="H29" s="124"/>
    </row>
    <row r="30" spans="1:8" ht="14.7" customHeight="1">
      <c r="A30" s="189">
        <v>120003</v>
      </c>
      <c r="B30" s="189" t="s">
        <v>43</v>
      </c>
      <c r="C30" s="119">
        <v>3168972418.7296</v>
      </c>
      <c r="D30" s="119">
        <v>0</v>
      </c>
      <c r="E30" s="116">
        <v>0</v>
      </c>
      <c r="F30" s="116">
        <f t="shared" si="1"/>
        <v>0</v>
      </c>
      <c r="G30" s="116">
        <f t="shared" si="0"/>
        <v>3168972418.7296</v>
      </c>
      <c r="H30" s="124"/>
    </row>
    <row r="31" spans="1:8" ht="14.7" customHeight="1">
      <c r="A31" s="189">
        <v>120004</v>
      </c>
      <c r="B31" s="189" t="s">
        <v>160</v>
      </c>
      <c r="C31" s="119">
        <v>0</v>
      </c>
      <c r="D31" s="119">
        <v>0</v>
      </c>
      <c r="E31" s="116">
        <v>0</v>
      </c>
      <c r="F31" s="116">
        <f t="shared" si="1"/>
        <v>0</v>
      </c>
      <c r="G31" s="116">
        <f t="shared" si="0"/>
        <v>0</v>
      </c>
      <c r="H31" s="124"/>
    </row>
    <row r="32" spans="1:8" ht="14.7" customHeight="1">
      <c r="A32" s="189">
        <v>120005</v>
      </c>
      <c r="B32" s="189" t="s">
        <v>161</v>
      </c>
      <c r="C32" s="119">
        <v>0</v>
      </c>
      <c r="D32" s="119">
        <v>0</v>
      </c>
      <c r="E32" s="116">
        <v>0</v>
      </c>
      <c r="F32" s="116">
        <f t="shared" si="1"/>
        <v>0</v>
      </c>
      <c r="G32" s="116">
        <f t="shared" si="0"/>
        <v>0</v>
      </c>
      <c r="H32" s="124"/>
    </row>
    <row r="33" spans="1:8" ht="14.7" customHeight="1">
      <c r="A33" s="189">
        <v>120007</v>
      </c>
      <c r="B33" s="189" t="s">
        <v>162</v>
      </c>
      <c r="C33" s="119">
        <v>0</v>
      </c>
      <c r="D33" s="119">
        <v>0</v>
      </c>
      <c r="E33" s="116">
        <v>0</v>
      </c>
      <c r="F33" s="116">
        <f t="shared" si="1"/>
        <v>0</v>
      </c>
      <c r="G33" s="116">
        <f t="shared" si="0"/>
        <v>0</v>
      </c>
      <c r="H33" s="124"/>
    </row>
    <row r="34" spans="1:8" ht="14.7" customHeight="1">
      <c r="A34" s="189">
        <v>120008</v>
      </c>
      <c r="B34" s="189" t="s">
        <v>163</v>
      </c>
      <c r="C34" s="119">
        <v>0</v>
      </c>
      <c r="D34" s="119">
        <v>0</v>
      </c>
      <c r="E34" s="116">
        <v>0</v>
      </c>
      <c r="F34" s="116">
        <f t="shared" si="1"/>
        <v>0</v>
      </c>
      <c r="G34" s="116">
        <f t="shared" si="0"/>
        <v>0</v>
      </c>
      <c r="H34" s="124"/>
    </row>
    <row r="35" spans="1:8" ht="14.7" customHeight="1">
      <c r="A35" s="189">
        <v>120009</v>
      </c>
      <c r="B35" s="189" t="s">
        <v>164</v>
      </c>
      <c r="C35" s="119">
        <v>0</v>
      </c>
      <c r="D35" s="119">
        <v>0</v>
      </c>
      <c r="E35" s="116">
        <v>0</v>
      </c>
      <c r="F35" s="116">
        <f t="shared" si="1"/>
        <v>0</v>
      </c>
      <c r="G35" s="116">
        <f t="shared" si="0"/>
        <v>0</v>
      </c>
      <c r="H35" s="124"/>
    </row>
    <row r="36" spans="1:8" ht="14.7" customHeight="1">
      <c r="A36" s="189">
        <v>120010</v>
      </c>
      <c r="B36" s="189" t="s">
        <v>165</v>
      </c>
      <c r="C36" s="119">
        <v>0</v>
      </c>
      <c r="D36" s="119">
        <v>0</v>
      </c>
      <c r="E36" s="116">
        <v>0</v>
      </c>
      <c r="F36" s="116">
        <f t="shared" si="1"/>
        <v>0</v>
      </c>
      <c r="G36" s="116">
        <f t="shared" si="0"/>
        <v>0</v>
      </c>
      <c r="H36" s="124"/>
    </row>
    <row r="37" spans="1:8" ht="14.7" customHeight="1">
      <c r="A37" s="189">
        <v>120011</v>
      </c>
      <c r="B37" s="189" t="s">
        <v>166</v>
      </c>
      <c r="C37" s="119">
        <v>0</v>
      </c>
      <c r="D37" s="119">
        <v>0</v>
      </c>
      <c r="E37" s="116">
        <v>0</v>
      </c>
      <c r="F37" s="116">
        <f t="shared" si="1"/>
        <v>0</v>
      </c>
      <c r="G37" s="116">
        <f t="shared" si="0"/>
        <v>0</v>
      </c>
      <c r="H37" s="124"/>
    </row>
    <row r="38" spans="1:8" ht="14.7" customHeight="1">
      <c r="A38" s="189">
        <v>120012</v>
      </c>
      <c r="B38" s="189" t="s">
        <v>167</v>
      </c>
      <c r="C38" s="119">
        <v>0</v>
      </c>
      <c r="D38" s="119">
        <v>0</v>
      </c>
      <c r="E38" s="116">
        <v>0</v>
      </c>
      <c r="F38" s="116">
        <f t="shared" si="1"/>
        <v>0</v>
      </c>
      <c r="G38" s="116">
        <f t="shared" si="0"/>
        <v>0</v>
      </c>
      <c r="H38" s="124"/>
    </row>
    <row r="39" spans="1:8">
      <c r="A39" s="189">
        <v>120013</v>
      </c>
      <c r="B39" s="189" t="s">
        <v>168</v>
      </c>
      <c r="C39" s="119">
        <v>0</v>
      </c>
      <c r="D39" s="119">
        <v>0</v>
      </c>
      <c r="E39" s="116">
        <v>0</v>
      </c>
      <c r="F39" s="116">
        <f t="shared" si="1"/>
        <v>0</v>
      </c>
      <c r="G39" s="116">
        <f t="shared" si="0"/>
        <v>0</v>
      </c>
      <c r="H39" s="124"/>
    </row>
    <row r="40" spans="1:8" ht="14.7" customHeight="1">
      <c r="A40" s="189">
        <v>120014</v>
      </c>
      <c r="B40" s="189" t="s">
        <v>169</v>
      </c>
      <c r="C40" s="119">
        <v>0</v>
      </c>
      <c r="D40" s="119">
        <v>0</v>
      </c>
      <c r="E40" s="116">
        <v>0</v>
      </c>
      <c r="F40" s="116">
        <f t="shared" si="1"/>
        <v>0</v>
      </c>
      <c r="G40" s="116">
        <f t="shared" si="0"/>
        <v>0</v>
      </c>
      <c r="H40" s="124"/>
    </row>
    <row r="41" spans="1:8" ht="14.7" customHeight="1">
      <c r="A41" s="189">
        <v>120015</v>
      </c>
      <c r="B41" s="189" t="s">
        <v>170</v>
      </c>
      <c r="C41" s="119">
        <v>0</v>
      </c>
      <c r="D41" s="119">
        <v>0</v>
      </c>
      <c r="E41" s="116">
        <v>0</v>
      </c>
      <c r="F41" s="116">
        <f t="shared" si="1"/>
        <v>0</v>
      </c>
      <c r="G41" s="116">
        <f t="shared" si="0"/>
        <v>0</v>
      </c>
      <c r="H41" s="124"/>
    </row>
    <row r="42" spans="1:8">
      <c r="A42" s="189">
        <v>120016</v>
      </c>
      <c r="B42" s="189" t="s">
        <v>171</v>
      </c>
      <c r="C42" s="119">
        <v>0</v>
      </c>
      <c r="D42" s="119">
        <v>0</v>
      </c>
      <c r="E42" s="116">
        <v>0</v>
      </c>
      <c r="F42" s="116">
        <f t="shared" si="1"/>
        <v>0</v>
      </c>
      <c r="G42" s="116">
        <f t="shared" si="0"/>
        <v>0</v>
      </c>
      <c r="H42" s="124"/>
    </row>
    <row r="43" spans="1:8" ht="14.7" customHeight="1">
      <c r="A43" s="189">
        <v>120017</v>
      </c>
      <c r="B43" s="189" t="s">
        <v>172</v>
      </c>
      <c r="C43" s="119">
        <v>0</v>
      </c>
      <c r="D43" s="119">
        <v>0</v>
      </c>
      <c r="E43" s="116">
        <v>0</v>
      </c>
      <c r="F43" s="116">
        <f t="shared" si="1"/>
        <v>0</v>
      </c>
      <c r="G43" s="116">
        <f t="shared" si="0"/>
        <v>0</v>
      </c>
      <c r="H43" s="124"/>
    </row>
    <row r="44" spans="1:8" ht="14.7" customHeight="1">
      <c r="A44" s="189">
        <v>120018</v>
      </c>
      <c r="B44" s="189" t="s">
        <v>173</v>
      </c>
      <c r="C44" s="119">
        <v>0</v>
      </c>
      <c r="D44" s="119">
        <v>0</v>
      </c>
      <c r="E44" s="116">
        <v>0</v>
      </c>
      <c r="F44" s="116">
        <f t="shared" si="1"/>
        <v>0</v>
      </c>
      <c r="G44" s="116">
        <f t="shared" si="0"/>
        <v>0</v>
      </c>
      <c r="H44" s="124"/>
    </row>
    <row r="45" spans="1:8" ht="14.7" customHeight="1">
      <c r="A45" s="189">
        <v>120019</v>
      </c>
      <c r="B45" s="189" t="s">
        <v>174</v>
      </c>
      <c r="C45" s="119">
        <v>0</v>
      </c>
      <c r="D45" s="119">
        <v>0</v>
      </c>
      <c r="E45" s="116">
        <v>0</v>
      </c>
      <c r="F45" s="116">
        <f t="shared" si="1"/>
        <v>0</v>
      </c>
      <c r="G45" s="116">
        <f t="shared" si="0"/>
        <v>0</v>
      </c>
      <c r="H45" s="124"/>
    </row>
    <row r="46" spans="1:8" ht="14.7" customHeight="1">
      <c r="A46" s="189">
        <v>120020</v>
      </c>
      <c r="B46" s="189" t="s">
        <v>175</v>
      </c>
      <c r="C46" s="119">
        <v>0</v>
      </c>
      <c r="D46" s="119">
        <v>0</v>
      </c>
      <c r="E46" s="116">
        <v>0</v>
      </c>
      <c r="F46" s="116">
        <f t="shared" si="1"/>
        <v>0</v>
      </c>
      <c r="G46" s="116">
        <f t="shared" si="0"/>
        <v>0</v>
      </c>
      <c r="H46" s="124"/>
    </row>
    <row r="47" spans="1:8">
      <c r="A47" s="189">
        <v>120021</v>
      </c>
      <c r="B47" s="189" t="s">
        <v>176</v>
      </c>
      <c r="C47" s="119">
        <v>0</v>
      </c>
      <c r="D47" s="119">
        <v>0</v>
      </c>
      <c r="E47" s="116">
        <v>0</v>
      </c>
      <c r="F47" s="116">
        <f t="shared" si="1"/>
        <v>0</v>
      </c>
      <c r="G47" s="116">
        <f t="shared" si="0"/>
        <v>0</v>
      </c>
      <c r="H47" s="124"/>
    </row>
    <row r="48" spans="1:8" ht="14.7" customHeight="1">
      <c r="A48" s="189">
        <v>120022</v>
      </c>
      <c r="B48" s="189" t="s">
        <v>177</v>
      </c>
      <c r="C48" s="119">
        <v>0</v>
      </c>
      <c r="D48" s="119">
        <v>0</v>
      </c>
      <c r="E48" s="116">
        <v>0</v>
      </c>
      <c r="F48" s="116">
        <f t="shared" si="1"/>
        <v>0</v>
      </c>
      <c r="G48" s="116">
        <f t="shared" si="0"/>
        <v>0</v>
      </c>
      <c r="H48" s="124"/>
    </row>
    <row r="49" spans="1:8" ht="14.7" customHeight="1">
      <c r="A49" s="189">
        <v>120023</v>
      </c>
      <c r="B49" s="189" t="s">
        <v>230</v>
      </c>
      <c r="C49" s="119">
        <v>0</v>
      </c>
      <c r="D49" s="119">
        <v>0</v>
      </c>
      <c r="E49" s="116">
        <v>0</v>
      </c>
      <c r="F49" s="116">
        <f t="shared" si="1"/>
        <v>0</v>
      </c>
      <c r="G49" s="116">
        <f t="shared" si="0"/>
        <v>0</v>
      </c>
      <c r="H49" s="124"/>
    </row>
    <row r="50" spans="1:8" ht="14.7" customHeight="1">
      <c r="A50" s="189">
        <v>120024</v>
      </c>
      <c r="B50" s="189" t="s">
        <v>231</v>
      </c>
      <c r="C50" s="119">
        <v>0</v>
      </c>
      <c r="D50" s="119">
        <v>0</v>
      </c>
      <c r="E50" s="116">
        <v>0</v>
      </c>
      <c r="F50" s="116">
        <f t="shared" si="1"/>
        <v>0</v>
      </c>
      <c r="G50" s="116">
        <f t="shared" si="0"/>
        <v>0</v>
      </c>
      <c r="H50" s="124"/>
    </row>
    <row r="51" spans="1:8">
      <c r="A51" s="189">
        <v>120025</v>
      </c>
      <c r="B51" s="189" t="s">
        <v>232</v>
      </c>
      <c r="C51" s="119">
        <v>0</v>
      </c>
      <c r="D51" s="119">
        <v>0</v>
      </c>
      <c r="E51" s="116">
        <v>0</v>
      </c>
      <c r="F51" s="116">
        <f t="shared" si="1"/>
        <v>0</v>
      </c>
      <c r="G51" s="116">
        <f t="shared" si="0"/>
        <v>0</v>
      </c>
      <c r="H51" s="124"/>
    </row>
    <row r="52" spans="1:8" ht="14.7" customHeight="1">
      <c r="A52" s="189">
        <v>121001</v>
      </c>
      <c r="B52" s="189" t="s">
        <v>178</v>
      </c>
      <c r="C52" s="119">
        <v>0</v>
      </c>
      <c r="D52" s="119">
        <v>0</v>
      </c>
      <c r="E52" s="116">
        <v>0</v>
      </c>
      <c r="F52" s="116">
        <f t="shared" si="1"/>
        <v>0</v>
      </c>
      <c r="G52" s="116">
        <f t="shared" si="0"/>
        <v>0</v>
      </c>
      <c r="H52" s="124"/>
    </row>
    <row r="53" spans="1:8" ht="14.7" customHeight="1">
      <c r="A53" s="189">
        <v>121002</v>
      </c>
      <c r="B53" s="189" t="s">
        <v>179</v>
      </c>
      <c r="C53" s="119">
        <v>0</v>
      </c>
      <c r="D53" s="119">
        <v>0</v>
      </c>
      <c r="E53" s="116">
        <v>0</v>
      </c>
      <c r="F53" s="116">
        <f t="shared" si="1"/>
        <v>0</v>
      </c>
      <c r="G53" s="116">
        <f t="shared" si="0"/>
        <v>0</v>
      </c>
      <c r="H53" s="124"/>
    </row>
    <row r="54" spans="1:8" ht="14.7" customHeight="1">
      <c r="A54" s="189">
        <v>121003</v>
      </c>
      <c r="B54" s="189" t="s">
        <v>180</v>
      </c>
      <c r="C54" s="119">
        <v>0</v>
      </c>
      <c r="D54" s="119">
        <v>0</v>
      </c>
      <c r="E54" s="116">
        <v>0</v>
      </c>
      <c r="F54" s="116">
        <f t="shared" si="1"/>
        <v>0</v>
      </c>
      <c r="G54" s="116">
        <f t="shared" si="0"/>
        <v>0</v>
      </c>
      <c r="H54" s="124"/>
    </row>
    <row r="55" spans="1:8" ht="14.7" customHeight="1">
      <c r="A55" s="189">
        <v>122001</v>
      </c>
      <c r="B55" s="189" t="s">
        <v>181</v>
      </c>
      <c r="C55" s="119">
        <v>0</v>
      </c>
      <c r="D55" s="119">
        <v>0</v>
      </c>
      <c r="E55" s="116">
        <v>0</v>
      </c>
      <c r="F55" s="116">
        <f t="shared" si="1"/>
        <v>0</v>
      </c>
      <c r="G55" s="116">
        <f t="shared" si="0"/>
        <v>0</v>
      </c>
      <c r="H55" s="124"/>
    </row>
    <row r="56" spans="1:8" ht="14.7" customHeight="1">
      <c r="A56" s="189">
        <v>122002</v>
      </c>
      <c r="B56" s="189" t="s">
        <v>260</v>
      </c>
      <c r="C56" s="119">
        <v>0</v>
      </c>
      <c r="D56" s="119">
        <v>0</v>
      </c>
      <c r="E56" s="116">
        <v>0</v>
      </c>
      <c r="F56" s="116">
        <f t="shared" si="1"/>
        <v>0</v>
      </c>
      <c r="G56" s="116">
        <f t="shared" si="0"/>
        <v>0</v>
      </c>
      <c r="H56" s="124"/>
    </row>
    <row r="57" spans="1:8" ht="14.7" customHeight="1">
      <c r="A57" s="189">
        <v>122003</v>
      </c>
      <c r="B57" s="189" t="s">
        <v>182</v>
      </c>
      <c r="C57" s="119">
        <v>0</v>
      </c>
      <c r="D57" s="119">
        <v>0</v>
      </c>
      <c r="E57" s="116">
        <v>0</v>
      </c>
      <c r="F57" s="116">
        <f t="shared" si="1"/>
        <v>0</v>
      </c>
      <c r="G57" s="116">
        <f t="shared" si="0"/>
        <v>0</v>
      </c>
      <c r="H57" s="124"/>
    </row>
    <row r="58" spans="1:8" ht="14.7" customHeight="1">
      <c r="A58" s="189">
        <v>123001</v>
      </c>
      <c r="B58" s="189" t="s">
        <v>44</v>
      </c>
      <c r="C58" s="119">
        <v>0</v>
      </c>
      <c r="D58" s="119">
        <v>0</v>
      </c>
      <c r="E58" s="116">
        <v>0</v>
      </c>
      <c r="F58" s="116">
        <f t="shared" si="1"/>
        <v>0</v>
      </c>
      <c r="G58" s="116">
        <f t="shared" si="0"/>
        <v>0</v>
      </c>
      <c r="H58" s="124"/>
    </row>
    <row r="59" spans="1:8" ht="14.7" customHeight="1">
      <c r="A59" s="189">
        <v>124001</v>
      </c>
      <c r="B59" s="189" t="s">
        <v>45</v>
      </c>
      <c r="C59" s="119">
        <v>0</v>
      </c>
      <c r="D59" s="119">
        <v>0</v>
      </c>
      <c r="E59" s="116">
        <v>0</v>
      </c>
      <c r="F59" s="116">
        <f t="shared" si="1"/>
        <v>0</v>
      </c>
      <c r="G59" s="116">
        <f t="shared" si="0"/>
        <v>0</v>
      </c>
      <c r="H59" s="124"/>
    </row>
    <row r="60" spans="1:8" ht="14.7" customHeight="1">
      <c r="A60" s="189">
        <v>124002</v>
      </c>
      <c r="B60" s="189" t="s">
        <v>261</v>
      </c>
      <c r="C60" s="119">
        <v>0</v>
      </c>
      <c r="D60" s="119">
        <v>0</v>
      </c>
      <c r="E60" s="116">
        <v>0</v>
      </c>
      <c r="F60" s="116">
        <f t="shared" si="1"/>
        <v>0</v>
      </c>
      <c r="G60" s="116">
        <f t="shared" si="0"/>
        <v>0</v>
      </c>
      <c r="H60" s="124"/>
    </row>
    <row r="61" spans="1:8" ht="14.7" customHeight="1">
      <c r="A61" s="189">
        <v>125001</v>
      </c>
      <c r="B61" s="189" t="s">
        <v>183</v>
      </c>
      <c r="C61" s="119">
        <v>0</v>
      </c>
      <c r="D61" s="119">
        <v>0</v>
      </c>
      <c r="E61" s="116">
        <v>0</v>
      </c>
      <c r="F61" s="116">
        <f t="shared" si="1"/>
        <v>0</v>
      </c>
      <c r="G61" s="116">
        <f t="shared" si="0"/>
        <v>0</v>
      </c>
      <c r="H61" s="124"/>
    </row>
    <row r="62" spans="1:8" ht="14.7" customHeight="1">
      <c r="A62" s="189">
        <v>125002</v>
      </c>
      <c r="B62" s="189" t="s">
        <v>184</v>
      </c>
      <c r="C62" s="119">
        <v>0</v>
      </c>
      <c r="D62" s="119">
        <v>0</v>
      </c>
      <c r="E62" s="116">
        <v>0</v>
      </c>
      <c r="F62" s="116">
        <f t="shared" si="1"/>
        <v>0</v>
      </c>
      <c r="G62" s="116">
        <f t="shared" si="0"/>
        <v>0</v>
      </c>
      <c r="H62" s="124"/>
    </row>
    <row r="63" spans="1:8" ht="14.7" customHeight="1">
      <c r="A63" s="189">
        <v>126001</v>
      </c>
      <c r="B63" s="189" t="s">
        <v>185</v>
      </c>
      <c r="C63" s="119">
        <v>0</v>
      </c>
      <c r="D63" s="119">
        <v>0</v>
      </c>
      <c r="E63" s="116">
        <v>0</v>
      </c>
      <c r="F63" s="116">
        <f t="shared" si="1"/>
        <v>0</v>
      </c>
      <c r="G63" s="116">
        <f t="shared" si="0"/>
        <v>0</v>
      </c>
      <c r="H63" s="124"/>
    </row>
    <row r="64" spans="1:8" ht="14.7" customHeight="1">
      <c r="A64" s="189">
        <v>126004</v>
      </c>
      <c r="B64" s="189" t="s">
        <v>233</v>
      </c>
      <c r="C64" s="119">
        <v>0</v>
      </c>
      <c r="D64" s="119">
        <v>0</v>
      </c>
      <c r="E64" s="116">
        <v>0</v>
      </c>
      <c r="F64" s="116">
        <f t="shared" si="1"/>
        <v>0</v>
      </c>
      <c r="G64" s="116">
        <f t="shared" si="0"/>
        <v>0</v>
      </c>
      <c r="H64" s="124"/>
    </row>
    <row r="65" spans="1:8" ht="14.7" customHeight="1">
      <c r="A65" s="189">
        <v>126005</v>
      </c>
      <c r="B65" s="189" t="s">
        <v>234</v>
      </c>
      <c r="C65" s="119">
        <v>0</v>
      </c>
      <c r="D65" s="119">
        <v>0</v>
      </c>
      <c r="E65" s="116">
        <v>0</v>
      </c>
      <c r="F65" s="116">
        <f t="shared" si="1"/>
        <v>0</v>
      </c>
      <c r="G65" s="116">
        <f t="shared" si="0"/>
        <v>0</v>
      </c>
      <c r="H65" s="124"/>
    </row>
    <row r="66" spans="1:8" ht="14.7" customHeight="1">
      <c r="A66" s="189">
        <v>130500</v>
      </c>
      <c r="B66" s="189" t="s">
        <v>186</v>
      </c>
      <c r="C66" s="119">
        <v>2258078825.4039912</v>
      </c>
      <c r="D66" s="119">
        <v>3950959.1156599005</v>
      </c>
      <c r="E66" s="116">
        <v>11063832</v>
      </c>
      <c r="F66" s="116">
        <f t="shared" si="1"/>
        <v>-7112872.8843401</v>
      </c>
      <c r="G66" s="116">
        <f t="shared" si="0"/>
        <v>2250965952.5196509</v>
      </c>
      <c r="H66" s="124"/>
    </row>
    <row r="67" spans="1:8" ht="14.7" customHeight="1">
      <c r="A67" s="189">
        <v>130510</v>
      </c>
      <c r="B67" s="189" t="s">
        <v>187</v>
      </c>
      <c r="C67" s="119">
        <v>0</v>
      </c>
      <c r="D67" s="119">
        <v>0</v>
      </c>
      <c r="E67" s="116">
        <v>0</v>
      </c>
      <c r="F67" s="116">
        <f t="shared" si="1"/>
        <v>0</v>
      </c>
      <c r="G67" s="116">
        <f t="shared" si="0"/>
        <v>0</v>
      </c>
      <c r="H67" s="124"/>
    </row>
    <row r="68" spans="1:8" ht="14.7" customHeight="1">
      <c r="A68" s="189">
        <v>130993</v>
      </c>
      <c r="B68" s="189" t="s">
        <v>262</v>
      </c>
      <c r="C68" s="119">
        <v>24119343</v>
      </c>
      <c r="D68" s="119">
        <v>0</v>
      </c>
      <c r="E68" s="116">
        <v>0</v>
      </c>
      <c r="F68" s="116">
        <f t="shared" si="1"/>
        <v>0</v>
      </c>
      <c r="G68" s="116">
        <f t="shared" si="0"/>
        <v>24119343</v>
      </c>
      <c r="H68" s="124"/>
    </row>
    <row r="69" spans="1:8" ht="14.7" customHeight="1">
      <c r="A69" s="189">
        <v>130994</v>
      </c>
      <c r="B69" s="189" t="s">
        <v>263</v>
      </c>
      <c r="C69" s="119">
        <v>-442720000</v>
      </c>
      <c r="D69" s="119">
        <v>0</v>
      </c>
      <c r="E69" s="116">
        <v>0</v>
      </c>
      <c r="F69" s="116">
        <f t="shared" si="1"/>
        <v>0</v>
      </c>
      <c r="G69" s="116">
        <f t="shared" si="0"/>
        <v>-442720000</v>
      </c>
      <c r="H69" s="124"/>
    </row>
    <row r="70" spans="1:8" ht="14.7" customHeight="1">
      <c r="A70" s="189">
        <v>130995</v>
      </c>
      <c r="B70" s="189" t="s">
        <v>264</v>
      </c>
      <c r="C70" s="119">
        <v>150000</v>
      </c>
      <c r="D70" s="119">
        <v>0</v>
      </c>
      <c r="E70" s="116">
        <v>0</v>
      </c>
      <c r="F70" s="116">
        <f t="shared" si="1"/>
        <v>0</v>
      </c>
      <c r="G70" s="116">
        <f t="shared" si="0"/>
        <v>150000</v>
      </c>
      <c r="H70" s="124"/>
    </row>
    <row r="71" spans="1:8" ht="14.7" customHeight="1">
      <c r="A71" s="189">
        <v>130996</v>
      </c>
      <c r="B71" s="189" t="s">
        <v>265</v>
      </c>
      <c r="C71" s="119">
        <v>4394668.5</v>
      </c>
      <c r="D71" s="119">
        <v>0</v>
      </c>
      <c r="E71" s="116">
        <v>0</v>
      </c>
      <c r="F71" s="116">
        <f t="shared" si="1"/>
        <v>0</v>
      </c>
      <c r="G71" s="116">
        <f t="shared" si="0"/>
        <v>4394668.5</v>
      </c>
      <c r="H71" s="124"/>
    </row>
    <row r="72" spans="1:8" ht="14.7" customHeight="1">
      <c r="A72" s="189">
        <v>130997</v>
      </c>
      <c r="B72" s="189" t="s">
        <v>266</v>
      </c>
      <c r="C72" s="119">
        <v>238248722.69</v>
      </c>
      <c r="D72" s="119">
        <v>0</v>
      </c>
      <c r="E72" s="116">
        <v>0</v>
      </c>
      <c r="F72" s="116">
        <f t="shared" si="1"/>
        <v>0</v>
      </c>
      <c r="G72" s="116">
        <f t="shared" si="0"/>
        <v>238248722.69</v>
      </c>
      <c r="H72" s="124"/>
    </row>
    <row r="73" spans="1:8" ht="14.7" customHeight="1">
      <c r="A73" s="189">
        <v>130998</v>
      </c>
      <c r="B73" s="189" t="s">
        <v>267</v>
      </c>
      <c r="C73" s="119">
        <v>67955118</v>
      </c>
      <c r="D73" s="119">
        <v>0</v>
      </c>
      <c r="E73" s="116">
        <v>0</v>
      </c>
      <c r="F73" s="116">
        <f t="shared" si="1"/>
        <v>0</v>
      </c>
      <c r="G73" s="116">
        <f t="shared" si="0"/>
        <v>67955118</v>
      </c>
      <c r="H73" s="124"/>
    </row>
    <row r="74" spans="1:8" ht="14.7" customHeight="1">
      <c r="A74" s="189">
        <v>130999</v>
      </c>
      <c r="B74" s="189" t="s">
        <v>268</v>
      </c>
      <c r="C74" s="119">
        <v>-302460242.36000001</v>
      </c>
      <c r="D74" s="119">
        <v>0</v>
      </c>
      <c r="E74" s="116">
        <v>0</v>
      </c>
      <c r="F74" s="116">
        <f t="shared" si="1"/>
        <v>0</v>
      </c>
      <c r="G74" s="116">
        <f t="shared" si="0"/>
        <v>-302460242.36000001</v>
      </c>
      <c r="H74" s="124"/>
    </row>
    <row r="75" spans="1:8" ht="14.7" customHeight="1">
      <c r="A75" s="189">
        <v>131999</v>
      </c>
      <c r="B75" s="189" t="s">
        <v>269</v>
      </c>
      <c r="C75" s="119">
        <v>0</v>
      </c>
      <c r="D75" s="119">
        <v>0</v>
      </c>
      <c r="E75" s="116">
        <v>0</v>
      </c>
      <c r="F75" s="116">
        <f t="shared" si="1"/>
        <v>0</v>
      </c>
      <c r="G75" s="116">
        <f t="shared" si="0"/>
        <v>0</v>
      </c>
      <c r="H75" s="124"/>
    </row>
    <row r="76" spans="1:8" ht="14.7" customHeight="1">
      <c r="A76" s="189">
        <v>132500</v>
      </c>
      <c r="B76" s="189" t="s">
        <v>51</v>
      </c>
      <c r="C76" s="119">
        <v>9609050</v>
      </c>
      <c r="D76" s="119">
        <v>0</v>
      </c>
      <c r="E76" s="116">
        <v>0</v>
      </c>
      <c r="F76" s="116">
        <f t="shared" si="1"/>
        <v>0</v>
      </c>
      <c r="G76" s="116">
        <f t="shared" si="0"/>
        <v>9609050</v>
      </c>
      <c r="H76" s="124"/>
    </row>
    <row r="77" spans="1:8" ht="14.7" customHeight="1">
      <c r="A77" s="189">
        <v>135500</v>
      </c>
      <c r="B77" s="189" t="s">
        <v>309</v>
      </c>
      <c r="C77" s="191">
        <v>-3806027774.4696159</v>
      </c>
      <c r="D77" s="119">
        <v>53153211.93</v>
      </c>
      <c r="E77" s="116">
        <v>0</v>
      </c>
      <c r="F77" s="116">
        <f t="shared" si="1"/>
        <v>53153211.93</v>
      </c>
      <c r="G77" s="116">
        <f t="shared" si="0"/>
        <v>-3752874562.5396161</v>
      </c>
      <c r="H77" s="124"/>
    </row>
    <row r="78" spans="1:8" ht="14.7" customHeight="1">
      <c r="A78" s="189">
        <v>140500</v>
      </c>
      <c r="B78" s="189" t="s">
        <v>52</v>
      </c>
      <c r="C78" s="119">
        <v>0</v>
      </c>
      <c r="D78" s="119">
        <v>0</v>
      </c>
      <c r="E78" s="116">
        <v>0</v>
      </c>
      <c r="F78" s="116">
        <f t="shared" si="1"/>
        <v>0</v>
      </c>
      <c r="G78" s="116">
        <f t="shared" si="0"/>
        <v>0</v>
      </c>
      <c r="H78" s="124"/>
    </row>
    <row r="79" spans="1:8" ht="14.7" customHeight="1">
      <c r="A79" s="189">
        <v>141500</v>
      </c>
      <c r="B79" s="189" t="s">
        <v>188</v>
      </c>
      <c r="C79" s="119">
        <v>0</v>
      </c>
      <c r="D79" s="119">
        <v>0</v>
      </c>
      <c r="E79" s="116">
        <v>0</v>
      </c>
      <c r="F79" s="116">
        <f t="shared" si="1"/>
        <v>0</v>
      </c>
      <c r="G79" s="116">
        <f t="shared" si="0"/>
        <v>0</v>
      </c>
      <c r="H79" s="124"/>
    </row>
    <row r="80" spans="1:8" ht="14.7" customHeight="1">
      <c r="A80" s="189">
        <v>155001</v>
      </c>
      <c r="B80" s="189" t="s">
        <v>189</v>
      </c>
      <c r="C80" s="119">
        <v>-4166467709.3632584</v>
      </c>
      <c r="D80" s="119">
        <v>0</v>
      </c>
      <c r="E80" s="116">
        <v>0</v>
      </c>
      <c r="F80" s="116">
        <f t="shared" si="1"/>
        <v>0</v>
      </c>
      <c r="G80" s="116">
        <f t="shared" ref="G80:G143" si="2">C80+F80</f>
        <v>-4166467709.3632584</v>
      </c>
      <c r="H80" s="124"/>
    </row>
    <row r="81" spans="1:8" ht="14.7" customHeight="1">
      <c r="A81" s="189">
        <v>160001</v>
      </c>
      <c r="B81" s="189" t="s">
        <v>53</v>
      </c>
      <c r="C81" s="119">
        <v>1034100000</v>
      </c>
      <c r="D81" s="119">
        <v>0</v>
      </c>
      <c r="E81" s="116">
        <v>0</v>
      </c>
      <c r="F81" s="116">
        <f t="shared" ref="F81:F144" si="3">D81-E81</f>
        <v>0</v>
      </c>
      <c r="G81" s="116">
        <f t="shared" si="2"/>
        <v>1034100000</v>
      </c>
      <c r="H81" s="124"/>
    </row>
    <row r="82" spans="1:8" ht="14.7" customHeight="1">
      <c r="A82" s="189">
        <v>160002</v>
      </c>
      <c r="B82" s="189" t="s">
        <v>240</v>
      </c>
      <c r="C82" s="119">
        <v>0</v>
      </c>
      <c r="D82" s="119">
        <v>0</v>
      </c>
      <c r="E82" s="116">
        <v>0</v>
      </c>
      <c r="F82" s="116">
        <f t="shared" si="3"/>
        <v>0</v>
      </c>
      <c r="G82" s="116">
        <f t="shared" si="2"/>
        <v>0</v>
      </c>
      <c r="H82" s="124"/>
    </row>
    <row r="83" spans="1:8" ht="14.7" customHeight="1">
      <c r="A83" s="189">
        <v>160003</v>
      </c>
      <c r="B83" s="189" t="s">
        <v>54</v>
      </c>
      <c r="C83" s="119">
        <v>-82309906</v>
      </c>
      <c r="D83" s="119">
        <v>7000000</v>
      </c>
      <c r="E83" s="116">
        <v>7000000</v>
      </c>
      <c r="F83" s="116">
        <f t="shared" si="3"/>
        <v>0</v>
      </c>
      <c r="G83" s="116">
        <f t="shared" si="2"/>
        <v>-82309906</v>
      </c>
      <c r="H83" s="124"/>
    </row>
    <row r="84" spans="1:8">
      <c r="A84" s="189">
        <v>160999</v>
      </c>
      <c r="B84" s="189" t="s">
        <v>55</v>
      </c>
      <c r="C84" s="119">
        <v>-2420727700.8000002</v>
      </c>
      <c r="D84" s="119">
        <v>0</v>
      </c>
      <c r="E84" s="116">
        <v>0</v>
      </c>
      <c r="F84" s="116">
        <f t="shared" si="3"/>
        <v>0</v>
      </c>
      <c r="G84" s="116">
        <f t="shared" si="2"/>
        <v>-2420727700.8000002</v>
      </c>
      <c r="H84" s="124"/>
    </row>
    <row r="85" spans="1:8" ht="14.7" customHeight="1">
      <c r="A85" s="189">
        <v>161001</v>
      </c>
      <c r="B85" s="189" t="s">
        <v>56</v>
      </c>
      <c r="C85" s="119">
        <v>0</v>
      </c>
      <c r="D85" s="119">
        <v>0</v>
      </c>
      <c r="E85" s="116">
        <v>0</v>
      </c>
      <c r="F85" s="116">
        <f t="shared" si="3"/>
        <v>0</v>
      </c>
      <c r="G85" s="116">
        <f t="shared" si="2"/>
        <v>0</v>
      </c>
      <c r="H85" s="124"/>
    </row>
    <row r="86" spans="1:8" ht="14.7" customHeight="1">
      <c r="A86" s="189">
        <v>160102</v>
      </c>
      <c r="B86" s="189" t="s">
        <v>306</v>
      </c>
      <c r="C86" s="119">
        <v>1463090850</v>
      </c>
      <c r="D86" s="119">
        <v>0</v>
      </c>
      <c r="E86" s="116">
        <v>0</v>
      </c>
      <c r="F86" s="116">
        <f t="shared" si="3"/>
        <v>0</v>
      </c>
      <c r="G86" s="116">
        <f t="shared" si="2"/>
        <v>1463090850</v>
      </c>
      <c r="H86" s="124"/>
    </row>
    <row r="87" spans="1:8" ht="14.7" customHeight="1">
      <c r="A87" s="189">
        <v>161010</v>
      </c>
      <c r="B87" s="189" t="s">
        <v>57</v>
      </c>
      <c r="C87" s="119">
        <v>0</v>
      </c>
      <c r="D87" s="119">
        <v>0</v>
      </c>
      <c r="E87" s="116">
        <v>0</v>
      </c>
      <c r="F87" s="116">
        <f t="shared" si="3"/>
        <v>0</v>
      </c>
      <c r="G87" s="116">
        <f t="shared" si="2"/>
        <v>0</v>
      </c>
      <c r="H87" s="124"/>
    </row>
    <row r="88" spans="1:8" ht="14.7" customHeight="1">
      <c r="A88" s="189">
        <v>161999</v>
      </c>
      <c r="B88" s="189" t="s">
        <v>58</v>
      </c>
      <c r="C88" s="119">
        <v>1683625000</v>
      </c>
      <c r="D88" s="119">
        <v>0</v>
      </c>
      <c r="E88" s="116">
        <v>0</v>
      </c>
      <c r="F88" s="116">
        <f t="shared" si="3"/>
        <v>0</v>
      </c>
      <c r="G88" s="116">
        <f t="shared" si="2"/>
        <v>1683625000</v>
      </c>
      <c r="H88" s="124"/>
    </row>
    <row r="89" spans="1:8" ht="14.7" customHeight="1">
      <c r="A89" s="189">
        <v>170001</v>
      </c>
      <c r="B89" s="189" t="s">
        <v>59</v>
      </c>
      <c r="C89" s="119">
        <v>0</v>
      </c>
      <c r="D89" s="119">
        <v>0</v>
      </c>
      <c r="E89" s="116">
        <v>0</v>
      </c>
      <c r="F89" s="116">
        <f t="shared" si="3"/>
        <v>0</v>
      </c>
      <c r="G89" s="116">
        <f t="shared" si="2"/>
        <v>0</v>
      </c>
      <c r="H89" s="124"/>
    </row>
    <row r="90" spans="1:8" ht="14.7" customHeight="1">
      <c r="A90" s="189">
        <v>180001</v>
      </c>
      <c r="B90" s="189" t="s">
        <v>60</v>
      </c>
      <c r="C90" s="119">
        <v>0</v>
      </c>
      <c r="D90" s="119">
        <v>0</v>
      </c>
      <c r="E90" s="116">
        <v>0</v>
      </c>
      <c r="F90" s="116">
        <f t="shared" si="3"/>
        <v>0</v>
      </c>
      <c r="G90" s="116">
        <f t="shared" si="2"/>
        <v>0</v>
      </c>
      <c r="H90" s="124"/>
    </row>
    <row r="91" spans="1:8" ht="14.7" customHeight="1">
      <c r="A91" s="189">
        <v>180002</v>
      </c>
      <c r="B91" s="189" t="s">
        <v>270</v>
      </c>
      <c r="C91" s="119">
        <v>0</v>
      </c>
      <c r="D91" s="119">
        <v>0</v>
      </c>
      <c r="E91" s="116">
        <v>0</v>
      </c>
      <c r="F91" s="116">
        <f t="shared" si="3"/>
        <v>0</v>
      </c>
      <c r="G91" s="116">
        <f t="shared" si="2"/>
        <v>0</v>
      </c>
      <c r="H91" s="124"/>
    </row>
    <row r="92" spans="1:8" ht="14.7" customHeight="1">
      <c r="A92" s="189">
        <v>180003</v>
      </c>
      <c r="B92" s="189" t="s">
        <v>61</v>
      </c>
      <c r="C92" s="119">
        <v>0</v>
      </c>
      <c r="D92" s="119">
        <v>0</v>
      </c>
      <c r="E92" s="116">
        <v>0</v>
      </c>
      <c r="F92" s="116">
        <f t="shared" si="3"/>
        <v>0</v>
      </c>
      <c r="G92" s="116">
        <f t="shared" si="2"/>
        <v>0</v>
      </c>
      <c r="H92" s="124"/>
    </row>
    <row r="93" spans="1:8" ht="14.7" customHeight="1">
      <c r="A93" s="189">
        <v>180999</v>
      </c>
      <c r="B93" s="189" t="s">
        <v>62</v>
      </c>
      <c r="C93" s="119">
        <v>0</v>
      </c>
      <c r="D93" s="119">
        <v>0</v>
      </c>
      <c r="E93" s="116">
        <v>0</v>
      </c>
      <c r="F93" s="116">
        <f t="shared" si="3"/>
        <v>0</v>
      </c>
      <c r="G93" s="116">
        <f t="shared" si="2"/>
        <v>0</v>
      </c>
      <c r="H93" s="124"/>
    </row>
    <row r="94" spans="1:8" ht="14.7" customHeight="1">
      <c r="A94" s="189">
        <v>181001</v>
      </c>
      <c r="B94" s="189" t="s">
        <v>63</v>
      </c>
      <c r="C94" s="119">
        <v>0</v>
      </c>
      <c r="D94" s="119">
        <v>0</v>
      </c>
      <c r="E94" s="116">
        <v>0</v>
      </c>
      <c r="F94" s="116">
        <f t="shared" si="3"/>
        <v>0</v>
      </c>
      <c r="G94" s="116">
        <f t="shared" si="2"/>
        <v>0</v>
      </c>
      <c r="H94" s="124"/>
    </row>
    <row r="95" spans="1:8" ht="14.7" customHeight="1">
      <c r="A95" s="189">
        <v>182002</v>
      </c>
      <c r="B95" s="189" t="s">
        <v>271</v>
      </c>
      <c r="C95" s="119">
        <v>0</v>
      </c>
      <c r="D95" s="119">
        <v>0</v>
      </c>
      <c r="E95" s="116">
        <v>0</v>
      </c>
      <c r="F95" s="116">
        <f t="shared" si="3"/>
        <v>0</v>
      </c>
      <c r="G95" s="116">
        <f t="shared" si="2"/>
        <v>0</v>
      </c>
      <c r="H95" s="124"/>
    </row>
    <row r="96" spans="1:8" ht="14.7" customHeight="1">
      <c r="A96" s="189">
        <v>182999</v>
      </c>
      <c r="B96" s="189" t="s">
        <v>272</v>
      </c>
      <c r="C96" s="119">
        <v>0</v>
      </c>
      <c r="D96" s="119">
        <v>0</v>
      </c>
      <c r="E96" s="116">
        <v>0</v>
      </c>
      <c r="F96" s="116">
        <f t="shared" si="3"/>
        <v>0</v>
      </c>
      <c r="G96" s="116">
        <f t="shared" si="2"/>
        <v>0</v>
      </c>
      <c r="H96" s="124"/>
    </row>
    <row r="97" spans="1:8" ht="14.7" customHeight="1">
      <c r="A97" s="189">
        <v>200001</v>
      </c>
      <c r="B97" s="189" t="s">
        <v>65</v>
      </c>
      <c r="C97" s="119">
        <v>0</v>
      </c>
      <c r="D97" s="119">
        <v>0</v>
      </c>
      <c r="E97" s="116">
        <v>0</v>
      </c>
      <c r="F97" s="116">
        <f t="shared" si="3"/>
        <v>0</v>
      </c>
      <c r="G97" s="116">
        <f t="shared" si="2"/>
        <v>0</v>
      </c>
      <c r="H97" s="124"/>
    </row>
    <row r="98" spans="1:8" ht="14.7" customHeight="1">
      <c r="A98" s="189">
        <v>200002</v>
      </c>
      <c r="B98" s="189" t="s">
        <v>66</v>
      </c>
      <c r="C98" s="119">
        <v>0</v>
      </c>
      <c r="D98" s="119">
        <v>0</v>
      </c>
      <c r="E98" s="116">
        <v>0</v>
      </c>
      <c r="F98" s="116">
        <f t="shared" si="3"/>
        <v>0</v>
      </c>
      <c r="G98" s="116">
        <f t="shared" si="2"/>
        <v>0</v>
      </c>
      <c r="H98" s="124"/>
    </row>
    <row r="99" spans="1:8" ht="14.7" customHeight="1">
      <c r="A99" s="189">
        <v>200003</v>
      </c>
      <c r="B99" s="189" t="s">
        <v>67</v>
      </c>
      <c r="C99" s="119">
        <v>18067860</v>
      </c>
      <c r="D99" s="119">
        <v>0</v>
      </c>
      <c r="E99" s="116">
        <v>0</v>
      </c>
      <c r="F99" s="116">
        <f t="shared" si="3"/>
        <v>0</v>
      </c>
      <c r="G99" s="116">
        <f t="shared" si="2"/>
        <v>18067860</v>
      </c>
      <c r="H99" s="124"/>
    </row>
    <row r="100" spans="1:8" ht="14.7" customHeight="1">
      <c r="A100" s="189">
        <v>200999</v>
      </c>
      <c r="B100" s="189" t="s">
        <v>68</v>
      </c>
      <c r="C100" s="119">
        <v>44890000</v>
      </c>
      <c r="D100" s="119">
        <v>0</v>
      </c>
      <c r="E100" s="116">
        <v>0</v>
      </c>
      <c r="F100" s="116">
        <f t="shared" si="3"/>
        <v>0</v>
      </c>
      <c r="G100" s="116">
        <f t="shared" si="2"/>
        <v>44890000</v>
      </c>
      <c r="H100" s="124"/>
    </row>
    <row r="101" spans="1:8" ht="14.7" customHeight="1">
      <c r="A101" s="189">
        <v>210001</v>
      </c>
      <c r="B101" s="189" t="s">
        <v>69</v>
      </c>
      <c r="C101" s="119">
        <v>0</v>
      </c>
      <c r="D101" s="119">
        <v>0</v>
      </c>
      <c r="E101" s="116">
        <v>0</v>
      </c>
      <c r="F101" s="116">
        <f t="shared" si="3"/>
        <v>0</v>
      </c>
      <c r="G101" s="116">
        <f t="shared" si="2"/>
        <v>0</v>
      </c>
      <c r="H101" s="124"/>
    </row>
    <row r="102" spans="1:8" ht="14.7" customHeight="1">
      <c r="A102" s="189">
        <v>210002</v>
      </c>
      <c r="B102" s="189" t="s">
        <v>273</v>
      </c>
      <c r="C102" s="119">
        <v>0</v>
      </c>
      <c r="D102" s="119">
        <v>0</v>
      </c>
      <c r="E102" s="116">
        <v>0</v>
      </c>
      <c r="F102" s="116">
        <f t="shared" si="3"/>
        <v>0</v>
      </c>
      <c r="G102" s="116">
        <f t="shared" si="2"/>
        <v>0</v>
      </c>
      <c r="H102" s="124"/>
    </row>
    <row r="103" spans="1:8" ht="14.7" customHeight="1">
      <c r="A103" s="189">
        <v>210999</v>
      </c>
      <c r="B103" s="189" t="s">
        <v>274</v>
      </c>
      <c r="C103" s="119">
        <v>0</v>
      </c>
      <c r="D103" s="119">
        <v>0</v>
      </c>
      <c r="E103" s="116">
        <v>0</v>
      </c>
      <c r="F103" s="116">
        <f t="shared" si="3"/>
        <v>0</v>
      </c>
      <c r="G103" s="116">
        <f t="shared" si="2"/>
        <v>0</v>
      </c>
      <c r="H103" s="124"/>
    </row>
    <row r="104" spans="1:8" ht="14.7" customHeight="1">
      <c r="A104" s="189">
        <v>250001</v>
      </c>
      <c r="B104" s="189" t="s">
        <v>70</v>
      </c>
      <c r="C104" s="119">
        <v>0</v>
      </c>
      <c r="D104" s="119">
        <v>0</v>
      </c>
      <c r="E104" s="116">
        <v>0</v>
      </c>
      <c r="F104" s="116">
        <f t="shared" si="3"/>
        <v>0</v>
      </c>
      <c r="G104" s="116">
        <f t="shared" si="2"/>
        <v>0</v>
      </c>
      <c r="H104" s="124"/>
    </row>
    <row r="105" spans="1:8" ht="14.7" customHeight="1">
      <c r="A105" s="189">
        <v>250002</v>
      </c>
      <c r="B105" s="189" t="s">
        <v>71</v>
      </c>
      <c r="C105" s="119">
        <v>0</v>
      </c>
      <c r="D105" s="119">
        <v>0</v>
      </c>
      <c r="E105" s="116">
        <v>0</v>
      </c>
      <c r="F105" s="116">
        <f t="shared" si="3"/>
        <v>0</v>
      </c>
      <c r="G105" s="116">
        <f t="shared" si="2"/>
        <v>0</v>
      </c>
      <c r="H105" s="124"/>
    </row>
    <row r="106" spans="1:8" ht="14.7" customHeight="1">
      <c r="A106" s="189">
        <v>250003</v>
      </c>
      <c r="B106" s="189" t="s">
        <v>72</v>
      </c>
      <c r="C106" s="119">
        <v>-8363202.0481278542</v>
      </c>
      <c r="D106" s="119">
        <v>0</v>
      </c>
      <c r="E106" s="116">
        <v>366052.33333333331</v>
      </c>
      <c r="F106" s="116">
        <f t="shared" si="3"/>
        <v>-366052.33333333331</v>
      </c>
      <c r="G106" s="116">
        <f t="shared" si="2"/>
        <v>-8729254.3814611882</v>
      </c>
      <c r="H106" s="124"/>
    </row>
    <row r="107" spans="1:8" ht="14.7" customHeight="1">
      <c r="A107" s="189">
        <v>250004</v>
      </c>
      <c r="B107" s="189" t="s">
        <v>73</v>
      </c>
      <c r="C107" s="119">
        <v>-10124253.189999999</v>
      </c>
      <c r="D107" s="119">
        <v>0</v>
      </c>
      <c r="E107" s="116">
        <v>578166.66666666674</v>
      </c>
      <c r="F107" s="116">
        <f t="shared" si="3"/>
        <v>-578166.66666666674</v>
      </c>
      <c r="G107" s="116">
        <f t="shared" si="2"/>
        <v>-10702419.856666666</v>
      </c>
      <c r="H107" s="124"/>
    </row>
    <row r="108" spans="1:8" ht="14.7" customHeight="1">
      <c r="A108" s="189">
        <v>300500</v>
      </c>
      <c r="B108" s="189" t="s">
        <v>79</v>
      </c>
      <c r="C108" s="119">
        <v>-132084366.09999843</v>
      </c>
      <c r="D108" s="119">
        <v>0</v>
      </c>
      <c r="E108" s="116">
        <v>0</v>
      </c>
      <c r="F108" s="116">
        <f t="shared" si="3"/>
        <v>0</v>
      </c>
      <c r="G108" s="116">
        <f t="shared" si="2"/>
        <v>-132084366.09999843</v>
      </c>
      <c r="H108" s="124"/>
    </row>
    <row r="109" spans="1:8" ht="14.7" customHeight="1">
      <c r="A109" s="189">
        <v>310002</v>
      </c>
      <c r="B109" s="189" t="s">
        <v>285</v>
      </c>
      <c r="C109" s="119">
        <v>0</v>
      </c>
      <c r="D109" s="119">
        <v>0</v>
      </c>
      <c r="E109" s="116">
        <v>0</v>
      </c>
      <c r="F109" s="116">
        <f t="shared" si="3"/>
        <v>0</v>
      </c>
      <c r="G109" s="116">
        <f t="shared" si="2"/>
        <v>0</v>
      </c>
      <c r="H109" s="124"/>
    </row>
    <row r="110" spans="1:8" ht="14.7" customHeight="1">
      <c r="A110" s="189">
        <v>310003</v>
      </c>
      <c r="B110" s="189" t="s">
        <v>286</v>
      </c>
      <c r="C110" s="119">
        <v>0</v>
      </c>
      <c r="D110" s="119">
        <v>0</v>
      </c>
      <c r="E110" s="116">
        <v>0</v>
      </c>
      <c r="F110" s="116">
        <f t="shared" si="3"/>
        <v>0</v>
      </c>
      <c r="G110" s="116">
        <f t="shared" si="2"/>
        <v>0</v>
      </c>
      <c r="H110" s="124"/>
    </row>
    <row r="111" spans="1:8" ht="14.7" customHeight="1">
      <c r="A111" s="189">
        <v>310004</v>
      </c>
      <c r="B111" s="189" t="s">
        <v>94</v>
      </c>
      <c r="C111" s="119">
        <v>0</v>
      </c>
      <c r="D111" s="119">
        <v>0</v>
      </c>
      <c r="E111" s="116">
        <v>0</v>
      </c>
      <c r="F111" s="116">
        <f t="shared" si="3"/>
        <v>0</v>
      </c>
      <c r="G111" s="116">
        <f t="shared" si="2"/>
        <v>0</v>
      </c>
      <c r="H111" s="124"/>
    </row>
    <row r="112" spans="1:8" ht="14.7" customHeight="1">
      <c r="A112" s="189">
        <v>310005</v>
      </c>
      <c r="B112" s="189" t="s">
        <v>287</v>
      </c>
      <c r="C112" s="119">
        <v>0</v>
      </c>
      <c r="D112" s="119">
        <v>0</v>
      </c>
      <c r="E112" s="116">
        <v>0</v>
      </c>
      <c r="F112" s="116">
        <f t="shared" si="3"/>
        <v>0</v>
      </c>
      <c r="G112" s="116">
        <f t="shared" si="2"/>
        <v>0</v>
      </c>
      <c r="H112" s="124"/>
    </row>
    <row r="113" spans="1:8" ht="14.7" customHeight="1">
      <c r="A113" s="189">
        <v>310999</v>
      </c>
      <c r="B113" s="189" t="s">
        <v>95</v>
      </c>
      <c r="C113" s="119">
        <v>0</v>
      </c>
      <c r="D113" s="119">
        <v>0</v>
      </c>
      <c r="E113" s="116">
        <v>0</v>
      </c>
      <c r="F113" s="116">
        <f t="shared" si="3"/>
        <v>0</v>
      </c>
      <c r="G113" s="116">
        <f t="shared" si="2"/>
        <v>0</v>
      </c>
      <c r="H113" s="124"/>
    </row>
    <row r="114" spans="1:8" ht="14.7" customHeight="1">
      <c r="A114" s="189">
        <v>320999</v>
      </c>
      <c r="B114" s="189" t="s">
        <v>82</v>
      </c>
      <c r="C114" s="119">
        <v>0</v>
      </c>
      <c r="D114" s="119">
        <v>0</v>
      </c>
      <c r="E114" s="116">
        <v>0</v>
      </c>
      <c r="F114" s="116">
        <f t="shared" si="3"/>
        <v>0</v>
      </c>
      <c r="G114" s="116">
        <f t="shared" si="2"/>
        <v>0</v>
      </c>
      <c r="H114" s="124"/>
    </row>
    <row r="115" spans="1:8" ht="14.7" customHeight="1">
      <c r="A115" s="189">
        <v>330001</v>
      </c>
      <c r="B115" s="189" t="s">
        <v>83</v>
      </c>
      <c r="C115" s="119">
        <v>0</v>
      </c>
      <c r="D115" s="119">
        <v>0</v>
      </c>
      <c r="E115" s="116">
        <v>0</v>
      </c>
      <c r="F115" s="116">
        <f t="shared" si="3"/>
        <v>0</v>
      </c>
      <c r="G115" s="116">
        <f t="shared" si="2"/>
        <v>0</v>
      </c>
      <c r="H115" s="124"/>
    </row>
    <row r="116" spans="1:8" ht="14.7" customHeight="1">
      <c r="A116" s="189">
        <v>330999</v>
      </c>
      <c r="B116" s="189" t="s">
        <v>84</v>
      </c>
      <c r="C116" s="119">
        <v>0</v>
      </c>
      <c r="D116" s="119">
        <v>0</v>
      </c>
      <c r="E116" s="116">
        <v>0</v>
      </c>
      <c r="F116" s="116">
        <f t="shared" si="3"/>
        <v>0</v>
      </c>
      <c r="G116" s="116">
        <f t="shared" si="2"/>
        <v>0</v>
      </c>
      <c r="H116" s="124"/>
    </row>
    <row r="117" spans="1:8" ht="14.7" customHeight="1">
      <c r="A117" s="189">
        <v>335001</v>
      </c>
      <c r="B117" s="189" t="s">
        <v>281</v>
      </c>
      <c r="C117" s="119">
        <v>0</v>
      </c>
      <c r="D117" s="119">
        <v>0</v>
      </c>
      <c r="E117" s="116">
        <v>0</v>
      </c>
      <c r="F117" s="116">
        <f t="shared" si="3"/>
        <v>0</v>
      </c>
      <c r="G117" s="116">
        <f t="shared" si="2"/>
        <v>0</v>
      </c>
      <c r="H117" s="124"/>
    </row>
    <row r="118" spans="1:8" ht="14.7" customHeight="1">
      <c r="A118" s="189">
        <v>335002</v>
      </c>
      <c r="B118" s="189" t="s">
        <v>282</v>
      </c>
      <c r="C118" s="119">
        <v>0</v>
      </c>
      <c r="D118" s="119">
        <v>0</v>
      </c>
      <c r="E118" s="116">
        <v>0</v>
      </c>
      <c r="F118" s="116">
        <f t="shared" si="3"/>
        <v>0</v>
      </c>
      <c r="G118" s="116">
        <f t="shared" si="2"/>
        <v>0</v>
      </c>
      <c r="H118" s="124"/>
    </row>
    <row r="119" spans="1:8" ht="14.7" customHeight="1">
      <c r="A119" s="189">
        <v>335003</v>
      </c>
      <c r="B119" s="189" t="s">
        <v>283</v>
      </c>
      <c r="C119" s="119">
        <v>0</v>
      </c>
      <c r="D119" s="119">
        <v>0</v>
      </c>
      <c r="E119" s="116">
        <v>0</v>
      </c>
      <c r="F119" s="116">
        <f t="shared" si="3"/>
        <v>0</v>
      </c>
      <c r="G119" s="116">
        <f t="shared" si="2"/>
        <v>0</v>
      </c>
      <c r="H119" s="124"/>
    </row>
    <row r="120" spans="1:8" ht="14.7" customHeight="1">
      <c r="A120" s="189">
        <v>335004</v>
      </c>
      <c r="B120" s="189" t="s">
        <v>85</v>
      </c>
      <c r="C120" s="119">
        <v>0</v>
      </c>
      <c r="D120" s="119">
        <v>0</v>
      </c>
      <c r="E120" s="116">
        <v>0</v>
      </c>
      <c r="F120" s="116">
        <f t="shared" si="3"/>
        <v>0</v>
      </c>
      <c r="G120" s="116">
        <f t="shared" si="2"/>
        <v>0</v>
      </c>
      <c r="H120" s="124"/>
    </row>
    <row r="121" spans="1:8" ht="14.7" customHeight="1">
      <c r="A121" s="189">
        <v>335005</v>
      </c>
      <c r="B121" s="189" t="s">
        <v>284</v>
      </c>
      <c r="C121" s="119">
        <v>0</v>
      </c>
      <c r="D121" s="119">
        <v>0</v>
      </c>
      <c r="E121" s="116">
        <v>0</v>
      </c>
      <c r="F121" s="116">
        <f t="shared" si="3"/>
        <v>0</v>
      </c>
      <c r="G121" s="116">
        <f t="shared" si="2"/>
        <v>0</v>
      </c>
      <c r="H121" s="124"/>
    </row>
    <row r="122" spans="1:8" ht="14.7" customHeight="1">
      <c r="A122" s="189">
        <v>335999</v>
      </c>
      <c r="B122" s="189" t="s">
        <v>86</v>
      </c>
      <c r="C122" s="119">
        <v>0</v>
      </c>
      <c r="D122" s="119">
        <v>0</v>
      </c>
      <c r="E122" s="116">
        <v>0</v>
      </c>
      <c r="F122" s="116">
        <f t="shared" si="3"/>
        <v>0</v>
      </c>
      <c r="G122" s="116">
        <f t="shared" si="2"/>
        <v>0</v>
      </c>
      <c r="H122" s="124"/>
    </row>
    <row r="123" spans="1:8" ht="14.7" customHeight="1">
      <c r="A123" s="189">
        <v>340001</v>
      </c>
      <c r="B123" s="189" t="s">
        <v>80</v>
      </c>
      <c r="C123" s="119">
        <v>104500</v>
      </c>
      <c r="D123" s="119">
        <v>0</v>
      </c>
      <c r="E123" s="116">
        <v>0</v>
      </c>
      <c r="F123" s="116">
        <f t="shared" si="3"/>
        <v>0</v>
      </c>
      <c r="G123" s="116">
        <f t="shared" si="2"/>
        <v>104500</v>
      </c>
      <c r="H123" s="124"/>
    </row>
    <row r="124" spans="1:8" ht="14.7" customHeight="1">
      <c r="A124" s="189">
        <v>340993</v>
      </c>
      <c r="B124" s="189" t="s">
        <v>275</v>
      </c>
      <c r="C124" s="119">
        <v>0</v>
      </c>
      <c r="D124" s="119">
        <v>0</v>
      </c>
      <c r="E124" s="116">
        <v>0</v>
      </c>
      <c r="F124" s="116">
        <f t="shared" si="3"/>
        <v>0</v>
      </c>
      <c r="G124" s="116">
        <f t="shared" si="2"/>
        <v>0</v>
      </c>
      <c r="H124" s="124"/>
    </row>
    <row r="125" spans="1:8" ht="14.7" customHeight="1">
      <c r="A125" s="189">
        <v>340994</v>
      </c>
      <c r="B125" s="189" t="s">
        <v>276</v>
      </c>
      <c r="C125" s="119">
        <v>0</v>
      </c>
      <c r="D125" s="119">
        <v>0</v>
      </c>
      <c r="E125" s="116">
        <v>0</v>
      </c>
      <c r="F125" s="116">
        <f t="shared" si="3"/>
        <v>0</v>
      </c>
      <c r="G125" s="116">
        <f t="shared" si="2"/>
        <v>0</v>
      </c>
      <c r="H125" s="124"/>
    </row>
    <row r="126" spans="1:8" ht="14.7" customHeight="1">
      <c r="A126" s="189">
        <v>340995</v>
      </c>
      <c r="B126" s="189" t="s">
        <v>277</v>
      </c>
      <c r="C126" s="119">
        <v>-1660076</v>
      </c>
      <c r="D126" s="119">
        <v>0</v>
      </c>
      <c r="E126" s="116">
        <v>0</v>
      </c>
      <c r="F126" s="116">
        <f t="shared" si="3"/>
        <v>0</v>
      </c>
      <c r="G126" s="116">
        <f t="shared" si="2"/>
        <v>-1660076</v>
      </c>
      <c r="H126" s="124"/>
    </row>
    <row r="127" spans="1:8" ht="14.7" customHeight="1">
      <c r="A127" s="189">
        <v>340996</v>
      </c>
      <c r="B127" s="189" t="s">
        <v>278</v>
      </c>
      <c r="C127" s="119">
        <v>0</v>
      </c>
      <c r="D127" s="119">
        <v>0</v>
      </c>
      <c r="E127" s="116">
        <v>0</v>
      </c>
      <c r="F127" s="116">
        <f t="shared" si="3"/>
        <v>0</v>
      </c>
      <c r="G127" s="116">
        <f t="shared" si="2"/>
        <v>0</v>
      </c>
      <c r="H127" s="124"/>
    </row>
    <row r="128" spans="1:8" ht="14.7" customHeight="1">
      <c r="A128" s="189">
        <v>340997</v>
      </c>
      <c r="B128" s="189" t="s">
        <v>279</v>
      </c>
      <c r="C128" s="119">
        <v>-8357094</v>
      </c>
      <c r="D128" s="119">
        <v>0</v>
      </c>
      <c r="E128" s="116">
        <v>0</v>
      </c>
      <c r="F128" s="116">
        <f t="shared" si="3"/>
        <v>0</v>
      </c>
      <c r="G128" s="116">
        <f t="shared" si="2"/>
        <v>-8357094</v>
      </c>
      <c r="H128" s="124"/>
    </row>
    <row r="129" spans="1:8" ht="14.7" customHeight="1">
      <c r="A129" s="189">
        <v>340998</v>
      </c>
      <c r="B129" s="189" t="s">
        <v>280</v>
      </c>
      <c r="C129" s="119">
        <v>-5787923739.1949997</v>
      </c>
      <c r="D129" s="119">
        <v>0</v>
      </c>
      <c r="E129" s="116">
        <v>0</v>
      </c>
      <c r="F129" s="116">
        <f t="shared" si="3"/>
        <v>0</v>
      </c>
      <c r="G129" s="116">
        <f t="shared" si="2"/>
        <v>-5787923739.1949997</v>
      </c>
      <c r="H129" s="124"/>
    </row>
    <row r="130" spans="1:8" ht="14.7" customHeight="1">
      <c r="A130" s="189">
        <v>340999</v>
      </c>
      <c r="B130" s="189" t="s">
        <v>81</v>
      </c>
      <c r="C130" s="119">
        <v>-37960800.049999952</v>
      </c>
      <c r="D130" s="119">
        <v>0</v>
      </c>
      <c r="E130" s="116">
        <v>0</v>
      </c>
      <c r="F130" s="116">
        <f t="shared" si="3"/>
        <v>0</v>
      </c>
      <c r="G130" s="116">
        <f t="shared" si="2"/>
        <v>-37960800.049999952</v>
      </c>
      <c r="H130" s="124"/>
    </row>
    <row r="131" spans="1:8" ht="14.7" customHeight="1">
      <c r="A131" s="189">
        <v>341999</v>
      </c>
      <c r="B131" s="189" t="s">
        <v>87</v>
      </c>
      <c r="C131" s="119">
        <v>-9493972261.7700005</v>
      </c>
      <c r="D131" s="119">
        <v>0</v>
      </c>
      <c r="E131" s="116">
        <v>6297679</v>
      </c>
      <c r="F131" s="116">
        <f t="shared" si="3"/>
        <v>-6297679</v>
      </c>
      <c r="G131" s="116">
        <f t="shared" si="2"/>
        <v>-9500269940.7700005</v>
      </c>
      <c r="H131" s="124"/>
    </row>
    <row r="132" spans="1:8" ht="14.7" customHeight="1">
      <c r="A132" s="189">
        <v>350002</v>
      </c>
      <c r="B132" s="189" t="s">
        <v>88</v>
      </c>
      <c r="C132" s="119">
        <v>0</v>
      </c>
      <c r="D132" s="119">
        <v>0</v>
      </c>
      <c r="E132" s="116">
        <v>0</v>
      </c>
      <c r="F132" s="116">
        <f t="shared" si="3"/>
        <v>0</v>
      </c>
      <c r="G132" s="116">
        <f t="shared" si="2"/>
        <v>0</v>
      </c>
      <c r="H132" s="124"/>
    </row>
    <row r="133" spans="1:8" ht="14.7" customHeight="1">
      <c r="A133" s="189">
        <v>350003</v>
      </c>
      <c r="B133" s="189" t="s">
        <v>89</v>
      </c>
      <c r="C133" s="119">
        <v>0</v>
      </c>
      <c r="D133" s="119">
        <v>0</v>
      </c>
      <c r="E133" s="116">
        <v>0</v>
      </c>
      <c r="F133" s="116">
        <f t="shared" si="3"/>
        <v>0</v>
      </c>
      <c r="G133" s="116">
        <f t="shared" si="2"/>
        <v>0</v>
      </c>
      <c r="H133" s="124"/>
    </row>
    <row r="134" spans="1:8" ht="14.7" customHeight="1">
      <c r="A134" s="189">
        <v>350004</v>
      </c>
      <c r="B134" s="189" t="s">
        <v>90</v>
      </c>
      <c r="C134" s="119">
        <v>0</v>
      </c>
      <c r="D134" s="119">
        <v>0</v>
      </c>
      <c r="E134" s="116">
        <v>0</v>
      </c>
      <c r="F134" s="116">
        <f t="shared" si="3"/>
        <v>0</v>
      </c>
      <c r="G134" s="116">
        <f t="shared" si="2"/>
        <v>0</v>
      </c>
      <c r="H134" s="124"/>
    </row>
    <row r="135" spans="1:8">
      <c r="A135" s="189">
        <v>350999</v>
      </c>
      <c r="B135" s="189" t="s">
        <v>91</v>
      </c>
      <c r="C135" s="119">
        <v>0</v>
      </c>
      <c r="D135" s="119">
        <v>0</v>
      </c>
      <c r="E135" s="116">
        <v>0</v>
      </c>
      <c r="F135" s="116">
        <f t="shared" si="3"/>
        <v>0</v>
      </c>
      <c r="G135" s="116">
        <f t="shared" si="2"/>
        <v>0</v>
      </c>
      <c r="H135" s="124"/>
    </row>
    <row r="136" spans="1:8" ht="14.7" customHeight="1">
      <c r="A136" s="189">
        <v>400001</v>
      </c>
      <c r="B136" s="189" t="s">
        <v>100</v>
      </c>
      <c r="C136" s="119">
        <v>0</v>
      </c>
      <c r="D136" s="119">
        <v>0</v>
      </c>
      <c r="E136" s="116">
        <v>0</v>
      </c>
      <c r="F136" s="116">
        <f t="shared" si="3"/>
        <v>0</v>
      </c>
      <c r="G136" s="116">
        <f t="shared" si="2"/>
        <v>0</v>
      </c>
      <c r="H136" s="124"/>
    </row>
    <row r="137" spans="1:8" ht="14.7" customHeight="1">
      <c r="A137" s="189">
        <v>400002</v>
      </c>
      <c r="B137" s="189" t="s">
        <v>101</v>
      </c>
      <c r="C137" s="119">
        <v>0</v>
      </c>
      <c r="D137" s="119">
        <v>0</v>
      </c>
      <c r="E137" s="116">
        <v>0</v>
      </c>
      <c r="F137" s="116">
        <f t="shared" si="3"/>
        <v>0</v>
      </c>
      <c r="G137" s="116">
        <f t="shared" si="2"/>
        <v>0</v>
      </c>
      <c r="H137" s="124"/>
    </row>
    <row r="138" spans="1:8" ht="14.7" customHeight="1">
      <c r="A138" s="189">
        <v>400003</v>
      </c>
      <c r="B138" s="189" t="s">
        <v>102</v>
      </c>
      <c r="C138" s="119">
        <v>0</v>
      </c>
      <c r="D138" s="119">
        <v>0</v>
      </c>
      <c r="E138" s="116">
        <v>0</v>
      </c>
      <c r="F138" s="116">
        <f t="shared" si="3"/>
        <v>0</v>
      </c>
      <c r="G138" s="116">
        <f t="shared" si="2"/>
        <v>0</v>
      </c>
      <c r="H138" s="124"/>
    </row>
    <row r="139" spans="1:8" ht="14.7" customHeight="1">
      <c r="A139" s="189">
        <v>400997</v>
      </c>
      <c r="B139" s="189" t="s">
        <v>103</v>
      </c>
      <c r="C139" s="119">
        <v>0</v>
      </c>
      <c r="D139" s="119">
        <v>0</v>
      </c>
      <c r="E139" s="116">
        <v>0</v>
      </c>
      <c r="F139" s="116">
        <f t="shared" si="3"/>
        <v>0</v>
      </c>
      <c r="G139" s="116">
        <f t="shared" si="2"/>
        <v>0</v>
      </c>
      <c r="H139" s="124"/>
    </row>
    <row r="140" spans="1:8" ht="14.7" customHeight="1">
      <c r="A140" s="189">
        <v>400998</v>
      </c>
      <c r="B140" s="189" t="s">
        <v>104</v>
      </c>
      <c r="C140" s="119">
        <v>4359238997.7244759</v>
      </c>
      <c r="D140" s="119">
        <v>0</v>
      </c>
      <c r="E140" s="116">
        <v>0</v>
      </c>
      <c r="F140" s="116">
        <f t="shared" si="3"/>
        <v>0</v>
      </c>
      <c r="G140" s="116">
        <f t="shared" si="2"/>
        <v>4359238997.7244759</v>
      </c>
      <c r="H140" s="124"/>
    </row>
    <row r="141" spans="1:8" ht="14.7" customHeight="1">
      <c r="A141" s="189">
        <v>500001</v>
      </c>
      <c r="B141" s="189" t="s">
        <v>109</v>
      </c>
      <c r="C141" s="119">
        <v>-1762963823.650672</v>
      </c>
      <c r="D141" s="119">
        <v>0</v>
      </c>
      <c r="E141" s="116">
        <v>18588721.930000003</v>
      </c>
      <c r="F141" s="116">
        <f t="shared" si="3"/>
        <v>-18588721.930000003</v>
      </c>
      <c r="G141" s="116">
        <f t="shared" si="2"/>
        <v>-1781552545.580672</v>
      </c>
      <c r="H141" s="124"/>
    </row>
    <row r="142" spans="1:8" ht="14.7" customHeight="1">
      <c r="A142" s="189">
        <v>510002</v>
      </c>
      <c r="B142" s="189" t="s">
        <v>110</v>
      </c>
      <c r="C142" s="119">
        <v>-431874510.97274607</v>
      </c>
      <c r="D142" s="119">
        <v>0</v>
      </c>
      <c r="E142" s="116">
        <v>4550304.8900000006</v>
      </c>
      <c r="F142" s="116">
        <f t="shared" si="3"/>
        <v>-4550304.8900000006</v>
      </c>
      <c r="G142" s="116">
        <f t="shared" si="2"/>
        <v>-436424815.86274606</v>
      </c>
      <c r="H142" s="124"/>
    </row>
    <row r="143" spans="1:8" ht="14.7" customHeight="1">
      <c r="A143" s="189">
        <v>520500</v>
      </c>
      <c r="B143" s="189" t="s">
        <v>111</v>
      </c>
      <c r="C143" s="119">
        <v>-69916766</v>
      </c>
      <c r="D143" s="119">
        <v>0</v>
      </c>
      <c r="E143" s="116">
        <v>0</v>
      </c>
      <c r="F143" s="116">
        <f t="shared" si="3"/>
        <v>0</v>
      </c>
      <c r="G143" s="116">
        <f t="shared" si="2"/>
        <v>-69916766</v>
      </c>
      <c r="H143" s="124"/>
    </row>
    <row r="144" spans="1:8" ht="14.7" customHeight="1">
      <c r="A144" s="189">
        <v>530001</v>
      </c>
      <c r="B144" s="189" t="s">
        <v>298</v>
      </c>
      <c r="C144" s="119">
        <v>-128784892.73393582</v>
      </c>
      <c r="D144" s="119">
        <v>0</v>
      </c>
      <c r="E144" s="116">
        <v>0</v>
      </c>
      <c r="F144" s="116">
        <f t="shared" si="3"/>
        <v>0</v>
      </c>
      <c r="G144" s="116">
        <f t="shared" ref="G144:G207" si="4">C144+F144</f>
        <v>-128784892.73393582</v>
      </c>
      <c r="H144" s="124"/>
    </row>
    <row r="145" spans="1:8" ht="14.7" customHeight="1">
      <c r="A145" s="189">
        <v>540001</v>
      </c>
      <c r="B145" s="189" t="s">
        <v>307</v>
      </c>
      <c r="C145" s="119">
        <v>-594049243.65599644</v>
      </c>
      <c r="D145" s="119">
        <v>0</v>
      </c>
      <c r="E145" s="116">
        <v>0</v>
      </c>
      <c r="F145" s="116">
        <f t="shared" ref="F145:F208" si="5">D145-E145</f>
        <v>0</v>
      </c>
      <c r="G145" s="116">
        <f t="shared" si="4"/>
        <v>-594049243.65599644</v>
      </c>
      <c r="H145" s="124"/>
    </row>
    <row r="146" spans="1:8" ht="14.7" customHeight="1">
      <c r="A146" s="189">
        <v>540002</v>
      </c>
      <c r="B146" s="189" t="s">
        <v>148</v>
      </c>
      <c r="C146" s="119">
        <v>-776441790.315346</v>
      </c>
      <c r="D146" s="119">
        <v>0</v>
      </c>
      <c r="E146" s="116">
        <v>4178370.2956599006</v>
      </c>
      <c r="F146" s="116">
        <f t="shared" si="5"/>
        <v>-4178370.2956599006</v>
      </c>
      <c r="G146" s="116">
        <f t="shared" si="4"/>
        <v>-780620160.6110059</v>
      </c>
      <c r="H146" s="124"/>
    </row>
    <row r="147" spans="1:8" ht="14.7" customHeight="1">
      <c r="A147" s="189">
        <v>540999</v>
      </c>
      <c r="B147" s="189" t="s">
        <v>149</v>
      </c>
      <c r="C147" s="119">
        <v>-62787982.670870438</v>
      </c>
      <c r="D147" s="119">
        <v>0</v>
      </c>
      <c r="E147" s="116">
        <v>0</v>
      </c>
      <c r="F147" s="116">
        <f t="shared" si="5"/>
        <v>0</v>
      </c>
      <c r="G147" s="116">
        <f t="shared" si="4"/>
        <v>-62787982.670870438</v>
      </c>
      <c r="H147" s="124"/>
    </row>
    <row r="148" spans="1:8" ht="14.7" customHeight="1">
      <c r="A148" s="189">
        <v>550500</v>
      </c>
      <c r="B148" s="189" t="s">
        <v>241</v>
      </c>
      <c r="C148" s="119">
        <v>0</v>
      </c>
      <c r="D148" s="119">
        <v>0</v>
      </c>
      <c r="E148" s="116">
        <v>0</v>
      </c>
      <c r="F148" s="116">
        <f t="shared" si="5"/>
        <v>0</v>
      </c>
      <c r="G148" s="116">
        <f t="shared" si="4"/>
        <v>0</v>
      </c>
      <c r="H148" s="124"/>
    </row>
    <row r="149" spans="1:8" ht="14.7" customHeight="1">
      <c r="A149" s="189">
        <v>600003</v>
      </c>
      <c r="B149" s="189" t="s">
        <v>299</v>
      </c>
      <c r="C149" s="119">
        <v>0</v>
      </c>
      <c r="D149" s="119">
        <v>0</v>
      </c>
      <c r="E149" s="116">
        <v>0</v>
      </c>
      <c r="F149" s="116">
        <f t="shared" si="5"/>
        <v>0</v>
      </c>
      <c r="G149" s="116">
        <f t="shared" si="4"/>
        <v>0</v>
      </c>
      <c r="H149" s="124"/>
    </row>
    <row r="150" spans="1:8" ht="14.7" customHeight="1">
      <c r="A150" s="189">
        <v>600004</v>
      </c>
      <c r="B150" s="189" t="s">
        <v>300</v>
      </c>
      <c r="C150" s="119">
        <v>0</v>
      </c>
      <c r="D150" s="119">
        <v>0</v>
      </c>
      <c r="E150" s="116">
        <v>0</v>
      </c>
      <c r="F150" s="116">
        <f t="shared" si="5"/>
        <v>0</v>
      </c>
      <c r="G150" s="116">
        <f t="shared" si="4"/>
        <v>0</v>
      </c>
      <c r="H150" s="124"/>
    </row>
    <row r="151" spans="1:8" ht="14.7" customHeight="1">
      <c r="A151" s="189">
        <v>600005</v>
      </c>
      <c r="B151" s="189" t="s">
        <v>301</v>
      </c>
      <c r="C151" s="119">
        <v>0</v>
      </c>
      <c r="D151" s="119">
        <v>0</v>
      </c>
      <c r="E151" s="116">
        <v>0</v>
      </c>
      <c r="F151" s="116">
        <f t="shared" si="5"/>
        <v>0</v>
      </c>
      <c r="G151" s="116">
        <f t="shared" si="4"/>
        <v>0</v>
      </c>
      <c r="H151" s="124"/>
    </row>
    <row r="152" spans="1:8" ht="14.7" customHeight="1">
      <c r="A152" s="189">
        <v>600006</v>
      </c>
      <c r="B152" s="189" t="s">
        <v>150</v>
      </c>
      <c r="C152" s="119">
        <v>0</v>
      </c>
      <c r="D152" s="119">
        <v>0</v>
      </c>
      <c r="E152" s="116">
        <v>0</v>
      </c>
      <c r="F152" s="116">
        <f t="shared" si="5"/>
        <v>0</v>
      </c>
      <c r="G152" s="116">
        <f t="shared" si="4"/>
        <v>0</v>
      </c>
      <c r="H152" s="124"/>
    </row>
    <row r="153" spans="1:8" ht="14.7" customHeight="1">
      <c r="A153" s="189">
        <v>600999</v>
      </c>
      <c r="B153" s="189" t="s">
        <v>302</v>
      </c>
      <c r="C153" s="119">
        <v>0</v>
      </c>
      <c r="D153" s="119">
        <v>0</v>
      </c>
      <c r="E153" s="116">
        <v>0</v>
      </c>
      <c r="F153" s="116">
        <f t="shared" si="5"/>
        <v>0</v>
      </c>
      <c r="G153" s="116">
        <f t="shared" si="4"/>
        <v>0</v>
      </c>
      <c r="H153" s="124"/>
    </row>
    <row r="154" spans="1:8" ht="14.7" customHeight="1">
      <c r="A154" s="189">
        <v>700001</v>
      </c>
      <c r="B154" s="189" t="s">
        <v>115</v>
      </c>
      <c r="C154" s="119">
        <v>1601066205</v>
      </c>
      <c r="D154" s="119">
        <v>0</v>
      </c>
      <c r="E154" s="116">
        <v>0</v>
      </c>
      <c r="F154" s="116">
        <f t="shared" si="5"/>
        <v>0</v>
      </c>
      <c r="G154" s="116">
        <f t="shared" si="4"/>
        <v>1601066205</v>
      </c>
      <c r="H154" s="124"/>
    </row>
    <row r="155" spans="1:8" ht="14.7" customHeight="1">
      <c r="A155" s="189">
        <v>700002</v>
      </c>
      <c r="B155" s="189" t="s">
        <v>288</v>
      </c>
      <c r="C155" s="119">
        <v>0</v>
      </c>
      <c r="D155" s="119">
        <v>0</v>
      </c>
      <c r="E155" s="116">
        <v>0</v>
      </c>
      <c r="F155" s="116">
        <f t="shared" si="5"/>
        <v>0</v>
      </c>
      <c r="G155" s="116">
        <f t="shared" si="4"/>
        <v>0</v>
      </c>
      <c r="H155" s="124"/>
    </row>
    <row r="156" spans="1:8" ht="14.7" customHeight="1">
      <c r="A156" s="189">
        <v>700003</v>
      </c>
      <c r="B156" s="189" t="s">
        <v>116</v>
      </c>
      <c r="C156" s="119">
        <v>0</v>
      </c>
      <c r="D156" s="119">
        <v>0</v>
      </c>
      <c r="E156" s="116">
        <v>0</v>
      </c>
      <c r="F156" s="116">
        <f t="shared" si="5"/>
        <v>0</v>
      </c>
      <c r="G156" s="116">
        <f t="shared" si="4"/>
        <v>0</v>
      </c>
      <c r="H156" s="124"/>
    </row>
    <row r="157" spans="1:8" ht="14.7" customHeight="1">
      <c r="A157" s="189">
        <v>700004</v>
      </c>
      <c r="B157" s="189" t="s">
        <v>117</v>
      </c>
      <c r="C157" s="119">
        <v>0</v>
      </c>
      <c r="D157" s="119">
        <v>0</v>
      </c>
      <c r="E157" s="116">
        <v>0</v>
      </c>
      <c r="F157" s="116">
        <f t="shared" si="5"/>
        <v>0</v>
      </c>
      <c r="G157" s="116">
        <f t="shared" si="4"/>
        <v>0</v>
      </c>
      <c r="H157" s="124"/>
    </row>
    <row r="158" spans="1:8" ht="14.7" customHeight="1">
      <c r="A158" s="189">
        <v>700999</v>
      </c>
      <c r="B158" s="189" t="s">
        <v>289</v>
      </c>
      <c r="C158" s="119">
        <v>0</v>
      </c>
      <c r="D158" s="119">
        <v>0</v>
      </c>
      <c r="E158" s="116">
        <v>0</v>
      </c>
      <c r="F158" s="116">
        <f t="shared" si="5"/>
        <v>0</v>
      </c>
      <c r="G158" s="116">
        <f t="shared" si="4"/>
        <v>0</v>
      </c>
      <c r="H158" s="124"/>
    </row>
    <row r="159" spans="1:8" ht="14.7" customHeight="1">
      <c r="A159" s="189">
        <v>701002</v>
      </c>
      <c r="B159" s="189" t="s">
        <v>118</v>
      </c>
      <c r="C159" s="119">
        <v>0</v>
      </c>
      <c r="D159" s="119">
        <v>0</v>
      </c>
      <c r="E159" s="116">
        <v>0</v>
      </c>
      <c r="F159" s="116">
        <f t="shared" si="5"/>
        <v>0</v>
      </c>
      <c r="G159" s="116">
        <f t="shared" si="4"/>
        <v>0</v>
      </c>
      <c r="H159" s="124"/>
    </row>
    <row r="160" spans="1:8" ht="14.7" customHeight="1">
      <c r="A160" s="189">
        <v>701999</v>
      </c>
      <c r="B160" s="189" t="s">
        <v>119</v>
      </c>
      <c r="C160" s="119">
        <v>0</v>
      </c>
      <c r="D160" s="119">
        <v>0</v>
      </c>
      <c r="E160" s="116">
        <v>0</v>
      </c>
      <c r="F160" s="116">
        <f t="shared" si="5"/>
        <v>0</v>
      </c>
      <c r="G160" s="116">
        <f t="shared" si="4"/>
        <v>0</v>
      </c>
      <c r="H160" s="124"/>
    </row>
    <row r="161" spans="1:8">
      <c r="A161" s="189">
        <v>702500</v>
      </c>
      <c r="B161" s="189" t="s">
        <v>120</v>
      </c>
      <c r="C161" s="119">
        <v>0</v>
      </c>
      <c r="D161" s="119">
        <v>0</v>
      </c>
      <c r="E161" s="116">
        <v>0</v>
      </c>
      <c r="F161" s="116">
        <f t="shared" si="5"/>
        <v>0</v>
      </c>
      <c r="G161" s="116">
        <f t="shared" si="4"/>
        <v>0</v>
      </c>
      <c r="H161" s="124"/>
    </row>
    <row r="162" spans="1:8">
      <c r="A162" s="189">
        <v>703500</v>
      </c>
      <c r="B162" s="189" t="s">
        <v>290</v>
      </c>
      <c r="C162" s="119">
        <v>0</v>
      </c>
      <c r="D162" s="119">
        <v>0</v>
      </c>
      <c r="E162" s="116">
        <v>0</v>
      </c>
      <c r="F162" s="116">
        <f t="shared" si="5"/>
        <v>0</v>
      </c>
      <c r="G162" s="116">
        <f t="shared" si="4"/>
        <v>0</v>
      </c>
      <c r="H162" s="124"/>
    </row>
    <row r="163" spans="1:8">
      <c r="A163" s="189">
        <v>704500</v>
      </c>
      <c r="B163" s="189" t="s">
        <v>121</v>
      </c>
      <c r="C163" s="119">
        <v>0</v>
      </c>
      <c r="D163" s="119">
        <v>0</v>
      </c>
      <c r="E163" s="116">
        <v>0</v>
      </c>
      <c r="F163" s="116">
        <f t="shared" si="5"/>
        <v>0</v>
      </c>
      <c r="G163" s="116">
        <f t="shared" si="4"/>
        <v>0</v>
      </c>
      <c r="H163" s="124"/>
    </row>
    <row r="164" spans="1:8">
      <c r="A164" s="189">
        <v>710001</v>
      </c>
      <c r="B164" s="189" t="s">
        <v>123</v>
      </c>
      <c r="C164" s="119">
        <v>318074500</v>
      </c>
      <c r="D164" s="119">
        <v>7871500</v>
      </c>
      <c r="E164" s="116">
        <v>0</v>
      </c>
      <c r="F164" s="116">
        <f t="shared" si="5"/>
        <v>7871500</v>
      </c>
      <c r="G164" s="116">
        <f t="shared" si="4"/>
        <v>325946000</v>
      </c>
      <c r="H164" s="124"/>
    </row>
    <row r="165" spans="1:8">
      <c r="A165" s="189">
        <v>710002</v>
      </c>
      <c r="B165" s="189" t="s">
        <v>124</v>
      </c>
      <c r="C165" s="119">
        <v>175108000</v>
      </c>
      <c r="D165" s="119">
        <v>0</v>
      </c>
      <c r="E165" s="116">
        <v>0</v>
      </c>
      <c r="F165" s="116">
        <f t="shared" si="5"/>
        <v>0</v>
      </c>
      <c r="G165" s="116">
        <f t="shared" si="4"/>
        <v>175108000</v>
      </c>
      <c r="H165" s="124"/>
    </row>
    <row r="166" spans="1:8">
      <c r="A166" s="189">
        <v>710003</v>
      </c>
      <c r="B166" s="189" t="s">
        <v>125</v>
      </c>
      <c r="C166" s="119">
        <v>0</v>
      </c>
      <c r="D166" s="119">
        <v>0</v>
      </c>
      <c r="E166" s="116">
        <v>0</v>
      </c>
      <c r="F166" s="116">
        <f t="shared" si="5"/>
        <v>0</v>
      </c>
      <c r="G166" s="116">
        <f t="shared" si="4"/>
        <v>0</v>
      </c>
      <c r="H166" s="124"/>
    </row>
    <row r="167" spans="1:8">
      <c r="A167" s="189">
        <v>710004</v>
      </c>
      <c r="B167" s="189" t="s">
        <v>126</v>
      </c>
      <c r="C167" s="119">
        <v>0</v>
      </c>
      <c r="D167" s="119">
        <v>0</v>
      </c>
      <c r="E167" s="116">
        <v>0</v>
      </c>
      <c r="F167" s="116">
        <f t="shared" si="5"/>
        <v>0</v>
      </c>
      <c r="G167" s="116">
        <f t="shared" si="4"/>
        <v>0</v>
      </c>
      <c r="H167" s="124"/>
    </row>
    <row r="168" spans="1:8" ht="14.7" customHeight="1">
      <c r="A168" s="189">
        <v>710005</v>
      </c>
      <c r="B168" s="189" t="s">
        <v>127</v>
      </c>
      <c r="C168" s="119">
        <v>0</v>
      </c>
      <c r="D168" s="119">
        <v>0</v>
      </c>
      <c r="E168" s="116">
        <v>0</v>
      </c>
      <c r="F168" s="116">
        <f t="shared" si="5"/>
        <v>0</v>
      </c>
      <c r="G168" s="116">
        <f t="shared" si="4"/>
        <v>0</v>
      </c>
      <c r="H168" s="124"/>
    </row>
    <row r="169" spans="1:8">
      <c r="A169" s="189">
        <v>710999</v>
      </c>
      <c r="B169" s="189" t="s">
        <v>128</v>
      </c>
      <c r="C169" s="119">
        <v>734000</v>
      </c>
      <c r="D169" s="119">
        <v>0</v>
      </c>
      <c r="E169" s="116">
        <v>0</v>
      </c>
      <c r="F169" s="116">
        <f t="shared" si="5"/>
        <v>0</v>
      </c>
      <c r="G169" s="116">
        <f t="shared" si="4"/>
        <v>734000</v>
      </c>
      <c r="H169" s="124"/>
    </row>
    <row r="170" spans="1:8">
      <c r="A170" s="189">
        <v>711001</v>
      </c>
      <c r="B170" s="189" t="s">
        <v>129</v>
      </c>
      <c r="C170" s="119">
        <v>59377000</v>
      </c>
      <c r="D170" s="119">
        <v>0</v>
      </c>
      <c r="E170" s="116">
        <v>0</v>
      </c>
      <c r="F170" s="116">
        <f t="shared" si="5"/>
        <v>0</v>
      </c>
      <c r="G170" s="116">
        <f t="shared" si="4"/>
        <v>59377000</v>
      </c>
      <c r="H170" s="124"/>
    </row>
    <row r="171" spans="1:8" ht="14.7" customHeight="1">
      <c r="A171" s="189">
        <v>711002</v>
      </c>
      <c r="B171" s="189" t="s">
        <v>130</v>
      </c>
      <c r="C171" s="119">
        <v>0</v>
      </c>
      <c r="D171" s="119">
        <v>0</v>
      </c>
      <c r="E171" s="116">
        <v>0</v>
      </c>
      <c r="F171" s="116">
        <f t="shared" si="5"/>
        <v>0</v>
      </c>
      <c r="G171" s="116">
        <f t="shared" si="4"/>
        <v>0</v>
      </c>
      <c r="H171" s="124"/>
    </row>
    <row r="172" spans="1:8">
      <c r="A172" s="189">
        <v>711999</v>
      </c>
      <c r="B172" s="189" t="s">
        <v>131</v>
      </c>
      <c r="C172" s="119">
        <v>13000</v>
      </c>
      <c r="D172" s="119">
        <v>0</v>
      </c>
      <c r="E172" s="116">
        <v>0</v>
      </c>
      <c r="F172" s="116">
        <f t="shared" si="5"/>
        <v>0</v>
      </c>
      <c r="G172" s="116">
        <f t="shared" si="4"/>
        <v>13000</v>
      </c>
      <c r="H172" s="124"/>
    </row>
    <row r="173" spans="1:8">
      <c r="A173" s="189">
        <v>712001</v>
      </c>
      <c r="B173" s="189" t="s">
        <v>132</v>
      </c>
      <c r="C173" s="119">
        <v>45360000</v>
      </c>
      <c r="D173" s="119">
        <v>0</v>
      </c>
      <c r="E173" s="116">
        <v>0</v>
      </c>
      <c r="F173" s="116">
        <f t="shared" si="5"/>
        <v>0</v>
      </c>
      <c r="G173" s="116">
        <f t="shared" si="4"/>
        <v>45360000</v>
      </c>
      <c r="H173" s="124"/>
    </row>
    <row r="174" spans="1:8">
      <c r="A174" s="189">
        <v>712002</v>
      </c>
      <c r="B174" s="189" t="s">
        <v>133</v>
      </c>
      <c r="C174" s="119">
        <v>0</v>
      </c>
      <c r="D174" s="119">
        <v>0</v>
      </c>
      <c r="E174" s="116">
        <v>0</v>
      </c>
      <c r="F174" s="116">
        <f t="shared" si="5"/>
        <v>0</v>
      </c>
      <c r="G174" s="116">
        <f t="shared" si="4"/>
        <v>0</v>
      </c>
      <c r="H174" s="124"/>
    </row>
    <row r="175" spans="1:8" ht="14.7" customHeight="1">
      <c r="A175" s="189">
        <v>713001</v>
      </c>
      <c r="B175" s="189" t="s">
        <v>134</v>
      </c>
      <c r="C175" s="119">
        <v>0</v>
      </c>
      <c r="D175" s="119">
        <v>0</v>
      </c>
      <c r="E175" s="116">
        <v>0</v>
      </c>
      <c r="F175" s="116">
        <f t="shared" si="5"/>
        <v>0</v>
      </c>
      <c r="G175" s="116">
        <f t="shared" si="4"/>
        <v>0</v>
      </c>
      <c r="H175" s="124"/>
    </row>
    <row r="176" spans="1:8">
      <c r="A176" s="189">
        <v>713002</v>
      </c>
      <c r="B176" s="189" t="s">
        <v>135</v>
      </c>
      <c r="C176" s="119">
        <v>5080582</v>
      </c>
      <c r="D176" s="119">
        <v>0</v>
      </c>
      <c r="E176" s="116">
        <v>0</v>
      </c>
      <c r="F176" s="116">
        <f t="shared" si="5"/>
        <v>0</v>
      </c>
      <c r="G176" s="116">
        <f t="shared" si="4"/>
        <v>5080582</v>
      </c>
      <c r="H176" s="124"/>
    </row>
    <row r="177" spans="1:8">
      <c r="A177" s="189">
        <v>713003</v>
      </c>
      <c r="B177" s="189" t="s">
        <v>291</v>
      </c>
      <c r="C177" s="119">
        <v>0</v>
      </c>
      <c r="D177" s="119">
        <v>0</v>
      </c>
      <c r="E177" s="116">
        <v>0</v>
      </c>
      <c r="F177" s="116">
        <f t="shared" si="5"/>
        <v>0</v>
      </c>
      <c r="G177" s="116">
        <f t="shared" si="4"/>
        <v>0</v>
      </c>
      <c r="H177" s="124"/>
    </row>
    <row r="178" spans="1:8">
      <c r="A178" s="189">
        <v>713999</v>
      </c>
      <c r="B178" s="189" t="s">
        <v>136</v>
      </c>
      <c r="C178" s="119">
        <v>0</v>
      </c>
      <c r="D178" s="119">
        <v>0</v>
      </c>
      <c r="E178" s="116">
        <v>0</v>
      </c>
      <c r="F178" s="116">
        <f t="shared" si="5"/>
        <v>0</v>
      </c>
      <c r="G178" s="116">
        <f t="shared" si="4"/>
        <v>0</v>
      </c>
      <c r="H178" s="124"/>
    </row>
    <row r="179" spans="1:8">
      <c r="A179" s="189">
        <v>715001</v>
      </c>
      <c r="B179" s="189" t="s">
        <v>137</v>
      </c>
      <c r="C179" s="119">
        <v>5101300</v>
      </c>
      <c r="D179" s="119">
        <v>0</v>
      </c>
      <c r="E179" s="116">
        <v>0</v>
      </c>
      <c r="F179" s="116">
        <f t="shared" si="5"/>
        <v>0</v>
      </c>
      <c r="G179" s="116">
        <f t="shared" si="4"/>
        <v>5101300</v>
      </c>
      <c r="H179" s="124"/>
    </row>
    <row r="180" spans="1:8">
      <c r="A180" s="189">
        <v>715002</v>
      </c>
      <c r="B180" s="189" t="s">
        <v>138</v>
      </c>
      <c r="C180" s="119">
        <v>93347</v>
      </c>
      <c r="D180" s="119">
        <v>0</v>
      </c>
      <c r="E180" s="116">
        <v>0</v>
      </c>
      <c r="F180" s="116">
        <f t="shared" si="5"/>
        <v>0</v>
      </c>
      <c r="G180" s="116">
        <f t="shared" si="4"/>
        <v>93347</v>
      </c>
      <c r="H180" s="124"/>
    </row>
    <row r="181" spans="1:8">
      <c r="A181" s="189">
        <v>716001</v>
      </c>
      <c r="B181" s="189" t="s">
        <v>139</v>
      </c>
      <c r="C181" s="119">
        <v>74937600</v>
      </c>
      <c r="D181" s="119">
        <v>0</v>
      </c>
      <c r="E181" s="116">
        <v>0</v>
      </c>
      <c r="F181" s="116">
        <f t="shared" si="5"/>
        <v>0</v>
      </c>
      <c r="G181" s="116">
        <f t="shared" si="4"/>
        <v>74937600</v>
      </c>
      <c r="H181" s="124"/>
    </row>
    <row r="182" spans="1:8">
      <c r="A182" s="189">
        <v>716002</v>
      </c>
      <c r="B182" s="189" t="s">
        <v>140</v>
      </c>
      <c r="C182" s="119">
        <v>0</v>
      </c>
      <c r="D182" s="119">
        <v>0</v>
      </c>
      <c r="E182" s="116">
        <v>0</v>
      </c>
      <c r="F182" s="116">
        <f t="shared" si="5"/>
        <v>0</v>
      </c>
      <c r="G182" s="116">
        <f t="shared" si="4"/>
        <v>0</v>
      </c>
      <c r="H182" s="124"/>
    </row>
    <row r="183" spans="1:8">
      <c r="A183" s="189">
        <v>716999</v>
      </c>
      <c r="B183" s="189" t="s">
        <v>141</v>
      </c>
      <c r="C183" s="119">
        <v>0</v>
      </c>
      <c r="D183" s="119">
        <v>0</v>
      </c>
      <c r="E183" s="116">
        <v>0</v>
      </c>
      <c r="F183" s="116">
        <f t="shared" si="5"/>
        <v>0</v>
      </c>
      <c r="G183" s="116">
        <f t="shared" si="4"/>
        <v>0</v>
      </c>
      <c r="H183" s="124"/>
    </row>
    <row r="184" spans="1:8">
      <c r="A184" s="189">
        <v>717003</v>
      </c>
      <c r="B184" s="189" t="s">
        <v>142</v>
      </c>
      <c r="C184" s="119">
        <v>28132000</v>
      </c>
      <c r="D184" s="119">
        <v>0</v>
      </c>
      <c r="E184" s="116">
        <v>0</v>
      </c>
      <c r="F184" s="116">
        <f t="shared" si="5"/>
        <v>0</v>
      </c>
      <c r="G184" s="116">
        <f t="shared" si="4"/>
        <v>28132000</v>
      </c>
      <c r="H184" s="124"/>
    </row>
    <row r="185" spans="1:8">
      <c r="A185" s="189">
        <v>717004</v>
      </c>
      <c r="B185" s="189" t="s">
        <v>143</v>
      </c>
      <c r="C185" s="119">
        <v>1190000</v>
      </c>
      <c r="D185" s="119">
        <v>0</v>
      </c>
      <c r="E185" s="116">
        <v>0</v>
      </c>
      <c r="F185" s="116">
        <f t="shared" si="5"/>
        <v>0</v>
      </c>
      <c r="G185" s="116">
        <f t="shared" si="4"/>
        <v>1190000</v>
      </c>
      <c r="H185" s="124"/>
    </row>
    <row r="186" spans="1:8">
      <c r="A186" s="189">
        <v>717999</v>
      </c>
      <c r="B186" s="189" t="s">
        <v>144</v>
      </c>
      <c r="C186" s="119">
        <v>1210000</v>
      </c>
      <c r="D186" s="119">
        <v>0</v>
      </c>
      <c r="E186" s="116">
        <v>0</v>
      </c>
      <c r="F186" s="116">
        <f t="shared" si="5"/>
        <v>0</v>
      </c>
      <c r="G186" s="116">
        <f t="shared" si="4"/>
        <v>1210000</v>
      </c>
      <c r="H186" s="124"/>
    </row>
    <row r="187" spans="1:8">
      <c r="A187" s="189">
        <v>718001</v>
      </c>
      <c r="B187" s="189" t="s">
        <v>242</v>
      </c>
      <c r="C187" s="119">
        <v>0</v>
      </c>
      <c r="D187" s="119">
        <v>0</v>
      </c>
      <c r="E187" s="116">
        <v>0</v>
      </c>
      <c r="F187" s="116">
        <f t="shared" si="5"/>
        <v>0</v>
      </c>
      <c r="G187" s="116">
        <f t="shared" si="4"/>
        <v>0</v>
      </c>
      <c r="H187" s="124"/>
    </row>
    <row r="188" spans="1:8">
      <c r="A188" s="189">
        <v>718002</v>
      </c>
      <c r="B188" s="189" t="s">
        <v>190</v>
      </c>
      <c r="C188" s="119">
        <v>0</v>
      </c>
      <c r="D188" s="119">
        <v>0</v>
      </c>
      <c r="E188" s="116">
        <v>0</v>
      </c>
      <c r="F188" s="116">
        <f t="shared" si="5"/>
        <v>0</v>
      </c>
      <c r="G188" s="116">
        <f t="shared" si="4"/>
        <v>0</v>
      </c>
      <c r="H188" s="124"/>
    </row>
    <row r="189" spans="1:8">
      <c r="A189" s="189">
        <v>718999</v>
      </c>
      <c r="B189" s="189" t="s">
        <v>191</v>
      </c>
      <c r="C189" s="119">
        <v>1500000</v>
      </c>
      <c r="D189" s="119">
        <v>0</v>
      </c>
      <c r="E189" s="116">
        <v>0</v>
      </c>
      <c r="F189" s="116">
        <f t="shared" si="5"/>
        <v>0</v>
      </c>
      <c r="G189" s="116">
        <f t="shared" si="4"/>
        <v>1500000</v>
      </c>
      <c r="H189" s="124"/>
    </row>
    <row r="190" spans="1:8">
      <c r="A190" s="189">
        <v>719002</v>
      </c>
      <c r="B190" s="189" t="s">
        <v>192</v>
      </c>
      <c r="C190" s="119">
        <v>0</v>
      </c>
      <c r="D190" s="119">
        <v>0</v>
      </c>
      <c r="E190" s="116">
        <v>0</v>
      </c>
      <c r="F190" s="116">
        <f t="shared" si="5"/>
        <v>0</v>
      </c>
      <c r="G190" s="116">
        <f t="shared" si="4"/>
        <v>0</v>
      </c>
      <c r="H190" s="124"/>
    </row>
    <row r="191" spans="1:8">
      <c r="A191" s="189">
        <v>719999</v>
      </c>
      <c r="B191" s="189" t="s">
        <v>292</v>
      </c>
      <c r="C191" s="119">
        <v>0</v>
      </c>
      <c r="D191" s="119">
        <v>0</v>
      </c>
      <c r="E191" s="116">
        <v>0</v>
      </c>
      <c r="F191" s="116">
        <f t="shared" si="5"/>
        <v>0</v>
      </c>
      <c r="G191" s="116">
        <f t="shared" si="4"/>
        <v>0</v>
      </c>
      <c r="H191" s="124"/>
    </row>
    <row r="192" spans="1:8">
      <c r="A192" s="189">
        <v>720500</v>
      </c>
      <c r="B192" s="189" t="s">
        <v>193</v>
      </c>
      <c r="C192" s="119">
        <v>51401650</v>
      </c>
      <c r="D192" s="119">
        <v>0</v>
      </c>
      <c r="E192" s="116">
        <v>0</v>
      </c>
      <c r="F192" s="116">
        <f t="shared" si="5"/>
        <v>0</v>
      </c>
      <c r="G192" s="116">
        <f t="shared" si="4"/>
        <v>51401650</v>
      </c>
      <c r="H192" s="124"/>
    </row>
    <row r="193" spans="1:8">
      <c r="A193" s="189">
        <v>721001</v>
      </c>
      <c r="B193" s="189" t="s">
        <v>194</v>
      </c>
      <c r="C193" s="119">
        <v>0</v>
      </c>
      <c r="D193" s="119">
        <v>0</v>
      </c>
      <c r="E193" s="116">
        <v>0</v>
      </c>
      <c r="F193" s="116">
        <f t="shared" si="5"/>
        <v>0</v>
      </c>
      <c r="G193" s="116">
        <f t="shared" si="4"/>
        <v>0</v>
      </c>
      <c r="H193" s="124"/>
    </row>
    <row r="194" spans="1:8">
      <c r="A194" s="189">
        <v>721002</v>
      </c>
      <c r="B194" s="189" t="s">
        <v>195</v>
      </c>
      <c r="C194" s="119">
        <v>0</v>
      </c>
      <c r="D194" s="119">
        <v>0</v>
      </c>
      <c r="E194" s="116">
        <v>0</v>
      </c>
      <c r="F194" s="116">
        <f t="shared" si="5"/>
        <v>0</v>
      </c>
      <c r="G194" s="116">
        <f t="shared" si="4"/>
        <v>0</v>
      </c>
      <c r="H194" s="124"/>
    </row>
    <row r="195" spans="1:8">
      <c r="A195" s="189">
        <v>721003</v>
      </c>
      <c r="B195" s="189" t="s">
        <v>196</v>
      </c>
      <c r="C195" s="119">
        <v>17090000</v>
      </c>
      <c r="D195" s="119">
        <v>350000</v>
      </c>
      <c r="E195" s="116">
        <v>0</v>
      </c>
      <c r="F195" s="116">
        <f t="shared" si="5"/>
        <v>350000</v>
      </c>
      <c r="G195" s="116">
        <f t="shared" si="4"/>
        <v>17440000</v>
      </c>
      <c r="H195" s="124"/>
    </row>
    <row r="196" spans="1:8">
      <c r="A196" s="189">
        <v>721004</v>
      </c>
      <c r="B196" s="189" t="s">
        <v>197</v>
      </c>
      <c r="C196" s="119">
        <v>0</v>
      </c>
      <c r="D196" s="119">
        <v>0</v>
      </c>
      <c r="E196" s="116">
        <v>0</v>
      </c>
      <c r="F196" s="116">
        <f t="shared" si="5"/>
        <v>0</v>
      </c>
      <c r="G196" s="116">
        <f t="shared" si="4"/>
        <v>0</v>
      </c>
      <c r="H196" s="124"/>
    </row>
    <row r="197" spans="1:8">
      <c r="A197" s="189">
        <v>721005</v>
      </c>
      <c r="B197" s="189" t="s">
        <v>198</v>
      </c>
      <c r="C197" s="163">
        <v>766592.91039999994</v>
      </c>
      <c r="D197" s="163">
        <v>20000</v>
      </c>
      <c r="E197" s="164">
        <v>0</v>
      </c>
      <c r="F197" s="164">
        <f t="shared" si="5"/>
        <v>20000</v>
      </c>
      <c r="G197" s="164">
        <f t="shared" si="4"/>
        <v>786592.91039999994</v>
      </c>
      <c r="H197" s="124"/>
    </row>
    <row r="198" spans="1:8">
      <c r="A198" s="189">
        <v>721006</v>
      </c>
      <c r="B198" s="189" t="s">
        <v>199</v>
      </c>
      <c r="C198" s="119">
        <v>0</v>
      </c>
      <c r="D198" s="119">
        <v>0</v>
      </c>
      <c r="E198" s="116">
        <v>0</v>
      </c>
      <c r="F198" s="116">
        <f t="shared" si="5"/>
        <v>0</v>
      </c>
      <c r="G198" s="116">
        <f t="shared" si="4"/>
        <v>0</v>
      </c>
      <c r="H198" s="124"/>
    </row>
    <row r="199" spans="1:8">
      <c r="A199" s="189">
        <v>721999</v>
      </c>
      <c r="B199" s="189" t="s">
        <v>200</v>
      </c>
      <c r="C199" s="119">
        <v>2750000</v>
      </c>
      <c r="D199" s="119">
        <v>0</v>
      </c>
      <c r="E199" s="116">
        <v>0</v>
      </c>
      <c r="F199" s="116">
        <f t="shared" si="5"/>
        <v>0</v>
      </c>
      <c r="G199" s="116">
        <f t="shared" si="4"/>
        <v>2750000</v>
      </c>
      <c r="H199" s="124"/>
    </row>
    <row r="200" spans="1:8">
      <c r="A200" s="189">
        <v>722001</v>
      </c>
      <c r="B200" s="189" t="s">
        <v>201</v>
      </c>
      <c r="C200" s="119">
        <v>0</v>
      </c>
      <c r="D200" s="119">
        <v>0</v>
      </c>
      <c r="E200" s="116">
        <v>0</v>
      </c>
      <c r="F200" s="116">
        <f t="shared" si="5"/>
        <v>0</v>
      </c>
      <c r="G200" s="116">
        <f t="shared" si="4"/>
        <v>0</v>
      </c>
      <c r="H200" s="124"/>
    </row>
    <row r="201" spans="1:8">
      <c r="A201" s="189">
        <v>722002</v>
      </c>
      <c r="B201" s="189" t="s">
        <v>202</v>
      </c>
      <c r="C201" s="119">
        <v>0</v>
      </c>
      <c r="D201" s="119">
        <v>0</v>
      </c>
      <c r="E201" s="116">
        <v>0</v>
      </c>
      <c r="F201" s="116">
        <f t="shared" si="5"/>
        <v>0</v>
      </c>
      <c r="G201" s="116">
        <f t="shared" si="4"/>
        <v>0</v>
      </c>
      <c r="H201" s="124"/>
    </row>
    <row r="202" spans="1:8">
      <c r="A202" s="189">
        <v>722003</v>
      </c>
      <c r="B202" s="189" t="s">
        <v>243</v>
      </c>
      <c r="C202" s="119">
        <v>0</v>
      </c>
      <c r="D202" s="119">
        <v>0</v>
      </c>
      <c r="E202" s="116">
        <v>0</v>
      </c>
      <c r="F202" s="116">
        <f t="shared" si="5"/>
        <v>0</v>
      </c>
      <c r="G202" s="116">
        <f t="shared" si="4"/>
        <v>0</v>
      </c>
      <c r="H202" s="124"/>
    </row>
    <row r="203" spans="1:8">
      <c r="A203" s="189">
        <v>722005</v>
      </c>
      <c r="B203" s="189" t="s">
        <v>293</v>
      </c>
      <c r="C203" s="119">
        <v>2813790</v>
      </c>
      <c r="D203" s="119">
        <v>13430400</v>
      </c>
      <c r="E203" s="116">
        <v>0</v>
      </c>
      <c r="F203" s="116">
        <f t="shared" si="5"/>
        <v>13430400</v>
      </c>
      <c r="G203" s="116">
        <f t="shared" si="4"/>
        <v>16244190</v>
      </c>
      <c r="H203" s="124"/>
    </row>
    <row r="204" spans="1:8">
      <c r="A204" s="189">
        <v>723500</v>
      </c>
      <c r="B204" s="189" t="s">
        <v>203</v>
      </c>
      <c r="C204" s="119">
        <v>634158753</v>
      </c>
      <c r="D204" s="119">
        <v>0</v>
      </c>
      <c r="E204" s="116">
        <v>0</v>
      </c>
      <c r="F204" s="116">
        <f t="shared" si="5"/>
        <v>0</v>
      </c>
      <c r="G204" s="116">
        <f t="shared" si="4"/>
        <v>634158753</v>
      </c>
      <c r="H204" s="124"/>
    </row>
    <row r="205" spans="1:8">
      <c r="A205" s="189">
        <v>724500</v>
      </c>
      <c r="B205" s="189" t="s">
        <v>237</v>
      </c>
      <c r="C205" s="119">
        <v>0</v>
      </c>
      <c r="D205" s="119">
        <v>0</v>
      </c>
      <c r="E205" s="116">
        <v>0</v>
      </c>
      <c r="F205" s="116">
        <f t="shared" si="5"/>
        <v>0</v>
      </c>
      <c r="G205" s="116">
        <f t="shared" si="4"/>
        <v>0</v>
      </c>
      <c r="H205" s="124"/>
    </row>
    <row r="206" spans="1:8">
      <c r="A206" s="189">
        <v>730001</v>
      </c>
      <c r="B206" s="189" t="s">
        <v>204</v>
      </c>
      <c r="C206" s="119">
        <v>0</v>
      </c>
      <c r="D206" s="119">
        <v>0</v>
      </c>
      <c r="E206" s="116">
        <v>0</v>
      </c>
      <c r="F206" s="116">
        <f t="shared" si="5"/>
        <v>0</v>
      </c>
      <c r="G206" s="116">
        <f t="shared" si="4"/>
        <v>0</v>
      </c>
      <c r="H206" s="124"/>
    </row>
    <row r="207" spans="1:8">
      <c r="A207" s="189">
        <v>730002</v>
      </c>
      <c r="B207" s="189" t="s">
        <v>294</v>
      </c>
      <c r="C207" s="119">
        <v>0</v>
      </c>
      <c r="D207" s="119">
        <v>0</v>
      </c>
      <c r="E207" s="116">
        <v>0</v>
      </c>
      <c r="F207" s="116">
        <f t="shared" si="5"/>
        <v>0</v>
      </c>
      <c r="G207" s="116">
        <f t="shared" si="4"/>
        <v>0</v>
      </c>
      <c r="H207" s="124"/>
    </row>
    <row r="208" spans="1:8">
      <c r="A208" s="189">
        <v>730003</v>
      </c>
      <c r="B208" s="189" t="s">
        <v>205</v>
      </c>
      <c r="C208" s="119">
        <v>348963.78082191781</v>
      </c>
      <c r="D208" s="119">
        <v>0</v>
      </c>
      <c r="E208" s="116">
        <v>0</v>
      </c>
      <c r="F208" s="116">
        <f t="shared" si="5"/>
        <v>0</v>
      </c>
      <c r="G208" s="116">
        <f t="shared" ref="G208:G224" si="6">C208+F208</f>
        <v>348963.78082191781</v>
      </c>
      <c r="H208" s="124"/>
    </row>
    <row r="209" spans="1:8">
      <c r="A209" s="189">
        <v>730999</v>
      </c>
      <c r="B209" s="189" t="s">
        <v>206</v>
      </c>
      <c r="C209" s="119">
        <v>0</v>
      </c>
      <c r="D209" s="119">
        <v>0</v>
      </c>
      <c r="E209" s="116">
        <v>0</v>
      </c>
      <c r="F209" s="116">
        <f t="shared" ref="F209:F224" si="7">D209-E209</f>
        <v>0</v>
      </c>
      <c r="G209" s="116">
        <f t="shared" si="6"/>
        <v>0</v>
      </c>
      <c r="H209" s="124"/>
    </row>
    <row r="210" spans="1:8">
      <c r="A210" s="189">
        <v>730999</v>
      </c>
      <c r="B210" s="189" t="s">
        <v>207</v>
      </c>
      <c r="C210" s="119">
        <v>0</v>
      </c>
      <c r="D210" s="119">
        <v>0</v>
      </c>
      <c r="E210" s="116">
        <v>0</v>
      </c>
      <c r="F210" s="116">
        <f t="shared" si="7"/>
        <v>0</v>
      </c>
      <c r="G210" s="116">
        <f t="shared" si="6"/>
        <v>0</v>
      </c>
      <c r="H210" s="124"/>
    </row>
    <row r="211" spans="1:8">
      <c r="A211" s="189">
        <v>731500</v>
      </c>
      <c r="B211" s="189" t="s">
        <v>207</v>
      </c>
      <c r="C211" s="119">
        <v>0</v>
      </c>
      <c r="D211" s="119">
        <v>0</v>
      </c>
      <c r="E211" s="116">
        <v>0</v>
      </c>
      <c r="F211" s="116">
        <f t="shared" si="7"/>
        <v>0</v>
      </c>
      <c r="G211" s="116">
        <f t="shared" si="6"/>
        <v>0</v>
      </c>
      <c r="H211" s="124"/>
    </row>
    <row r="212" spans="1:8">
      <c r="A212" s="189">
        <v>733001</v>
      </c>
      <c r="B212" s="189" t="s">
        <v>238</v>
      </c>
      <c r="C212" s="119">
        <v>650230</v>
      </c>
      <c r="D212" s="119">
        <v>0</v>
      </c>
      <c r="E212" s="116">
        <v>0</v>
      </c>
      <c r="F212" s="116">
        <f t="shared" si="7"/>
        <v>0</v>
      </c>
      <c r="G212" s="116">
        <f t="shared" si="6"/>
        <v>650230</v>
      </c>
      <c r="H212" s="124"/>
    </row>
    <row r="213" spans="1:8">
      <c r="A213" s="189">
        <v>733002</v>
      </c>
      <c r="B213" s="189" t="s">
        <v>239</v>
      </c>
      <c r="C213" s="119">
        <v>0</v>
      </c>
      <c r="D213" s="119">
        <v>0</v>
      </c>
      <c r="E213" s="116">
        <v>0</v>
      </c>
      <c r="F213" s="116">
        <f t="shared" si="7"/>
        <v>0</v>
      </c>
      <c r="G213" s="116">
        <f t="shared" si="6"/>
        <v>0</v>
      </c>
      <c r="H213" s="124"/>
    </row>
    <row r="214" spans="1:8">
      <c r="A214" s="189">
        <v>733999</v>
      </c>
      <c r="B214" s="189" t="s">
        <v>295</v>
      </c>
      <c r="C214" s="119">
        <v>0</v>
      </c>
      <c r="D214" s="119">
        <v>0</v>
      </c>
      <c r="E214" s="116">
        <v>0</v>
      </c>
      <c r="F214" s="116">
        <f t="shared" si="7"/>
        <v>0</v>
      </c>
      <c r="G214" s="116">
        <f t="shared" si="6"/>
        <v>0</v>
      </c>
      <c r="H214" s="124"/>
    </row>
    <row r="215" spans="1:8">
      <c r="A215" s="189">
        <v>740001</v>
      </c>
      <c r="B215" s="189" t="s">
        <v>208</v>
      </c>
      <c r="C215" s="119">
        <v>108112983</v>
      </c>
      <c r="D215" s="119">
        <v>1500000</v>
      </c>
      <c r="E215" s="116">
        <v>0</v>
      </c>
      <c r="F215" s="116">
        <f t="shared" si="7"/>
        <v>1500000</v>
      </c>
      <c r="G215" s="116">
        <f t="shared" si="6"/>
        <v>109612983</v>
      </c>
      <c r="H215" s="124"/>
    </row>
    <row r="216" spans="1:8">
      <c r="A216" s="189">
        <v>740999</v>
      </c>
      <c r="B216" s="189" t="s">
        <v>209</v>
      </c>
      <c r="C216" s="119">
        <v>13813600</v>
      </c>
      <c r="D216" s="119">
        <v>0</v>
      </c>
      <c r="E216" s="116">
        <v>0</v>
      </c>
      <c r="F216" s="116">
        <f t="shared" si="7"/>
        <v>0</v>
      </c>
      <c r="G216" s="116">
        <f t="shared" si="6"/>
        <v>13813600</v>
      </c>
      <c r="H216" s="124"/>
    </row>
    <row r="217" spans="1:8">
      <c r="A217" s="189">
        <v>750001</v>
      </c>
      <c r="B217" s="189" t="s">
        <v>210</v>
      </c>
      <c r="C217" s="119">
        <v>0</v>
      </c>
      <c r="D217" s="119">
        <v>0</v>
      </c>
      <c r="E217" s="116">
        <v>0</v>
      </c>
      <c r="F217" s="116">
        <f t="shared" si="7"/>
        <v>0</v>
      </c>
      <c r="G217" s="116">
        <f t="shared" si="6"/>
        <v>0</v>
      </c>
      <c r="H217" s="124"/>
    </row>
    <row r="218" spans="1:8">
      <c r="A218" s="189">
        <v>750002</v>
      </c>
      <c r="B218" s="189" t="s">
        <v>211</v>
      </c>
      <c r="C218" s="119">
        <v>0</v>
      </c>
      <c r="D218" s="119">
        <v>366052.33333333331</v>
      </c>
      <c r="E218" s="116">
        <v>0</v>
      </c>
      <c r="F218" s="116">
        <f t="shared" si="7"/>
        <v>366052.33333333331</v>
      </c>
      <c r="G218" s="116">
        <f t="shared" si="6"/>
        <v>366052.33333333331</v>
      </c>
      <c r="H218" s="124"/>
    </row>
    <row r="219" spans="1:8">
      <c r="A219" s="189">
        <v>750003</v>
      </c>
      <c r="B219" s="189" t="s">
        <v>212</v>
      </c>
      <c r="C219" s="119">
        <v>5681153.9853881281</v>
      </c>
      <c r="D219" s="119">
        <v>578166.66666666674</v>
      </c>
      <c r="E219" s="116">
        <v>0</v>
      </c>
      <c r="F219" s="116">
        <f t="shared" si="7"/>
        <v>578166.66666666674</v>
      </c>
      <c r="G219" s="116">
        <f t="shared" si="6"/>
        <v>6259320.6520547951</v>
      </c>
      <c r="H219" s="124"/>
    </row>
    <row r="220" spans="1:8">
      <c r="A220" s="189">
        <v>750999</v>
      </c>
      <c r="B220" s="189" t="s">
        <v>213</v>
      </c>
      <c r="C220" s="119">
        <v>8677252.054794522</v>
      </c>
      <c r="D220" s="119">
        <v>0</v>
      </c>
      <c r="E220" s="116">
        <v>0</v>
      </c>
      <c r="F220" s="116">
        <f t="shared" si="7"/>
        <v>0</v>
      </c>
      <c r="G220" s="116">
        <f t="shared" si="6"/>
        <v>8677252.054794522</v>
      </c>
      <c r="H220" s="124"/>
    </row>
    <row r="221" spans="1:8">
      <c r="A221" s="189">
        <v>760001</v>
      </c>
      <c r="B221" s="189" t="s">
        <v>310</v>
      </c>
      <c r="C221" s="119">
        <v>3806027774.4696159</v>
      </c>
      <c r="D221" s="119">
        <v>0</v>
      </c>
      <c r="E221" s="116">
        <v>53153211.93</v>
      </c>
      <c r="F221" s="116">
        <f t="shared" si="7"/>
        <v>-53153211.93</v>
      </c>
      <c r="G221" s="116">
        <f t="shared" si="6"/>
        <v>3752874562.5396161</v>
      </c>
      <c r="H221" s="124"/>
    </row>
    <row r="222" spans="1:8">
      <c r="A222" s="189">
        <v>770500</v>
      </c>
      <c r="B222" s="189" t="s">
        <v>296</v>
      </c>
      <c r="C222" s="119">
        <v>692988823.21654832</v>
      </c>
      <c r="D222" s="119">
        <v>0</v>
      </c>
      <c r="E222" s="116">
        <v>0</v>
      </c>
      <c r="F222" s="116">
        <f t="shared" si="7"/>
        <v>0</v>
      </c>
      <c r="G222" s="116">
        <f t="shared" si="6"/>
        <v>692988823.21654832</v>
      </c>
      <c r="H222" s="124"/>
    </row>
    <row r="223" spans="1:8">
      <c r="A223" s="189">
        <v>780500</v>
      </c>
      <c r="B223" s="189" t="s">
        <v>297</v>
      </c>
      <c r="C223" s="119">
        <v>0</v>
      </c>
      <c r="D223" s="119">
        <v>0</v>
      </c>
      <c r="E223" s="116">
        <v>0</v>
      </c>
      <c r="F223" s="116">
        <f t="shared" si="7"/>
        <v>0</v>
      </c>
      <c r="G223" s="116">
        <f t="shared" si="6"/>
        <v>0</v>
      </c>
      <c r="H223" s="124"/>
    </row>
    <row r="224" spans="1:8">
      <c r="A224" s="189">
        <v>790500</v>
      </c>
      <c r="B224" s="189" t="s">
        <v>214</v>
      </c>
      <c r="C224" s="119">
        <v>7515000</v>
      </c>
      <c r="D224" s="119">
        <v>0</v>
      </c>
      <c r="E224" s="116">
        <v>0</v>
      </c>
      <c r="F224" s="116">
        <f t="shared" si="7"/>
        <v>0</v>
      </c>
      <c r="G224" s="116">
        <f t="shared" si="6"/>
        <v>7515000</v>
      </c>
      <c r="H224" s="124"/>
    </row>
    <row r="225" spans="1:8">
      <c r="A225" s="189"/>
      <c r="B225" s="189"/>
      <c r="C225" s="119"/>
      <c r="D225" s="119"/>
      <c r="E225" s="116"/>
      <c r="F225" s="116"/>
      <c r="G225" s="116"/>
      <c r="H225" s="124"/>
    </row>
    <row r="226" spans="1:8">
      <c r="A226" s="189"/>
      <c r="B226" s="189"/>
      <c r="C226" s="119"/>
      <c r="D226" s="119"/>
      <c r="E226" s="116"/>
      <c r="F226" s="116"/>
      <c r="G226" s="116"/>
      <c r="H226" s="124"/>
    </row>
    <row r="227" spans="1:8">
      <c r="A227" s="115"/>
      <c r="B227" s="118"/>
      <c r="C227" s="119"/>
      <c r="D227" s="119"/>
      <c r="E227" s="116"/>
      <c r="F227" s="116"/>
      <c r="G227" s="116"/>
    </row>
    <row r="228" spans="1:8">
      <c r="A228" s="300"/>
      <c r="B228" s="300"/>
      <c r="C228" s="117"/>
      <c r="D228" s="117"/>
      <c r="E228" s="117"/>
      <c r="F228" s="117"/>
      <c r="G228" s="117"/>
    </row>
    <row r="229" spans="1:8" ht="14.4" customHeight="1">
      <c r="A229" s="301" t="s">
        <v>311</v>
      </c>
      <c r="B229" s="301"/>
      <c r="C229" s="116">
        <f>SUM(C16:C227)</f>
        <v>-171408918.99993098</v>
      </c>
      <c r="D229" s="116">
        <f>SUM(D16:D227)</f>
        <v>137007239.0456599</v>
      </c>
      <c r="E229" s="116">
        <f>SUM(E16:E227)</f>
        <v>137007239.0456599</v>
      </c>
      <c r="F229" s="116">
        <f>SUM(F16:F227)</f>
        <v>-7.4505805969238281E-9</v>
      </c>
      <c r="G229" s="116">
        <f>SUM(G16:G227)</f>
        <v>-171408918.99993145</v>
      </c>
    </row>
    <row r="230" spans="1:8">
      <c r="A230" s="96"/>
      <c r="B230" s="96"/>
      <c r="C230" s="97"/>
      <c r="D230" s="97"/>
      <c r="E230" s="98">
        <f>D229-E229</f>
        <v>0</v>
      </c>
      <c r="F230" s="98"/>
      <c r="G230" s="98"/>
    </row>
    <row r="231" spans="1:8">
      <c r="A231" s="96"/>
      <c r="B231" s="96"/>
      <c r="C231" s="97"/>
      <c r="D231" s="97"/>
      <c r="E231" s="98"/>
      <c r="F231" s="98"/>
      <c r="G231" s="98"/>
    </row>
    <row r="232" spans="1:8">
      <c r="A232" s="96"/>
      <c r="B232" s="96"/>
      <c r="C232" s="183">
        <f>SUM(C16:C107)</f>
        <v>7088250829.9725895</v>
      </c>
      <c r="D232" s="170"/>
      <c r="E232" s="171"/>
      <c r="F232" s="171" t="s">
        <v>235</v>
      </c>
      <c r="G232" s="172">
        <f>SUM(G16:G107)</f>
        <v>7150902999.0182495</v>
      </c>
    </row>
    <row r="233" spans="1:8">
      <c r="A233" s="96"/>
      <c r="B233" s="96"/>
      <c r="C233" s="173">
        <f>SUM(C108:C135)</f>
        <v>-15461853837.114998</v>
      </c>
      <c r="D233" s="174"/>
      <c r="F233" s="58" t="s">
        <v>321</v>
      </c>
      <c r="G233" s="175">
        <f>SUM(G108:G135)</f>
        <v>-15468151516.114998</v>
      </c>
    </row>
    <row r="234" spans="1:8">
      <c r="A234" s="96"/>
      <c r="B234" s="96"/>
      <c r="C234" s="173">
        <f>SUM(C136:C140)</f>
        <v>4359238997.7244759</v>
      </c>
      <c r="D234" s="88">
        <f>SUM(D146:D148)</f>
        <v>0</v>
      </c>
      <c r="E234" s="88">
        <f>SUM(E141:E148)</f>
        <v>27317397.115659904</v>
      </c>
      <c r="F234" s="58" t="s">
        <v>236</v>
      </c>
      <c r="G234" s="175">
        <f>SUM(G136:G140)</f>
        <v>4359238997.7244759</v>
      </c>
    </row>
    <row r="235" spans="1:8">
      <c r="A235" s="96"/>
      <c r="B235" s="96"/>
      <c r="C235" s="173">
        <f>SUM(C141:C148)</f>
        <v>-3826819009.9995666</v>
      </c>
      <c r="D235" s="174">
        <f>SUM(D149:D227)</f>
        <v>24116119</v>
      </c>
      <c r="E235" s="174">
        <f>SUM(E155:E227)</f>
        <v>53153211.93</v>
      </c>
      <c r="F235" s="58" t="s">
        <v>18</v>
      </c>
      <c r="G235" s="175">
        <f>SUM(G141:G148)</f>
        <v>-3854136407.1152263</v>
      </c>
    </row>
    <row r="236" spans="1:8">
      <c r="A236" s="96"/>
      <c r="B236" s="96"/>
      <c r="C236" s="173">
        <f>SUM(C149:C227)</f>
        <v>7669774100.4175682</v>
      </c>
      <c r="D236" s="174"/>
      <c r="E236" s="282">
        <f>E234-D234-D235+E235</f>
        <v>56354490.0456599</v>
      </c>
      <c r="F236" s="58" t="s">
        <v>316</v>
      </c>
      <c r="G236" s="175">
        <f>SUM(G149:G227)</f>
        <v>7640737007.4875689</v>
      </c>
    </row>
    <row r="237" spans="1:8">
      <c r="C237" s="177">
        <f>SUM(C232:C236)</f>
        <v>-171408918.99993134</v>
      </c>
      <c r="D237" s="178"/>
      <c r="E237" s="178"/>
      <c r="F237" s="179"/>
      <c r="G237" s="180">
        <f>SUM(G232:G236)</f>
        <v>-171408918.99993038</v>
      </c>
    </row>
    <row r="238" spans="1:8">
      <c r="C238" s="124"/>
      <c r="D238" s="124"/>
      <c r="E238" s="124"/>
      <c r="F238" s="124"/>
      <c r="G238" s="124"/>
    </row>
    <row r="239" spans="1:8">
      <c r="E239" s="124"/>
      <c r="F239" s="124"/>
      <c r="G239" s="124"/>
    </row>
    <row r="240" spans="1:8">
      <c r="G240" s="124"/>
    </row>
    <row r="241" spans="1:7" hidden="1">
      <c r="A241" s="150" t="s">
        <v>314</v>
      </c>
      <c r="B241" s="151" t="s">
        <v>315</v>
      </c>
      <c r="C241" s="152"/>
      <c r="D241" s="152" t="s">
        <v>313</v>
      </c>
      <c r="E241" s="153" t="s">
        <v>312</v>
      </c>
      <c r="F241" s="153"/>
      <c r="G241" s="153"/>
    </row>
    <row r="242" spans="1:7" hidden="1">
      <c r="A242" s="149">
        <v>100001</v>
      </c>
      <c r="B242" s="149" t="s">
        <v>248</v>
      </c>
      <c r="C242" s="137"/>
      <c r="D242" s="137">
        <v>2463023108</v>
      </c>
      <c r="E242" s="154" t="e">
        <f>D242-#REF!</f>
        <v>#REF!</v>
      </c>
      <c r="F242" s="154"/>
      <c r="G242" s="154"/>
    </row>
    <row r="243" spans="1:7" hidden="1">
      <c r="A243" s="147">
        <v>100002</v>
      </c>
      <c r="B243" s="148" t="s">
        <v>249</v>
      </c>
      <c r="C243" s="141"/>
      <c r="D243" s="141">
        <v>3486999668</v>
      </c>
      <c r="E243" s="155" t="e">
        <f>D243-#REF!</f>
        <v>#REF!</v>
      </c>
      <c r="F243" s="155"/>
      <c r="G243" s="155"/>
    </row>
    <row r="244" spans="1:7" hidden="1">
      <c r="A244" s="145">
        <v>100003</v>
      </c>
      <c r="B244" s="145" t="s">
        <v>250</v>
      </c>
      <c r="C244" s="140"/>
      <c r="D244" s="140">
        <v>-19787.60000000149</v>
      </c>
      <c r="E244" s="156" t="e">
        <f>D244-#REF!</f>
        <v>#REF!</v>
      </c>
      <c r="F244" s="156"/>
      <c r="G244" s="156"/>
    </row>
    <row r="245" spans="1:7" hidden="1">
      <c r="A245" s="145">
        <v>100004</v>
      </c>
      <c r="B245" s="145" t="s">
        <v>251</v>
      </c>
      <c r="C245" s="140"/>
      <c r="D245" s="140">
        <v>0</v>
      </c>
      <c r="E245" s="156" t="e">
        <f>D245-#REF!</f>
        <v>#REF!</v>
      </c>
      <c r="F245" s="156"/>
      <c r="G245" s="156"/>
    </row>
    <row r="246" spans="1:7" hidden="1">
      <c r="A246" s="145">
        <v>100005</v>
      </c>
      <c r="B246" s="145" t="s">
        <v>252</v>
      </c>
      <c r="C246" s="140"/>
      <c r="D246" s="140">
        <v>-269500</v>
      </c>
      <c r="E246" s="156" t="e">
        <f>D246-#REF!</f>
        <v>#REF!</v>
      </c>
      <c r="F246" s="156"/>
      <c r="G246" s="156"/>
    </row>
    <row r="247" spans="1:7" hidden="1">
      <c r="A247" s="145">
        <v>100006</v>
      </c>
      <c r="B247" s="145" t="s">
        <v>253</v>
      </c>
      <c r="C247" s="140"/>
      <c r="D247" s="140">
        <v>0</v>
      </c>
      <c r="E247" s="156" t="e">
        <f>D247-#REF!</f>
        <v>#REF!</v>
      </c>
      <c r="F247" s="156"/>
      <c r="G247" s="156"/>
    </row>
    <row r="248" spans="1:7" hidden="1">
      <c r="A248" s="145">
        <v>100007</v>
      </c>
      <c r="B248" s="146" t="s">
        <v>254</v>
      </c>
      <c r="C248" s="140"/>
      <c r="D248" s="140">
        <v>-628879</v>
      </c>
      <c r="E248" s="156" t="e">
        <f>D248-#REF!</f>
        <v>#REF!</v>
      </c>
      <c r="F248" s="156"/>
      <c r="G248" s="156"/>
    </row>
    <row r="249" spans="1:7" hidden="1">
      <c r="A249" s="145">
        <v>100008</v>
      </c>
      <c r="B249" s="145" t="s">
        <v>255</v>
      </c>
      <c r="C249" s="140"/>
      <c r="D249" s="140">
        <v>132500</v>
      </c>
      <c r="E249" s="156" t="e">
        <f>D249-#REF!</f>
        <v>#REF!</v>
      </c>
      <c r="F249" s="156"/>
      <c r="G249" s="156"/>
    </row>
    <row r="250" spans="1:7" hidden="1">
      <c r="A250" s="145">
        <v>100009</v>
      </c>
      <c r="B250" s="146" t="s">
        <v>256</v>
      </c>
      <c r="C250" s="140"/>
      <c r="D250" s="140">
        <v>0</v>
      </c>
      <c r="E250" s="156" t="e">
        <f>D250-#REF!</f>
        <v>#REF!</v>
      </c>
      <c r="F250" s="156"/>
      <c r="G250" s="156"/>
    </row>
    <row r="251" spans="1:7" hidden="1">
      <c r="A251" s="145">
        <v>110001</v>
      </c>
      <c r="B251" s="145" t="s">
        <v>257</v>
      </c>
      <c r="C251" s="140"/>
      <c r="D251" s="140">
        <v>0</v>
      </c>
      <c r="E251" s="156" t="e">
        <f>D251-#REF!</f>
        <v>#REF!</v>
      </c>
      <c r="F251" s="156"/>
      <c r="G251" s="156"/>
    </row>
    <row r="252" spans="1:7" hidden="1">
      <c r="A252" s="145">
        <v>110002</v>
      </c>
      <c r="B252" s="145" t="s">
        <v>258</v>
      </c>
      <c r="C252" s="140"/>
      <c r="D252" s="140">
        <v>0</v>
      </c>
      <c r="E252" s="156" t="e">
        <f>D252-#REF!</f>
        <v>#REF!</v>
      </c>
      <c r="F252" s="156"/>
      <c r="G252" s="156"/>
    </row>
    <row r="253" spans="1:7" hidden="1">
      <c r="A253" s="145">
        <v>110003</v>
      </c>
      <c r="B253" s="145" t="s">
        <v>259</v>
      </c>
      <c r="C253" s="140"/>
      <c r="D253" s="140">
        <v>0</v>
      </c>
      <c r="E253" s="156" t="e">
        <f>D253-#REF!</f>
        <v>#REF!</v>
      </c>
      <c r="F253" s="156"/>
      <c r="G253" s="156"/>
    </row>
    <row r="254" spans="1:7" hidden="1">
      <c r="A254" s="147">
        <v>120001</v>
      </c>
      <c r="B254" s="147" t="s">
        <v>41</v>
      </c>
      <c r="C254" s="141"/>
      <c r="D254" s="141">
        <v>-250126792.29999959</v>
      </c>
      <c r="E254" s="155" t="e">
        <f>D254-#REF!</f>
        <v>#REF!</v>
      </c>
      <c r="F254" s="155"/>
      <c r="G254" s="155"/>
    </row>
    <row r="255" spans="1:7" hidden="1">
      <c r="A255" s="147">
        <v>120002</v>
      </c>
      <c r="B255" s="147" t="s">
        <v>42</v>
      </c>
      <c r="C255" s="141"/>
      <c r="D255" s="141">
        <v>4680605311.7300005</v>
      </c>
      <c r="E255" s="155" t="e">
        <f>D255-#REF!</f>
        <v>#REF!</v>
      </c>
      <c r="F255" s="155"/>
      <c r="G255" s="155"/>
    </row>
    <row r="256" spans="1:7" hidden="1">
      <c r="A256" s="147">
        <v>120003</v>
      </c>
      <c r="B256" s="147" t="s">
        <v>43</v>
      </c>
      <c r="C256" s="141"/>
      <c r="D256" s="141">
        <v>4197239.2</v>
      </c>
      <c r="E256" s="155" t="e">
        <f>D256-#REF!</f>
        <v>#REF!</v>
      </c>
      <c r="F256" s="155"/>
      <c r="G256" s="155"/>
    </row>
    <row r="257" spans="1:7" hidden="1">
      <c r="A257" s="145">
        <v>120004</v>
      </c>
      <c r="B257" s="146" t="s">
        <v>160</v>
      </c>
      <c r="C257" s="140"/>
      <c r="D257" s="140">
        <v>0</v>
      </c>
      <c r="E257" s="156" t="e">
        <f>D257-#REF!</f>
        <v>#REF!</v>
      </c>
      <c r="F257" s="156"/>
      <c r="G257" s="156"/>
    </row>
    <row r="258" spans="1:7" hidden="1">
      <c r="A258" s="145">
        <v>120005</v>
      </c>
      <c r="B258" s="145" t="s">
        <v>161</v>
      </c>
      <c r="C258" s="140"/>
      <c r="D258" s="140">
        <v>0</v>
      </c>
      <c r="E258" s="156" t="e">
        <f>D258-#REF!</f>
        <v>#REF!</v>
      </c>
      <c r="F258" s="156"/>
      <c r="G258" s="156"/>
    </row>
    <row r="259" spans="1:7" hidden="1">
      <c r="A259" s="145">
        <v>120007</v>
      </c>
      <c r="B259" s="146" t="s">
        <v>162</v>
      </c>
      <c r="C259" s="140"/>
      <c r="D259" s="140">
        <v>0</v>
      </c>
      <c r="E259" s="156" t="e">
        <f>D259-#REF!</f>
        <v>#REF!</v>
      </c>
      <c r="F259" s="156"/>
      <c r="G259" s="156"/>
    </row>
    <row r="260" spans="1:7" hidden="1">
      <c r="A260" s="145">
        <v>120008</v>
      </c>
      <c r="B260" s="145" t="s">
        <v>163</v>
      </c>
      <c r="C260" s="140"/>
      <c r="D260" s="140">
        <v>0</v>
      </c>
      <c r="E260" s="156" t="e">
        <f>D260-#REF!</f>
        <v>#REF!</v>
      </c>
      <c r="F260" s="156"/>
      <c r="G260" s="156"/>
    </row>
    <row r="261" spans="1:7" hidden="1">
      <c r="A261" s="145">
        <v>120009</v>
      </c>
      <c r="B261" s="146" t="s">
        <v>164</v>
      </c>
      <c r="C261" s="140"/>
      <c r="D261" s="140">
        <v>0</v>
      </c>
      <c r="E261" s="156" t="e">
        <f>D261-#REF!</f>
        <v>#REF!</v>
      </c>
      <c r="F261" s="156"/>
      <c r="G261" s="156"/>
    </row>
    <row r="262" spans="1:7" hidden="1">
      <c r="A262" s="145">
        <v>120010</v>
      </c>
      <c r="B262" s="145" t="s">
        <v>165</v>
      </c>
      <c r="C262" s="140"/>
      <c r="D262" s="140">
        <v>0</v>
      </c>
      <c r="E262" s="156" t="e">
        <f>D262-#REF!</f>
        <v>#REF!</v>
      </c>
      <c r="F262" s="156"/>
      <c r="G262" s="156"/>
    </row>
    <row r="263" spans="1:7" hidden="1">
      <c r="A263" s="145">
        <v>120011</v>
      </c>
      <c r="B263" s="146" t="s">
        <v>166</v>
      </c>
      <c r="C263" s="140"/>
      <c r="D263" s="140">
        <v>0</v>
      </c>
      <c r="E263" s="156" t="e">
        <f>D263-#REF!</f>
        <v>#REF!</v>
      </c>
      <c r="F263" s="156"/>
      <c r="G263" s="156"/>
    </row>
    <row r="264" spans="1:7" hidden="1">
      <c r="A264" s="145">
        <v>120012</v>
      </c>
      <c r="B264" s="145" t="s">
        <v>167</v>
      </c>
      <c r="C264" s="140"/>
      <c r="D264" s="140">
        <v>0</v>
      </c>
      <c r="E264" s="156" t="e">
        <f>D264-#REF!</f>
        <v>#REF!</v>
      </c>
      <c r="F264" s="156"/>
      <c r="G264" s="156"/>
    </row>
    <row r="265" spans="1:7" hidden="1">
      <c r="A265" s="145">
        <v>120013</v>
      </c>
      <c r="B265" s="146" t="s">
        <v>168</v>
      </c>
      <c r="C265" s="140"/>
      <c r="D265" s="140">
        <v>0</v>
      </c>
      <c r="E265" s="156" t="e">
        <f>D265-#REF!</f>
        <v>#REF!</v>
      </c>
      <c r="F265" s="156"/>
      <c r="G265" s="156"/>
    </row>
    <row r="266" spans="1:7" hidden="1">
      <c r="A266" s="145">
        <v>120014</v>
      </c>
      <c r="B266" s="145" t="s">
        <v>169</v>
      </c>
      <c r="C266" s="140"/>
      <c r="D266" s="140">
        <v>0</v>
      </c>
      <c r="E266" s="156" t="e">
        <f>D266-#REF!</f>
        <v>#REF!</v>
      </c>
      <c r="F266" s="156"/>
      <c r="G266" s="156"/>
    </row>
    <row r="267" spans="1:7" hidden="1">
      <c r="A267" s="145">
        <v>120015</v>
      </c>
      <c r="B267" s="146" t="s">
        <v>170</v>
      </c>
      <c r="C267" s="140"/>
      <c r="D267" s="140">
        <v>0</v>
      </c>
      <c r="E267" s="156" t="e">
        <f>D267-#REF!</f>
        <v>#REF!</v>
      </c>
      <c r="F267" s="156"/>
      <c r="G267" s="156"/>
    </row>
    <row r="268" spans="1:7" hidden="1">
      <c r="A268" s="145">
        <v>120016</v>
      </c>
      <c r="B268" s="145" t="s">
        <v>171</v>
      </c>
      <c r="C268" s="140"/>
      <c r="D268" s="140">
        <v>0</v>
      </c>
      <c r="E268" s="156" t="e">
        <f>D268-#REF!</f>
        <v>#REF!</v>
      </c>
      <c r="F268" s="156"/>
      <c r="G268" s="156"/>
    </row>
    <row r="269" spans="1:7" hidden="1">
      <c r="A269" s="145">
        <v>120017</v>
      </c>
      <c r="B269" s="146" t="s">
        <v>172</v>
      </c>
      <c r="C269" s="140"/>
      <c r="D269" s="140">
        <v>0</v>
      </c>
      <c r="E269" s="156" t="e">
        <f>D269-#REF!</f>
        <v>#REF!</v>
      </c>
      <c r="F269" s="156"/>
      <c r="G269" s="156"/>
    </row>
    <row r="270" spans="1:7" hidden="1">
      <c r="A270" s="145">
        <v>120018</v>
      </c>
      <c r="B270" s="145" t="s">
        <v>173</v>
      </c>
      <c r="C270" s="140"/>
      <c r="D270" s="140">
        <v>0</v>
      </c>
      <c r="E270" s="156" t="e">
        <f>D270-#REF!</f>
        <v>#REF!</v>
      </c>
      <c r="F270" s="156"/>
      <c r="G270" s="156"/>
    </row>
    <row r="271" spans="1:7" hidden="1">
      <c r="A271" s="145">
        <v>120019</v>
      </c>
      <c r="B271" s="145" t="s">
        <v>174</v>
      </c>
      <c r="C271" s="140"/>
      <c r="D271" s="140">
        <v>0</v>
      </c>
      <c r="E271" s="156" t="e">
        <f>D271-#REF!</f>
        <v>#REF!</v>
      </c>
      <c r="F271" s="156"/>
      <c r="G271" s="156"/>
    </row>
    <row r="272" spans="1:7" hidden="1">
      <c r="A272" s="145">
        <v>120020</v>
      </c>
      <c r="B272" s="145" t="s">
        <v>175</v>
      </c>
      <c r="C272" s="140"/>
      <c r="D272" s="140">
        <v>0</v>
      </c>
      <c r="E272" s="156" t="e">
        <f>D272-#REF!</f>
        <v>#REF!</v>
      </c>
      <c r="F272" s="156"/>
      <c r="G272" s="156"/>
    </row>
    <row r="273" spans="1:7" hidden="1">
      <c r="A273" s="145">
        <v>120021</v>
      </c>
      <c r="B273" s="145" t="s">
        <v>176</v>
      </c>
      <c r="C273" s="140"/>
      <c r="D273" s="140">
        <v>0</v>
      </c>
      <c r="E273" s="156" t="e">
        <f>D273-#REF!</f>
        <v>#REF!</v>
      </c>
      <c r="F273" s="156"/>
      <c r="G273" s="156"/>
    </row>
    <row r="274" spans="1:7" hidden="1">
      <c r="A274" s="145">
        <v>120022</v>
      </c>
      <c r="B274" s="145" t="s">
        <v>177</v>
      </c>
      <c r="C274" s="140"/>
      <c r="D274" s="140">
        <v>0</v>
      </c>
      <c r="E274" s="156" t="e">
        <f>D274-#REF!</f>
        <v>#REF!</v>
      </c>
      <c r="F274" s="156"/>
      <c r="G274" s="156"/>
    </row>
    <row r="275" spans="1:7" hidden="1">
      <c r="A275" s="145">
        <v>120023</v>
      </c>
      <c r="B275" s="145" t="s">
        <v>230</v>
      </c>
      <c r="C275" s="140"/>
      <c r="D275" s="140">
        <v>0</v>
      </c>
      <c r="E275" s="156" t="e">
        <f>D275-#REF!</f>
        <v>#REF!</v>
      </c>
      <c r="F275" s="156"/>
      <c r="G275" s="156"/>
    </row>
    <row r="276" spans="1:7" hidden="1">
      <c r="A276" s="145">
        <v>120024</v>
      </c>
      <c r="B276" s="145" t="s">
        <v>231</v>
      </c>
      <c r="C276" s="140"/>
      <c r="D276" s="140">
        <v>0</v>
      </c>
      <c r="E276" s="156" t="e">
        <f>D276-#REF!</f>
        <v>#REF!</v>
      </c>
      <c r="F276" s="156"/>
      <c r="G276" s="156"/>
    </row>
    <row r="277" spans="1:7" hidden="1">
      <c r="A277" s="145">
        <v>120025</v>
      </c>
      <c r="B277" s="145" t="s">
        <v>232</v>
      </c>
      <c r="C277" s="140"/>
      <c r="D277" s="140">
        <v>0</v>
      </c>
      <c r="E277" s="156" t="e">
        <f>D277-#REF!</f>
        <v>#REF!</v>
      </c>
      <c r="F277" s="156"/>
      <c r="G277" s="156"/>
    </row>
    <row r="278" spans="1:7" hidden="1">
      <c r="A278" s="145">
        <v>121001</v>
      </c>
      <c r="B278" s="145" t="s">
        <v>178</v>
      </c>
      <c r="C278" s="140"/>
      <c r="D278" s="140">
        <v>0</v>
      </c>
      <c r="E278" s="156" t="e">
        <f>D278-#REF!</f>
        <v>#REF!</v>
      </c>
      <c r="F278" s="156"/>
      <c r="G278" s="156"/>
    </row>
    <row r="279" spans="1:7" hidden="1">
      <c r="A279" s="145">
        <v>121002</v>
      </c>
      <c r="B279" s="145" t="s">
        <v>179</v>
      </c>
      <c r="C279" s="140"/>
      <c r="D279" s="140">
        <v>0</v>
      </c>
      <c r="E279" s="156" t="e">
        <f>D279-#REF!</f>
        <v>#REF!</v>
      </c>
      <c r="F279" s="156"/>
      <c r="G279" s="156"/>
    </row>
    <row r="280" spans="1:7" hidden="1">
      <c r="A280" s="145">
        <v>121003</v>
      </c>
      <c r="B280" s="145" t="s">
        <v>180</v>
      </c>
      <c r="C280" s="140"/>
      <c r="D280" s="140">
        <v>0</v>
      </c>
      <c r="E280" s="156" t="e">
        <f>D280-#REF!</f>
        <v>#REF!</v>
      </c>
      <c r="F280" s="156"/>
      <c r="G280" s="156"/>
    </row>
    <row r="281" spans="1:7" hidden="1">
      <c r="A281" s="145">
        <v>122001</v>
      </c>
      <c r="B281" s="145" t="s">
        <v>181</v>
      </c>
      <c r="C281" s="140"/>
      <c r="D281" s="140">
        <v>0</v>
      </c>
      <c r="E281" s="156" t="e">
        <f>D281-#REF!</f>
        <v>#REF!</v>
      </c>
      <c r="F281" s="156"/>
      <c r="G281" s="156"/>
    </row>
    <row r="282" spans="1:7" hidden="1">
      <c r="A282" s="145">
        <v>122002</v>
      </c>
      <c r="B282" s="145" t="s">
        <v>260</v>
      </c>
      <c r="C282" s="140"/>
      <c r="D282" s="140">
        <v>0</v>
      </c>
      <c r="E282" s="156" t="e">
        <f>D282-#REF!</f>
        <v>#REF!</v>
      </c>
      <c r="F282" s="156"/>
      <c r="G282" s="156"/>
    </row>
    <row r="283" spans="1:7" hidden="1">
      <c r="A283" s="145">
        <v>122003</v>
      </c>
      <c r="B283" s="145" t="s">
        <v>182</v>
      </c>
      <c r="C283" s="140"/>
      <c r="D283" s="140">
        <v>0</v>
      </c>
      <c r="E283" s="156" t="e">
        <f>D283-#REF!</f>
        <v>#REF!</v>
      </c>
      <c r="F283" s="156"/>
      <c r="G283" s="156"/>
    </row>
    <row r="284" spans="1:7" hidden="1">
      <c r="A284" s="145">
        <v>123001</v>
      </c>
      <c r="B284" s="145" t="s">
        <v>44</v>
      </c>
      <c r="C284" s="140"/>
      <c r="D284" s="140">
        <v>0</v>
      </c>
      <c r="E284" s="156" t="e">
        <f>D284-#REF!</f>
        <v>#REF!</v>
      </c>
      <c r="F284" s="156"/>
      <c r="G284" s="156"/>
    </row>
    <row r="285" spans="1:7" hidden="1">
      <c r="A285" s="145">
        <v>124001</v>
      </c>
      <c r="B285" s="145" t="s">
        <v>45</v>
      </c>
      <c r="C285" s="140"/>
      <c r="D285" s="140">
        <v>0</v>
      </c>
      <c r="E285" s="156" t="e">
        <f>D285-#REF!</f>
        <v>#REF!</v>
      </c>
      <c r="F285" s="156"/>
      <c r="G285" s="156"/>
    </row>
    <row r="286" spans="1:7" hidden="1">
      <c r="A286" s="145">
        <v>124002</v>
      </c>
      <c r="B286" s="145" t="s">
        <v>261</v>
      </c>
      <c r="C286" s="140"/>
      <c r="D286" s="140">
        <v>0</v>
      </c>
      <c r="E286" s="156" t="e">
        <f>D286-#REF!</f>
        <v>#REF!</v>
      </c>
      <c r="F286" s="156"/>
      <c r="G286" s="156"/>
    </row>
    <row r="287" spans="1:7" hidden="1">
      <c r="A287" s="145">
        <v>125001</v>
      </c>
      <c r="B287" s="145" t="s">
        <v>183</v>
      </c>
      <c r="C287" s="140"/>
      <c r="D287" s="140">
        <v>0</v>
      </c>
      <c r="E287" s="156" t="e">
        <f>D287-#REF!</f>
        <v>#REF!</v>
      </c>
      <c r="F287" s="156"/>
      <c r="G287" s="156"/>
    </row>
    <row r="288" spans="1:7" hidden="1">
      <c r="A288" s="145">
        <v>125002</v>
      </c>
      <c r="B288" s="145" t="s">
        <v>184</v>
      </c>
      <c r="C288" s="140"/>
      <c r="D288" s="140">
        <v>0</v>
      </c>
      <c r="E288" s="156" t="e">
        <f>D288-#REF!</f>
        <v>#REF!</v>
      </c>
      <c r="F288" s="156"/>
      <c r="G288" s="156"/>
    </row>
    <row r="289" spans="1:7" hidden="1">
      <c r="A289" s="145">
        <v>126001</v>
      </c>
      <c r="B289" s="145" t="s">
        <v>185</v>
      </c>
      <c r="C289" s="140"/>
      <c r="D289" s="140">
        <v>0</v>
      </c>
      <c r="E289" s="156" t="e">
        <f>D289-#REF!</f>
        <v>#REF!</v>
      </c>
      <c r="F289" s="156"/>
      <c r="G289" s="156"/>
    </row>
    <row r="290" spans="1:7" hidden="1">
      <c r="A290" s="145">
        <v>126004</v>
      </c>
      <c r="B290" s="145" t="s">
        <v>233</v>
      </c>
      <c r="C290" s="140"/>
      <c r="D290" s="140">
        <v>0</v>
      </c>
      <c r="E290" s="156" t="e">
        <f>D290-#REF!</f>
        <v>#REF!</v>
      </c>
      <c r="F290" s="156"/>
      <c r="G290" s="156"/>
    </row>
    <row r="291" spans="1:7" hidden="1">
      <c r="A291" s="145">
        <v>126005</v>
      </c>
      <c r="B291" s="146" t="s">
        <v>234</v>
      </c>
      <c r="C291" s="140"/>
      <c r="D291" s="140">
        <v>0</v>
      </c>
      <c r="E291" s="156" t="e">
        <f>D291-#REF!</f>
        <v>#REF!</v>
      </c>
      <c r="F291" s="156"/>
      <c r="G291" s="156"/>
    </row>
    <row r="292" spans="1:7" hidden="1">
      <c r="A292" s="147">
        <v>130500</v>
      </c>
      <c r="B292" s="147" t="s">
        <v>186</v>
      </c>
      <c r="C292" s="141"/>
      <c r="D292" s="141">
        <v>2463757699.4029155</v>
      </c>
      <c r="E292" s="155" t="e">
        <f>D292-#REF!</f>
        <v>#REF!</v>
      </c>
      <c r="F292" s="155"/>
      <c r="G292" s="155"/>
    </row>
    <row r="293" spans="1:7" hidden="1">
      <c r="A293" s="145">
        <v>130510</v>
      </c>
      <c r="B293" s="146" t="s">
        <v>187</v>
      </c>
      <c r="C293" s="140"/>
      <c r="D293" s="140">
        <v>0</v>
      </c>
      <c r="E293" s="156" t="e">
        <f>D293-#REF!</f>
        <v>#REF!</v>
      </c>
      <c r="F293" s="156"/>
      <c r="G293" s="156"/>
    </row>
    <row r="294" spans="1:7" hidden="1">
      <c r="A294" s="145">
        <v>130993</v>
      </c>
      <c r="B294" s="145" t="s">
        <v>262</v>
      </c>
      <c r="C294" s="140"/>
      <c r="D294" s="140">
        <v>24119343</v>
      </c>
      <c r="E294" s="156" t="e">
        <f>D294-#REF!</f>
        <v>#REF!</v>
      </c>
      <c r="F294" s="156"/>
      <c r="G294" s="156"/>
    </row>
    <row r="295" spans="1:7" hidden="1">
      <c r="A295" s="145">
        <v>130994</v>
      </c>
      <c r="B295" s="145" t="s">
        <v>263</v>
      </c>
      <c r="C295" s="140"/>
      <c r="D295" s="140">
        <v>-442720000</v>
      </c>
      <c r="E295" s="156" t="e">
        <f>D295-#REF!</f>
        <v>#REF!</v>
      </c>
      <c r="F295" s="156"/>
      <c r="G295" s="156"/>
    </row>
    <row r="296" spans="1:7" hidden="1">
      <c r="A296" s="145">
        <v>130995</v>
      </c>
      <c r="B296" s="145" t="s">
        <v>264</v>
      </c>
      <c r="C296" s="140"/>
      <c r="D296" s="140">
        <v>150000</v>
      </c>
      <c r="E296" s="156" t="e">
        <f>D296-#REF!</f>
        <v>#REF!</v>
      </c>
      <c r="F296" s="156"/>
      <c r="G296" s="156"/>
    </row>
    <row r="297" spans="1:7" hidden="1">
      <c r="A297" s="145">
        <v>130996</v>
      </c>
      <c r="B297" s="145" t="s">
        <v>265</v>
      </c>
      <c r="C297" s="140"/>
      <c r="D297" s="140">
        <v>4394668.5</v>
      </c>
      <c r="E297" s="156" t="e">
        <f>D297-#REF!</f>
        <v>#REF!</v>
      </c>
      <c r="F297" s="156"/>
      <c r="G297" s="156"/>
    </row>
    <row r="298" spans="1:7" hidden="1">
      <c r="A298" s="145">
        <v>130997</v>
      </c>
      <c r="B298" s="145" t="s">
        <v>266</v>
      </c>
      <c r="C298" s="140"/>
      <c r="D298" s="140">
        <v>238248722.69</v>
      </c>
      <c r="E298" s="156" t="e">
        <f>D298-#REF!</f>
        <v>#REF!</v>
      </c>
      <c r="F298" s="156"/>
      <c r="G298" s="156"/>
    </row>
    <row r="299" spans="1:7" hidden="1">
      <c r="A299" s="145">
        <v>130998</v>
      </c>
      <c r="B299" s="145" t="s">
        <v>267</v>
      </c>
      <c r="C299" s="140"/>
      <c r="D299" s="140">
        <v>67955118</v>
      </c>
      <c r="E299" s="156" t="e">
        <f>D299-#REF!</f>
        <v>#REF!</v>
      </c>
      <c r="F299" s="156"/>
      <c r="G299" s="156"/>
    </row>
    <row r="300" spans="1:7" hidden="1">
      <c r="A300" s="145">
        <v>130999</v>
      </c>
      <c r="B300" s="145" t="s">
        <v>268</v>
      </c>
      <c r="C300" s="140"/>
      <c r="D300" s="140">
        <v>-302460242.36000001</v>
      </c>
      <c r="E300" s="156" t="e">
        <f>D300-#REF!</f>
        <v>#REF!</v>
      </c>
      <c r="F300" s="156"/>
      <c r="G300" s="156"/>
    </row>
    <row r="301" spans="1:7" hidden="1">
      <c r="A301" s="145">
        <v>131999</v>
      </c>
      <c r="B301" s="145" t="s">
        <v>269</v>
      </c>
      <c r="C301" s="140"/>
      <c r="D301" s="140">
        <v>0</v>
      </c>
      <c r="E301" s="156" t="e">
        <f>D301-#REF!</f>
        <v>#REF!</v>
      </c>
      <c r="F301" s="156"/>
      <c r="G301" s="156"/>
    </row>
    <row r="302" spans="1:7" hidden="1">
      <c r="A302" s="145">
        <v>132500</v>
      </c>
      <c r="B302" s="145" t="s">
        <v>51</v>
      </c>
      <c r="C302" s="140"/>
      <c r="D302" s="140">
        <v>9609050</v>
      </c>
      <c r="E302" s="156" t="e">
        <f>D302-#REF!</f>
        <v>#REF!</v>
      </c>
      <c r="F302" s="156"/>
      <c r="G302" s="156"/>
    </row>
    <row r="303" spans="1:7" hidden="1">
      <c r="A303" s="157">
        <v>135500</v>
      </c>
      <c r="B303" s="157" t="s">
        <v>309</v>
      </c>
      <c r="C303" s="158"/>
      <c r="D303" s="158">
        <v>-7558864409.8296156</v>
      </c>
      <c r="E303" s="159" t="e">
        <f>D303-#REF!</f>
        <v>#REF!</v>
      </c>
      <c r="F303" s="159"/>
      <c r="G303" s="159"/>
    </row>
    <row r="304" spans="1:7" hidden="1">
      <c r="A304" s="145">
        <v>140500</v>
      </c>
      <c r="B304" s="145" t="s">
        <v>52</v>
      </c>
      <c r="C304" s="140"/>
      <c r="D304" s="140">
        <v>0</v>
      </c>
      <c r="E304" s="156" t="e">
        <f>D304-#REF!</f>
        <v>#REF!</v>
      </c>
      <c r="F304" s="156"/>
      <c r="G304" s="156"/>
    </row>
    <row r="305" spans="1:7" hidden="1">
      <c r="A305" s="145">
        <v>141500</v>
      </c>
      <c r="B305" s="145" t="s">
        <v>188</v>
      </c>
      <c r="C305" s="140"/>
      <c r="D305" s="140">
        <v>0</v>
      </c>
      <c r="E305" s="156" t="e">
        <f>D305-#REF!</f>
        <v>#REF!</v>
      </c>
      <c r="F305" s="156"/>
      <c r="G305" s="156"/>
    </row>
    <row r="306" spans="1:7" hidden="1">
      <c r="A306" s="145">
        <v>155001</v>
      </c>
      <c r="B306" s="145" t="s">
        <v>189</v>
      </c>
      <c r="C306" s="140"/>
      <c r="D306" s="140">
        <v>-4166467709.3632584</v>
      </c>
      <c r="E306" s="156" t="e">
        <f>D306-#REF!</f>
        <v>#REF!</v>
      </c>
      <c r="F306" s="156"/>
      <c r="G306" s="156"/>
    </row>
    <row r="307" spans="1:7" hidden="1">
      <c r="A307" s="145">
        <v>160001</v>
      </c>
      <c r="B307" s="145" t="s">
        <v>53</v>
      </c>
      <c r="C307" s="140"/>
      <c r="D307" s="140">
        <v>0</v>
      </c>
      <c r="E307" s="156" t="e">
        <f>D307-#REF!</f>
        <v>#REF!</v>
      </c>
      <c r="F307" s="156"/>
      <c r="G307" s="156"/>
    </row>
    <row r="308" spans="1:7" hidden="1">
      <c r="A308" s="145">
        <v>160002</v>
      </c>
      <c r="B308" s="145" t="s">
        <v>240</v>
      </c>
      <c r="C308" s="140"/>
      <c r="D308" s="140">
        <v>0</v>
      </c>
      <c r="E308" s="156" t="e">
        <f>D308-#REF!</f>
        <v>#REF!</v>
      </c>
      <c r="F308" s="156"/>
      <c r="G308" s="156"/>
    </row>
    <row r="309" spans="1:7" hidden="1">
      <c r="A309" s="145">
        <v>160003</v>
      </c>
      <c r="B309" s="145" t="s">
        <v>54</v>
      </c>
      <c r="C309" s="140"/>
      <c r="D309" s="140">
        <v>-72181906</v>
      </c>
      <c r="E309" s="156" t="e">
        <f>D309-#REF!</f>
        <v>#REF!</v>
      </c>
      <c r="F309" s="156"/>
      <c r="G309" s="156"/>
    </row>
    <row r="310" spans="1:7" hidden="1">
      <c r="A310" s="145">
        <v>160999</v>
      </c>
      <c r="B310" s="145" t="s">
        <v>55</v>
      </c>
      <c r="C310" s="140"/>
      <c r="D310" s="140">
        <v>0</v>
      </c>
      <c r="E310" s="156" t="e">
        <f>D310-#REF!</f>
        <v>#REF!</v>
      </c>
      <c r="F310" s="156"/>
      <c r="G310" s="156"/>
    </row>
    <row r="311" spans="1:7" hidden="1">
      <c r="A311" s="145">
        <v>161001</v>
      </c>
      <c r="B311" s="146" t="s">
        <v>56</v>
      </c>
      <c r="C311" s="140"/>
      <c r="D311" s="140">
        <v>0</v>
      </c>
      <c r="E311" s="156" t="e">
        <f>D311-#REF!</f>
        <v>#REF!</v>
      </c>
      <c r="F311" s="156"/>
      <c r="G311" s="156"/>
    </row>
    <row r="312" spans="1:7" hidden="1">
      <c r="A312" s="145">
        <v>160102</v>
      </c>
      <c r="B312" s="146" t="s">
        <v>306</v>
      </c>
      <c r="C312" s="140"/>
      <c r="D312" s="140">
        <v>780822661</v>
      </c>
      <c r="E312" s="156" t="e">
        <f>D312-#REF!</f>
        <v>#REF!</v>
      </c>
      <c r="F312" s="156"/>
      <c r="G312" s="156"/>
    </row>
    <row r="313" spans="1:7" hidden="1">
      <c r="A313" s="145">
        <v>161010</v>
      </c>
      <c r="B313" s="145" t="s">
        <v>57</v>
      </c>
      <c r="C313" s="140"/>
      <c r="D313" s="140">
        <v>0</v>
      </c>
      <c r="E313" s="156" t="e">
        <f>D313-#REF!</f>
        <v>#REF!</v>
      </c>
      <c r="F313" s="156"/>
      <c r="G313" s="156"/>
    </row>
    <row r="314" spans="1:7" hidden="1">
      <c r="A314" s="147">
        <v>161999</v>
      </c>
      <c r="B314" s="148" t="s">
        <v>58</v>
      </c>
      <c r="C314" s="141"/>
      <c r="D314" s="141">
        <v>1429990000</v>
      </c>
      <c r="E314" s="155" t="e">
        <f>D314-#REF!</f>
        <v>#REF!</v>
      </c>
      <c r="F314" s="155"/>
      <c r="G314" s="155"/>
    </row>
    <row r="315" spans="1:7" hidden="1">
      <c r="A315" s="145">
        <v>170001</v>
      </c>
      <c r="B315" s="145" t="s">
        <v>59</v>
      </c>
      <c r="C315" s="140"/>
      <c r="D315" s="140">
        <v>0</v>
      </c>
      <c r="E315" s="156" t="e">
        <f>D315-#REF!</f>
        <v>#REF!</v>
      </c>
      <c r="F315" s="156"/>
      <c r="G315" s="156"/>
    </row>
    <row r="316" spans="1:7" hidden="1">
      <c r="A316" s="145">
        <v>180001</v>
      </c>
      <c r="B316" s="146" t="s">
        <v>60</v>
      </c>
      <c r="C316" s="140"/>
      <c r="D316" s="140">
        <v>0</v>
      </c>
      <c r="E316" s="156" t="e">
        <f>D316-#REF!</f>
        <v>#REF!</v>
      </c>
      <c r="F316" s="156"/>
      <c r="G316" s="156"/>
    </row>
    <row r="317" spans="1:7" hidden="1">
      <c r="A317" s="145">
        <v>180002</v>
      </c>
      <c r="B317" s="145" t="s">
        <v>270</v>
      </c>
      <c r="C317" s="140"/>
      <c r="D317" s="140">
        <v>0</v>
      </c>
      <c r="E317" s="156" t="e">
        <f>D317-#REF!</f>
        <v>#REF!</v>
      </c>
      <c r="F317" s="156"/>
      <c r="G317" s="156"/>
    </row>
    <row r="318" spans="1:7" hidden="1">
      <c r="A318" s="145">
        <v>180003</v>
      </c>
      <c r="B318" s="145" t="s">
        <v>61</v>
      </c>
      <c r="C318" s="140"/>
      <c r="D318" s="140">
        <v>0</v>
      </c>
      <c r="E318" s="156" t="e">
        <f>D318-#REF!</f>
        <v>#REF!</v>
      </c>
      <c r="F318" s="156"/>
      <c r="G318" s="156"/>
    </row>
    <row r="319" spans="1:7" hidden="1">
      <c r="A319" s="145">
        <v>180999</v>
      </c>
      <c r="B319" s="145" t="s">
        <v>62</v>
      </c>
      <c r="C319" s="140"/>
      <c r="D319" s="140">
        <v>0</v>
      </c>
      <c r="E319" s="156" t="e">
        <f>D319-#REF!</f>
        <v>#REF!</v>
      </c>
      <c r="F319" s="156"/>
      <c r="G319" s="156"/>
    </row>
    <row r="320" spans="1:7" hidden="1">
      <c r="A320" s="145">
        <v>181001</v>
      </c>
      <c r="B320" s="146" t="s">
        <v>63</v>
      </c>
      <c r="C320" s="140"/>
      <c r="D320" s="140">
        <v>0</v>
      </c>
      <c r="E320" s="156" t="e">
        <f>D320-#REF!</f>
        <v>#REF!</v>
      </c>
      <c r="F320" s="156"/>
      <c r="G320" s="156"/>
    </row>
    <row r="321" spans="1:7" hidden="1">
      <c r="A321" s="145">
        <v>182002</v>
      </c>
      <c r="B321" s="145" t="s">
        <v>271</v>
      </c>
      <c r="C321" s="140"/>
      <c r="D321" s="140">
        <v>0</v>
      </c>
      <c r="E321" s="156" t="e">
        <f>D321-#REF!</f>
        <v>#REF!</v>
      </c>
      <c r="F321" s="156"/>
      <c r="G321" s="156"/>
    </row>
    <row r="322" spans="1:7" hidden="1">
      <c r="A322" s="145">
        <v>182999</v>
      </c>
      <c r="B322" s="145" t="s">
        <v>272</v>
      </c>
      <c r="C322" s="140"/>
      <c r="D322" s="140">
        <v>0</v>
      </c>
      <c r="E322" s="156" t="e">
        <f>D322-#REF!</f>
        <v>#REF!</v>
      </c>
      <c r="F322" s="156"/>
      <c r="G322" s="156"/>
    </row>
    <row r="323" spans="1:7" hidden="1">
      <c r="A323" s="145">
        <v>200001</v>
      </c>
      <c r="B323" s="146" t="s">
        <v>65</v>
      </c>
      <c r="C323" s="140"/>
      <c r="D323" s="140">
        <v>0</v>
      </c>
      <c r="E323" s="156" t="e">
        <f>D323-#REF!</f>
        <v>#REF!</v>
      </c>
      <c r="F323" s="156"/>
      <c r="G323" s="156"/>
    </row>
    <row r="324" spans="1:7" hidden="1">
      <c r="A324" s="145">
        <v>200002</v>
      </c>
      <c r="B324" s="145" t="s">
        <v>66</v>
      </c>
      <c r="C324" s="140"/>
      <c r="D324" s="140">
        <v>0</v>
      </c>
      <c r="E324" s="156" t="e">
        <f>D324-#REF!</f>
        <v>#REF!</v>
      </c>
      <c r="F324" s="156"/>
      <c r="G324" s="156"/>
    </row>
    <row r="325" spans="1:7" hidden="1">
      <c r="A325" s="145">
        <v>200003</v>
      </c>
      <c r="B325" s="145" t="s">
        <v>67</v>
      </c>
      <c r="C325" s="140"/>
      <c r="D325" s="140">
        <v>18067860</v>
      </c>
      <c r="E325" s="156" t="e">
        <f>D325-#REF!</f>
        <v>#REF!</v>
      </c>
      <c r="F325" s="156"/>
      <c r="G325" s="156"/>
    </row>
    <row r="326" spans="1:7" hidden="1">
      <c r="A326" s="145">
        <v>200999</v>
      </c>
      <c r="B326" s="145" t="s">
        <v>68</v>
      </c>
      <c r="C326" s="140"/>
      <c r="D326" s="140">
        <v>44890000</v>
      </c>
      <c r="E326" s="156" t="e">
        <f>D326-#REF!</f>
        <v>#REF!</v>
      </c>
      <c r="F326" s="156"/>
      <c r="G326" s="156"/>
    </row>
    <row r="327" spans="1:7" hidden="1">
      <c r="A327" s="145">
        <v>210001</v>
      </c>
      <c r="B327" s="146" t="s">
        <v>69</v>
      </c>
      <c r="C327" s="140"/>
      <c r="D327" s="140">
        <v>0</v>
      </c>
      <c r="E327" s="156" t="e">
        <f>D327-#REF!</f>
        <v>#REF!</v>
      </c>
      <c r="F327" s="156"/>
      <c r="G327" s="156"/>
    </row>
    <row r="328" spans="1:7" hidden="1">
      <c r="A328" s="145">
        <v>210002</v>
      </c>
      <c r="B328" s="145" t="s">
        <v>273</v>
      </c>
      <c r="C328" s="140"/>
      <c r="D328" s="140">
        <v>0</v>
      </c>
      <c r="E328" s="156" t="e">
        <f>D328-#REF!</f>
        <v>#REF!</v>
      </c>
      <c r="F328" s="156"/>
      <c r="G328" s="156"/>
    </row>
    <row r="329" spans="1:7" hidden="1">
      <c r="A329" s="145">
        <v>210999</v>
      </c>
      <c r="B329" s="146" t="s">
        <v>274</v>
      </c>
      <c r="C329" s="140"/>
      <c r="D329" s="140">
        <v>0</v>
      </c>
      <c r="E329" s="156" t="e">
        <f>D329-#REF!</f>
        <v>#REF!</v>
      </c>
      <c r="F329" s="156"/>
      <c r="G329" s="156"/>
    </row>
    <row r="330" spans="1:7" hidden="1">
      <c r="A330" s="145">
        <v>250001</v>
      </c>
      <c r="B330" s="145" t="s">
        <v>70</v>
      </c>
      <c r="C330" s="140"/>
      <c r="D330" s="140">
        <v>0</v>
      </c>
      <c r="E330" s="156" t="e">
        <f>D330-#REF!</f>
        <v>#REF!</v>
      </c>
      <c r="F330" s="156"/>
      <c r="G330" s="156"/>
    </row>
    <row r="331" spans="1:7" hidden="1">
      <c r="A331" s="145">
        <v>250002</v>
      </c>
      <c r="B331" s="146" t="s">
        <v>71</v>
      </c>
      <c r="C331" s="140"/>
      <c r="D331" s="140">
        <v>0</v>
      </c>
      <c r="E331" s="156" t="e">
        <f>D331-#REF!</f>
        <v>#REF!</v>
      </c>
      <c r="F331" s="156"/>
      <c r="G331" s="156"/>
    </row>
    <row r="332" spans="1:7" hidden="1">
      <c r="A332" s="145">
        <v>250003</v>
      </c>
      <c r="B332" s="145" t="s">
        <v>72</v>
      </c>
      <c r="C332" s="140"/>
      <c r="D332" s="140">
        <v>-6177014.7147945212</v>
      </c>
      <c r="E332" s="156" t="e">
        <f>D332-#REF!</f>
        <v>#REF!</v>
      </c>
      <c r="F332" s="156"/>
      <c r="G332" s="156"/>
    </row>
    <row r="333" spans="1:7" hidden="1">
      <c r="A333" s="145">
        <v>250004</v>
      </c>
      <c r="B333" s="146" t="s">
        <v>73</v>
      </c>
      <c r="C333" s="140"/>
      <c r="D333" s="140">
        <v>-6200141.1899999995</v>
      </c>
      <c r="E333" s="156" t="e">
        <f>D333-#REF!</f>
        <v>#REF!</v>
      </c>
      <c r="F333" s="156"/>
      <c r="G333" s="156"/>
    </row>
    <row r="334" spans="1:7" hidden="1">
      <c r="A334" s="145">
        <v>300500</v>
      </c>
      <c r="B334" s="145" t="s">
        <v>79</v>
      </c>
      <c r="C334" s="140"/>
      <c r="D334" s="140">
        <v>-132084366.09999843</v>
      </c>
      <c r="E334" s="156" t="e">
        <f>D334-#REF!</f>
        <v>#REF!</v>
      </c>
      <c r="F334" s="156"/>
      <c r="G334" s="156"/>
    </row>
    <row r="335" spans="1:7" hidden="1">
      <c r="A335" s="145">
        <v>310002</v>
      </c>
      <c r="B335" s="145" t="s">
        <v>285</v>
      </c>
      <c r="C335" s="140"/>
      <c r="D335" s="140">
        <v>0</v>
      </c>
      <c r="E335" s="156" t="e">
        <f>D335-#REF!</f>
        <v>#REF!</v>
      </c>
      <c r="F335" s="156"/>
      <c r="G335" s="156"/>
    </row>
    <row r="336" spans="1:7" hidden="1">
      <c r="A336" s="145">
        <v>310003</v>
      </c>
      <c r="B336" s="145" t="s">
        <v>286</v>
      </c>
      <c r="C336" s="140"/>
      <c r="D336" s="140">
        <v>0</v>
      </c>
      <c r="E336" s="156" t="e">
        <f>D336-#REF!</f>
        <v>#REF!</v>
      </c>
      <c r="F336" s="156"/>
      <c r="G336" s="156"/>
    </row>
    <row r="337" spans="1:7" hidden="1">
      <c r="A337" s="145">
        <v>310004</v>
      </c>
      <c r="B337" s="145" t="s">
        <v>94</v>
      </c>
      <c r="C337" s="140"/>
      <c r="D337" s="140">
        <v>0</v>
      </c>
      <c r="E337" s="156" t="e">
        <f>D337-#REF!</f>
        <v>#REF!</v>
      </c>
      <c r="F337" s="156"/>
      <c r="G337" s="156"/>
    </row>
    <row r="338" spans="1:7" hidden="1">
      <c r="A338" s="145">
        <v>310005</v>
      </c>
      <c r="B338" s="145" t="s">
        <v>287</v>
      </c>
      <c r="C338" s="140"/>
      <c r="D338" s="140">
        <v>0</v>
      </c>
      <c r="E338" s="156" t="e">
        <f>D338-#REF!</f>
        <v>#REF!</v>
      </c>
      <c r="F338" s="156"/>
      <c r="G338" s="156"/>
    </row>
    <row r="339" spans="1:7" hidden="1">
      <c r="A339" s="145">
        <v>310999</v>
      </c>
      <c r="B339" s="145" t="s">
        <v>95</v>
      </c>
      <c r="C339" s="140"/>
      <c r="D339" s="140">
        <v>0</v>
      </c>
      <c r="E339" s="156" t="e">
        <f>D339-#REF!</f>
        <v>#REF!</v>
      </c>
      <c r="F339" s="156"/>
      <c r="G339" s="156"/>
    </row>
    <row r="340" spans="1:7" hidden="1">
      <c r="A340" s="145">
        <v>320999</v>
      </c>
      <c r="B340" s="145" t="s">
        <v>82</v>
      </c>
      <c r="C340" s="140"/>
      <c r="D340" s="140">
        <v>0</v>
      </c>
      <c r="E340" s="156" t="e">
        <f>D340-#REF!</f>
        <v>#REF!</v>
      </c>
      <c r="F340" s="156"/>
      <c r="G340" s="156"/>
    </row>
    <row r="341" spans="1:7" hidden="1">
      <c r="A341" s="145">
        <v>330001</v>
      </c>
      <c r="B341" s="146" t="s">
        <v>83</v>
      </c>
      <c r="C341" s="140"/>
      <c r="D341" s="140">
        <v>0</v>
      </c>
      <c r="E341" s="156" t="e">
        <f>D341-#REF!</f>
        <v>#REF!</v>
      </c>
      <c r="F341" s="156"/>
      <c r="G341" s="156"/>
    </row>
    <row r="342" spans="1:7" hidden="1">
      <c r="A342" s="145">
        <v>330999</v>
      </c>
      <c r="B342" s="145" t="s">
        <v>84</v>
      </c>
      <c r="C342" s="140"/>
      <c r="D342" s="140">
        <v>0</v>
      </c>
      <c r="E342" s="156" t="e">
        <f>D342-#REF!</f>
        <v>#REF!</v>
      </c>
      <c r="F342" s="156"/>
      <c r="G342" s="156"/>
    </row>
    <row r="343" spans="1:7" hidden="1">
      <c r="A343" s="145">
        <v>335001</v>
      </c>
      <c r="B343" s="146" t="s">
        <v>281</v>
      </c>
      <c r="C343" s="140"/>
      <c r="D343" s="140">
        <v>0</v>
      </c>
      <c r="E343" s="156" t="e">
        <f>D343-#REF!</f>
        <v>#REF!</v>
      </c>
      <c r="F343" s="156"/>
      <c r="G343" s="156"/>
    </row>
    <row r="344" spans="1:7" hidden="1">
      <c r="A344" s="145">
        <v>335002</v>
      </c>
      <c r="B344" s="145" t="s">
        <v>282</v>
      </c>
      <c r="C344" s="140"/>
      <c r="D344" s="140">
        <v>0</v>
      </c>
      <c r="E344" s="156" t="e">
        <f>D344-#REF!</f>
        <v>#REF!</v>
      </c>
      <c r="F344" s="156"/>
      <c r="G344" s="156"/>
    </row>
    <row r="345" spans="1:7" hidden="1">
      <c r="A345" s="145">
        <v>335003</v>
      </c>
      <c r="B345" s="145" t="s">
        <v>283</v>
      </c>
      <c r="C345" s="140"/>
      <c r="D345" s="140">
        <v>0</v>
      </c>
      <c r="E345" s="156" t="e">
        <f>D345-#REF!</f>
        <v>#REF!</v>
      </c>
      <c r="F345" s="156"/>
      <c r="G345" s="156"/>
    </row>
    <row r="346" spans="1:7" hidden="1">
      <c r="A346" s="145">
        <v>335004</v>
      </c>
      <c r="B346" s="145" t="s">
        <v>85</v>
      </c>
      <c r="C346" s="140"/>
      <c r="D346" s="140">
        <v>0</v>
      </c>
      <c r="E346" s="156" t="e">
        <f>D346-#REF!</f>
        <v>#REF!</v>
      </c>
      <c r="F346" s="156"/>
      <c r="G346" s="156"/>
    </row>
    <row r="347" spans="1:7" hidden="1">
      <c r="A347" s="145">
        <v>335005</v>
      </c>
      <c r="B347" s="145" t="s">
        <v>284</v>
      </c>
      <c r="C347" s="140"/>
      <c r="D347" s="140">
        <v>0</v>
      </c>
      <c r="E347" s="156" t="e">
        <f>D347-#REF!</f>
        <v>#REF!</v>
      </c>
      <c r="F347" s="156"/>
      <c r="G347" s="156"/>
    </row>
    <row r="348" spans="1:7" hidden="1">
      <c r="A348" s="145">
        <v>335999</v>
      </c>
      <c r="B348" s="145" t="s">
        <v>86</v>
      </c>
      <c r="C348" s="140"/>
      <c r="D348" s="140">
        <v>0</v>
      </c>
      <c r="E348" s="156" t="e">
        <f>D348-#REF!</f>
        <v>#REF!</v>
      </c>
      <c r="F348" s="156"/>
      <c r="G348" s="156"/>
    </row>
    <row r="349" spans="1:7" hidden="1">
      <c r="A349" s="145">
        <v>340001</v>
      </c>
      <c r="B349" s="145" t="s">
        <v>80</v>
      </c>
      <c r="C349" s="140"/>
      <c r="D349" s="140">
        <v>104500</v>
      </c>
      <c r="E349" s="156" t="e">
        <f>D349-#REF!</f>
        <v>#REF!</v>
      </c>
      <c r="F349" s="156"/>
      <c r="G349" s="156"/>
    </row>
    <row r="350" spans="1:7" hidden="1">
      <c r="A350" s="145">
        <v>340993</v>
      </c>
      <c r="B350" s="146" t="s">
        <v>275</v>
      </c>
      <c r="C350" s="140"/>
      <c r="D350" s="140">
        <v>0</v>
      </c>
      <c r="E350" s="156" t="e">
        <f>D350-#REF!</f>
        <v>#REF!</v>
      </c>
      <c r="F350" s="156"/>
      <c r="G350" s="156"/>
    </row>
    <row r="351" spans="1:7" hidden="1">
      <c r="A351" s="145">
        <v>340994</v>
      </c>
      <c r="B351" s="145" t="s">
        <v>276</v>
      </c>
      <c r="C351" s="140"/>
      <c r="D351" s="140">
        <v>0</v>
      </c>
      <c r="E351" s="156" t="e">
        <f>D351-#REF!</f>
        <v>#REF!</v>
      </c>
      <c r="F351" s="156"/>
      <c r="G351" s="156"/>
    </row>
    <row r="352" spans="1:7" hidden="1">
      <c r="A352" s="145">
        <v>340995</v>
      </c>
      <c r="B352" s="145" t="s">
        <v>277</v>
      </c>
      <c r="C352" s="140"/>
      <c r="D352" s="140">
        <v>-1660076</v>
      </c>
      <c r="E352" s="156" t="e">
        <f>D352-#REF!</f>
        <v>#REF!</v>
      </c>
      <c r="F352" s="156"/>
      <c r="G352" s="156"/>
    </row>
    <row r="353" spans="1:7" hidden="1">
      <c r="A353" s="145">
        <v>340996</v>
      </c>
      <c r="B353" s="145" t="s">
        <v>278</v>
      </c>
      <c r="C353" s="140"/>
      <c r="D353" s="140">
        <v>0</v>
      </c>
      <c r="E353" s="156" t="e">
        <f>D353-#REF!</f>
        <v>#REF!</v>
      </c>
      <c r="F353" s="156"/>
      <c r="G353" s="156"/>
    </row>
    <row r="354" spans="1:7" hidden="1">
      <c r="A354" s="145">
        <v>340997</v>
      </c>
      <c r="B354" s="145" t="s">
        <v>279</v>
      </c>
      <c r="C354" s="140"/>
      <c r="D354" s="140">
        <v>-8357094</v>
      </c>
      <c r="E354" s="156" t="e">
        <f>D354-#REF!</f>
        <v>#REF!</v>
      </c>
      <c r="F354" s="156"/>
      <c r="G354" s="156"/>
    </row>
    <row r="355" spans="1:7" hidden="1">
      <c r="A355" s="145">
        <v>340998</v>
      </c>
      <c r="B355" s="145" t="s">
        <v>280</v>
      </c>
      <c r="C355" s="140"/>
      <c r="D355" s="140">
        <v>-4853616133.1949997</v>
      </c>
      <c r="E355" s="156" t="e">
        <f>D355-#REF!</f>
        <v>#REF!</v>
      </c>
      <c r="F355" s="156"/>
      <c r="G355" s="156"/>
    </row>
    <row r="356" spans="1:7" hidden="1">
      <c r="A356" s="145">
        <v>340999</v>
      </c>
      <c r="B356" s="145" t="s">
        <v>81</v>
      </c>
      <c r="C356" s="140"/>
      <c r="D356" s="140">
        <v>-37960800.049999952</v>
      </c>
      <c r="E356" s="156" t="e">
        <f>D356-#REF!</f>
        <v>#REF!</v>
      </c>
      <c r="F356" s="156"/>
      <c r="G356" s="156"/>
    </row>
    <row r="357" spans="1:7" hidden="1">
      <c r="A357" s="147">
        <v>341999</v>
      </c>
      <c r="B357" s="147" t="s">
        <v>87</v>
      </c>
      <c r="C357" s="141"/>
      <c r="D357" s="141">
        <v>-9430151303.0699997</v>
      </c>
      <c r="E357" s="155" t="e">
        <f>D357-#REF!</f>
        <v>#REF!</v>
      </c>
      <c r="F357" s="155"/>
      <c r="G357" s="155"/>
    </row>
    <row r="358" spans="1:7" hidden="1">
      <c r="A358" s="145">
        <v>350002</v>
      </c>
      <c r="B358" s="145" t="s">
        <v>88</v>
      </c>
      <c r="C358" s="140"/>
      <c r="D358" s="140">
        <v>0</v>
      </c>
      <c r="E358" s="156" t="e">
        <f>D358-#REF!</f>
        <v>#REF!</v>
      </c>
      <c r="F358" s="156"/>
      <c r="G358" s="156"/>
    </row>
    <row r="359" spans="1:7" hidden="1">
      <c r="A359" s="145">
        <v>350003</v>
      </c>
      <c r="B359" s="145" t="s">
        <v>89</v>
      </c>
      <c r="C359" s="140"/>
      <c r="D359" s="140">
        <v>0</v>
      </c>
      <c r="E359" s="156" t="e">
        <f>D359-#REF!</f>
        <v>#REF!</v>
      </c>
      <c r="F359" s="156"/>
      <c r="G359" s="156"/>
    </row>
    <row r="360" spans="1:7" hidden="1">
      <c r="A360" s="145">
        <v>350004</v>
      </c>
      <c r="B360" s="145" t="s">
        <v>90</v>
      </c>
      <c r="C360" s="140"/>
      <c r="D360" s="140">
        <v>0</v>
      </c>
      <c r="E360" s="156" t="e">
        <f>D360-#REF!</f>
        <v>#REF!</v>
      </c>
      <c r="F360" s="156"/>
      <c r="G360" s="156"/>
    </row>
    <row r="361" spans="1:7" hidden="1">
      <c r="A361" s="145">
        <v>350999</v>
      </c>
      <c r="B361" s="145" t="s">
        <v>91</v>
      </c>
      <c r="C361" s="140"/>
      <c r="D361" s="140">
        <v>0</v>
      </c>
      <c r="E361" s="156" t="e">
        <f>D361-#REF!</f>
        <v>#REF!</v>
      </c>
      <c r="F361" s="156"/>
      <c r="G361" s="156"/>
    </row>
    <row r="362" spans="1:7" hidden="1">
      <c r="A362" s="145">
        <v>400001</v>
      </c>
      <c r="B362" s="145" t="s">
        <v>100</v>
      </c>
      <c r="C362" s="140"/>
      <c r="D362" s="140">
        <v>0</v>
      </c>
      <c r="E362" s="156" t="e">
        <f>D362-#REF!</f>
        <v>#REF!</v>
      </c>
      <c r="F362" s="156"/>
      <c r="G362" s="156"/>
    </row>
    <row r="363" spans="1:7" hidden="1">
      <c r="A363" s="145">
        <v>400002</v>
      </c>
      <c r="B363" s="145" t="s">
        <v>101</v>
      </c>
      <c r="C363" s="140"/>
      <c r="D363" s="140">
        <v>0</v>
      </c>
      <c r="E363" s="156" t="e">
        <f>D363-#REF!</f>
        <v>#REF!</v>
      </c>
      <c r="F363" s="156"/>
      <c r="G363" s="156"/>
    </row>
    <row r="364" spans="1:7" hidden="1">
      <c r="A364" s="145">
        <v>400003</v>
      </c>
      <c r="B364" s="145" t="s">
        <v>102</v>
      </c>
      <c r="C364" s="140"/>
      <c r="D364" s="140">
        <v>0</v>
      </c>
      <c r="E364" s="156" t="e">
        <f>D364-#REF!</f>
        <v>#REF!</v>
      </c>
      <c r="F364" s="156"/>
      <c r="G364" s="156"/>
    </row>
    <row r="365" spans="1:7" hidden="1">
      <c r="A365" s="145">
        <v>400997</v>
      </c>
      <c r="B365" s="145" t="s">
        <v>103</v>
      </c>
      <c r="C365" s="140"/>
      <c r="D365" s="140">
        <v>0</v>
      </c>
      <c r="E365" s="156" t="e">
        <f>D365-#REF!</f>
        <v>#REF!</v>
      </c>
      <c r="F365" s="156"/>
      <c r="G365" s="156"/>
    </row>
    <row r="366" spans="1:7" hidden="1">
      <c r="A366" s="145">
        <v>400998</v>
      </c>
      <c r="B366" s="145" t="s">
        <v>104</v>
      </c>
      <c r="C366" s="140"/>
      <c r="D366" s="140">
        <v>4359238997.7244759</v>
      </c>
      <c r="E366" s="156" t="e">
        <f>D366-#REF!</f>
        <v>#REF!</v>
      </c>
      <c r="F366" s="156"/>
      <c r="G366" s="156"/>
    </row>
    <row r="367" spans="1:7" hidden="1">
      <c r="A367" s="147">
        <v>500001</v>
      </c>
      <c r="B367" s="147" t="s">
        <v>109</v>
      </c>
      <c r="C367" s="141"/>
      <c r="D367" s="141">
        <v>-1460239210.2464604</v>
      </c>
      <c r="E367" s="155" t="e">
        <f>D367-#REF!</f>
        <v>#REF!</v>
      </c>
      <c r="F367" s="155"/>
      <c r="G367" s="155"/>
    </row>
    <row r="368" spans="1:7" hidden="1">
      <c r="A368" s="147">
        <v>510002</v>
      </c>
      <c r="B368" s="147" t="s">
        <v>110</v>
      </c>
      <c r="C368" s="141"/>
      <c r="D368" s="141">
        <v>-380006284.66748291</v>
      </c>
      <c r="E368" s="155" t="e">
        <f>D368-#REF!</f>
        <v>#REF!</v>
      </c>
      <c r="F368" s="155"/>
      <c r="G368" s="155"/>
    </row>
    <row r="369" spans="1:7" hidden="1">
      <c r="A369" s="145">
        <v>520500</v>
      </c>
      <c r="B369" s="145" t="s">
        <v>111</v>
      </c>
      <c r="C369" s="140"/>
      <c r="D369" s="140">
        <v>-69916766</v>
      </c>
      <c r="E369" s="156" t="e">
        <f>D369-#REF!</f>
        <v>#REF!</v>
      </c>
      <c r="F369" s="156"/>
      <c r="G369" s="156"/>
    </row>
    <row r="370" spans="1:7" hidden="1">
      <c r="A370" s="145">
        <v>530001</v>
      </c>
      <c r="B370" s="145" t="s">
        <v>298</v>
      </c>
      <c r="C370" s="140"/>
      <c r="D370" s="140">
        <v>-128784892.73393582</v>
      </c>
      <c r="E370" s="156" t="e">
        <f>D370-#REF!</f>
        <v>#REF!</v>
      </c>
      <c r="F370" s="156"/>
      <c r="G370" s="156"/>
    </row>
    <row r="371" spans="1:7" hidden="1">
      <c r="A371" s="145">
        <v>540001</v>
      </c>
      <c r="B371" s="145" t="s">
        <v>307</v>
      </c>
      <c r="C371" s="140"/>
      <c r="D371" s="140">
        <v>-594049243.65599644</v>
      </c>
      <c r="E371" s="156" t="e">
        <f>D371-#REF!</f>
        <v>#REF!</v>
      </c>
      <c r="F371" s="156"/>
      <c r="G371" s="156"/>
    </row>
    <row r="372" spans="1:7" hidden="1">
      <c r="A372" s="147">
        <v>540002</v>
      </c>
      <c r="B372" s="147" t="s">
        <v>148</v>
      </c>
      <c r="C372" s="141"/>
      <c r="D372" s="141">
        <v>-585508853.18374538</v>
      </c>
      <c r="E372" s="155" t="e">
        <f>D372-#REF!</f>
        <v>#REF!</v>
      </c>
      <c r="F372" s="155"/>
      <c r="G372" s="155"/>
    </row>
    <row r="373" spans="1:7" hidden="1">
      <c r="A373" s="147">
        <v>540999</v>
      </c>
      <c r="B373" s="147" t="s">
        <v>149</v>
      </c>
      <c r="C373" s="141"/>
      <c r="D373" s="141">
        <v>-45139988.760870442</v>
      </c>
      <c r="E373" s="155" t="e">
        <f>D373-#REF!</f>
        <v>#REF!</v>
      </c>
      <c r="F373" s="155"/>
      <c r="G373" s="155"/>
    </row>
    <row r="374" spans="1:7" hidden="1">
      <c r="A374" s="145">
        <v>550500</v>
      </c>
      <c r="B374" s="145" t="s">
        <v>241</v>
      </c>
      <c r="C374" s="140"/>
      <c r="D374" s="140">
        <v>0</v>
      </c>
      <c r="E374" s="156" t="e">
        <f>D374-#REF!</f>
        <v>#REF!</v>
      </c>
      <c r="F374" s="156"/>
      <c r="G374" s="156"/>
    </row>
    <row r="375" spans="1:7" hidden="1">
      <c r="A375" s="145">
        <v>600003</v>
      </c>
      <c r="B375" s="145" t="s">
        <v>299</v>
      </c>
      <c r="C375" s="140"/>
      <c r="D375" s="140">
        <v>0</v>
      </c>
      <c r="E375" s="156" t="e">
        <f>D375-#REF!</f>
        <v>#REF!</v>
      </c>
      <c r="F375" s="156"/>
      <c r="G375" s="156"/>
    </row>
    <row r="376" spans="1:7" hidden="1">
      <c r="A376" s="145">
        <v>600004</v>
      </c>
      <c r="B376" s="145" t="s">
        <v>300</v>
      </c>
      <c r="C376" s="140"/>
      <c r="D376" s="140">
        <v>0</v>
      </c>
      <c r="E376" s="156" t="e">
        <f>D376-#REF!</f>
        <v>#REF!</v>
      </c>
      <c r="F376" s="156"/>
      <c r="G376" s="156"/>
    </row>
    <row r="377" spans="1:7" hidden="1">
      <c r="A377" s="145">
        <v>600005</v>
      </c>
      <c r="B377" s="145" t="s">
        <v>301</v>
      </c>
      <c r="C377" s="140"/>
      <c r="D377" s="140">
        <v>0</v>
      </c>
      <c r="E377" s="156" t="e">
        <f>D377-#REF!</f>
        <v>#REF!</v>
      </c>
      <c r="F377" s="156"/>
      <c r="G377" s="156"/>
    </row>
    <row r="378" spans="1:7" hidden="1">
      <c r="A378" s="145">
        <v>600006</v>
      </c>
      <c r="B378" s="145" t="s">
        <v>150</v>
      </c>
      <c r="C378" s="140"/>
      <c r="D378" s="140">
        <v>0</v>
      </c>
      <c r="E378" s="156" t="e">
        <f>D378-#REF!</f>
        <v>#REF!</v>
      </c>
      <c r="F378" s="156"/>
      <c r="G378" s="156"/>
    </row>
    <row r="379" spans="1:7" hidden="1">
      <c r="A379" s="145">
        <v>600999</v>
      </c>
      <c r="B379" s="146" t="s">
        <v>302</v>
      </c>
      <c r="C379" s="140"/>
      <c r="D379" s="140">
        <v>0</v>
      </c>
      <c r="E379" s="156" t="e">
        <f>D379-#REF!</f>
        <v>#REF!</v>
      </c>
      <c r="F379" s="156"/>
      <c r="G379" s="156"/>
    </row>
    <row r="380" spans="1:7" hidden="1">
      <c r="A380" s="145">
        <v>700001</v>
      </c>
      <c r="B380" s="145" t="s">
        <v>115</v>
      </c>
      <c r="C380" s="140"/>
      <c r="D380" s="140">
        <v>774871582</v>
      </c>
      <c r="E380" s="156" t="e">
        <f>D380-#REF!</f>
        <v>#REF!</v>
      </c>
      <c r="F380" s="156"/>
      <c r="G380" s="156"/>
    </row>
    <row r="381" spans="1:7" hidden="1">
      <c r="A381" s="145">
        <v>700002</v>
      </c>
      <c r="B381" s="146" t="s">
        <v>288</v>
      </c>
      <c r="C381" s="140"/>
      <c r="D381" s="140">
        <v>0</v>
      </c>
      <c r="E381" s="156" t="e">
        <f>D381-#REF!</f>
        <v>#REF!</v>
      </c>
      <c r="F381" s="156"/>
      <c r="G381" s="156"/>
    </row>
    <row r="382" spans="1:7" hidden="1">
      <c r="A382" s="145">
        <v>700003</v>
      </c>
      <c r="B382" s="145" t="s">
        <v>116</v>
      </c>
      <c r="C382" s="140"/>
      <c r="D382" s="140">
        <v>0</v>
      </c>
      <c r="E382" s="156" t="e">
        <f>D382-#REF!</f>
        <v>#REF!</v>
      </c>
      <c r="F382" s="156"/>
      <c r="G382" s="156"/>
    </row>
    <row r="383" spans="1:7" hidden="1">
      <c r="A383" s="145">
        <v>700004</v>
      </c>
      <c r="B383" s="146" t="s">
        <v>117</v>
      </c>
      <c r="C383" s="140"/>
      <c r="D383" s="140">
        <v>0</v>
      </c>
      <c r="E383" s="156" t="e">
        <f>D383-#REF!</f>
        <v>#REF!</v>
      </c>
      <c r="F383" s="156"/>
      <c r="G383" s="156"/>
    </row>
    <row r="384" spans="1:7" hidden="1">
      <c r="A384" s="145">
        <v>700999</v>
      </c>
      <c r="B384" s="145" t="s">
        <v>289</v>
      </c>
      <c r="C384" s="140"/>
      <c r="D384" s="140">
        <v>0</v>
      </c>
      <c r="E384" s="156" t="e">
        <f>D384-#REF!</f>
        <v>#REF!</v>
      </c>
      <c r="F384" s="156"/>
      <c r="G384" s="156"/>
    </row>
    <row r="385" spans="1:7" hidden="1">
      <c r="A385" s="145">
        <v>701002</v>
      </c>
      <c r="B385" s="145" t="s">
        <v>118</v>
      </c>
      <c r="C385" s="140"/>
      <c r="D385" s="140">
        <v>0</v>
      </c>
      <c r="E385" s="156" t="e">
        <f>D385-#REF!</f>
        <v>#REF!</v>
      </c>
      <c r="F385" s="156"/>
      <c r="G385" s="156"/>
    </row>
    <row r="386" spans="1:7" hidden="1">
      <c r="A386" s="145">
        <v>701999</v>
      </c>
      <c r="B386" s="146" t="s">
        <v>119</v>
      </c>
      <c r="C386" s="140"/>
      <c r="D386" s="140">
        <v>0</v>
      </c>
      <c r="E386" s="156" t="e">
        <f>D386-#REF!</f>
        <v>#REF!</v>
      </c>
      <c r="F386" s="156"/>
      <c r="G386" s="156"/>
    </row>
    <row r="387" spans="1:7" hidden="1">
      <c r="A387" s="145">
        <v>702500</v>
      </c>
      <c r="B387" s="145" t="s">
        <v>120</v>
      </c>
      <c r="C387" s="140"/>
      <c r="D387" s="140">
        <v>0</v>
      </c>
      <c r="E387" s="156" t="e">
        <f>D387-#REF!</f>
        <v>#REF!</v>
      </c>
      <c r="F387" s="156"/>
      <c r="G387" s="156"/>
    </row>
    <row r="388" spans="1:7" hidden="1">
      <c r="A388" s="145">
        <v>703500</v>
      </c>
      <c r="B388" s="145" t="s">
        <v>290</v>
      </c>
      <c r="C388" s="140"/>
      <c r="D388" s="140">
        <v>0</v>
      </c>
      <c r="E388" s="156" t="e">
        <f>D388-#REF!</f>
        <v>#REF!</v>
      </c>
      <c r="F388" s="156"/>
      <c r="G388" s="156"/>
    </row>
    <row r="389" spans="1:7" hidden="1">
      <c r="A389" s="145">
        <v>704500</v>
      </c>
      <c r="B389" s="145" t="s">
        <v>121</v>
      </c>
      <c r="C389" s="140"/>
      <c r="D389" s="140">
        <v>0</v>
      </c>
      <c r="E389" s="156" t="e">
        <f>D389-#REF!</f>
        <v>#REF!</v>
      </c>
      <c r="F389" s="156"/>
      <c r="G389" s="156"/>
    </row>
    <row r="390" spans="1:7" hidden="1">
      <c r="A390" s="145">
        <v>710001</v>
      </c>
      <c r="B390" s="146" t="s">
        <v>123</v>
      </c>
      <c r="C390" s="140"/>
      <c r="D390" s="140">
        <v>251152000</v>
      </c>
      <c r="E390" s="156" t="e">
        <f>D390-#REF!</f>
        <v>#REF!</v>
      </c>
      <c r="F390" s="156"/>
      <c r="G390" s="156"/>
    </row>
    <row r="391" spans="1:7" hidden="1">
      <c r="A391" s="147">
        <v>710002</v>
      </c>
      <c r="B391" s="147" t="s">
        <v>124</v>
      </c>
      <c r="C391" s="141"/>
      <c r="D391" s="141">
        <v>132955500</v>
      </c>
      <c r="E391" s="155" t="e">
        <f>D391-#REF!</f>
        <v>#REF!</v>
      </c>
      <c r="F391" s="155"/>
      <c r="G391" s="155"/>
    </row>
    <row r="392" spans="1:7" hidden="1">
      <c r="A392" s="145">
        <v>710003</v>
      </c>
      <c r="B392" s="145" t="s">
        <v>125</v>
      </c>
      <c r="C392" s="140"/>
      <c r="D392" s="140">
        <v>0</v>
      </c>
      <c r="E392" s="156" t="e">
        <f>D392-#REF!</f>
        <v>#REF!</v>
      </c>
      <c r="F392" s="156"/>
      <c r="G392" s="156"/>
    </row>
    <row r="393" spans="1:7" hidden="1">
      <c r="A393" s="145">
        <v>710004</v>
      </c>
      <c r="B393" s="145" t="s">
        <v>126</v>
      </c>
      <c r="C393" s="140"/>
      <c r="D393" s="140">
        <v>0</v>
      </c>
      <c r="E393" s="156" t="e">
        <f>D393-#REF!</f>
        <v>#REF!</v>
      </c>
      <c r="F393" s="156"/>
      <c r="G393" s="156"/>
    </row>
    <row r="394" spans="1:7" hidden="1">
      <c r="A394" s="145">
        <v>710005</v>
      </c>
      <c r="B394" s="145" t="s">
        <v>127</v>
      </c>
      <c r="C394" s="140"/>
      <c r="D394" s="140">
        <v>0</v>
      </c>
      <c r="E394" s="156" t="e">
        <f>D394-#REF!</f>
        <v>#REF!</v>
      </c>
      <c r="F394" s="156"/>
      <c r="G394" s="156"/>
    </row>
    <row r="395" spans="1:7" hidden="1">
      <c r="A395" s="145">
        <v>710999</v>
      </c>
      <c r="B395" s="145" t="s">
        <v>128</v>
      </c>
      <c r="C395" s="140"/>
      <c r="D395" s="140">
        <v>734000</v>
      </c>
      <c r="E395" s="156" t="e">
        <f>D395-#REF!</f>
        <v>#REF!</v>
      </c>
      <c r="F395" s="156"/>
      <c r="G395" s="156"/>
    </row>
    <row r="396" spans="1:7" hidden="1">
      <c r="A396" s="145">
        <v>711001</v>
      </c>
      <c r="B396" s="145" t="s">
        <v>129</v>
      </c>
      <c r="C396" s="140"/>
      <c r="D396" s="140">
        <v>43960000</v>
      </c>
      <c r="E396" s="156" t="e">
        <f>D396-#REF!</f>
        <v>#REF!</v>
      </c>
      <c r="F396" s="156"/>
      <c r="G396" s="156"/>
    </row>
    <row r="397" spans="1:7" hidden="1">
      <c r="A397" s="145">
        <v>711002</v>
      </c>
      <c r="B397" s="146" t="s">
        <v>130</v>
      </c>
      <c r="C397" s="140"/>
      <c r="D397" s="140">
        <v>0</v>
      </c>
      <c r="E397" s="156" t="e">
        <f>D397-#REF!</f>
        <v>#REF!</v>
      </c>
      <c r="F397" s="156"/>
      <c r="G397" s="156"/>
    </row>
    <row r="398" spans="1:7" hidden="1">
      <c r="A398" s="145">
        <v>711999</v>
      </c>
      <c r="B398" s="145" t="s">
        <v>131</v>
      </c>
      <c r="C398" s="140"/>
      <c r="D398" s="140">
        <v>13000</v>
      </c>
      <c r="E398" s="156" t="e">
        <f>D398-#REF!</f>
        <v>#REF!</v>
      </c>
      <c r="F398" s="156"/>
      <c r="G398" s="156"/>
    </row>
    <row r="399" spans="1:7" hidden="1">
      <c r="A399" s="145">
        <v>712001</v>
      </c>
      <c r="B399" s="145" t="s">
        <v>132</v>
      </c>
      <c r="C399" s="140"/>
      <c r="D399" s="140">
        <v>45360000</v>
      </c>
      <c r="E399" s="156" t="e">
        <f>D399-#REF!</f>
        <v>#REF!</v>
      </c>
      <c r="F399" s="156"/>
      <c r="G399" s="156"/>
    </row>
    <row r="400" spans="1:7" hidden="1">
      <c r="A400" s="145">
        <v>712002</v>
      </c>
      <c r="B400" s="145" t="s">
        <v>133</v>
      </c>
      <c r="C400" s="140"/>
      <c r="D400" s="140">
        <v>0</v>
      </c>
      <c r="E400" s="156" t="e">
        <f>D400-#REF!</f>
        <v>#REF!</v>
      </c>
      <c r="F400" s="156"/>
      <c r="G400" s="156"/>
    </row>
    <row r="401" spans="1:7" hidden="1">
      <c r="A401" s="145">
        <v>713001</v>
      </c>
      <c r="B401" s="145" t="s">
        <v>134</v>
      </c>
      <c r="C401" s="140"/>
      <c r="D401" s="140">
        <v>0</v>
      </c>
      <c r="E401" s="156" t="e">
        <f>D401-#REF!</f>
        <v>#REF!</v>
      </c>
      <c r="F401" s="156"/>
      <c r="G401" s="156"/>
    </row>
    <row r="402" spans="1:7" hidden="1">
      <c r="A402" s="145">
        <v>713002</v>
      </c>
      <c r="B402" s="145" t="s">
        <v>135</v>
      </c>
      <c r="C402" s="140"/>
      <c r="D402" s="140">
        <v>0</v>
      </c>
      <c r="E402" s="156" t="e">
        <f>D402-#REF!</f>
        <v>#REF!</v>
      </c>
      <c r="F402" s="156"/>
      <c r="G402" s="156"/>
    </row>
    <row r="403" spans="1:7" hidden="1">
      <c r="A403" s="145">
        <v>713003</v>
      </c>
      <c r="B403" s="145" t="s">
        <v>291</v>
      </c>
      <c r="C403" s="140"/>
      <c r="D403" s="140">
        <v>0</v>
      </c>
      <c r="E403" s="156" t="e">
        <f>D403-#REF!</f>
        <v>#REF!</v>
      </c>
      <c r="F403" s="156"/>
      <c r="G403" s="156"/>
    </row>
    <row r="404" spans="1:7" hidden="1">
      <c r="A404" s="145">
        <v>713999</v>
      </c>
      <c r="B404" s="146" t="s">
        <v>136</v>
      </c>
      <c r="C404" s="140"/>
      <c r="D404" s="140">
        <v>0</v>
      </c>
      <c r="E404" s="156" t="e">
        <f>D404-#REF!</f>
        <v>#REF!</v>
      </c>
      <c r="F404" s="156"/>
      <c r="G404" s="156"/>
    </row>
    <row r="405" spans="1:7" hidden="1">
      <c r="A405" s="145">
        <v>715001</v>
      </c>
      <c r="B405" s="145" t="s">
        <v>137</v>
      </c>
      <c r="C405" s="140"/>
      <c r="D405" s="140">
        <v>5101300</v>
      </c>
      <c r="E405" s="156" t="e">
        <f>D405-#REF!</f>
        <v>#REF!</v>
      </c>
      <c r="F405" s="156"/>
      <c r="G405" s="156"/>
    </row>
    <row r="406" spans="1:7" hidden="1">
      <c r="A406" s="145">
        <v>715002</v>
      </c>
      <c r="B406" s="145" t="s">
        <v>138</v>
      </c>
      <c r="C406" s="140"/>
      <c r="D406" s="140">
        <v>93347</v>
      </c>
      <c r="E406" s="156" t="e">
        <f>D406-#REF!</f>
        <v>#REF!</v>
      </c>
      <c r="F406" s="156"/>
      <c r="G406" s="156"/>
    </row>
    <row r="407" spans="1:7" hidden="1">
      <c r="A407" s="147">
        <v>716001</v>
      </c>
      <c r="B407" s="147" t="s">
        <v>139</v>
      </c>
      <c r="C407" s="141"/>
      <c r="D407" s="141">
        <v>43587600</v>
      </c>
      <c r="E407" s="155" t="e">
        <f>D407-#REF!</f>
        <v>#REF!</v>
      </c>
      <c r="F407" s="155"/>
      <c r="G407" s="155"/>
    </row>
    <row r="408" spans="1:7" hidden="1">
      <c r="A408" s="145">
        <v>716002</v>
      </c>
      <c r="B408" s="145" t="s">
        <v>140</v>
      </c>
      <c r="C408" s="140"/>
      <c r="D408" s="140">
        <v>0</v>
      </c>
      <c r="E408" s="156" t="e">
        <f>D408-#REF!</f>
        <v>#REF!</v>
      </c>
      <c r="F408" s="156"/>
      <c r="G408" s="156"/>
    </row>
    <row r="409" spans="1:7" hidden="1">
      <c r="A409" s="145">
        <v>716999</v>
      </c>
      <c r="B409" s="145" t="s">
        <v>141</v>
      </c>
      <c r="C409" s="140"/>
      <c r="D409" s="140">
        <v>0</v>
      </c>
      <c r="E409" s="156" t="e">
        <f>D409-#REF!</f>
        <v>#REF!</v>
      </c>
      <c r="F409" s="156"/>
      <c r="G409" s="156"/>
    </row>
    <row r="410" spans="1:7" hidden="1">
      <c r="A410" s="147">
        <v>717003</v>
      </c>
      <c r="B410" s="147" t="s">
        <v>142</v>
      </c>
      <c r="C410" s="141"/>
      <c r="D410" s="141">
        <v>18473000</v>
      </c>
      <c r="E410" s="155" t="e">
        <f>D410-#REF!</f>
        <v>#REF!</v>
      </c>
      <c r="F410" s="155"/>
      <c r="G410" s="155"/>
    </row>
    <row r="411" spans="1:7" hidden="1">
      <c r="A411" s="145">
        <v>717004</v>
      </c>
      <c r="B411" s="145" t="s">
        <v>143</v>
      </c>
      <c r="C411" s="140"/>
      <c r="D411" s="140">
        <v>1190000</v>
      </c>
      <c r="E411" s="156" t="e">
        <f>D411-#REF!</f>
        <v>#REF!</v>
      </c>
      <c r="F411" s="156"/>
      <c r="G411" s="156"/>
    </row>
    <row r="412" spans="1:7" hidden="1">
      <c r="A412" s="147">
        <v>717999</v>
      </c>
      <c r="B412" s="147" t="s">
        <v>144</v>
      </c>
      <c r="C412" s="141"/>
      <c r="D412" s="141">
        <v>1130000</v>
      </c>
      <c r="E412" s="155" t="e">
        <f>D412-#REF!</f>
        <v>#REF!</v>
      </c>
      <c r="F412" s="155"/>
      <c r="G412" s="155"/>
    </row>
    <row r="413" spans="1:7" hidden="1">
      <c r="A413" s="145">
        <v>718001</v>
      </c>
      <c r="B413" s="145" t="s">
        <v>242</v>
      </c>
      <c r="C413" s="140"/>
      <c r="D413" s="140">
        <v>0</v>
      </c>
      <c r="E413" s="156" t="e">
        <f>D413-#REF!</f>
        <v>#REF!</v>
      </c>
      <c r="F413" s="156"/>
      <c r="G413" s="156"/>
    </row>
    <row r="414" spans="1:7" hidden="1">
      <c r="A414" s="145">
        <v>718002</v>
      </c>
      <c r="B414" s="145" t="s">
        <v>190</v>
      </c>
      <c r="C414" s="140"/>
      <c r="D414" s="140">
        <v>0</v>
      </c>
      <c r="E414" s="156" t="e">
        <f>D414-#REF!</f>
        <v>#REF!</v>
      </c>
      <c r="F414" s="156"/>
      <c r="G414" s="156"/>
    </row>
    <row r="415" spans="1:7" hidden="1">
      <c r="A415" s="145">
        <v>718999</v>
      </c>
      <c r="B415" s="145" t="s">
        <v>191</v>
      </c>
      <c r="C415" s="140"/>
      <c r="D415" s="140">
        <v>1500000</v>
      </c>
      <c r="E415" s="156" t="e">
        <f>D415-#REF!</f>
        <v>#REF!</v>
      </c>
      <c r="F415" s="156"/>
      <c r="G415" s="156"/>
    </row>
    <row r="416" spans="1:7" hidden="1">
      <c r="A416" s="145">
        <v>719002</v>
      </c>
      <c r="B416" s="146" t="s">
        <v>192</v>
      </c>
      <c r="C416" s="140"/>
      <c r="D416" s="140">
        <v>0</v>
      </c>
      <c r="E416" s="156" t="e">
        <f>D416-#REF!</f>
        <v>#REF!</v>
      </c>
      <c r="F416" s="156"/>
      <c r="G416" s="156"/>
    </row>
    <row r="417" spans="1:7" hidden="1">
      <c r="A417" s="145">
        <v>719999</v>
      </c>
      <c r="B417" s="145" t="s">
        <v>292</v>
      </c>
      <c r="C417" s="140"/>
      <c r="D417" s="140">
        <v>0</v>
      </c>
      <c r="E417" s="156" t="e">
        <f>D417-#REF!</f>
        <v>#REF!</v>
      </c>
      <c r="F417" s="156"/>
      <c r="G417" s="156"/>
    </row>
    <row r="418" spans="1:7" hidden="1">
      <c r="A418" s="145">
        <v>720500</v>
      </c>
      <c r="B418" s="145" t="s">
        <v>193</v>
      </c>
      <c r="C418" s="140"/>
      <c r="D418" s="140">
        <v>51233920</v>
      </c>
      <c r="E418" s="156" t="e">
        <f>D418-#REF!</f>
        <v>#REF!</v>
      </c>
      <c r="F418" s="156"/>
      <c r="G418" s="156"/>
    </row>
    <row r="419" spans="1:7" hidden="1">
      <c r="A419" s="145">
        <v>721001</v>
      </c>
      <c r="B419" s="146" t="s">
        <v>194</v>
      </c>
      <c r="C419" s="140"/>
      <c r="D419" s="140">
        <v>0</v>
      </c>
      <c r="E419" s="156" t="e">
        <f>D419-#REF!</f>
        <v>#REF!</v>
      </c>
      <c r="F419" s="156"/>
      <c r="G419" s="156"/>
    </row>
    <row r="420" spans="1:7" hidden="1">
      <c r="A420" s="145">
        <v>721002</v>
      </c>
      <c r="B420" s="145" t="s">
        <v>195</v>
      </c>
      <c r="C420" s="140"/>
      <c r="D420" s="140">
        <v>0</v>
      </c>
      <c r="E420" s="156" t="e">
        <f>D420-#REF!</f>
        <v>#REF!</v>
      </c>
      <c r="F420" s="156"/>
      <c r="G420" s="156"/>
    </row>
    <row r="421" spans="1:7" hidden="1">
      <c r="A421" s="145">
        <v>721003</v>
      </c>
      <c r="B421" s="145" t="s">
        <v>196</v>
      </c>
      <c r="C421" s="140"/>
      <c r="D421" s="140">
        <v>6730000</v>
      </c>
      <c r="E421" s="156" t="e">
        <f>D421-#REF!</f>
        <v>#REF!</v>
      </c>
      <c r="F421" s="156"/>
      <c r="G421" s="156"/>
    </row>
    <row r="422" spans="1:7" hidden="1">
      <c r="A422" s="145">
        <v>721004</v>
      </c>
      <c r="B422" s="146" t="s">
        <v>197</v>
      </c>
      <c r="C422" s="140"/>
      <c r="D422" s="140">
        <v>0</v>
      </c>
      <c r="E422" s="156" t="e">
        <f>D422-#REF!</f>
        <v>#REF!</v>
      </c>
      <c r="F422" s="156"/>
      <c r="G422" s="156"/>
    </row>
    <row r="423" spans="1:7" hidden="1">
      <c r="A423" s="147">
        <v>721005</v>
      </c>
      <c r="B423" s="147" t="s">
        <v>198</v>
      </c>
      <c r="C423" s="141"/>
      <c r="D423" s="141">
        <v>157932.24</v>
      </c>
      <c r="E423" s="155" t="e">
        <f>D423-#REF!</f>
        <v>#REF!</v>
      </c>
      <c r="F423" s="155"/>
      <c r="G423" s="155"/>
    </row>
    <row r="424" spans="1:7" hidden="1">
      <c r="A424" s="145">
        <v>721006</v>
      </c>
      <c r="B424" s="146" t="s">
        <v>199</v>
      </c>
      <c r="C424" s="140"/>
      <c r="D424" s="140">
        <v>0</v>
      </c>
      <c r="E424" s="156" t="e">
        <f>D424-#REF!</f>
        <v>#REF!</v>
      </c>
      <c r="F424" s="156"/>
      <c r="G424" s="156"/>
    </row>
    <row r="425" spans="1:7" hidden="1">
      <c r="A425" s="145">
        <v>721999</v>
      </c>
      <c r="B425" s="145" t="s">
        <v>200</v>
      </c>
      <c r="C425" s="140"/>
      <c r="D425" s="140">
        <v>2750000</v>
      </c>
      <c r="E425" s="156" t="e">
        <f>D425-#REF!</f>
        <v>#REF!</v>
      </c>
      <c r="F425" s="156"/>
      <c r="G425" s="156"/>
    </row>
    <row r="426" spans="1:7" hidden="1">
      <c r="A426" s="145">
        <v>722001</v>
      </c>
      <c r="B426" s="146" t="s">
        <v>201</v>
      </c>
      <c r="C426" s="140"/>
      <c r="D426" s="140">
        <v>0</v>
      </c>
      <c r="E426" s="156" t="e">
        <f>D426-#REF!</f>
        <v>#REF!</v>
      </c>
      <c r="F426" s="156"/>
      <c r="G426" s="156"/>
    </row>
    <row r="427" spans="1:7" hidden="1">
      <c r="A427" s="145">
        <v>722002</v>
      </c>
      <c r="B427" s="145" t="s">
        <v>202</v>
      </c>
      <c r="C427" s="140"/>
      <c r="D427" s="140">
        <v>0</v>
      </c>
      <c r="E427" s="156" t="e">
        <f>D427-#REF!</f>
        <v>#REF!</v>
      </c>
      <c r="F427" s="156"/>
      <c r="G427" s="156"/>
    </row>
    <row r="428" spans="1:7" hidden="1">
      <c r="A428" s="145">
        <v>722003</v>
      </c>
      <c r="B428" s="145" t="s">
        <v>243</v>
      </c>
      <c r="C428" s="140"/>
      <c r="D428" s="140">
        <v>0</v>
      </c>
      <c r="E428" s="156" t="e">
        <f>D428-#REF!</f>
        <v>#REF!</v>
      </c>
      <c r="F428" s="156"/>
      <c r="G428" s="156"/>
    </row>
    <row r="429" spans="1:7" hidden="1">
      <c r="A429" s="145">
        <v>722005</v>
      </c>
      <c r="B429" s="145" t="s">
        <v>293</v>
      </c>
      <c r="C429" s="140"/>
      <c r="D429" s="140">
        <v>2813790</v>
      </c>
      <c r="E429" s="156" t="e">
        <f>D429-#REF!</f>
        <v>#REF!</v>
      </c>
      <c r="F429" s="156"/>
      <c r="G429" s="156"/>
    </row>
    <row r="430" spans="1:7" hidden="1">
      <c r="A430" s="145">
        <v>723500</v>
      </c>
      <c r="B430" s="145" t="s">
        <v>203</v>
      </c>
      <c r="C430" s="140"/>
      <c r="D430" s="140">
        <v>634158753</v>
      </c>
      <c r="E430" s="156" t="e">
        <f>D430-#REF!</f>
        <v>#REF!</v>
      </c>
      <c r="F430" s="156"/>
      <c r="G430" s="156"/>
    </row>
    <row r="431" spans="1:7" hidden="1">
      <c r="A431" s="145">
        <v>724500</v>
      </c>
      <c r="B431" s="145" t="s">
        <v>237</v>
      </c>
      <c r="C431" s="140"/>
      <c r="D431" s="140">
        <v>0</v>
      </c>
      <c r="E431" s="156" t="e">
        <f>D431-#REF!</f>
        <v>#REF!</v>
      </c>
      <c r="F431" s="156"/>
      <c r="G431" s="156"/>
    </row>
    <row r="432" spans="1:7" hidden="1">
      <c r="A432" s="145">
        <v>730001</v>
      </c>
      <c r="B432" s="145" t="s">
        <v>204</v>
      </c>
      <c r="C432" s="140"/>
      <c r="D432" s="140">
        <v>0</v>
      </c>
      <c r="E432" s="156" t="e">
        <f>D432-#REF!</f>
        <v>#REF!</v>
      </c>
      <c r="F432" s="156"/>
      <c r="G432" s="156"/>
    </row>
    <row r="433" spans="1:7" hidden="1">
      <c r="A433" s="145">
        <v>730002</v>
      </c>
      <c r="B433" s="145" t="s">
        <v>294</v>
      </c>
      <c r="C433" s="140"/>
      <c r="D433" s="140">
        <v>0</v>
      </c>
      <c r="E433" s="156" t="e">
        <f>D433-#REF!</f>
        <v>#REF!</v>
      </c>
      <c r="F433" s="156"/>
      <c r="G433" s="156"/>
    </row>
    <row r="434" spans="1:7" hidden="1">
      <c r="A434" s="145">
        <v>730003</v>
      </c>
      <c r="B434" s="145" t="s">
        <v>205</v>
      </c>
      <c r="C434" s="140"/>
      <c r="D434" s="140">
        <v>348963.78082191781</v>
      </c>
      <c r="E434" s="156" t="e">
        <f>D434-#REF!</f>
        <v>#REF!</v>
      </c>
      <c r="F434" s="156"/>
      <c r="G434" s="156"/>
    </row>
    <row r="435" spans="1:7" hidden="1">
      <c r="A435" s="145">
        <v>730999</v>
      </c>
      <c r="B435" s="146" t="s">
        <v>206</v>
      </c>
      <c r="C435" s="140"/>
      <c r="D435" s="140">
        <v>0</v>
      </c>
      <c r="E435" s="156" t="e">
        <f>D435-#REF!</f>
        <v>#REF!</v>
      </c>
      <c r="F435" s="156"/>
      <c r="G435" s="156"/>
    </row>
    <row r="436" spans="1:7" hidden="1">
      <c r="A436" s="145">
        <v>731500</v>
      </c>
      <c r="B436" s="145" t="s">
        <v>207</v>
      </c>
      <c r="C436" s="140"/>
      <c r="D436" s="140">
        <v>0</v>
      </c>
      <c r="E436" s="156" t="e">
        <f>D436-#REF!</f>
        <v>#REF!</v>
      </c>
      <c r="F436" s="156"/>
      <c r="G436" s="156"/>
    </row>
    <row r="437" spans="1:7" hidden="1">
      <c r="A437" s="145">
        <v>733001</v>
      </c>
      <c r="B437" s="145" t="s">
        <v>238</v>
      </c>
      <c r="C437" s="140"/>
      <c r="D437" s="140">
        <v>0</v>
      </c>
      <c r="E437" s="156" t="e">
        <f>D437-#REF!</f>
        <v>#REF!</v>
      </c>
      <c r="F437" s="156"/>
      <c r="G437" s="156"/>
    </row>
    <row r="438" spans="1:7" hidden="1">
      <c r="A438" s="145">
        <v>733002</v>
      </c>
      <c r="B438" s="145" t="s">
        <v>239</v>
      </c>
      <c r="C438" s="140"/>
      <c r="D438" s="140">
        <v>0</v>
      </c>
      <c r="E438" s="156" t="e">
        <f>D438-#REF!</f>
        <v>#REF!</v>
      </c>
      <c r="F438" s="156"/>
      <c r="G438" s="156"/>
    </row>
    <row r="439" spans="1:7" hidden="1">
      <c r="A439" s="145">
        <v>733999</v>
      </c>
      <c r="B439" s="145" t="s">
        <v>295</v>
      </c>
      <c r="C439" s="140"/>
      <c r="D439" s="140">
        <v>0</v>
      </c>
      <c r="E439" s="156" t="e">
        <f>D439-#REF!</f>
        <v>#REF!</v>
      </c>
      <c r="F439" s="156"/>
      <c r="G439" s="156"/>
    </row>
    <row r="440" spans="1:7" hidden="1">
      <c r="A440" s="145">
        <v>740001</v>
      </c>
      <c r="B440" s="145" t="s">
        <v>208</v>
      </c>
      <c r="C440" s="140"/>
      <c r="D440" s="140">
        <v>0</v>
      </c>
      <c r="E440" s="156" t="e">
        <f>D440-#REF!</f>
        <v>#REF!</v>
      </c>
      <c r="F440" s="156"/>
      <c r="G440" s="156"/>
    </row>
    <row r="441" spans="1:7" hidden="1">
      <c r="A441" s="145">
        <v>740999</v>
      </c>
      <c r="B441" s="145" t="s">
        <v>209</v>
      </c>
      <c r="C441" s="140"/>
      <c r="D441" s="140">
        <v>0</v>
      </c>
      <c r="E441" s="156" t="e">
        <f>D441-#REF!</f>
        <v>#REF!</v>
      </c>
      <c r="F441" s="156"/>
      <c r="G441" s="156"/>
    </row>
    <row r="442" spans="1:7" hidden="1">
      <c r="A442" s="145">
        <v>750001</v>
      </c>
      <c r="B442" s="145" t="s">
        <v>210</v>
      </c>
      <c r="C442" s="140"/>
      <c r="D442" s="140">
        <v>0</v>
      </c>
      <c r="E442" s="156" t="e">
        <f>D442-#REF!</f>
        <v>#REF!</v>
      </c>
      <c r="F442" s="156"/>
      <c r="G442" s="156"/>
    </row>
    <row r="443" spans="1:7" hidden="1">
      <c r="A443" s="145">
        <v>750002</v>
      </c>
      <c r="B443" s="145" t="s">
        <v>211</v>
      </c>
      <c r="C443" s="140"/>
      <c r="D443" s="140">
        <v>0</v>
      </c>
      <c r="E443" s="156" t="e">
        <f>D443-#REF!</f>
        <v>#REF!</v>
      </c>
      <c r="F443" s="156"/>
      <c r="G443" s="156"/>
    </row>
    <row r="444" spans="1:7" hidden="1">
      <c r="A444" s="145">
        <v>750003</v>
      </c>
      <c r="B444" s="146" t="s">
        <v>212</v>
      </c>
      <c r="C444" s="140"/>
      <c r="D444" s="140">
        <v>3039854.6520547946</v>
      </c>
      <c r="E444" s="156" t="e">
        <f>D444-#REF!</f>
        <v>#REF!</v>
      </c>
      <c r="F444" s="156"/>
      <c r="G444" s="156"/>
    </row>
    <row r="445" spans="1:7" hidden="1">
      <c r="A445" s="145">
        <v>750999</v>
      </c>
      <c r="B445" s="145" t="s">
        <v>213</v>
      </c>
      <c r="C445" s="140"/>
      <c r="D445" s="140">
        <v>5208252.0547945211</v>
      </c>
      <c r="E445" s="156" t="e">
        <f>D445-#REF!</f>
        <v>#REF!</v>
      </c>
      <c r="F445" s="156"/>
      <c r="G445" s="156"/>
    </row>
    <row r="446" spans="1:7" hidden="1">
      <c r="A446" s="157">
        <v>760001</v>
      </c>
      <c r="B446" s="160" t="s">
        <v>310</v>
      </c>
      <c r="C446" s="158"/>
      <c r="D446" s="158">
        <v>7558864409.8296156</v>
      </c>
      <c r="E446" s="159" t="e">
        <f>D446-#REF!</f>
        <v>#REF!</v>
      </c>
      <c r="F446" s="159"/>
      <c r="G446" s="159"/>
    </row>
    <row r="447" spans="1:7" hidden="1">
      <c r="A447" s="145">
        <v>770500</v>
      </c>
      <c r="B447" s="145" t="s">
        <v>296</v>
      </c>
      <c r="C447" s="140"/>
      <c r="D447" s="140">
        <v>692988823.21654832</v>
      </c>
      <c r="E447" s="142" t="e">
        <f>D447-#REF!</f>
        <v>#REF!</v>
      </c>
      <c r="F447" s="142"/>
      <c r="G447" s="142"/>
    </row>
    <row r="448" spans="1:7" hidden="1">
      <c r="A448" s="145">
        <v>780500</v>
      </c>
      <c r="B448" s="145" t="s">
        <v>297</v>
      </c>
      <c r="C448" s="140"/>
      <c r="D448" s="140">
        <v>0</v>
      </c>
      <c r="E448" s="142" t="e">
        <f>D448-#REF!</f>
        <v>#REF!</v>
      </c>
      <c r="F448" s="142"/>
      <c r="G448" s="142"/>
    </row>
    <row r="449" spans="1:7" ht="15" hidden="1" thickBot="1">
      <c r="A449" s="143">
        <v>790500</v>
      </c>
      <c r="B449" s="144" t="s">
        <v>214</v>
      </c>
      <c r="C449" s="138"/>
      <c r="D449" s="138">
        <v>7460000</v>
      </c>
      <c r="E449" s="142" t="e">
        <f>D449-#REF!</f>
        <v>#REF!</v>
      </c>
      <c r="F449" s="142"/>
      <c r="G449" s="142"/>
    </row>
    <row r="450" spans="1:7" ht="15" hidden="1" thickBot="1">
      <c r="C450" s="139"/>
      <c r="D450" s="139">
        <f>SUM(D242:D449)</f>
        <v>-171408918.99992907</v>
      </c>
      <c r="E450" s="139"/>
      <c r="F450" s="139"/>
      <c r="G450" s="139"/>
    </row>
    <row r="451" spans="1:7" hidden="1"/>
    <row r="452" spans="1:7" hidden="1"/>
    <row r="453" spans="1:7" hidden="1"/>
    <row r="454" spans="1:7" hidden="1"/>
  </sheetData>
  <mergeCells count="4">
    <mergeCell ref="A14:A15"/>
    <mergeCell ref="B14:B15"/>
    <mergeCell ref="A228:B228"/>
    <mergeCell ref="A229:B2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CA619-6A5E-4E69-B3E6-A74EA26E1A87}">
  <dimension ref="B1:AA193"/>
  <sheetViews>
    <sheetView zoomScale="85" zoomScaleNormal="85" workbookViewId="0">
      <pane xSplit="6" ySplit="6" topLeftCell="G109" activePane="bottomRight" state="frozen"/>
      <selection activeCell="F25" sqref="F25"/>
      <selection pane="topRight" activeCell="F25" sqref="F25"/>
      <selection pane="bottomLeft" activeCell="F25" sqref="F25"/>
      <selection pane="bottomRight" activeCell="J161" sqref="J161"/>
    </sheetView>
  </sheetViews>
  <sheetFormatPr defaultColWidth="8.33203125" defaultRowHeight="14.4"/>
  <cols>
    <col min="1" max="1" width="2.109375" style="22" customWidth="1"/>
    <col min="2" max="3" width="2.5546875" style="19" customWidth="1"/>
    <col min="4" max="4" width="7" style="103" customWidth="1"/>
    <col min="5" max="5" width="3.44140625" style="19" customWidth="1"/>
    <col min="6" max="6" width="47.109375" style="19" customWidth="1"/>
    <col min="7" max="19" width="22.33203125" style="22" customWidth="1"/>
    <col min="20" max="20" width="19.5546875" style="22" customWidth="1"/>
    <col min="21" max="21" width="34.44140625" style="22" bestFit="1" customWidth="1"/>
    <col min="22" max="22" width="12" style="22" customWidth="1"/>
    <col min="23" max="23" width="12.44140625" style="22" customWidth="1"/>
    <col min="24" max="24" width="13.44140625" style="22" customWidth="1"/>
    <col min="25" max="16384" width="8.33203125" style="22"/>
  </cols>
  <sheetData>
    <row r="1" spans="2:27" ht="14.7" customHeight="1"/>
    <row r="2" spans="2:27" s="9" customFormat="1" ht="15.6">
      <c r="B2" s="48" t="s">
        <v>39</v>
      </c>
      <c r="D2" s="104"/>
    </row>
    <row r="3" spans="2:27" s="9" customFormat="1" ht="15.6">
      <c r="B3" s="49" t="s">
        <v>25</v>
      </c>
      <c r="D3" s="104"/>
    </row>
    <row r="4" spans="2:27" s="9" customFormat="1" ht="15.6">
      <c r="B4" s="49" t="s">
        <v>529</v>
      </c>
      <c r="C4" s="11"/>
      <c r="D4" s="104"/>
      <c r="E4" s="105"/>
    </row>
    <row r="5" spans="2:27" s="25" customFormat="1" ht="15" thickBot="1">
      <c r="B5" s="13"/>
      <c r="C5" s="13"/>
      <c r="D5" s="106"/>
      <c r="E5" s="13"/>
      <c r="F5" s="94"/>
      <c r="G5" s="50">
        <v>44925</v>
      </c>
      <c r="H5" s="50">
        <v>44927</v>
      </c>
      <c r="I5" s="50">
        <v>44958</v>
      </c>
      <c r="J5" s="50">
        <v>44986</v>
      </c>
      <c r="K5" s="50">
        <v>45017</v>
      </c>
      <c r="L5" s="50">
        <v>45047</v>
      </c>
      <c r="M5" s="50">
        <v>45078</v>
      </c>
      <c r="N5" s="50">
        <v>45108</v>
      </c>
      <c r="O5" s="50">
        <v>45139</v>
      </c>
      <c r="P5" s="50">
        <v>45170</v>
      </c>
      <c r="Q5" s="50">
        <v>45200</v>
      </c>
      <c r="R5" s="50">
        <v>45231</v>
      </c>
      <c r="S5" s="50">
        <v>45261</v>
      </c>
    </row>
    <row r="6" spans="2:27" ht="15" thickTop="1">
      <c r="B6" s="17" t="s">
        <v>10</v>
      </c>
      <c r="C6" s="17"/>
      <c r="D6" s="102"/>
      <c r="E6" s="1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2:27">
      <c r="B7" s="17"/>
      <c r="C7" s="17" t="s">
        <v>26</v>
      </c>
      <c r="D7" s="102"/>
      <c r="E7" s="1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2:27">
      <c r="B8" s="17"/>
      <c r="C8" s="17"/>
      <c r="D8" s="102" t="s">
        <v>27</v>
      </c>
      <c r="E8" s="1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</row>
    <row r="9" spans="2:27">
      <c r="B9" s="17"/>
      <c r="C9" s="17"/>
      <c r="D9" s="93">
        <v>100001</v>
      </c>
      <c r="E9" s="93"/>
      <c r="F9" s="93" t="s">
        <v>248</v>
      </c>
      <c r="G9" s="26">
        <v>2130339909</v>
      </c>
      <c r="H9" s="26">
        <f>VLOOKUP(D9,TBJan23!$A$16:$G$227,7,0)</f>
        <v>2253030562</v>
      </c>
      <c r="I9" s="26">
        <f>VLOOKUP(D9,TBFeb23!$A$16:$G$227,7,0)</f>
        <v>2222465564</v>
      </c>
      <c r="J9" s="26">
        <f>VLOOKUP(D9,TBMar23!$A$16:$G$227,7,0)</f>
        <v>2224144164</v>
      </c>
      <c r="K9" s="26"/>
      <c r="L9" s="26"/>
      <c r="M9" s="26"/>
      <c r="N9" s="26"/>
      <c r="O9" s="26"/>
      <c r="P9" s="26"/>
      <c r="Q9" s="26"/>
      <c r="R9" s="26"/>
      <c r="S9" s="26"/>
      <c r="T9" s="27"/>
      <c r="U9" s="27"/>
      <c r="V9" s="27"/>
      <c r="W9" s="27"/>
      <c r="X9" s="27"/>
      <c r="Y9" s="27"/>
      <c r="Z9" s="27"/>
      <c r="AA9" s="27"/>
    </row>
    <row r="10" spans="2:27">
      <c r="B10" s="17"/>
      <c r="C10" s="17"/>
      <c r="D10" s="93">
        <v>100002</v>
      </c>
      <c r="E10" s="93"/>
      <c r="F10" s="93" t="s">
        <v>249</v>
      </c>
      <c r="G10" s="26">
        <v>3463604168</v>
      </c>
      <c r="H10" s="26">
        <f>VLOOKUP(D10,TBJan23!$A$16:$G$227,7,0)</f>
        <v>3458449168</v>
      </c>
      <c r="I10" s="26">
        <f>VLOOKUP(D10,TBFeb23!$A$16:$G$227,7,0)</f>
        <v>3460719168</v>
      </c>
      <c r="J10" s="26">
        <f>VLOOKUP(D10,TBMar23!$A$16:$G$227,7,0)</f>
        <v>3460408668</v>
      </c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7"/>
      <c r="X10" s="27"/>
      <c r="Y10" s="27"/>
      <c r="Z10" s="27"/>
      <c r="AA10" s="27"/>
    </row>
    <row r="11" spans="2:27">
      <c r="B11" s="17"/>
      <c r="C11" s="17"/>
      <c r="D11" s="93">
        <v>100003</v>
      </c>
      <c r="E11" s="93"/>
      <c r="F11" s="93" t="s">
        <v>250</v>
      </c>
      <c r="G11" s="26">
        <v>-17118268.800000001</v>
      </c>
      <c r="H11" s="26">
        <f>VLOOKUP(D11,TBJan23!$A$16:$G$227,7,0)</f>
        <v>-17118268.800000001</v>
      </c>
      <c r="I11" s="26">
        <f>VLOOKUP(D11,TBFeb23!$A$16:$G$227,7,0)</f>
        <v>-17118268.800000001</v>
      </c>
      <c r="J11" s="26">
        <f>VLOOKUP(D11,TBMar23!$A$16:$G$227,7,0)</f>
        <v>-17118268.800000001</v>
      </c>
      <c r="K11" s="26"/>
      <c r="L11" s="26"/>
      <c r="M11" s="26"/>
      <c r="N11" s="26"/>
      <c r="O11" s="26"/>
      <c r="P11" s="26"/>
      <c r="Q11" s="26"/>
      <c r="R11" s="26"/>
      <c r="S11" s="26"/>
      <c r="T11" s="27"/>
      <c r="U11" s="27"/>
      <c r="V11" s="27"/>
      <c r="W11" s="27"/>
      <c r="X11" s="27"/>
      <c r="Y11" s="27"/>
      <c r="Z11" s="27"/>
      <c r="AA11" s="27"/>
    </row>
    <row r="12" spans="2:27">
      <c r="B12" s="17"/>
      <c r="C12" s="17"/>
      <c r="D12" s="93">
        <v>100004</v>
      </c>
      <c r="E12" s="93"/>
      <c r="F12" s="93" t="s">
        <v>251</v>
      </c>
      <c r="G12" s="26">
        <v>0</v>
      </c>
      <c r="H12" s="26">
        <f>VLOOKUP(D12,TBJan23!$A$16:$G$227,7,0)</f>
        <v>0</v>
      </c>
      <c r="I12" s="26">
        <f>VLOOKUP(D12,TBFeb23!$A$16:$G$227,7,0)</f>
        <v>0</v>
      </c>
      <c r="J12" s="26">
        <f>VLOOKUP(D12,TBMar23!$A$16:$G$227,7,0)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7"/>
      <c r="V12" s="27"/>
      <c r="W12" s="27"/>
      <c r="X12" s="27"/>
      <c r="Y12" s="27"/>
      <c r="Z12" s="27"/>
      <c r="AA12" s="27"/>
    </row>
    <row r="13" spans="2:27">
      <c r="B13" s="17"/>
      <c r="C13" s="17"/>
      <c r="D13" s="93">
        <v>100005</v>
      </c>
      <c r="E13" s="93"/>
      <c r="F13" s="93" t="s">
        <v>252</v>
      </c>
      <c r="G13" s="26">
        <v>-269500</v>
      </c>
      <c r="H13" s="26">
        <f>VLOOKUP(D13,TBJan23!$A$16:$G$227,7,0)</f>
        <v>-269500</v>
      </c>
      <c r="I13" s="26">
        <f>VLOOKUP(D13,TBFeb23!$A$16:$G$227,7,0)</f>
        <v>-269500</v>
      </c>
      <c r="J13" s="26">
        <f>VLOOKUP(D13,TBMar23!$A$16:$G$227,7,0)</f>
        <v>-269500</v>
      </c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27"/>
      <c r="V13" s="27"/>
      <c r="W13" s="27"/>
      <c r="X13" s="27"/>
      <c r="Y13" s="27"/>
      <c r="Z13" s="27"/>
      <c r="AA13" s="27"/>
    </row>
    <row r="14" spans="2:27">
      <c r="B14" s="17"/>
      <c r="C14" s="17"/>
      <c r="D14" s="93">
        <v>100006</v>
      </c>
      <c r="E14" s="93"/>
      <c r="F14" s="93" t="s">
        <v>253</v>
      </c>
      <c r="G14" s="26">
        <v>0</v>
      </c>
      <c r="H14" s="26">
        <f>VLOOKUP(D14,TBJan23!$A$16:$G$227,7,0)</f>
        <v>0</v>
      </c>
      <c r="I14" s="26">
        <f>VLOOKUP(D14,TBFeb23!$A$16:$G$227,7,0)</f>
        <v>0</v>
      </c>
      <c r="J14" s="26">
        <f>VLOOKUP(D14,TBMar23!$A$16:$G$227,7,0)</f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7"/>
      <c r="U14" s="27"/>
      <c r="V14" s="27"/>
      <c r="W14" s="27"/>
      <c r="X14" s="27"/>
      <c r="Y14" s="27"/>
      <c r="Z14" s="27"/>
      <c r="AA14" s="27"/>
    </row>
    <row r="15" spans="2:27">
      <c r="B15" s="17"/>
      <c r="C15" s="17"/>
      <c r="D15" s="93">
        <v>100007</v>
      </c>
      <c r="E15" s="93"/>
      <c r="F15" s="93" t="s">
        <v>254</v>
      </c>
      <c r="G15" s="26">
        <v>-628879</v>
      </c>
      <c r="H15" s="26">
        <f>VLOOKUP(D15,TBJan23!$A$16:$G$227,7,0)</f>
        <v>-628879</v>
      </c>
      <c r="I15" s="26">
        <f>VLOOKUP(D15,TBFeb23!$A$16:$G$227,7,0)</f>
        <v>-628879</v>
      </c>
      <c r="J15" s="26">
        <f>VLOOKUP(D15,TBMar23!$A$16:$G$227,7,0)</f>
        <v>-628879</v>
      </c>
      <c r="K15" s="26"/>
      <c r="L15" s="26"/>
      <c r="M15" s="26"/>
      <c r="N15" s="26"/>
      <c r="O15" s="26"/>
      <c r="P15" s="26"/>
      <c r="Q15" s="26"/>
      <c r="R15" s="26"/>
      <c r="S15" s="26"/>
      <c r="T15" s="27"/>
      <c r="U15" s="27"/>
      <c r="V15" s="27"/>
      <c r="W15" s="27"/>
      <c r="X15" s="27"/>
      <c r="Y15" s="27"/>
      <c r="Z15" s="27"/>
      <c r="AA15" s="27"/>
    </row>
    <row r="16" spans="2:27">
      <c r="B16" s="17"/>
      <c r="C16" s="17"/>
      <c r="D16" s="93">
        <v>100008</v>
      </c>
      <c r="E16" s="93"/>
      <c r="F16" s="93" t="s">
        <v>255</v>
      </c>
      <c r="G16" s="26">
        <v>132500</v>
      </c>
      <c r="H16" s="26">
        <f>VLOOKUP(D16,TBJan23!$A$16:$G$227,7,0)</f>
        <v>132500</v>
      </c>
      <c r="I16" s="26">
        <f>VLOOKUP(D16,TBFeb23!$A$16:$G$227,7,0)</f>
        <v>132500</v>
      </c>
      <c r="J16" s="26">
        <f>VLOOKUP(D16,TBMar23!$A$16:$G$227,7,0)</f>
        <v>132500</v>
      </c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27"/>
      <c r="V16" s="27"/>
      <c r="W16" s="27"/>
      <c r="X16" s="27"/>
      <c r="Y16" s="27"/>
      <c r="Z16" s="27"/>
      <c r="AA16" s="27"/>
    </row>
    <row r="17" spans="2:27">
      <c r="B17" s="17"/>
      <c r="C17" s="17"/>
      <c r="D17" s="93">
        <v>100009</v>
      </c>
      <c r="E17" s="93"/>
      <c r="F17" s="93" t="s">
        <v>256</v>
      </c>
      <c r="G17" s="26">
        <v>0</v>
      </c>
      <c r="H17" s="26">
        <f>VLOOKUP(D17,TBJan23!$A$16:$G$227,7,0)</f>
        <v>0</v>
      </c>
      <c r="I17" s="26">
        <f>VLOOKUP(D17,TBFeb23!$A$16:$G$227,7,0)</f>
        <v>0</v>
      </c>
      <c r="J17" s="26">
        <f>VLOOKUP(D17,TBMar23!$A$16:$G$227,7,0)</f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/>
      <c r="X17" s="27"/>
      <c r="Y17" s="27"/>
      <c r="Z17" s="27"/>
      <c r="AA17" s="27"/>
    </row>
    <row r="18" spans="2:27">
      <c r="B18" s="17"/>
      <c r="C18" s="17"/>
      <c r="D18" s="93">
        <v>110001</v>
      </c>
      <c r="E18" s="93"/>
      <c r="F18" s="93" t="s">
        <v>257</v>
      </c>
      <c r="G18" s="26">
        <v>0</v>
      </c>
      <c r="H18" s="26">
        <f>VLOOKUP(D18,TBJan23!$A$16:$G$227,7,0)</f>
        <v>0</v>
      </c>
      <c r="I18" s="26">
        <f>VLOOKUP(D18,TBFeb23!$A$16:$G$227,7,0)</f>
        <v>0</v>
      </c>
      <c r="J18" s="26">
        <f>VLOOKUP(D18,TBMar23!$A$16:$G$227,7,0)</f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7"/>
      <c r="U18" s="27"/>
      <c r="V18" s="27"/>
      <c r="W18" s="27"/>
      <c r="X18" s="27"/>
      <c r="Y18" s="27"/>
      <c r="Z18" s="27"/>
      <c r="AA18" s="27"/>
    </row>
    <row r="19" spans="2:27">
      <c r="B19" s="17"/>
      <c r="C19" s="17"/>
      <c r="D19" s="93">
        <v>110002</v>
      </c>
      <c r="E19" s="93"/>
      <c r="F19" s="93" t="s">
        <v>258</v>
      </c>
      <c r="G19" s="26">
        <v>0</v>
      </c>
      <c r="H19" s="26">
        <f>VLOOKUP(D19,TBJan23!$A$16:$G$227,7,0)</f>
        <v>0</v>
      </c>
      <c r="I19" s="26">
        <f>VLOOKUP(D19,TBFeb23!$A$16:$G$227,7,0)</f>
        <v>0</v>
      </c>
      <c r="J19" s="26">
        <f>VLOOKUP(D19,TBMar23!$A$16:$G$227,7,0)</f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</row>
    <row r="20" spans="2:27">
      <c r="B20" s="17"/>
      <c r="C20" s="17"/>
      <c r="D20" s="93">
        <v>110003</v>
      </c>
      <c r="E20" s="93"/>
      <c r="F20" s="93" t="s">
        <v>259</v>
      </c>
      <c r="G20" s="26">
        <v>0</v>
      </c>
      <c r="H20" s="26">
        <f>VLOOKUP(D20,TBJan23!$A$16:$G$227,7,0)</f>
        <v>0</v>
      </c>
      <c r="I20" s="26">
        <f>VLOOKUP(D20,TBFeb23!$A$16:$G$227,7,0)</f>
        <v>0</v>
      </c>
      <c r="J20" s="26">
        <f>VLOOKUP(D20,TBMar23!$A$16:$G$227,7,0)</f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7"/>
      <c r="U20" s="27"/>
      <c r="V20" s="27"/>
      <c r="W20" s="27"/>
      <c r="X20" s="27"/>
      <c r="Y20" s="27"/>
      <c r="Z20" s="27"/>
      <c r="AA20" s="27"/>
    </row>
    <row r="21" spans="2:27" s="74" customFormat="1">
      <c r="B21" s="73"/>
      <c r="C21" s="73"/>
      <c r="D21" s="90"/>
      <c r="E21" s="73"/>
      <c r="F21" s="76" t="s">
        <v>40</v>
      </c>
      <c r="G21" s="92">
        <v>5576059929.1999998</v>
      </c>
      <c r="H21" s="92">
        <f t="shared" ref="H21:J21" si="0">SUM(H9:H20)</f>
        <v>5693595582.1999998</v>
      </c>
      <c r="I21" s="92">
        <f t="shared" si="0"/>
        <v>5665300584.1999998</v>
      </c>
      <c r="J21" s="92">
        <f t="shared" si="0"/>
        <v>5666668684.1999998</v>
      </c>
      <c r="K21" s="92"/>
      <c r="L21" s="92"/>
      <c r="M21" s="92"/>
      <c r="N21" s="92"/>
      <c r="O21" s="92"/>
      <c r="P21" s="92"/>
      <c r="Q21" s="92"/>
      <c r="R21" s="92"/>
      <c r="S21" s="92"/>
      <c r="T21" s="91"/>
      <c r="U21" s="91"/>
      <c r="V21" s="91"/>
      <c r="W21" s="91"/>
      <c r="X21" s="91"/>
      <c r="Y21" s="78"/>
      <c r="Z21" s="78"/>
      <c r="AA21" s="78"/>
    </row>
    <row r="22" spans="2:27" s="74" customFormat="1">
      <c r="B22" s="73"/>
      <c r="C22" s="73"/>
      <c r="D22" s="93">
        <v>120001</v>
      </c>
      <c r="E22" s="93"/>
      <c r="F22" s="93" t="s">
        <v>41</v>
      </c>
      <c r="G22" s="26">
        <v>-1096037612.0499995</v>
      </c>
      <c r="H22" s="26">
        <f>VLOOKUP(D22,TBJan23!$A$16:$G$227,7,0)</f>
        <v>-1257577987.0499995</v>
      </c>
      <c r="I22" s="26">
        <f>VLOOKUP(D22,TBFeb23!$A$16:$G$227,7,0)</f>
        <v>-1246847457.0499995</v>
      </c>
      <c r="J22" s="26">
        <f>VLOOKUP(D22,TBMar23!$A$16:$G$227,7,0)</f>
        <v>-1252939508.0499995</v>
      </c>
      <c r="K22" s="26"/>
      <c r="L22" s="26"/>
      <c r="M22" s="26"/>
      <c r="N22" s="26"/>
      <c r="O22" s="26"/>
      <c r="P22" s="26"/>
      <c r="Q22" s="26"/>
      <c r="R22" s="26"/>
      <c r="S22" s="26"/>
      <c r="T22" s="91"/>
      <c r="U22" s="91"/>
      <c r="V22" s="91"/>
      <c r="W22" s="91"/>
      <c r="X22" s="91"/>
      <c r="Y22" s="78"/>
      <c r="Z22" s="78"/>
      <c r="AA22" s="78"/>
    </row>
    <row r="23" spans="2:27" s="74" customFormat="1">
      <c r="B23" s="73"/>
      <c r="C23" s="73"/>
      <c r="D23" s="93">
        <v>120002</v>
      </c>
      <c r="E23" s="93"/>
      <c r="F23" s="93" t="s">
        <v>42</v>
      </c>
      <c r="G23" s="26">
        <v>3854993714.7300005</v>
      </c>
      <c r="H23" s="26">
        <f>VLOOKUP(D23,TBJan23!$A$16:$G$227,7,0)</f>
        <v>3864370954.7300005</v>
      </c>
      <c r="I23" s="26">
        <f>VLOOKUP(D23,TBFeb23!$A$16:$G$227,7,0)</f>
        <v>3893696634.7300005</v>
      </c>
      <c r="J23" s="26">
        <f>VLOOKUP(D23,TBMar23!$A$16:$G$227,7,0)</f>
        <v>3915976634.7300005</v>
      </c>
      <c r="K23" s="26"/>
      <c r="L23" s="26"/>
      <c r="M23" s="26"/>
      <c r="N23" s="26"/>
      <c r="O23" s="26"/>
      <c r="P23" s="26"/>
      <c r="Q23" s="26"/>
      <c r="R23" s="26"/>
      <c r="S23" s="26"/>
      <c r="T23" s="91"/>
      <c r="U23" s="91"/>
      <c r="V23" s="91"/>
      <c r="W23" s="91"/>
      <c r="X23" s="91"/>
      <c r="Y23" s="78"/>
      <c r="Z23" s="78"/>
      <c r="AA23" s="78"/>
    </row>
    <row r="24" spans="2:27" s="74" customFormat="1">
      <c r="B24" s="73"/>
      <c r="C24" s="73"/>
      <c r="D24" s="93">
        <v>120003</v>
      </c>
      <c r="E24" s="93"/>
      <c r="F24" s="93" t="s">
        <v>43</v>
      </c>
      <c r="G24" s="26">
        <v>3168972418.7296</v>
      </c>
      <c r="H24" s="26">
        <f>VLOOKUP(D24,TBJan23!$A$16:$G$227,7,0)</f>
        <v>3168972418.7296</v>
      </c>
      <c r="I24" s="26">
        <f>VLOOKUP(D24,TBFeb23!$A$16:$G$227,7,0)</f>
        <v>3168972418.7296</v>
      </c>
      <c r="J24" s="26">
        <f>VLOOKUP(D24,TBMar23!$A$16:$G$227,7,0)</f>
        <v>3168972418.7296</v>
      </c>
      <c r="K24" s="26"/>
      <c r="L24" s="26"/>
      <c r="M24" s="26"/>
      <c r="N24" s="26"/>
      <c r="O24" s="26"/>
      <c r="P24" s="26"/>
      <c r="Q24" s="26"/>
      <c r="R24" s="26"/>
      <c r="S24" s="26"/>
      <c r="T24" s="91"/>
      <c r="U24" s="91"/>
      <c r="V24" s="91"/>
      <c r="W24" s="91"/>
      <c r="X24" s="91"/>
      <c r="Y24" s="78"/>
      <c r="Z24" s="78"/>
      <c r="AA24" s="78"/>
    </row>
    <row r="25" spans="2:27" s="74" customFormat="1">
      <c r="B25" s="73"/>
      <c r="C25" s="73"/>
      <c r="D25" s="93">
        <v>120004</v>
      </c>
      <c r="E25" s="93"/>
      <c r="F25" s="93" t="s">
        <v>160</v>
      </c>
      <c r="G25" s="26">
        <v>0</v>
      </c>
      <c r="H25" s="26">
        <f>VLOOKUP(D25,TBJan23!$A$16:$G$227,7,0)</f>
        <v>0</v>
      </c>
      <c r="I25" s="26">
        <f>VLOOKUP(D25,TBFeb23!$A$16:$G$227,7,0)</f>
        <v>0</v>
      </c>
      <c r="J25" s="26">
        <f>VLOOKUP(D25,TBMar23!$A$16:$G$227,7,0)</f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91"/>
      <c r="U25" s="91"/>
      <c r="V25" s="91"/>
      <c r="W25" s="91"/>
      <c r="X25" s="91"/>
      <c r="Y25" s="78"/>
      <c r="Z25" s="78"/>
      <c r="AA25" s="78"/>
    </row>
    <row r="26" spans="2:27" s="74" customFormat="1">
      <c r="B26" s="73"/>
      <c r="C26" s="73"/>
      <c r="D26" s="93">
        <v>120005</v>
      </c>
      <c r="E26" s="93"/>
      <c r="F26" s="93" t="s">
        <v>161</v>
      </c>
      <c r="G26" s="26">
        <v>0</v>
      </c>
      <c r="H26" s="26">
        <f>VLOOKUP(D26,TBJan23!$A$16:$G$227,7,0)</f>
        <v>0</v>
      </c>
      <c r="I26" s="26">
        <f>VLOOKUP(D26,TBFeb23!$A$16:$G$227,7,0)</f>
        <v>0</v>
      </c>
      <c r="J26" s="26">
        <f>VLOOKUP(D26,TBMar23!$A$16:$G$227,7,0)</f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91"/>
      <c r="U26" s="91"/>
      <c r="V26" s="91"/>
      <c r="W26" s="91"/>
      <c r="X26" s="91"/>
      <c r="Y26" s="78"/>
      <c r="Z26" s="78"/>
      <c r="AA26" s="78"/>
    </row>
    <row r="27" spans="2:27" s="74" customFormat="1">
      <c r="B27" s="73"/>
      <c r="C27" s="73"/>
      <c r="D27" s="93">
        <v>120007</v>
      </c>
      <c r="E27" s="93"/>
      <c r="F27" s="93" t="s">
        <v>162</v>
      </c>
      <c r="G27" s="26">
        <v>0</v>
      </c>
      <c r="H27" s="26">
        <f>VLOOKUP(D27,TBJan23!$A$16:$G$227,7,0)</f>
        <v>0</v>
      </c>
      <c r="I27" s="26">
        <f>VLOOKUP(D27,TBFeb23!$A$16:$G$227,7,0)</f>
        <v>0</v>
      </c>
      <c r="J27" s="26">
        <f>VLOOKUP(D27,TBMar23!$A$16:$G$227,7,0)</f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91"/>
      <c r="U27" s="91"/>
      <c r="V27" s="91"/>
      <c r="W27" s="91"/>
      <c r="X27" s="91"/>
      <c r="Y27" s="78"/>
      <c r="Z27" s="78"/>
      <c r="AA27" s="78"/>
    </row>
    <row r="28" spans="2:27" s="74" customFormat="1">
      <c r="B28" s="73"/>
      <c r="C28" s="73"/>
      <c r="D28" s="93">
        <v>120008</v>
      </c>
      <c r="E28" s="93"/>
      <c r="F28" s="93" t="s">
        <v>163</v>
      </c>
      <c r="G28" s="26">
        <v>0</v>
      </c>
      <c r="H28" s="26">
        <f>VLOOKUP(D28,TBJan23!$A$16:$G$227,7,0)</f>
        <v>0</v>
      </c>
      <c r="I28" s="26">
        <f>VLOOKUP(D28,TBFeb23!$A$16:$G$227,7,0)</f>
        <v>0</v>
      </c>
      <c r="J28" s="26">
        <f>VLOOKUP(D28,TBMar23!$A$16:$G$227,7,0)</f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91"/>
      <c r="U28" s="91"/>
      <c r="V28" s="91"/>
      <c r="W28" s="91"/>
      <c r="X28" s="91"/>
      <c r="Y28" s="78"/>
      <c r="Z28" s="78"/>
      <c r="AA28" s="78"/>
    </row>
    <row r="29" spans="2:27" s="74" customFormat="1">
      <c r="B29" s="73"/>
      <c r="C29" s="73"/>
      <c r="D29" s="93">
        <v>120009</v>
      </c>
      <c r="E29" s="93"/>
      <c r="F29" s="93" t="s">
        <v>164</v>
      </c>
      <c r="G29" s="26">
        <v>0</v>
      </c>
      <c r="H29" s="26">
        <f>VLOOKUP(D29,TBJan23!$A$16:$G$227,7,0)</f>
        <v>0</v>
      </c>
      <c r="I29" s="26">
        <f>VLOOKUP(D29,TBFeb23!$A$16:$G$227,7,0)</f>
        <v>0</v>
      </c>
      <c r="J29" s="26">
        <f>VLOOKUP(D29,TBMar23!$A$16:$G$227,7,0)</f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91"/>
      <c r="U29" s="91"/>
      <c r="V29" s="91"/>
      <c r="W29" s="91"/>
      <c r="X29" s="91"/>
      <c r="Y29" s="78"/>
      <c r="Z29" s="78"/>
      <c r="AA29" s="78"/>
    </row>
    <row r="30" spans="2:27" s="74" customFormat="1">
      <c r="B30" s="73"/>
      <c r="C30" s="73"/>
      <c r="D30" s="93">
        <v>120010</v>
      </c>
      <c r="E30" s="93"/>
      <c r="F30" s="93" t="s">
        <v>165</v>
      </c>
      <c r="G30" s="26">
        <v>0</v>
      </c>
      <c r="H30" s="26">
        <f>VLOOKUP(D30,TBJan23!$A$16:$G$227,7,0)</f>
        <v>0</v>
      </c>
      <c r="I30" s="26">
        <f>VLOOKUP(D30,TBFeb23!$A$16:$G$227,7,0)</f>
        <v>0</v>
      </c>
      <c r="J30" s="26">
        <f>VLOOKUP(D30,TBMar23!$A$16:$G$227,7,0)</f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91"/>
      <c r="U30" s="91"/>
      <c r="V30" s="91"/>
      <c r="W30" s="91"/>
      <c r="X30" s="91"/>
      <c r="Y30" s="78"/>
      <c r="Z30" s="78"/>
      <c r="AA30" s="78"/>
    </row>
    <row r="31" spans="2:27" s="74" customFormat="1">
      <c r="B31" s="73"/>
      <c r="C31" s="73"/>
      <c r="D31" s="93">
        <v>120011</v>
      </c>
      <c r="E31" s="93"/>
      <c r="F31" s="93" t="s">
        <v>166</v>
      </c>
      <c r="G31" s="26">
        <v>0</v>
      </c>
      <c r="H31" s="26">
        <f>VLOOKUP(D31,TBJan23!$A$16:$G$227,7,0)</f>
        <v>0</v>
      </c>
      <c r="I31" s="26">
        <f>VLOOKUP(D31,TBFeb23!$A$16:$G$227,7,0)</f>
        <v>0</v>
      </c>
      <c r="J31" s="26">
        <f>VLOOKUP(D31,TBMar23!$A$16:$G$227,7,0)</f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91"/>
      <c r="U31" s="91"/>
      <c r="V31" s="91"/>
      <c r="W31" s="91"/>
      <c r="X31" s="91"/>
      <c r="Y31" s="78"/>
      <c r="Z31" s="78"/>
      <c r="AA31" s="78"/>
    </row>
    <row r="32" spans="2:27" s="74" customFormat="1">
      <c r="B32" s="73"/>
      <c r="C32" s="73"/>
      <c r="D32" s="93">
        <v>120012</v>
      </c>
      <c r="E32" s="93"/>
      <c r="F32" s="93" t="s">
        <v>167</v>
      </c>
      <c r="G32" s="26">
        <v>0</v>
      </c>
      <c r="H32" s="26">
        <f>VLOOKUP(D32,TBJan23!$A$16:$G$227,7,0)</f>
        <v>0</v>
      </c>
      <c r="I32" s="26">
        <f>VLOOKUP(D32,TBFeb23!$A$16:$G$227,7,0)</f>
        <v>0</v>
      </c>
      <c r="J32" s="26">
        <f>VLOOKUP(D32,TBMar23!$A$16:$G$227,7,0)</f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91"/>
      <c r="U32" s="91"/>
      <c r="V32" s="91"/>
      <c r="W32" s="91"/>
      <c r="X32" s="91"/>
      <c r="Y32" s="78"/>
      <c r="Z32" s="78"/>
      <c r="AA32" s="78"/>
    </row>
    <row r="33" spans="2:27" s="74" customFormat="1">
      <c r="B33" s="73"/>
      <c r="C33" s="73"/>
      <c r="D33" s="93">
        <v>120013</v>
      </c>
      <c r="E33" s="93"/>
      <c r="F33" s="93" t="s">
        <v>168</v>
      </c>
      <c r="G33" s="26">
        <v>0</v>
      </c>
      <c r="H33" s="26">
        <f>VLOOKUP(D33,TBJan23!$A$16:$G$227,7,0)</f>
        <v>0</v>
      </c>
      <c r="I33" s="26">
        <f>VLOOKUP(D33,TBFeb23!$A$16:$G$227,7,0)</f>
        <v>0</v>
      </c>
      <c r="J33" s="26">
        <f>VLOOKUP(D33,TBMar23!$A$16:$G$227,7,0)</f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91"/>
      <c r="U33" s="91"/>
      <c r="V33" s="91"/>
      <c r="W33" s="91"/>
      <c r="X33" s="91"/>
      <c r="Y33" s="78"/>
      <c r="Z33" s="78"/>
      <c r="AA33" s="78"/>
    </row>
    <row r="34" spans="2:27" s="74" customFormat="1">
      <c r="B34" s="73"/>
      <c r="C34" s="73"/>
      <c r="D34" s="93">
        <v>120014</v>
      </c>
      <c r="E34" s="93"/>
      <c r="F34" s="93" t="s">
        <v>169</v>
      </c>
      <c r="G34" s="26">
        <v>0</v>
      </c>
      <c r="H34" s="26">
        <f>VLOOKUP(D34,TBJan23!$A$16:$G$227,7,0)</f>
        <v>0</v>
      </c>
      <c r="I34" s="26">
        <f>VLOOKUP(D34,TBFeb23!$A$16:$G$227,7,0)</f>
        <v>0</v>
      </c>
      <c r="J34" s="26">
        <f>VLOOKUP(D34,TBMar23!$A$16:$G$227,7,0)</f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91"/>
      <c r="U34" s="91"/>
      <c r="V34" s="91"/>
      <c r="W34" s="91"/>
      <c r="X34" s="91"/>
      <c r="Y34" s="78"/>
      <c r="Z34" s="78"/>
      <c r="AA34" s="78"/>
    </row>
    <row r="35" spans="2:27" s="74" customFormat="1">
      <c r="B35" s="73"/>
      <c r="C35" s="73"/>
      <c r="D35" s="93">
        <v>120015</v>
      </c>
      <c r="E35" s="93"/>
      <c r="F35" s="93" t="s">
        <v>170</v>
      </c>
      <c r="G35" s="26">
        <v>0</v>
      </c>
      <c r="H35" s="26">
        <f>VLOOKUP(D35,TBJan23!$A$16:$G$227,7,0)</f>
        <v>0</v>
      </c>
      <c r="I35" s="26">
        <f>VLOOKUP(D35,TBFeb23!$A$16:$G$227,7,0)</f>
        <v>0</v>
      </c>
      <c r="J35" s="26">
        <f>VLOOKUP(D35,TBMar23!$A$16:$G$227,7,0)</f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91"/>
      <c r="U35" s="91"/>
      <c r="V35" s="91"/>
      <c r="W35" s="91"/>
      <c r="X35" s="91"/>
      <c r="Y35" s="78"/>
      <c r="Z35" s="78"/>
      <c r="AA35" s="78"/>
    </row>
    <row r="36" spans="2:27" s="74" customFormat="1">
      <c r="B36" s="73"/>
      <c r="C36" s="73"/>
      <c r="D36" s="93">
        <v>120016</v>
      </c>
      <c r="E36" s="93"/>
      <c r="F36" s="93" t="s">
        <v>171</v>
      </c>
      <c r="G36" s="26">
        <v>0</v>
      </c>
      <c r="H36" s="26">
        <f>VLOOKUP(D36,TBJan23!$A$16:$G$227,7,0)</f>
        <v>0</v>
      </c>
      <c r="I36" s="26">
        <f>VLOOKUP(D36,TBFeb23!$A$16:$G$227,7,0)</f>
        <v>0</v>
      </c>
      <c r="J36" s="26">
        <f>VLOOKUP(D36,TBMar23!$A$16:$G$227,7,0)</f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91"/>
      <c r="U36" s="91"/>
      <c r="V36" s="91"/>
      <c r="W36" s="91"/>
      <c r="X36" s="91"/>
      <c r="Y36" s="78"/>
      <c r="Z36" s="78"/>
      <c r="AA36" s="78"/>
    </row>
    <row r="37" spans="2:27" s="74" customFormat="1">
      <c r="B37" s="73"/>
      <c r="C37" s="73"/>
      <c r="D37" s="93">
        <v>120017</v>
      </c>
      <c r="E37" s="93"/>
      <c r="F37" s="93" t="s">
        <v>172</v>
      </c>
      <c r="G37" s="26">
        <v>0</v>
      </c>
      <c r="H37" s="26">
        <f>VLOOKUP(D37,TBJan23!$A$16:$G$227,7,0)</f>
        <v>0</v>
      </c>
      <c r="I37" s="26">
        <f>VLOOKUP(D37,TBFeb23!$A$16:$G$227,7,0)</f>
        <v>0</v>
      </c>
      <c r="J37" s="26">
        <f>VLOOKUP(D37,TBMar23!$A$16:$G$227,7,0)</f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91"/>
      <c r="U37" s="91"/>
      <c r="V37" s="91"/>
      <c r="W37" s="91"/>
      <c r="X37" s="91"/>
      <c r="Y37" s="78"/>
      <c r="Z37" s="78"/>
      <c r="AA37" s="78"/>
    </row>
    <row r="38" spans="2:27" s="74" customFormat="1">
      <c r="B38" s="73"/>
      <c r="C38" s="73"/>
      <c r="D38" s="93">
        <v>120018</v>
      </c>
      <c r="E38" s="93"/>
      <c r="F38" s="93" t="s">
        <v>173</v>
      </c>
      <c r="G38" s="26">
        <v>0</v>
      </c>
      <c r="H38" s="26">
        <f>VLOOKUP(D38,TBJan23!$A$16:$G$227,7,0)</f>
        <v>0</v>
      </c>
      <c r="I38" s="26">
        <f>VLOOKUP(D38,TBFeb23!$A$16:$G$227,7,0)</f>
        <v>0</v>
      </c>
      <c r="J38" s="26">
        <f>VLOOKUP(D38,TBMar23!$A$16:$G$227,7,0)</f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91"/>
      <c r="U38" s="91"/>
      <c r="V38" s="91"/>
      <c r="W38" s="91"/>
      <c r="X38" s="91"/>
      <c r="Y38" s="78"/>
      <c r="Z38" s="78"/>
      <c r="AA38" s="78"/>
    </row>
    <row r="39" spans="2:27" s="74" customFormat="1">
      <c r="B39" s="73"/>
      <c r="C39" s="73"/>
      <c r="D39" s="93">
        <v>120019</v>
      </c>
      <c r="E39" s="93"/>
      <c r="F39" s="93" t="s">
        <v>174</v>
      </c>
      <c r="G39" s="26">
        <v>0</v>
      </c>
      <c r="H39" s="26">
        <f>VLOOKUP(D39,TBJan23!$A$16:$G$227,7,0)</f>
        <v>0</v>
      </c>
      <c r="I39" s="26">
        <f>VLOOKUP(D39,TBFeb23!$A$16:$G$227,7,0)</f>
        <v>0</v>
      </c>
      <c r="J39" s="26">
        <f>VLOOKUP(D39,TBMar23!$A$16:$G$227,7,0)</f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91"/>
      <c r="U39" s="91"/>
      <c r="V39" s="91"/>
      <c r="W39" s="91"/>
      <c r="X39" s="91"/>
      <c r="Y39" s="78"/>
      <c r="Z39" s="78"/>
      <c r="AA39" s="78"/>
    </row>
    <row r="40" spans="2:27" s="74" customFormat="1">
      <c r="B40" s="73"/>
      <c r="C40" s="73"/>
      <c r="D40" s="93">
        <v>120020</v>
      </c>
      <c r="E40" s="93"/>
      <c r="F40" s="93" t="s">
        <v>175</v>
      </c>
      <c r="G40" s="26">
        <v>0</v>
      </c>
      <c r="H40" s="26">
        <f>VLOOKUP(D40,TBJan23!$A$16:$G$227,7,0)</f>
        <v>0</v>
      </c>
      <c r="I40" s="26">
        <f>VLOOKUP(D40,TBFeb23!$A$16:$G$227,7,0)</f>
        <v>0</v>
      </c>
      <c r="J40" s="26">
        <f>VLOOKUP(D40,TBMar23!$A$16:$G$227,7,0)</f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91"/>
      <c r="U40" s="91"/>
      <c r="V40" s="91"/>
      <c r="W40" s="91"/>
      <c r="X40" s="91"/>
      <c r="Y40" s="78"/>
      <c r="Z40" s="78"/>
      <c r="AA40" s="78"/>
    </row>
    <row r="41" spans="2:27" s="74" customFormat="1">
      <c r="B41" s="73"/>
      <c r="C41" s="73"/>
      <c r="D41" s="93">
        <v>120021</v>
      </c>
      <c r="E41" s="93"/>
      <c r="F41" s="93" t="s">
        <v>176</v>
      </c>
      <c r="G41" s="26">
        <v>0</v>
      </c>
      <c r="H41" s="26">
        <f>VLOOKUP(D41,TBJan23!$A$16:$G$227,7,0)</f>
        <v>0</v>
      </c>
      <c r="I41" s="26">
        <f>VLOOKUP(D41,TBFeb23!$A$16:$G$227,7,0)</f>
        <v>0</v>
      </c>
      <c r="J41" s="26">
        <f>VLOOKUP(D41,TBMar23!$A$16:$G$227,7,0)</f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91"/>
      <c r="U41" s="91"/>
      <c r="V41" s="91"/>
      <c r="W41" s="91"/>
      <c r="X41" s="91"/>
      <c r="Y41" s="78"/>
      <c r="Z41" s="78"/>
      <c r="AA41" s="78"/>
    </row>
    <row r="42" spans="2:27" s="74" customFormat="1">
      <c r="B42" s="73"/>
      <c r="C42" s="73"/>
      <c r="D42" s="93">
        <v>120022</v>
      </c>
      <c r="E42" s="93"/>
      <c r="F42" s="93" t="s">
        <v>177</v>
      </c>
      <c r="G42" s="26">
        <v>0</v>
      </c>
      <c r="H42" s="26">
        <f>VLOOKUP(D42,TBJan23!$A$16:$G$227,7,0)</f>
        <v>0</v>
      </c>
      <c r="I42" s="26">
        <f>VLOOKUP(D42,TBFeb23!$A$16:$G$227,7,0)</f>
        <v>0</v>
      </c>
      <c r="J42" s="26">
        <f>VLOOKUP(D42,TBMar23!$A$16:$G$227,7,0)</f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91"/>
      <c r="U42" s="91"/>
      <c r="V42" s="91"/>
      <c r="W42" s="91"/>
      <c r="X42" s="91"/>
      <c r="Y42" s="78"/>
      <c r="Z42" s="78"/>
      <c r="AA42" s="78"/>
    </row>
    <row r="43" spans="2:27" s="74" customFormat="1">
      <c r="B43" s="73"/>
      <c r="C43" s="73"/>
      <c r="D43" s="93">
        <v>120023</v>
      </c>
      <c r="E43" s="93"/>
      <c r="F43" s="93" t="s">
        <v>230</v>
      </c>
      <c r="G43" s="26">
        <v>0</v>
      </c>
      <c r="H43" s="26">
        <f>VLOOKUP(D43,TBJan23!$A$16:$G$227,7,0)</f>
        <v>0</v>
      </c>
      <c r="I43" s="26">
        <f>VLOOKUP(D43,TBFeb23!$A$16:$G$227,7,0)</f>
        <v>0</v>
      </c>
      <c r="J43" s="26">
        <f>VLOOKUP(D43,TBMar23!$A$16:$G$227,7,0)</f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91"/>
      <c r="U43" s="91"/>
      <c r="V43" s="91"/>
      <c r="W43" s="91"/>
      <c r="X43" s="91"/>
      <c r="Y43" s="78"/>
      <c r="Z43" s="78"/>
      <c r="AA43" s="78"/>
    </row>
    <row r="44" spans="2:27" s="74" customFormat="1">
      <c r="B44" s="73"/>
      <c r="C44" s="73"/>
      <c r="D44" s="93">
        <v>120024</v>
      </c>
      <c r="E44" s="93"/>
      <c r="F44" s="93" t="s">
        <v>231</v>
      </c>
      <c r="G44" s="26">
        <v>0</v>
      </c>
      <c r="H44" s="26">
        <f>VLOOKUP(D44,TBJan23!$A$16:$G$227,7,0)</f>
        <v>0</v>
      </c>
      <c r="I44" s="26">
        <f>VLOOKUP(D44,TBFeb23!$A$16:$G$227,7,0)</f>
        <v>0</v>
      </c>
      <c r="J44" s="26">
        <f>VLOOKUP(D44,TBMar23!$A$16:$G$227,7,0)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91"/>
      <c r="U44" s="91"/>
      <c r="V44" s="91"/>
      <c r="W44" s="91"/>
      <c r="X44" s="91"/>
      <c r="Y44" s="78"/>
      <c r="Z44" s="78"/>
      <c r="AA44" s="78"/>
    </row>
    <row r="45" spans="2:27" s="74" customFormat="1">
      <c r="B45" s="73"/>
      <c r="C45" s="73"/>
      <c r="D45" s="93">
        <v>120025</v>
      </c>
      <c r="E45" s="93"/>
      <c r="F45" s="93" t="s">
        <v>232</v>
      </c>
      <c r="G45" s="26">
        <v>0</v>
      </c>
      <c r="H45" s="26">
        <f>VLOOKUP(D45,TBJan23!$A$16:$G$227,7,0)</f>
        <v>0</v>
      </c>
      <c r="I45" s="26">
        <f>VLOOKUP(D45,TBFeb23!$A$16:$G$227,7,0)</f>
        <v>0</v>
      </c>
      <c r="J45" s="26">
        <f>VLOOKUP(D45,TBMar23!$A$16:$G$227,7,0)</f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91"/>
      <c r="U45" s="91"/>
      <c r="V45" s="91"/>
      <c r="W45" s="91"/>
      <c r="X45" s="91"/>
      <c r="Y45" s="78"/>
      <c r="Z45" s="78"/>
      <c r="AA45" s="78"/>
    </row>
    <row r="46" spans="2:27">
      <c r="B46" s="17"/>
      <c r="C46" s="17"/>
      <c r="D46" s="93">
        <v>121001</v>
      </c>
      <c r="E46" s="93"/>
      <c r="F46" s="93" t="s">
        <v>178</v>
      </c>
      <c r="G46" s="26">
        <v>0</v>
      </c>
      <c r="H46" s="26">
        <f>VLOOKUP(D46,TBJan23!$A$16:$G$227,7,0)</f>
        <v>0</v>
      </c>
      <c r="I46" s="26">
        <f>VLOOKUP(D46,TBFeb23!$A$16:$G$227,7,0)</f>
        <v>0</v>
      </c>
      <c r="J46" s="26">
        <f>VLOOKUP(D46,TBMar23!$A$16:$G$227,7,0)</f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8"/>
      <c r="U46" s="28"/>
      <c r="V46" s="28"/>
      <c r="W46" s="28"/>
      <c r="X46" s="28"/>
      <c r="Y46" s="27"/>
      <c r="Z46" s="27"/>
      <c r="AA46" s="27"/>
    </row>
    <row r="47" spans="2:27">
      <c r="B47" s="17"/>
      <c r="C47" s="17"/>
      <c r="D47" s="93">
        <v>121002</v>
      </c>
      <c r="E47" s="93"/>
      <c r="F47" s="93" t="s">
        <v>179</v>
      </c>
      <c r="G47" s="26">
        <v>0</v>
      </c>
      <c r="H47" s="26">
        <f>VLOOKUP(D47,TBJan23!$A$16:$G$227,7,0)</f>
        <v>0</v>
      </c>
      <c r="I47" s="26">
        <f>VLOOKUP(D47,TBFeb23!$A$16:$G$227,7,0)</f>
        <v>0</v>
      </c>
      <c r="J47" s="26">
        <f>VLOOKUP(D47,TBMar23!$A$16:$G$227,7,0)</f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8"/>
      <c r="U47" s="28"/>
      <c r="V47" s="28"/>
      <c r="W47" s="28"/>
      <c r="X47" s="28"/>
      <c r="Y47" s="27"/>
      <c r="Z47" s="27"/>
      <c r="AA47" s="27"/>
    </row>
    <row r="48" spans="2:27">
      <c r="B48" s="17"/>
      <c r="C48" s="17"/>
      <c r="D48" s="93">
        <v>121003</v>
      </c>
      <c r="E48" s="93"/>
      <c r="F48" s="93" t="s">
        <v>180</v>
      </c>
      <c r="G48" s="26">
        <v>0</v>
      </c>
      <c r="H48" s="26">
        <f>VLOOKUP(D48,TBJan23!$A$16:$G$227,7,0)</f>
        <v>0</v>
      </c>
      <c r="I48" s="26">
        <f>VLOOKUP(D48,TBFeb23!$A$16:$G$227,7,0)</f>
        <v>0</v>
      </c>
      <c r="J48" s="26">
        <f>VLOOKUP(D48,TBMar23!$A$16:$G$227,7,0)</f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8"/>
      <c r="U48" s="28"/>
      <c r="V48" s="28"/>
      <c r="W48" s="28"/>
      <c r="X48" s="28"/>
      <c r="Y48" s="27"/>
      <c r="Z48" s="27"/>
      <c r="AA48" s="27"/>
    </row>
    <row r="49" spans="2:27">
      <c r="B49" s="17"/>
      <c r="C49" s="17"/>
      <c r="D49" s="93">
        <v>122001</v>
      </c>
      <c r="E49" s="93"/>
      <c r="F49" s="93" t="s">
        <v>181</v>
      </c>
      <c r="G49" s="26">
        <v>0</v>
      </c>
      <c r="H49" s="26">
        <f>VLOOKUP(D49,TBJan23!$A$16:$G$227,7,0)</f>
        <v>0</v>
      </c>
      <c r="I49" s="26">
        <f>VLOOKUP(D49,TBFeb23!$A$16:$G$227,7,0)</f>
        <v>0</v>
      </c>
      <c r="J49" s="26">
        <f>VLOOKUP(D49,TBMar23!$A$16:$G$227,7,0)</f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8"/>
      <c r="U49" s="28"/>
      <c r="V49" s="28"/>
      <c r="W49" s="28"/>
      <c r="X49" s="28"/>
      <c r="Y49" s="27"/>
      <c r="Z49" s="27"/>
      <c r="AA49" s="27"/>
    </row>
    <row r="50" spans="2:27">
      <c r="B50" s="17"/>
      <c r="C50" s="17"/>
      <c r="D50" s="93">
        <v>122002</v>
      </c>
      <c r="E50" s="93"/>
      <c r="F50" s="93" t="s">
        <v>260</v>
      </c>
      <c r="G50" s="26">
        <v>0</v>
      </c>
      <c r="H50" s="26">
        <f>VLOOKUP(D50,TBJan23!$A$16:$G$227,7,0)</f>
        <v>0</v>
      </c>
      <c r="I50" s="26">
        <f>VLOOKUP(D50,TBFeb23!$A$16:$G$227,7,0)</f>
        <v>0</v>
      </c>
      <c r="J50" s="26">
        <f>VLOOKUP(D50,TBMar23!$A$16:$G$227,7,0)</f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8"/>
      <c r="U50" s="28"/>
      <c r="V50" s="28"/>
      <c r="W50" s="28"/>
      <c r="X50" s="28"/>
      <c r="Y50" s="27"/>
      <c r="Z50" s="27"/>
      <c r="AA50" s="27"/>
    </row>
    <row r="51" spans="2:27">
      <c r="B51" s="17"/>
      <c r="C51" s="17"/>
      <c r="D51" s="93">
        <v>122003</v>
      </c>
      <c r="E51" s="93"/>
      <c r="F51" s="93" t="s">
        <v>182</v>
      </c>
      <c r="G51" s="26">
        <v>0</v>
      </c>
      <c r="H51" s="26">
        <f>VLOOKUP(D51,TBJan23!$A$16:$G$227,7,0)</f>
        <v>0</v>
      </c>
      <c r="I51" s="26">
        <f>VLOOKUP(D51,TBFeb23!$A$16:$G$227,7,0)</f>
        <v>0</v>
      </c>
      <c r="J51" s="26">
        <f>VLOOKUP(D51,TBMar23!$A$16:$G$227,7,0)</f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8"/>
      <c r="U51" s="28"/>
      <c r="V51" s="28"/>
      <c r="W51" s="28"/>
      <c r="X51" s="28"/>
      <c r="Y51" s="27"/>
      <c r="Z51" s="27"/>
      <c r="AA51" s="27"/>
    </row>
    <row r="52" spans="2:27">
      <c r="B52" s="17"/>
      <c r="C52" s="17"/>
      <c r="D52" s="93">
        <v>123001</v>
      </c>
      <c r="E52" s="93"/>
      <c r="F52" s="93" t="s">
        <v>44</v>
      </c>
      <c r="G52" s="26">
        <v>0</v>
      </c>
      <c r="H52" s="26">
        <f>VLOOKUP(D52,TBJan23!$A$16:$G$227,7,0)</f>
        <v>0</v>
      </c>
      <c r="I52" s="26">
        <f>VLOOKUP(D52,TBFeb23!$A$16:$G$227,7,0)</f>
        <v>0</v>
      </c>
      <c r="J52" s="26">
        <f>VLOOKUP(D52,TBMar23!$A$16:$G$227,7,0)</f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9"/>
      <c r="U52" s="30"/>
      <c r="V52" s="31"/>
      <c r="W52" s="31"/>
      <c r="X52" s="32"/>
      <c r="Y52" s="33"/>
      <c r="Z52" s="27"/>
      <c r="AA52" s="27"/>
    </row>
    <row r="53" spans="2:27">
      <c r="B53" s="17"/>
      <c r="C53" s="17"/>
      <c r="D53" s="93">
        <v>124001</v>
      </c>
      <c r="E53" s="93"/>
      <c r="F53" s="93" t="s">
        <v>45</v>
      </c>
      <c r="G53" s="26">
        <v>0</v>
      </c>
      <c r="H53" s="26">
        <f>VLOOKUP(D53,TBJan23!$A$16:$G$227,7,0)</f>
        <v>0</v>
      </c>
      <c r="I53" s="26">
        <f>VLOOKUP(D53,TBFeb23!$A$16:$G$227,7,0)</f>
        <v>0</v>
      </c>
      <c r="J53" s="26">
        <f>VLOOKUP(D53,TBMar23!$A$16:$G$227,7,0)</f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9"/>
      <c r="U53" s="30"/>
      <c r="V53" s="31"/>
      <c r="W53" s="31"/>
      <c r="X53" s="32"/>
      <c r="Y53" s="33"/>
      <c r="Z53" s="27"/>
      <c r="AA53" s="27"/>
    </row>
    <row r="54" spans="2:27">
      <c r="B54" s="17"/>
      <c r="C54" s="17"/>
      <c r="D54" s="93">
        <v>124002</v>
      </c>
      <c r="E54" s="93"/>
      <c r="F54" s="93" t="s">
        <v>261</v>
      </c>
      <c r="G54" s="26">
        <v>0</v>
      </c>
      <c r="H54" s="26">
        <f>VLOOKUP(D54,TBJan23!$A$16:$G$227,7,0)</f>
        <v>0</v>
      </c>
      <c r="I54" s="26">
        <f>VLOOKUP(D54,TBFeb23!$A$16:$G$227,7,0)</f>
        <v>0</v>
      </c>
      <c r="J54" s="26">
        <f>VLOOKUP(D54,TBMar23!$A$16:$G$227,7,0)</f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9"/>
      <c r="U54" s="30"/>
      <c r="V54" s="31"/>
      <c r="W54" s="31"/>
      <c r="X54" s="32"/>
      <c r="Y54" s="33"/>
      <c r="Z54" s="27"/>
      <c r="AA54" s="27"/>
    </row>
    <row r="55" spans="2:27">
      <c r="B55" s="17"/>
      <c r="C55" s="17"/>
      <c r="D55" s="93">
        <v>125001</v>
      </c>
      <c r="E55" s="93"/>
      <c r="F55" s="93" t="s">
        <v>183</v>
      </c>
      <c r="G55" s="26">
        <v>0</v>
      </c>
      <c r="H55" s="26">
        <f>VLOOKUP(D55,TBJan23!$A$16:$G$227,7,0)</f>
        <v>0</v>
      </c>
      <c r="I55" s="26">
        <f>VLOOKUP(D55,TBFeb23!$A$16:$G$227,7,0)</f>
        <v>0</v>
      </c>
      <c r="J55" s="26">
        <f>VLOOKUP(D55,TBMar23!$A$16:$G$227,7,0)</f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9"/>
      <c r="U55" s="30"/>
      <c r="V55" s="31"/>
      <c r="W55" s="31"/>
      <c r="X55" s="32"/>
      <c r="Y55" s="33"/>
      <c r="Z55" s="27"/>
      <c r="AA55" s="27"/>
    </row>
    <row r="56" spans="2:27">
      <c r="B56" s="17"/>
      <c r="C56" s="17"/>
      <c r="D56" s="93">
        <v>125002</v>
      </c>
      <c r="E56" s="93"/>
      <c r="F56" s="93" t="s">
        <v>184</v>
      </c>
      <c r="G56" s="26">
        <v>0</v>
      </c>
      <c r="H56" s="26">
        <f>VLOOKUP(D56,TBJan23!$A$16:$G$227,7,0)</f>
        <v>0</v>
      </c>
      <c r="I56" s="26">
        <f>VLOOKUP(D56,TBFeb23!$A$16:$G$227,7,0)</f>
        <v>0</v>
      </c>
      <c r="J56" s="26">
        <f>VLOOKUP(D56,TBMar23!$A$16:$G$227,7,0)</f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9"/>
      <c r="U56" s="30"/>
      <c r="V56" s="31"/>
      <c r="W56" s="31"/>
      <c r="X56" s="32"/>
      <c r="Y56" s="33"/>
      <c r="Z56" s="27"/>
      <c r="AA56" s="27"/>
    </row>
    <row r="57" spans="2:27">
      <c r="B57" s="17"/>
      <c r="C57" s="17"/>
      <c r="D57" s="93">
        <v>126001</v>
      </c>
      <c r="E57" s="93"/>
      <c r="F57" s="93" t="s">
        <v>185</v>
      </c>
      <c r="G57" s="26">
        <v>0</v>
      </c>
      <c r="H57" s="26">
        <f>VLOOKUP(D57,TBJan23!$A$16:$G$227,7,0)</f>
        <v>0</v>
      </c>
      <c r="I57" s="26">
        <f>VLOOKUP(D57,TBFeb23!$A$16:$G$227,7,0)</f>
        <v>0</v>
      </c>
      <c r="J57" s="26">
        <f>VLOOKUP(D57,TBMar23!$A$16:$G$227,7,0)</f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9"/>
      <c r="U57" s="30"/>
      <c r="V57" s="31"/>
      <c r="W57" s="31"/>
      <c r="X57" s="32"/>
      <c r="Y57" s="33"/>
      <c r="Z57" s="27"/>
      <c r="AA57" s="27"/>
    </row>
    <row r="58" spans="2:27">
      <c r="B58" s="17"/>
      <c r="C58" s="17"/>
      <c r="D58" s="93">
        <v>126004</v>
      </c>
      <c r="E58" s="93"/>
      <c r="F58" s="93" t="s">
        <v>233</v>
      </c>
      <c r="G58" s="26">
        <v>0</v>
      </c>
      <c r="H58" s="26">
        <f>VLOOKUP(D58,TBJan23!$A$16:$G$227,7,0)</f>
        <v>0</v>
      </c>
      <c r="I58" s="26">
        <f>VLOOKUP(D58,TBFeb23!$A$16:$G$227,7,0)</f>
        <v>0</v>
      </c>
      <c r="J58" s="26">
        <f>VLOOKUP(D58,TBMar23!$A$16:$G$227,7,0)</f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9"/>
      <c r="U58" s="30"/>
      <c r="V58" s="31"/>
      <c r="W58" s="31"/>
      <c r="X58" s="32"/>
      <c r="Y58" s="33"/>
      <c r="Z58" s="27"/>
      <c r="AA58" s="27"/>
    </row>
    <row r="59" spans="2:27">
      <c r="B59" s="17"/>
      <c r="C59" s="17"/>
      <c r="D59" s="93">
        <v>126005</v>
      </c>
      <c r="E59" s="93"/>
      <c r="F59" s="93" t="s">
        <v>234</v>
      </c>
      <c r="G59" s="26">
        <v>0</v>
      </c>
      <c r="H59" s="26">
        <f>VLOOKUP(D59,TBJan23!$A$16:$G$227,7,0)</f>
        <v>0</v>
      </c>
      <c r="I59" s="26">
        <f>VLOOKUP(D59,TBFeb23!$A$16:$G$227,7,0)</f>
        <v>0</v>
      </c>
      <c r="J59" s="26">
        <f>VLOOKUP(D59,TBMar23!$A$16:$G$227,7,0)</f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9"/>
      <c r="U59" s="30"/>
      <c r="V59" s="31"/>
      <c r="W59" s="31"/>
      <c r="X59" s="32"/>
      <c r="Y59" s="33"/>
      <c r="Z59" s="27"/>
      <c r="AA59" s="27"/>
    </row>
    <row r="60" spans="2:27" s="74" customFormat="1">
      <c r="B60" s="73"/>
      <c r="C60" s="73"/>
      <c r="D60" s="107"/>
      <c r="E60" s="73"/>
      <c r="F60" s="19" t="s">
        <v>46</v>
      </c>
      <c r="G60" s="89">
        <v>0</v>
      </c>
      <c r="H60" s="89">
        <v>0</v>
      </c>
      <c r="I60" s="89">
        <v>0</v>
      </c>
      <c r="J60" s="89">
        <v>0</v>
      </c>
      <c r="K60" s="89"/>
      <c r="L60" s="89"/>
      <c r="M60" s="89"/>
      <c r="N60" s="26"/>
      <c r="O60" s="26"/>
      <c r="P60" s="26"/>
      <c r="Q60" s="26"/>
      <c r="R60" s="26"/>
      <c r="S60" s="26"/>
      <c r="T60" s="79"/>
      <c r="U60" s="80"/>
      <c r="V60" s="81"/>
      <c r="W60" s="81"/>
      <c r="X60" s="82"/>
      <c r="Y60" s="83"/>
      <c r="Z60" s="78"/>
      <c r="AA60" s="78"/>
    </row>
    <row r="61" spans="2:27">
      <c r="B61" s="17"/>
      <c r="C61" s="17"/>
      <c r="D61" s="102" t="s">
        <v>28</v>
      </c>
      <c r="E61" s="17"/>
      <c r="G61" s="34">
        <v>11503988450.6096</v>
      </c>
      <c r="H61" s="34">
        <f>SUM(H21,H22:H60)</f>
        <v>11469360968.6096</v>
      </c>
      <c r="I61" s="34">
        <f>SUM(I21,I22:I60)</f>
        <v>11481122180.6096</v>
      </c>
      <c r="J61" s="34">
        <f>SUM(J21,J22:J60)</f>
        <v>11498678229.6096</v>
      </c>
      <c r="K61" s="34"/>
      <c r="L61" s="34"/>
      <c r="M61" s="34"/>
      <c r="N61" s="34"/>
      <c r="O61" s="34"/>
      <c r="P61" s="34"/>
      <c r="Q61" s="34"/>
      <c r="R61" s="114"/>
      <c r="S61" s="114"/>
      <c r="T61" s="27"/>
      <c r="U61" s="27"/>
      <c r="V61" s="35"/>
      <c r="W61" s="27"/>
      <c r="X61" s="27"/>
      <c r="Y61" s="27"/>
      <c r="Z61" s="27"/>
      <c r="AA61" s="27"/>
    </row>
    <row r="62" spans="2:27">
      <c r="B62" s="47"/>
      <c r="C62" s="47"/>
      <c r="D62" s="100"/>
      <c r="E62" s="47"/>
      <c r="F62" s="101" t="s">
        <v>47</v>
      </c>
      <c r="G62" s="45">
        <f>IFERROR(G61/G178,0)</f>
        <v>1.6169247714538177</v>
      </c>
      <c r="H62" s="45">
        <f>IFERROR(H61/H178,0)</f>
        <v>1.6062387258025306</v>
      </c>
      <c r="I62" s="45">
        <f>IFERROR(I61/I178,0)</f>
        <v>1.5814959071924222</v>
      </c>
      <c r="J62" s="45">
        <f>IFERROR(J61/J178,0)</f>
        <v>1.5703617052033181</v>
      </c>
      <c r="K62" s="45"/>
      <c r="L62" s="45"/>
      <c r="M62" s="45"/>
      <c r="N62" s="45"/>
      <c r="O62" s="45"/>
      <c r="P62" s="45"/>
      <c r="Q62" s="45"/>
      <c r="R62" s="45"/>
      <c r="S62" s="45"/>
      <c r="T62" s="27"/>
      <c r="U62" s="27"/>
      <c r="V62" s="35"/>
      <c r="W62" s="27"/>
      <c r="X62" s="27"/>
      <c r="Y62" s="27"/>
      <c r="Z62" s="27"/>
      <c r="AA62" s="27"/>
    </row>
    <row r="63" spans="2:27">
      <c r="B63" s="17"/>
      <c r="C63" s="17"/>
      <c r="D63" s="102" t="s">
        <v>48</v>
      </c>
      <c r="E63" s="1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2:27" ht="15.45" customHeight="1">
      <c r="B64" s="17"/>
      <c r="C64" s="17"/>
      <c r="D64" s="108">
        <v>130500</v>
      </c>
      <c r="E64" s="17"/>
      <c r="F64" s="93" t="s">
        <v>244</v>
      </c>
      <c r="G64" s="26">
        <v>2273972667.8499079</v>
      </c>
      <c r="H64" s="26">
        <f>VLOOKUP(D64,TBJan23!$A$16:$G$227,7,0)</f>
        <v>2269601329.4398289</v>
      </c>
      <c r="I64" s="26">
        <f>VLOOKUP(D64,TBFeb23!$A$16:$G$227,7,0)</f>
        <v>2258078825.4039912</v>
      </c>
      <c r="J64" s="26">
        <f>VLOOKUP(D64,TBMar23!$A$16:$G$227,7,0)</f>
        <v>2250965952.5196509</v>
      </c>
      <c r="K64" s="26"/>
      <c r="L64" s="26"/>
      <c r="M64" s="26"/>
      <c r="N64" s="26"/>
      <c r="O64" s="26"/>
      <c r="P64" s="26"/>
      <c r="Q64" s="26"/>
      <c r="R64" s="26"/>
      <c r="S64" s="26"/>
    </row>
    <row r="65" spans="2:27">
      <c r="B65" s="17"/>
      <c r="C65" s="17"/>
      <c r="D65" s="93">
        <v>130510</v>
      </c>
      <c r="E65" s="93"/>
      <c r="F65" s="93" t="s">
        <v>187</v>
      </c>
      <c r="G65" s="26">
        <v>0</v>
      </c>
      <c r="H65" s="26">
        <f>VLOOKUP(D65,TBJan23!$A$16:$G$227,7,0)</f>
        <v>0</v>
      </c>
      <c r="I65" s="26">
        <f>VLOOKUP(D65,TBFeb23!$A$16:$G$227,7,0)</f>
        <v>0</v>
      </c>
      <c r="J65" s="26">
        <f>VLOOKUP(D65,TBMar23!$A$16:$G$227,7,0)</f>
        <v>0</v>
      </c>
      <c r="K65" s="26"/>
      <c r="L65" s="26"/>
      <c r="M65" s="26"/>
      <c r="N65" s="26"/>
      <c r="O65" s="26"/>
      <c r="P65" s="26"/>
      <c r="Q65" s="26"/>
      <c r="R65" s="26"/>
      <c r="S65" s="26"/>
    </row>
    <row r="66" spans="2:27">
      <c r="B66" s="17"/>
      <c r="C66" s="17"/>
      <c r="D66" s="93">
        <v>130993</v>
      </c>
      <c r="E66" s="93"/>
      <c r="F66" s="93" t="s">
        <v>262</v>
      </c>
      <c r="G66" s="26">
        <v>24119343</v>
      </c>
      <c r="H66" s="26">
        <f>VLOOKUP(D66,TBJan23!$A$16:$G$227,7,0)</f>
        <v>24119343</v>
      </c>
      <c r="I66" s="26">
        <f>VLOOKUP(D66,TBFeb23!$A$16:$G$227,7,0)</f>
        <v>24119343</v>
      </c>
      <c r="J66" s="26">
        <f>VLOOKUP(D66,TBMar23!$A$16:$G$227,7,0)</f>
        <v>24119343</v>
      </c>
      <c r="K66" s="26"/>
      <c r="L66" s="26"/>
      <c r="M66" s="26"/>
      <c r="N66" s="26"/>
      <c r="O66" s="26"/>
      <c r="P66" s="26"/>
      <c r="Q66" s="26"/>
      <c r="R66" s="26"/>
      <c r="S66" s="26"/>
    </row>
    <row r="67" spans="2:27">
      <c r="B67" s="17"/>
      <c r="C67" s="17"/>
      <c r="D67" s="93">
        <v>130994</v>
      </c>
      <c r="E67" s="93"/>
      <c r="F67" s="93" t="s">
        <v>263</v>
      </c>
      <c r="G67" s="26">
        <v>-442720000</v>
      </c>
      <c r="H67" s="26">
        <f>VLOOKUP(D67,TBJan23!$A$16:$G$227,7,0)</f>
        <v>-442720000</v>
      </c>
      <c r="I67" s="26">
        <f>VLOOKUP(D67,TBFeb23!$A$16:$G$227,7,0)</f>
        <v>-442720000</v>
      </c>
      <c r="J67" s="26">
        <f>VLOOKUP(D67,TBMar23!$A$16:$G$227,7,0)</f>
        <v>-442720000</v>
      </c>
      <c r="K67" s="26"/>
      <c r="L67" s="26"/>
      <c r="M67" s="26"/>
      <c r="N67" s="26"/>
      <c r="O67" s="26"/>
      <c r="P67" s="26"/>
      <c r="Q67" s="26"/>
      <c r="R67" s="26"/>
      <c r="S67" s="26"/>
    </row>
    <row r="68" spans="2:27">
      <c r="B68" s="17"/>
      <c r="C68" s="17"/>
      <c r="D68" s="93">
        <v>130995</v>
      </c>
      <c r="E68" s="93"/>
      <c r="F68" s="93" t="s">
        <v>264</v>
      </c>
      <c r="G68" s="26">
        <v>150000</v>
      </c>
      <c r="H68" s="26">
        <f>VLOOKUP(D68,TBJan23!$A$16:$G$227,7,0)</f>
        <v>150000</v>
      </c>
      <c r="I68" s="26">
        <f>VLOOKUP(D68,TBFeb23!$A$16:$G$227,7,0)</f>
        <v>150000</v>
      </c>
      <c r="J68" s="26">
        <f>VLOOKUP(D68,TBMar23!$A$16:$G$227,7,0)</f>
        <v>150000</v>
      </c>
      <c r="K68" s="26"/>
      <c r="L68" s="26"/>
      <c r="M68" s="26"/>
      <c r="N68" s="26"/>
      <c r="O68" s="26"/>
      <c r="P68" s="26"/>
      <c r="Q68" s="26"/>
      <c r="R68" s="26"/>
      <c r="S68" s="26"/>
    </row>
    <row r="69" spans="2:27">
      <c r="B69" s="17"/>
      <c r="C69" s="17"/>
      <c r="D69" s="93">
        <v>130996</v>
      </c>
      <c r="E69" s="93"/>
      <c r="F69" s="93" t="s">
        <v>265</v>
      </c>
      <c r="G69" s="26">
        <v>4394668.5</v>
      </c>
      <c r="H69" s="26">
        <f>VLOOKUP(D69,TBJan23!$A$16:$G$227,7,0)</f>
        <v>4394668.5</v>
      </c>
      <c r="I69" s="26">
        <f>VLOOKUP(D69,TBFeb23!$A$16:$G$227,7,0)</f>
        <v>4394668.5</v>
      </c>
      <c r="J69" s="26">
        <f>VLOOKUP(D69,TBMar23!$A$16:$G$227,7,0)</f>
        <v>4394668.5</v>
      </c>
      <c r="K69" s="26"/>
      <c r="L69" s="26"/>
      <c r="M69" s="26"/>
      <c r="N69" s="26"/>
      <c r="O69" s="26"/>
      <c r="P69" s="26"/>
      <c r="Q69" s="26"/>
      <c r="R69" s="26"/>
      <c r="S69" s="26"/>
    </row>
    <row r="70" spans="2:27">
      <c r="B70" s="17"/>
      <c r="C70" s="17"/>
      <c r="D70" s="93">
        <v>130997</v>
      </c>
      <c r="E70" s="93"/>
      <c r="F70" s="93" t="s">
        <v>266</v>
      </c>
      <c r="G70" s="26">
        <v>238248722.69</v>
      </c>
      <c r="H70" s="26">
        <f>VLOOKUP(D70,TBJan23!$A$16:$G$227,7,0)</f>
        <v>238248722.69</v>
      </c>
      <c r="I70" s="26">
        <f>VLOOKUP(D70,TBFeb23!$A$16:$G$227,7,0)</f>
        <v>238248722.69</v>
      </c>
      <c r="J70" s="26">
        <f>VLOOKUP(D70,TBMar23!$A$16:$G$227,7,0)</f>
        <v>238248722.69</v>
      </c>
      <c r="K70" s="26"/>
      <c r="L70" s="26"/>
      <c r="M70" s="26"/>
      <c r="N70" s="26"/>
      <c r="O70" s="26"/>
      <c r="P70" s="26"/>
      <c r="Q70" s="26"/>
      <c r="R70" s="26"/>
      <c r="S70" s="26"/>
    </row>
    <row r="71" spans="2:27">
      <c r="B71" s="17"/>
      <c r="C71" s="17"/>
      <c r="D71" s="93">
        <v>130998</v>
      </c>
      <c r="E71" s="93"/>
      <c r="F71" s="93" t="s">
        <v>267</v>
      </c>
      <c r="G71" s="26">
        <v>67955118</v>
      </c>
      <c r="H71" s="26">
        <f>VLOOKUP(D71,TBJan23!$A$16:$G$227,7,0)</f>
        <v>67955118</v>
      </c>
      <c r="I71" s="26">
        <f>VLOOKUP(D71,TBFeb23!$A$16:$G$227,7,0)</f>
        <v>67955118</v>
      </c>
      <c r="J71" s="26">
        <f>VLOOKUP(D71,TBMar23!$A$16:$G$227,7,0)</f>
        <v>67955118</v>
      </c>
      <c r="K71" s="26"/>
      <c r="L71" s="26"/>
      <c r="M71" s="26"/>
      <c r="N71" s="26"/>
      <c r="O71" s="26"/>
      <c r="P71" s="26"/>
      <c r="Q71" s="26"/>
      <c r="R71" s="26"/>
      <c r="S71" s="26"/>
    </row>
    <row r="72" spans="2:27">
      <c r="B72" s="17"/>
      <c r="C72" s="17"/>
      <c r="D72" s="93">
        <v>130999</v>
      </c>
      <c r="E72" s="93"/>
      <c r="F72" s="93" t="s">
        <v>268</v>
      </c>
      <c r="G72" s="26">
        <v>-302460242.36000001</v>
      </c>
      <c r="H72" s="26">
        <f>VLOOKUP(D72,TBJan23!$A$16:$G$227,7,0)</f>
        <v>-302460242.36000001</v>
      </c>
      <c r="I72" s="26">
        <f>VLOOKUP(D72,TBFeb23!$A$16:$G$227,7,0)</f>
        <v>-302460242.36000001</v>
      </c>
      <c r="J72" s="26">
        <f>VLOOKUP(D72,TBMar23!$A$16:$G$227,7,0)</f>
        <v>-302460242.36000001</v>
      </c>
      <c r="K72" s="26"/>
      <c r="L72" s="26"/>
      <c r="M72" s="26"/>
      <c r="N72" s="26"/>
      <c r="O72" s="26"/>
      <c r="P72" s="26"/>
      <c r="Q72" s="26"/>
      <c r="R72" s="26"/>
      <c r="S72" s="26"/>
    </row>
    <row r="73" spans="2:27">
      <c r="B73" s="17"/>
      <c r="C73" s="17"/>
      <c r="D73" s="93">
        <v>131999</v>
      </c>
      <c r="E73" s="93"/>
      <c r="F73" s="93" t="s">
        <v>269</v>
      </c>
      <c r="G73" s="26">
        <v>0</v>
      </c>
      <c r="H73" s="26">
        <f>VLOOKUP(D73,TBJan23!$A$16:$G$227,7,0)</f>
        <v>0</v>
      </c>
      <c r="I73" s="26">
        <f>VLOOKUP(D73,TBFeb23!$A$16:$G$227,7,0)</f>
        <v>0</v>
      </c>
      <c r="J73" s="26">
        <f>VLOOKUP(D73,TBMar23!$A$16:$G$227,7,0)</f>
        <v>0</v>
      </c>
      <c r="K73" s="26"/>
      <c r="L73" s="26"/>
      <c r="M73" s="26"/>
      <c r="N73" s="26"/>
      <c r="O73" s="26"/>
      <c r="P73" s="26"/>
      <c r="Q73" s="26"/>
      <c r="R73" s="26"/>
      <c r="S73" s="26"/>
    </row>
    <row r="74" spans="2:27">
      <c r="B74" s="17"/>
      <c r="C74" s="17"/>
      <c r="D74" s="102" t="s">
        <v>49</v>
      </c>
      <c r="G74" s="34">
        <v>1863660277.6799078</v>
      </c>
      <c r="H74" s="34">
        <f>SUM(H64:H73)</f>
        <v>1859288939.2698288</v>
      </c>
      <c r="I74" s="34">
        <f>SUM(I64:I73)</f>
        <v>1847766435.2339911</v>
      </c>
      <c r="J74" s="34">
        <f>SUM(J64:J73)</f>
        <v>1840653562.3496509</v>
      </c>
      <c r="K74" s="34"/>
      <c r="L74" s="34"/>
      <c r="M74" s="34"/>
      <c r="N74" s="34"/>
      <c r="O74" s="34"/>
      <c r="P74" s="34"/>
      <c r="Q74" s="34"/>
      <c r="R74" s="114"/>
      <c r="S74" s="114"/>
    </row>
    <row r="75" spans="2:27">
      <c r="B75" s="47"/>
      <c r="C75" s="47"/>
      <c r="D75" s="100"/>
      <c r="E75" s="47"/>
      <c r="F75" s="101" t="s">
        <v>50</v>
      </c>
      <c r="G75" s="45">
        <f>(G61+G74)/G167</f>
        <v>0.87388856796531256</v>
      </c>
      <c r="H75" s="45">
        <f>(H61+H74)/H167</f>
        <v>0.86798902810906864</v>
      </c>
      <c r="I75" s="45">
        <f t="shared" ref="I75:J75" si="1">(I61+I74)/I167</f>
        <v>0.86204983931801338</v>
      </c>
      <c r="J75" s="45">
        <f t="shared" si="1"/>
        <v>0.86237400623223115</v>
      </c>
      <c r="K75" s="45"/>
      <c r="L75" s="45"/>
      <c r="M75" s="45"/>
      <c r="N75" s="45"/>
      <c r="O75" s="45"/>
      <c r="P75" s="45"/>
      <c r="Q75" s="45"/>
      <c r="R75" s="45"/>
      <c r="S75" s="45"/>
      <c r="T75" s="27"/>
      <c r="U75" s="27"/>
      <c r="V75" s="35"/>
      <c r="W75" s="27"/>
      <c r="X75" s="27"/>
      <c r="Y75" s="27"/>
      <c r="Z75" s="27"/>
      <c r="AA75" s="27"/>
    </row>
    <row r="76" spans="2:27" ht="28.5" customHeight="1">
      <c r="B76" s="17"/>
      <c r="C76" s="17"/>
      <c r="D76" s="102" t="s">
        <v>11</v>
      </c>
      <c r="E76" s="1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2:27" ht="13.95" customHeight="1">
      <c r="B77" s="17"/>
      <c r="C77" s="17"/>
      <c r="D77" s="93">
        <v>132500</v>
      </c>
      <c r="E77" s="93"/>
      <c r="F77" s="93" t="s">
        <v>51</v>
      </c>
      <c r="G77" s="26">
        <v>9609050</v>
      </c>
      <c r="H77" s="26">
        <f>VLOOKUP(D77,TBJan23!$A$16:$G$227,7,0)</f>
        <v>9609050</v>
      </c>
      <c r="I77" s="26">
        <f>VLOOKUP(D77,TBFeb23!$A$16:$G$227,7,0)</f>
        <v>9609050</v>
      </c>
      <c r="J77" s="26">
        <f>VLOOKUP(D77,TBMar23!$A$16:$G$227,7,0)</f>
        <v>9609050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2:27" ht="13.95" customHeight="1">
      <c r="B78" s="17"/>
      <c r="C78" s="17"/>
      <c r="D78" s="186">
        <v>135500</v>
      </c>
      <c r="E78" s="126"/>
      <c r="F78" s="186" t="s">
        <v>309</v>
      </c>
      <c r="G78" s="182">
        <v>-3894514373.0796161</v>
      </c>
      <c r="H78" s="26">
        <f>VLOOKUP(D78,TBJan23!$A$16:$G$227,7,0)</f>
        <v>-3885554011.659616</v>
      </c>
      <c r="I78" s="26">
        <f>VLOOKUP(D78,TBFeb23!$A$16:$G$227,7,0)</f>
        <v>-3806027774.4696159</v>
      </c>
      <c r="J78" s="26">
        <f>VLOOKUP(D78,TBMar23!$A$16:$G$227,7,0)</f>
        <v>-3752874562.5396161</v>
      </c>
      <c r="K78" s="182"/>
      <c r="L78" s="182"/>
      <c r="M78" s="182"/>
      <c r="N78" s="182"/>
      <c r="O78" s="26"/>
      <c r="P78" s="26"/>
      <c r="Q78" s="26"/>
      <c r="R78" s="26"/>
      <c r="S78" s="26"/>
    </row>
    <row r="79" spans="2:27" ht="13.95" customHeight="1">
      <c r="B79" s="17"/>
      <c r="C79" s="17"/>
      <c r="D79" s="93">
        <v>140500</v>
      </c>
      <c r="E79" s="93"/>
      <c r="F79" s="93" t="s">
        <v>52</v>
      </c>
      <c r="G79" s="26">
        <v>0</v>
      </c>
      <c r="H79" s="26">
        <f>VLOOKUP(D79,TBJan23!$A$16:$G$227,7,0)</f>
        <v>0</v>
      </c>
      <c r="I79" s="26">
        <f>VLOOKUP(D79,TBFeb23!$A$16:$G$227,7,0)</f>
        <v>0</v>
      </c>
      <c r="J79" s="26">
        <f>VLOOKUP(D79,TBMar23!$A$16:$G$227,7,0)</f>
        <v>0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2:27" ht="13.95" customHeight="1">
      <c r="B80" s="17"/>
      <c r="C80" s="17"/>
      <c r="D80" s="93">
        <v>141500</v>
      </c>
      <c r="E80" s="93"/>
      <c r="F80" s="93" t="s">
        <v>188</v>
      </c>
      <c r="G80" s="26">
        <v>0</v>
      </c>
      <c r="H80" s="26">
        <f>VLOOKUP(D80,TBJan23!$A$16:$G$227,7,0)</f>
        <v>0</v>
      </c>
      <c r="I80" s="26">
        <f>VLOOKUP(D80,TBFeb23!$A$16:$G$227,7,0)</f>
        <v>0</v>
      </c>
      <c r="J80" s="26">
        <f>VLOOKUP(D80,TBMar23!$A$16:$G$227,7,0)</f>
        <v>0</v>
      </c>
      <c r="K80" s="26"/>
      <c r="L80" s="26"/>
      <c r="M80" s="26"/>
      <c r="N80" s="26"/>
      <c r="O80" s="26"/>
      <c r="P80" s="26"/>
      <c r="Q80" s="26"/>
      <c r="R80" s="26"/>
      <c r="S80" s="26"/>
    </row>
    <row r="81" spans="2:19" ht="13.95" customHeight="1">
      <c r="B81" s="17"/>
      <c r="C81" s="17"/>
      <c r="D81" s="93">
        <v>155001</v>
      </c>
      <c r="E81" s="93"/>
      <c r="F81" s="93" t="s">
        <v>189</v>
      </c>
      <c r="G81" s="26">
        <v>-4166467709.3632584</v>
      </c>
      <c r="H81" s="26">
        <f>VLOOKUP(D81,TBJan23!$A$16:$G$227,7,0)</f>
        <v>-4166467709.3632584</v>
      </c>
      <c r="I81" s="26">
        <f>VLOOKUP(D81,TBFeb23!$A$16:$G$227,7,0)</f>
        <v>-4166467709.3632584</v>
      </c>
      <c r="J81" s="26">
        <f>VLOOKUP(D81,TBMar23!$A$16:$G$227,7,0)</f>
        <v>-4166467709.3632584</v>
      </c>
      <c r="K81" s="26"/>
      <c r="L81" s="26"/>
      <c r="M81" s="26"/>
      <c r="N81" s="26"/>
      <c r="O81" s="26"/>
      <c r="P81" s="26"/>
      <c r="Q81" s="26"/>
      <c r="R81" s="26"/>
      <c r="S81" s="26"/>
    </row>
    <row r="82" spans="2:19" ht="13.95" customHeight="1">
      <c r="B82" s="17"/>
      <c r="C82" s="17"/>
      <c r="D82" s="93">
        <v>160001</v>
      </c>
      <c r="E82" s="93"/>
      <c r="F82" s="93" t="s">
        <v>53</v>
      </c>
      <c r="G82" s="26">
        <v>1034100000</v>
      </c>
      <c r="H82" s="26">
        <f>VLOOKUP(D82,TBJan23!$A$16:$G$227,7,0)</f>
        <v>1034100000</v>
      </c>
      <c r="I82" s="26">
        <f>VLOOKUP(D82,TBFeb23!$A$16:$G$227,7,0)</f>
        <v>1034100000</v>
      </c>
      <c r="J82" s="26">
        <f>VLOOKUP(D82,TBMar23!$A$16:$G$227,7,0)</f>
        <v>1034100000</v>
      </c>
      <c r="K82" s="26"/>
      <c r="L82" s="26"/>
      <c r="M82" s="26"/>
      <c r="N82" s="26"/>
      <c r="O82" s="26"/>
      <c r="P82" s="26"/>
      <c r="Q82" s="26"/>
      <c r="R82" s="26"/>
      <c r="S82" s="26"/>
    </row>
    <row r="83" spans="2:19" ht="13.95" customHeight="1">
      <c r="B83" s="17"/>
      <c r="C83" s="17"/>
      <c r="D83" s="93">
        <v>160002</v>
      </c>
      <c r="E83" s="93"/>
      <c r="F83" s="93" t="s">
        <v>240</v>
      </c>
      <c r="G83" s="26">
        <v>0</v>
      </c>
      <c r="H83" s="26">
        <f>VLOOKUP(D83,TBJan23!$A$16:$G$227,7,0)</f>
        <v>0</v>
      </c>
      <c r="I83" s="26">
        <f>VLOOKUP(D83,TBFeb23!$A$16:$G$227,7,0)</f>
        <v>0</v>
      </c>
      <c r="J83" s="26">
        <f>VLOOKUP(D83,TBMar23!$A$16:$G$227,7,0)</f>
        <v>0</v>
      </c>
      <c r="K83" s="26"/>
      <c r="L83" s="26"/>
      <c r="M83" s="26"/>
      <c r="N83" s="26"/>
      <c r="O83" s="26"/>
      <c r="P83" s="26"/>
      <c r="Q83" s="26"/>
      <c r="R83" s="26"/>
      <c r="S83" s="26"/>
    </row>
    <row r="84" spans="2:19" ht="13.95" customHeight="1">
      <c r="B84" s="17"/>
      <c r="C84" s="17"/>
      <c r="D84" s="93">
        <v>160003</v>
      </c>
      <c r="E84" s="93"/>
      <c r="F84" s="93" t="s">
        <v>54</v>
      </c>
      <c r="G84" s="26">
        <v>-83709906</v>
      </c>
      <c r="H84" s="26">
        <f>VLOOKUP(D84,TBJan23!$A$16:$G$227,7,0)</f>
        <v>-82309906</v>
      </c>
      <c r="I84" s="26">
        <f>VLOOKUP(D84,TBFeb23!$A$16:$G$227,7,0)</f>
        <v>-82309906</v>
      </c>
      <c r="J84" s="26">
        <f>VLOOKUP(D84,TBMar23!$A$16:$G$227,7,0)</f>
        <v>-82309906</v>
      </c>
      <c r="K84" s="26"/>
      <c r="L84" s="26"/>
      <c r="M84" s="26"/>
      <c r="N84" s="26"/>
      <c r="O84" s="26"/>
      <c r="P84" s="26"/>
      <c r="Q84" s="26"/>
      <c r="R84" s="26"/>
      <c r="S84" s="26"/>
    </row>
    <row r="85" spans="2:19" ht="13.95" customHeight="1">
      <c r="B85" s="17"/>
      <c r="C85" s="17"/>
      <c r="D85" s="93">
        <v>160999</v>
      </c>
      <c r="E85" s="93"/>
      <c r="F85" s="93" t="s">
        <v>55</v>
      </c>
      <c r="G85" s="26">
        <v>-2420727700.8000002</v>
      </c>
      <c r="H85" s="26">
        <f>VLOOKUP(D85,TBJan23!$A$16:$G$227,7,0)</f>
        <v>-2420727700.8000002</v>
      </c>
      <c r="I85" s="26">
        <f>VLOOKUP(D85,TBFeb23!$A$16:$G$227,7,0)</f>
        <v>-2420727700.8000002</v>
      </c>
      <c r="J85" s="26">
        <f>VLOOKUP(D85,TBMar23!$A$16:$G$227,7,0)</f>
        <v>-2420727700.8000002</v>
      </c>
      <c r="K85" s="26"/>
      <c r="L85" s="26"/>
      <c r="M85" s="26"/>
      <c r="N85" s="26"/>
      <c r="O85" s="26"/>
      <c r="P85" s="26"/>
      <c r="Q85" s="26"/>
      <c r="R85" s="26"/>
      <c r="S85" s="26"/>
    </row>
    <row r="86" spans="2:19" ht="13.95" customHeight="1">
      <c r="B86" s="17"/>
      <c r="C86" s="17"/>
      <c r="D86" s="93">
        <v>161001</v>
      </c>
      <c r="E86" s="93"/>
      <c r="F86" s="93" t="s">
        <v>56</v>
      </c>
      <c r="G86" s="26">
        <v>0</v>
      </c>
      <c r="H86" s="26">
        <f>VLOOKUP(D86,TBJan23!$A$16:$G$227,7,0)</f>
        <v>0</v>
      </c>
      <c r="I86" s="26">
        <f>VLOOKUP(D86,TBFeb23!$A$16:$G$227,7,0)</f>
        <v>0</v>
      </c>
      <c r="J86" s="26">
        <f>VLOOKUP(D86,TBMar23!$A$16:$G$227,7,0)</f>
        <v>0</v>
      </c>
      <c r="K86" s="26"/>
      <c r="L86" s="26"/>
      <c r="M86" s="26"/>
      <c r="N86" s="26"/>
      <c r="O86" s="26"/>
      <c r="P86" s="26"/>
      <c r="Q86" s="26"/>
      <c r="R86" s="26"/>
      <c r="S86" s="26"/>
    </row>
    <row r="87" spans="2:19" ht="13.95" customHeight="1">
      <c r="B87" s="17"/>
      <c r="C87" s="17"/>
      <c r="D87" s="93">
        <v>160102</v>
      </c>
      <c r="E87" s="22"/>
      <c r="F87" s="93" t="s">
        <v>306</v>
      </c>
      <c r="G87" s="26">
        <v>1367250101</v>
      </c>
      <c r="H87" s="26">
        <f>VLOOKUP(D87,TBJan23!$A$16:$G$227,7,0)</f>
        <v>1422684428</v>
      </c>
      <c r="I87" s="26">
        <f>VLOOKUP(D87,TBFeb23!$A$16:$G$227,7,0)</f>
        <v>1463090850</v>
      </c>
      <c r="J87" s="26">
        <f>VLOOKUP(D87,TBMar23!$A$16:$G$227,7,0)</f>
        <v>1463090850</v>
      </c>
      <c r="K87" s="26"/>
      <c r="L87" s="26"/>
      <c r="M87" s="26"/>
      <c r="N87" s="26"/>
      <c r="O87" s="26"/>
      <c r="P87" s="26"/>
      <c r="Q87" s="26"/>
      <c r="R87" s="26"/>
      <c r="S87" s="26"/>
    </row>
    <row r="88" spans="2:19" ht="13.95" customHeight="1">
      <c r="B88" s="17"/>
      <c r="C88" s="17"/>
      <c r="D88" s="93">
        <v>161010</v>
      </c>
      <c r="E88" s="93"/>
      <c r="F88" s="93" t="s">
        <v>57</v>
      </c>
      <c r="G88" s="26">
        <v>0</v>
      </c>
      <c r="H88" s="26">
        <f>VLOOKUP(D88,TBJan23!$A$16:$G$227,7,0)</f>
        <v>0</v>
      </c>
      <c r="I88" s="26">
        <f>VLOOKUP(D88,TBFeb23!$A$16:$G$227,7,0)</f>
        <v>0</v>
      </c>
      <c r="J88" s="26">
        <f>VLOOKUP(D88,TBMar23!$A$16:$G$227,7,0)</f>
        <v>0</v>
      </c>
      <c r="K88" s="26"/>
      <c r="L88" s="26"/>
      <c r="M88" s="26"/>
      <c r="N88" s="26"/>
      <c r="O88" s="26"/>
      <c r="P88" s="26"/>
      <c r="Q88" s="26"/>
      <c r="R88" s="26"/>
      <c r="S88" s="26"/>
    </row>
    <row r="89" spans="2:19" ht="13.95" customHeight="1">
      <c r="B89" s="17"/>
      <c r="C89" s="17"/>
      <c r="D89" s="93">
        <v>161999</v>
      </c>
      <c r="E89" s="93"/>
      <c r="F89" s="93" t="s">
        <v>58</v>
      </c>
      <c r="G89" s="26">
        <v>1683625000</v>
      </c>
      <c r="H89" s="26">
        <f>VLOOKUP(D89,TBJan23!$A$16:$G$227,7,0)</f>
        <v>1683625000</v>
      </c>
      <c r="I89" s="26">
        <f>VLOOKUP(D89,TBFeb23!$A$16:$G$227,7,0)</f>
        <v>1683625000</v>
      </c>
      <c r="J89" s="26">
        <f>VLOOKUP(D89,TBMar23!$A$16:$G$227,7,0)</f>
        <v>1683625000</v>
      </c>
      <c r="K89" s="26"/>
      <c r="L89" s="26"/>
      <c r="M89" s="26"/>
      <c r="N89" s="26"/>
      <c r="O89" s="26"/>
      <c r="P89" s="26"/>
      <c r="Q89" s="26"/>
      <c r="R89" s="26"/>
      <c r="S89" s="26"/>
    </row>
    <row r="90" spans="2:19" ht="13.95" customHeight="1">
      <c r="B90" s="17"/>
      <c r="C90" s="17"/>
      <c r="D90" s="93">
        <v>170001</v>
      </c>
      <c r="E90" s="93"/>
      <c r="F90" s="93" t="s">
        <v>59</v>
      </c>
      <c r="G90" s="26">
        <v>0</v>
      </c>
      <c r="H90" s="26">
        <f>VLOOKUP(D90,TBJan23!$A$16:$G$227,7,0)</f>
        <v>0</v>
      </c>
      <c r="I90" s="26">
        <f>VLOOKUP(D90,TBFeb23!$A$16:$G$227,7,0)</f>
        <v>0</v>
      </c>
      <c r="J90" s="26">
        <f>VLOOKUP(D90,TBMar23!$A$16:$G$227,7,0)</f>
        <v>0</v>
      </c>
      <c r="K90" s="26"/>
      <c r="L90" s="26"/>
      <c r="M90" s="26"/>
      <c r="N90" s="26"/>
      <c r="O90" s="26"/>
      <c r="P90" s="26"/>
      <c r="Q90" s="26"/>
      <c r="R90" s="26"/>
      <c r="S90" s="26"/>
    </row>
    <row r="91" spans="2:19" ht="13.95" customHeight="1">
      <c r="B91" s="17"/>
      <c r="C91" s="17"/>
      <c r="D91" s="93">
        <v>180001</v>
      </c>
      <c r="E91" s="93"/>
      <c r="F91" s="93" t="s">
        <v>60</v>
      </c>
      <c r="G91" s="26">
        <v>0</v>
      </c>
      <c r="H91" s="26">
        <f>VLOOKUP(D91,TBJan23!$A$16:$G$227,7,0)</f>
        <v>0</v>
      </c>
      <c r="I91" s="26">
        <f>VLOOKUP(D91,TBFeb23!$A$16:$G$227,7,0)</f>
        <v>0</v>
      </c>
      <c r="J91" s="26">
        <f>VLOOKUP(D91,TBMar23!$A$16:$G$227,7,0)</f>
        <v>0</v>
      </c>
      <c r="K91" s="26"/>
      <c r="L91" s="26"/>
      <c r="M91" s="26"/>
      <c r="N91" s="26"/>
      <c r="O91" s="26"/>
      <c r="P91" s="26"/>
      <c r="Q91" s="26"/>
      <c r="R91" s="26"/>
      <c r="S91" s="26"/>
    </row>
    <row r="92" spans="2:19" ht="13.95" customHeight="1">
      <c r="B92" s="17"/>
      <c r="C92" s="17"/>
      <c r="D92" s="93">
        <v>180002</v>
      </c>
      <c r="E92" s="93"/>
      <c r="F92" s="93" t="s">
        <v>270</v>
      </c>
      <c r="G92" s="26">
        <v>0</v>
      </c>
      <c r="H92" s="26">
        <f>VLOOKUP(D92,TBJan23!$A$16:$G$227,7,0)</f>
        <v>0</v>
      </c>
      <c r="I92" s="26">
        <f>VLOOKUP(D92,TBFeb23!$A$16:$G$227,7,0)</f>
        <v>0</v>
      </c>
      <c r="J92" s="26">
        <f>VLOOKUP(D92,TBMar23!$A$16:$G$227,7,0)</f>
        <v>0</v>
      </c>
      <c r="K92" s="26"/>
      <c r="L92" s="26"/>
      <c r="M92" s="26"/>
      <c r="N92" s="26"/>
      <c r="O92" s="26"/>
      <c r="P92" s="26"/>
      <c r="Q92" s="26"/>
      <c r="R92" s="26"/>
      <c r="S92" s="26"/>
    </row>
    <row r="93" spans="2:19">
      <c r="B93" s="17"/>
      <c r="C93" s="17"/>
      <c r="D93" s="93">
        <v>180003</v>
      </c>
      <c r="E93" s="93"/>
      <c r="F93" s="93" t="s">
        <v>61</v>
      </c>
      <c r="G93" s="26">
        <v>0</v>
      </c>
      <c r="H93" s="26">
        <f>VLOOKUP(D93,TBJan23!$A$16:$G$227,7,0)</f>
        <v>0</v>
      </c>
      <c r="I93" s="26">
        <f>VLOOKUP(D93,TBFeb23!$A$16:$G$227,7,0)</f>
        <v>0</v>
      </c>
      <c r="J93" s="26">
        <f>VLOOKUP(D93,TBMar23!$A$16:$G$227,7,0)</f>
        <v>0</v>
      </c>
      <c r="K93" s="26"/>
      <c r="L93" s="26"/>
      <c r="M93" s="26"/>
      <c r="N93" s="26"/>
      <c r="O93" s="26"/>
      <c r="P93" s="26"/>
      <c r="Q93" s="26"/>
      <c r="R93" s="26"/>
      <c r="S93" s="26"/>
    </row>
    <row r="94" spans="2:19">
      <c r="B94" s="17"/>
      <c r="C94" s="17"/>
      <c r="D94" s="93">
        <v>180999</v>
      </c>
      <c r="E94" s="93"/>
      <c r="F94" s="93" t="s">
        <v>62</v>
      </c>
      <c r="G94" s="26">
        <v>0</v>
      </c>
      <c r="H94" s="26">
        <f>VLOOKUP(D94,TBJan23!$A$16:$G$227,7,0)</f>
        <v>0</v>
      </c>
      <c r="I94" s="26">
        <f>VLOOKUP(D94,TBFeb23!$A$16:$G$227,7,0)</f>
        <v>0</v>
      </c>
      <c r="J94" s="26">
        <f>VLOOKUP(D94,TBMar23!$A$16:$G$227,7,0)</f>
        <v>0</v>
      </c>
      <c r="K94" s="26"/>
      <c r="L94" s="26"/>
      <c r="M94" s="26"/>
      <c r="N94" s="26"/>
      <c r="O94" s="26"/>
      <c r="P94" s="26"/>
      <c r="Q94" s="26"/>
      <c r="R94" s="26"/>
      <c r="S94" s="26"/>
    </row>
    <row r="95" spans="2:19">
      <c r="B95" s="17"/>
      <c r="C95" s="17"/>
      <c r="D95" s="93">
        <v>181001</v>
      </c>
      <c r="E95" s="93"/>
      <c r="F95" s="93" t="s">
        <v>63</v>
      </c>
      <c r="G95" s="26">
        <v>0</v>
      </c>
      <c r="H95" s="26">
        <f>VLOOKUP(D95,TBJan23!$A$16:$G$227,7,0)</f>
        <v>0</v>
      </c>
      <c r="I95" s="26">
        <f>VLOOKUP(D95,TBFeb23!$A$16:$G$227,7,0)</f>
        <v>0</v>
      </c>
      <c r="J95" s="26">
        <f>VLOOKUP(D95,TBMar23!$A$16:$G$227,7,0)</f>
        <v>0</v>
      </c>
      <c r="K95" s="26"/>
      <c r="L95" s="26"/>
      <c r="M95" s="26"/>
      <c r="N95" s="26"/>
      <c r="O95" s="26"/>
      <c r="P95" s="26"/>
      <c r="Q95" s="26"/>
      <c r="R95" s="26"/>
      <c r="S95" s="26"/>
    </row>
    <row r="96" spans="2:19">
      <c r="B96" s="17"/>
      <c r="C96" s="17"/>
      <c r="D96" s="93">
        <v>182002</v>
      </c>
      <c r="E96" s="93"/>
      <c r="F96" s="93" t="s">
        <v>271</v>
      </c>
      <c r="G96" s="26">
        <v>0</v>
      </c>
      <c r="H96" s="26">
        <f>VLOOKUP(D96,TBJan23!$A$16:$G$227,7,0)</f>
        <v>0</v>
      </c>
      <c r="I96" s="26">
        <f>VLOOKUP(D96,TBFeb23!$A$16:$G$227,7,0)</f>
        <v>0</v>
      </c>
      <c r="J96" s="26">
        <f>VLOOKUP(D96,TBMar23!$A$16:$G$227,7,0)</f>
        <v>0</v>
      </c>
      <c r="K96" s="26"/>
      <c r="L96" s="26"/>
      <c r="M96" s="26"/>
      <c r="N96" s="26"/>
      <c r="O96" s="26"/>
      <c r="P96" s="26"/>
      <c r="Q96" s="26"/>
      <c r="R96" s="26"/>
      <c r="S96" s="26"/>
    </row>
    <row r="97" spans="2:27" ht="15" thickBot="1">
      <c r="B97" s="17"/>
      <c r="C97" s="17"/>
      <c r="D97" s="93">
        <v>182999</v>
      </c>
      <c r="E97" s="93"/>
      <c r="F97" s="93" t="s">
        <v>272</v>
      </c>
      <c r="G97" s="26">
        <v>0</v>
      </c>
      <c r="H97" s="26">
        <f>VLOOKUP(D97,TBJan23!$A$16:$G$227,7,0)</f>
        <v>0</v>
      </c>
      <c r="I97" s="26">
        <f>VLOOKUP(D97,TBFeb23!$A$16:$G$227,7,0)</f>
        <v>0</v>
      </c>
      <c r="J97" s="26">
        <f>VLOOKUP(D97,TBMar23!$A$16:$G$227,7,0)</f>
        <v>0</v>
      </c>
      <c r="K97" s="26"/>
      <c r="L97" s="26"/>
      <c r="M97" s="26"/>
      <c r="N97" s="26"/>
      <c r="O97" s="26"/>
      <c r="P97" s="26"/>
      <c r="Q97" s="26"/>
      <c r="R97" s="26"/>
      <c r="S97" s="26"/>
    </row>
    <row r="98" spans="2:27" ht="15" thickBot="1">
      <c r="B98" s="17"/>
      <c r="C98" s="17"/>
      <c r="D98" s="102" t="s">
        <v>29</v>
      </c>
      <c r="E98" s="17"/>
      <c r="G98" s="36">
        <v>-6470835538.2428741</v>
      </c>
      <c r="H98" s="36">
        <f>SUM(H77:H97)</f>
        <v>-6405040849.822876</v>
      </c>
      <c r="I98" s="36">
        <f>SUM(I77:I97)</f>
        <v>-6285108190.6328735</v>
      </c>
      <c r="J98" s="36">
        <f>SUM(J77:J97)</f>
        <v>-6231954978.7028732</v>
      </c>
      <c r="K98" s="36"/>
      <c r="L98" s="36"/>
      <c r="M98" s="36"/>
      <c r="N98" s="36"/>
      <c r="O98" s="36"/>
      <c r="P98" s="36"/>
      <c r="Q98" s="36"/>
      <c r="R98" s="36"/>
      <c r="S98" s="36"/>
    </row>
    <row r="99" spans="2:27" ht="19.5" customHeight="1">
      <c r="B99" s="17"/>
      <c r="C99" s="17" t="s">
        <v>12</v>
      </c>
      <c r="D99" s="102"/>
      <c r="E99" s="17"/>
      <c r="G99" s="37">
        <v>6896813190.0466337</v>
      </c>
      <c r="H99" s="198">
        <f>SUM(H98,H74,H61)</f>
        <v>6923609058.0565529</v>
      </c>
      <c r="I99" s="198">
        <f>SUM(I98,I74,I61)</f>
        <v>7043780425.2107182</v>
      </c>
      <c r="J99" s="198">
        <f>SUM(J98,J74,J61)</f>
        <v>7107376813.2563782</v>
      </c>
      <c r="K99" s="37"/>
      <c r="L99" s="37"/>
      <c r="M99" s="37"/>
      <c r="N99" s="181"/>
      <c r="O99" s="181"/>
      <c r="P99" s="181"/>
      <c r="Q99" s="181"/>
      <c r="R99" s="181"/>
      <c r="S99" s="181"/>
    </row>
    <row r="100" spans="2:27">
      <c r="B100" s="47"/>
      <c r="C100" s="47"/>
      <c r="D100" s="100"/>
      <c r="E100" s="47"/>
      <c r="F100" s="101" t="s">
        <v>64</v>
      </c>
      <c r="G100" s="45">
        <f>(G99+G117)/G161</f>
        <v>0.45390867823735415</v>
      </c>
      <c r="H100" s="45">
        <f t="shared" ref="H100:J100" si="2">(H99+H117)/H161</f>
        <v>0.45384205066160838</v>
      </c>
      <c r="I100" s="45">
        <f t="shared" si="2"/>
        <v>0.45843473264232948</v>
      </c>
      <c r="J100" s="45">
        <f t="shared" si="2"/>
        <v>0.46229848418334352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27"/>
      <c r="U100" s="27"/>
      <c r="V100" s="35"/>
      <c r="W100" s="27"/>
      <c r="X100" s="27"/>
      <c r="Y100" s="27"/>
      <c r="Z100" s="27"/>
      <c r="AA100" s="27"/>
    </row>
    <row r="101" spans="2:27" ht="21.45" customHeight="1">
      <c r="B101" s="17"/>
      <c r="C101" s="17" t="s">
        <v>30</v>
      </c>
      <c r="D101" s="102"/>
      <c r="E101" s="1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2:27">
      <c r="B102" s="17"/>
      <c r="C102" s="17"/>
      <c r="D102" s="108">
        <v>200001</v>
      </c>
      <c r="E102" s="17"/>
      <c r="F102" s="93" t="s">
        <v>65</v>
      </c>
      <c r="G102" s="26">
        <v>0</v>
      </c>
      <c r="H102" s="26">
        <f>VLOOKUP(D102,TBJan23!$A$16:$G$227,7,0)</f>
        <v>0</v>
      </c>
      <c r="I102" s="26">
        <f>VLOOKUP(D102,TBFeb23!$A$16:$G$227,7,0)</f>
        <v>0</v>
      </c>
      <c r="J102" s="26">
        <f>VLOOKUP(D102,TBMar23!$A$16:$G$227,7,0)</f>
        <v>0</v>
      </c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2:27">
      <c r="B103" s="17"/>
      <c r="C103" s="17"/>
      <c r="D103" s="108">
        <v>200002</v>
      </c>
      <c r="E103" s="17"/>
      <c r="F103" s="93" t="s">
        <v>66</v>
      </c>
      <c r="G103" s="26">
        <v>0</v>
      </c>
      <c r="H103" s="26">
        <f>VLOOKUP(D103,TBJan23!$A$16:$G$227,7,0)</f>
        <v>0</v>
      </c>
      <c r="I103" s="26">
        <f>VLOOKUP(D103,TBFeb23!$A$16:$G$227,7,0)</f>
        <v>0</v>
      </c>
      <c r="J103" s="26">
        <f>VLOOKUP(D103,TBMar23!$A$16:$G$227,7,0)</f>
        <v>0</v>
      </c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2:27">
      <c r="B104" s="17"/>
      <c r="C104" s="17"/>
      <c r="D104" s="108">
        <v>200003</v>
      </c>
      <c r="E104" s="17"/>
      <c r="F104" s="93" t="s">
        <v>67</v>
      </c>
      <c r="G104" s="26">
        <v>18067860</v>
      </c>
      <c r="H104" s="26">
        <f>VLOOKUP(D104,TBJan23!$A$16:$G$227,7,0)</f>
        <v>18067860</v>
      </c>
      <c r="I104" s="26">
        <f>VLOOKUP(D104,TBFeb23!$A$16:$G$227,7,0)</f>
        <v>18067860</v>
      </c>
      <c r="J104" s="26">
        <f>VLOOKUP(D104,TBMar23!$A$16:$G$227,7,0)</f>
        <v>18067860</v>
      </c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2:27">
      <c r="B105" s="17"/>
      <c r="C105" s="17"/>
      <c r="D105" s="108">
        <v>200999</v>
      </c>
      <c r="E105" s="17"/>
      <c r="F105" s="93" t="s">
        <v>68</v>
      </c>
      <c r="G105" s="26">
        <v>44890000</v>
      </c>
      <c r="H105" s="26">
        <f>VLOOKUP(D105,TBJan23!$A$16:$G$227,7,0)</f>
        <v>44890000</v>
      </c>
      <c r="I105" s="26">
        <f>VLOOKUP(D105,TBFeb23!$A$16:$G$227,7,0)</f>
        <v>44890000</v>
      </c>
      <c r="J105" s="26">
        <f>VLOOKUP(D105,TBMar23!$A$16:$G$227,7,0)</f>
        <v>44890000</v>
      </c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2:27">
      <c r="B106" s="17"/>
      <c r="C106" s="17"/>
      <c r="D106" s="108">
        <v>210001</v>
      </c>
      <c r="E106" s="17"/>
      <c r="F106" s="93" t="s">
        <v>69</v>
      </c>
      <c r="G106" s="26">
        <v>0</v>
      </c>
      <c r="H106" s="26">
        <f>VLOOKUP(D106,TBJan23!$A$16:$G$227,7,0)</f>
        <v>0</v>
      </c>
      <c r="I106" s="26">
        <f>VLOOKUP(D106,TBFeb23!$A$16:$G$227,7,0)</f>
        <v>0</v>
      </c>
      <c r="J106" s="26">
        <f>VLOOKUP(D106,TBMar23!$A$16:$G$227,7,0)</f>
        <v>0</v>
      </c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2:27">
      <c r="B107" s="17"/>
      <c r="C107" s="17"/>
      <c r="D107" s="93">
        <v>210002</v>
      </c>
      <c r="E107" s="93"/>
      <c r="F107" s="93" t="s">
        <v>273</v>
      </c>
      <c r="G107" s="26">
        <v>0</v>
      </c>
      <c r="H107" s="26">
        <f>VLOOKUP(D107,TBJan23!$A$16:$G$227,7,0)</f>
        <v>0</v>
      </c>
      <c r="I107" s="26">
        <f>VLOOKUP(D107,TBFeb23!$A$16:$G$227,7,0)</f>
        <v>0</v>
      </c>
      <c r="J107" s="26">
        <f>VLOOKUP(D107,TBMar23!$A$16:$G$227,7,0)</f>
        <v>0</v>
      </c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2:27">
      <c r="B108" s="17"/>
      <c r="C108" s="17"/>
      <c r="D108" s="93">
        <v>210999</v>
      </c>
      <c r="E108" s="93"/>
      <c r="F108" s="93" t="s">
        <v>274</v>
      </c>
      <c r="G108" s="26">
        <v>0</v>
      </c>
      <c r="H108" s="26">
        <f>VLOOKUP(D108,TBJan23!$A$16:$G$227,7,0)</f>
        <v>0</v>
      </c>
      <c r="I108" s="26">
        <f>VLOOKUP(D108,TBFeb23!$A$16:$G$227,7,0)</f>
        <v>0</v>
      </c>
      <c r="J108" s="26">
        <f>VLOOKUP(D108,TBMar23!$A$16:$G$227,7,0)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2:27">
      <c r="B109" s="17"/>
      <c r="C109" s="17"/>
      <c r="D109" s="102" t="s">
        <v>31</v>
      </c>
      <c r="E109" s="17"/>
      <c r="G109" s="34">
        <v>62957860</v>
      </c>
      <c r="H109" s="34">
        <f>SUM(H102:H108)</f>
        <v>62957860</v>
      </c>
      <c r="I109" s="34">
        <f>SUM(I102:I108)</f>
        <v>62957860</v>
      </c>
      <c r="J109" s="34">
        <f>SUM(J102:J108)</f>
        <v>62957860</v>
      </c>
      <c r="K109" s="34"/>
      <c r="L109" s="34"/>
      <c r="M109" s="34"/>
      <c r="N109" s="34"/>
      <c r="O109" s="34"/>
      <c r="P109" s="34"/>
      <c r="Q109" s="34"/>
      <c r="R109" s="114"/>
      <c r="S109" s="114"/>
    </row>
    <row r="110" spans="2:27" ht="14.4" customHeight="1">
      <c r="B110" s="17"/>
      <c r="C110" s="17"/>
      <c r="D110" s="22"/>
      <c r="E110" s="93"/>
      <c r="F110" s="93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2:27">
      <c r="B111" s="17"/>
      <c r="C111" s="17"/>
      <c r="D111" s="93">
        <v>250001</v>
      </c>
      <c r="E111" s="93"/>
      <c r="F111" s="93" t="s">
        <v>70</v>
      </c>
      <c r="G111" s="26">
        <v>0</v>
      </c>
      <c r="H111" s="26">
        <f>VLOOKUP(D111,TBJan23!$A$16:$G$227,7,0)</f>
        <v>0</v>
      </c>
      <c r="I111" s="26">
        <f>VLOOKUP(D111,TBFeb23!$A$16:$G$227,7,0)</f>
        <v>0</v>
      </c>
      <c r="J111" s="26">
        <f>VLOOKUP(D111,TBMar23!$A$16:$G$227,7,0)</f>
        <v>0</v>
      </c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2:27">
      <c r="B112" s="17"/>
      <c r="C112" s="17"/>
      <c r="D112" s="93">
        <v>250002</v>
      </c>
      <c r="E112" s="93"/>
      <c r="F112" s="93" t="s">
        <v>71</v>
      </c>
      <c r="G112" s="26">
        <v>0</v>
      </c>
      <c r="H112" s="26">
        <f>VLOOKUP(D112,TBJan23!$A$16:$G$227,7,0)</f>
        <v>0</v>
      </c>
      <c r="I112" s="26">
        <f>VLOOKUP(D112,TBFeb23!$A$16:$G$227,7,0)</f>
        <v>0</v>
      </c>
      <c r="J112" s="26">
        <f>VLOOKUP(D112,TBMar23!$A$16:$G$227,7,0)</f>
        <v>0</v>
      </c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2:20">
      <c r="B113" s="17"/>
      <c r="C113" s="17"/>
      <c r="D113" s="93">
        <v>250003</v>
      </c>
      <c r="E113" s="93"/>
      <c r="F113" s="93" t="s">
        <v>72</v>
      </c>
      <c r="G113" s="26">
        <v>-7630209.5481278542</v>
      </c>
      <c r="H113" s="26">
        <f>VLOOKUP(D113,TBJan23!$A$16:$G$227,7,0)</f>
        <v>-7996910.5481278542</v>
      </c>
      <c r="I113" s="26">
        <f>VLOOKUP(D113,TBFeb23!$A$16:$G$227,7,0)</f>
        <v>-8363202.0481278542</v>
      </c>
      <c r="J113" s="26">
        <f>VLOOKUP(D113,TBMar23!$A$16:$G$227,7,0)</f>
        <v>-8729254.3814611882</v>
      </c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2:20">
      <c r="B114" s="17"/>
      <c r="C114" s="17"/>
      <c r="D114" s="93">
        <v>250004</v>
      </c>
      <c r="E114" s="93"/>
      <c r="F114" s="93" t="s">
        <v>73</v>
      </c>
      <c r="G114" s="26">
        <v>-8816499.3566666674</v>
      </c>
      <c r="H114" s="26">
        <f>VLOOKUP(D114,TBJan23!$A$16:$G$227,7,0)</f>
        <v>-9470617.0233333334</v>
      </c>
      <c r="I114" s="26">
        <f>VLOOKUP(D114,TBFeb23!$A$16:$G$227,7,0)</f>
        <v>-10124253.189999999</v>
      </c>
      <c r="J114" s="26">
        <f>VLOOKUP(D114,TBMar23!$A$16:$G$227,7,0)</f>
        <v>-10702419.856666666</v>
      </c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2:20">
      <c r="B115" s="17"/>
      <c r="C115" s="17"/>
      <c r="D115" s="108"/>
      <c r="E115" s="17"/>
      <c r="F115" s="19" t="s">
        <v>74</v>
      </c>
      <c r="G115" s="26">
        <v>0</v>
      </c>
      <c r="H115" s="26">
        <v>0</v>
      </c>
      <c r="I115" s="26">
        <v>0</v>
      </c>
      <c r="J115" s="26">
        <v>0</v>
      </c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2:20">
      <c r="B116" s="17"/>
      <c r="C116" s="17"/>
      <c r="D116" s="102" t="s">
        <v>32</v>
      </c>
      <c r="E116" s="17"/>
      <c r="G116" s="34">
        <v>-16446708.904794522</v>
      </c>
      <c r="H116" s="34">
        <f>SUM(H111:H115)</f>
        <v>-17467527.571461186</v>
      </c>
      <c r="I116" s="34">
        <f>SUM(I111:I115)</f>
        <v>-18487455.238127854</v>
      </c>
      <c r="J116" s="34">
        <f>SUM(J111:J115)</f>
        <v>-19431674.238127854</v>
      </c>
      <c r="K116" s="34"/>
      <c r="L116" s="34"/>
      <c r="M116" s="34"/>
      <c r="N116" s="114"/>
      <c r="O116" s="114"/>
      <c r="P116" s="114"/>
      <c r="Q116" s="114"/>
      <c r="R116" s="114"/>
      <c r="S116" s="114"/>
    </row>
    <row r="117" spans="2:20">
      <c r="B117" s="17"/>
      <c r="C117" s="17" t="s">
        <v>77</v>
      </c>
      <c r="D117" s="102"/>
      <c r="E117" s="17"/>
      <c r="G117" s="37">
        <v>46511151.095205478</v>
      </c>
      <c r="H117" s="37">
        <f>SUM(H116,H109)</f>
        <v>45490332.428538814</v>
      </c>
      <c r="I117" s="37">
        <f>SUM(I116,I109)</f>
        <v>44470404.761872143</v>
      </c>
      <c r="J117" s="37">
        <f>SUM(J116,J109)</f>
        <v>43526185.761872143</v>
      </c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2:20" ht="28.5" customHeight="1">
      <c r="B118" s="17"/>
      <c r="C118" s="17" t="s">
        <v>75</v>
      </c>
      <c r="D118" s="102"/>
      <c r="E118" s="17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2:20" ht="15.45" customHeight="1">
      <c r="B119" s="17"/>
      <c r="C119" s="17"/>
      <c r="D119" s="108"/>
      <c r="E119" s="17"/>
      <c r="F119" s="93" t="s">
        <v>246</v>
      </c>
      <c r="G119" s="26">
        <v>0</v>
      </c>
      <c r="H119" s="26">
        <v>0</v>
      </c>
      <c r="I119" s="26">
        <v>0</v>
      </c>
      <c r="J119" s="26">
        <v>0</v>
      </c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2:20" ht="15.45" customHeight="1">
      <c r="B120" s="17"/>
      <c r="C120" s="17"/>
      <c r="D120" s="108"/>
      <c r="E120" s="17"/>
      <c r="F120" s="93" t="s">
        <v>247</v>
      </c>
      <c r="G120" s="26">
        <v>0</v>
      </c>
      <c r="H120" s="26">
        <v>0</v>
      </c>
      <c r="I120" s="26">
        <v>0</v>
      </c>
      <c r="J120" s="26">
        <v>0</v>
      </c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2:20" ht="15.45" customHeight="1">
      <c r="B121" s="17"/>
      <c r="C121" s="17"/>
      <c r="D121" s="108"/>
      <c r="E121" s="17"/>
      <c r="F121" s="93" t="s">
        <v>245</v>
      </c>
      <c r="G121" s="26">
        <v>0</v>
      </c>
      <c r="H121" s="26">
        <v>0</v>
      </c>
      <c r="I121" s="26">
        <v>0</v>
      </c>
      <c r="J121" s="26">
        <v>0</v>
      </c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2:20" ht="15.45" customHeight="1">
      <c r="B122" s="17"/>
      <c r="C122" s="17"/>
      <c r="D122" s="108"/>
      <c r="E122" s="17"/>
      <c r="F122" s="93" t="s">
        <v>189</v>
      </c>
      <c r="G122" s="26">
        <v>0</v>
      </c>
      <c r="H122" s="26">
        <v>0</v>
      </c>
      <c r="I122" s="26">
        <v>0</v>
      </c>
      <c r="J122" s="26">
        <v>0</v>
      </c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2:20" ht="15.45" customHeight="1">
      <c r="B123" s="17"/>
      <c r="C123" s="17"/>
      <c r="D123" s="166" t="s">
        <v>319</v>
      </c>
      <c r="E123" s="111"/>
      <c r="F123" s="112" t="s">
        <v>304</v>
      </c>
      <c r="G123" s="112">
        <v>171408918.999933</v>
      </c>
      <c r="H123" s="112">
        <v>171408918.99993324</v>
      </c>
      <c r="I123" s="112">
        <v>171408918.99993324</v>
      </c>
      <c r="J123" s="112">
        <v>171408918.99993324</v>
      </c>
      <c r="K123" s="112"/>
      <c r="L123" s="112"/>
      <c r="M123" s="112"/>
      <c r="N123" s="112"/>
      <c r="O123" s="112"/>
      <c r="P123" s="112"/>
      <c r="Q123" s="112"/>
      <c r="R123" s="112"/>
      <c r="S123" s="112"/>
    </row>
    <row r="124" spans="2:20" ht="15" thickBot="1">
      <c r="B124" s="17"/>
      <c r="C124" s="17"/>
      <c r="D124" s="102" t="s">
        <v>76</v>
      </c>
      <c r="E124" s="17"/>
      <c r="G124" s="38">
        <v>171408918.999933</v>
      </c>
      <c r="H124" s="38">
        <v>171408918.99993324</v>
      </c>
      <c r="I124" s="38">
        <v>171408918.99993324</v>
      </c>
      <c r="J124" s="38">
        <v>171408918.99993324</v>
      </c>
      <c r="K124" s="38"/>
      <c r="L124" s="38"/>
      <c r="M124" s="38"/>
      <c r="N124" s="38"/>
      <c r="O124" s="38"/>
      <c r="P124" s="38"/>
      <c r="Q124" s="38"/>
      <c r="R124" s="38"/>
      <c r="S124" s="38"/>
    </row>
    <row r="125" spans="2:20">
      <c r="B125" s="17"/>
      <c r="C125" s="17"/>
      <c r="D125" s="102"/>
      <c r="E125" s="17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2:20" ht="15" thickBot="1">
      <c r="B126" s="39" t="s">
        <v>13</v>
      </c>
      <c r="C126" s="39"/>
      <c r="D126" s="40"/>
      <c r="E126" s="40"/>
      <c r="F126" s="40"/>
      <c r="G126" s="40">
        <v>7114733260.1417723</v>
      </c>
      <c r="H126" s="40">
        <f t="shared" ref="H126" si="3">SUM(H124,H117,H99,)</f>
        <v>7140508309.4850254</v>
      </c>
      <c r="I126" s="40">
        <f>SUM(I124,I117,I99,)</f>
        <v>7259659748.9725237</v>
      </c>
      <c r="J126" s="40">
        <f>SUM(J124,J117,J99,)</f>
        <v>7322311918.0181837</v>
      </c>
      <c r="K126" s="40"/>
      <c r="L126" s="40"/>
      <c r="M126" s="40"/>
      <c r="N126" s="40"/>
      <c r="O126" s="40"/>
      <c r="P126" s="40"/>
      <c r="Q126" s="40"/>
      <c r="R126" s="40"/>
      <c r="S126" s="40"/>
      <c r="T126" s="161"/>
    </row>
    <row r="127" spans="2:20" ht="15" thickTop="1">
      <c r="B127" s="17" t="s">
        <v>33</v>
      </c>
      <c r="C127" s="17"/>
      <c r="D127" s="102"/>
      <c r="E127" s="1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2:20">
      <c r="B128" s="17"/>
      <c r="C128" s="17" t="s">
        <v>34</v>
      </c>
      <c r="D128" s="102"/>
      <c r="E128" s="1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2:19">
      <c r="B129" s="17"/>
      <c r="C129" s="17"/>
      <c r="D129" s="102" t="s">
        <v>78</v>
      </c>
      <c r="E129" s="1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2:19">
      <c r="B130" s="17"/>
      <c r="C130" s="17"/>
      <c r="D130" s="93">
        <v>300500</v>
      </c>
      <c r="E130" s="93"/>
      <c r="F130" s="93" t="s">
        <v>79</v>
      </c>
      <c r="G130" s="26">
        <v>132084366.09999843</v>
      </c>
      <c r="H130" s="26">
        <f>-VLOOKUP(D130,TBJan23!$A$16:$G$227,7,0)</f>
        <v>132084366.09999843</v>
      </c>
      <c r="I130" s="26">
        <f>-VLOOKUP(D130,TBFeb23!$A$16:$G$227,7,0)</f>
        <v>132084366.09999843</v>
      </c>
      <c r="J130" s="26">
        <f>-VLOOKUP(D130,TBMar23!$A$16:$G$227,7,0)</f>
        <v>132084366.09999843</v>
      </c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2:19">
      <c r="B131" s="17"/>
      <c r="C131" s="17"/>
      <c r="D131" s="93">
        <v>340001</v>
      </c>
      <c r="E131" s="93"/>
      <c r="F131" s="93" t="s">
        <v>80</v>
      </c>
      <c r="G131" s="26">
        <v>-104500</v>
      </c>
      <c r="H131" s="26">
        <f>-VLOOKUP(D131,TBJan23!$A$16:$G$227,7,0)</f>
        <v>-104500</v>
      </c>
      <c r="I131" s="26">
        <f>-VLOOKUP(D131,TBFeb23!$A$16:$G$227,7,0)</f>
        <v>-104500</v>
      </c>
      <c r="J131" s="26">
        <f>-VLOOKUP(D131,TBMar23!$A$16:$G$227,7,0)</f>
        <v>-104500</v>
      </c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2:19">
      <c r="B132" s="17"/>
      <c r="C132" s="17"/>
      <c r="D132" s="93">
        <v>340993</v>
      </c>
      <c r="E132" s="93"/>
      <c r="F132" s="93" t="s">
        <v>275</v>
      </c>
      <c r="G132" s="26">
        <v>0</v>
      </c>
      <c r="H132" s="26">
        <f>-VLOOKUP(D132,TBJan23!$A$16:$G$227,7,0)</f>
        <v>0</v>
      </c>
      <c r="I132" s="26">
        <f>-VLOOKUP(D132,TBFeb23!$A$16:$G$227,7,0)</f>
        <v>0</v>
      </c>
      <c r="J132" s="26">
        <f>-VLOOKUP(D132,TBMar23!$A$16:$G$227,7,0)</f>
        <v>0</v>
      </c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2:19">
      <c r="B133" s="17"/>
      <c r="C133" s="17"/>
      <c r="D133" s="93">
        <v>340994</v>
      </c>
      <c r="E133" s="93"/>
      <c r="F133" s="93" t="s">
        <v>276</v>
      </c>
      <c r="G133" s="26">
        <v>0</v>
      </c>
      <c r="H133" s="26">
        <f>-VLOOKUP(D133,TBJan23!$A$16:$G$227,7,0)</f>
        <v>0</v>
      </c>
      <c r="I133" s="26">
        <f>-VLOOKUP(D133,TBFeb23!$A$16:$G$227,7,0)</f>
        <v>0</v>
      </c>
      <c r="J133" s="26">
        <f>-VLOOKUP(D133,TBMar23!$A$16:$G$227,7,0)</f>
        <v>0</v>
      </c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2:19">
      <c r="B134" s="17"/>
      <c r="C134" s="17"/>
      <c r="D134" s="93">
        <v>340995</v>
      </c>
      <c r="E134" s="93"/>
      <c r="F134" s="93" t="s">
        <v>277</v>
      </c>
      <c r="G134" s="26">
        <v>1660076</v>
      </c>
      <c r="H134" s="26">
        <f>-VLOOKUP(D134,TBJan23!$A$16:$G$227,7,0)</f>
        <v>1660076</v>
      </c>
      <c r="I134" s="26">
        <f>-VLOOKUP(D134,TBFeb23!$A$16:$G$227,7,0)</f>
        <v>1660076</v>
      </c>
      <c r="J134" s="26">
        <f>-VLOOKUP(D134,TBMar23!$A$16:$G$227,7,0)</f>
        <v>1660076</v>
      </c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2:19">
      <c r="B135" s="17"/>
      <c r="C135" s="17"/>
      <c r="D135" s="93">
        <v>340996</v>
      </c>
      <c r="E135" s="93"/>
      <c r="F135" s="93" t="s">
        <v>278</v>
      </c>
      <c r="G135" s="26">
        <v>0</v>
      </c>
      <c r="H135" s="26">
        <f>-VLOOKUP(D135,TBJan23!$A$16:$G$227,7,0)</f>
        <v>0</v>
      </c>
      <c r="I135" s="26">
        <f>-VLOOKUP(D135,TBFeb23!$A$16:$G$227,7,0)</f>
        <v>0</v>
      </c>
      <c r="J135" s="26">
        <f>-VLOOKUP(D135,TBMar23!$A$16:$G$227,7,0)</f>
        <v>0</v>
      </c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2:19">
      <c r="B136" s="17"/>
      <c r="C136" s="17"/>
      <c r="D136" s="93">
        <v>340997</v>
      </c>
      <c r="E136" s="93"/>
      <c r="F136" s="93" t="s">
        <v>279</v>
      </c>
      <c r="G136" s="26">
        <v>8357094</v>
      </c>
      <c r="H136" s="26">
        <f>-VLOOKUP(D136,TBJan23!$A$16:$G$227,7,0)</f>
        <v>8357094</v>
      </c>
      <c r="I136" s="26">
        <f>-VLOOKUP(D136,TBFeb23!$A$16:$G$227,7,0)</f>
        <v>8357094</v>
      </c>
      <c r="J136" s="26">
        <f>-VLOOKUP(D136,TBMar23!$A$16:$G$227,7,0)</f>
        <v>8357094</v>
      </c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2:19">
      <c r="B137" s="17"/>
      <c r="C137" s="17"/>
      <c r="D137" s="93">
        <v>340998</v>
      </c>
      <c r="E137" s="93"/>
      <c r="F137" s="93" t="s">
        <v>280</v>
      </c>
      <c r="G137" s="26">
        <v>5638943369.1949997</v>
      </c>
      <c r="H137" s="26">
        <f>-VLOOKUP(D137,TBJan23!$A$16:$G$227,7,0)</f>
        <v>5689822421.1949997</v>
      </c>
      <c r="I137" s="26">
        <f>-VLOOKUP(D137,TBFeb23!$A$16:$G$227,7,0)</f>
        <v>5787923739.1949997</v>
      </c>
      <c r="J137" s="26">
        <f>-VLOOKUP(D137,TBMar23!$A$16:$G$227,7,0)</f>
        <v>5787923739.1949997</v>
      </c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2:19">
      <c r="B138" s="17"/>
      <c r="C138" s="17"/>
      <c r="D138" s="93">
        <v>340999</v>
      </c>
      <c r="E138" s="93"/>
      <c r="F138" s="93" t="s">
        <v>81</v>
      </c>
      <c r="G138" s="26">
        <v>37960800.049999952</v>
      </c>
      <c r="H138" s="26">
        <f>-VLOOKUP(D138,TBJan23!$A$16:$G$227,7,0)</f>
        <v>37960800.049999952</v>
      </c>
      <c r="I138" s="26">
        <f>-VLOOKUP(D138,TBFeb23!$A$16:$G$227,7,0)</f>
        <v>37960800.049999952</v>
      </c>
      <c r="J138" s="26">
        <f>-VLOOKUP(D138,TBMar23!$A$16:$G$227,7,0)</f>
        <v>37960800.049999952</v>
      </c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2:19" ht="15" thickBot="1">
      <c r="B139" s="17"/>
      <c r="C139" s="17"/>
      <c r="D139" s="102"/>
      <c r="E139" s="17" t="s">
        <v>97</v>
      </c>
      <c r="G139" s="68">
        <v>5818901205.3449984</v>
      </c>
      <c r="H139" s="68">
        <f>SUM(H130:H138)</f>
        <v>5869780257.3449984</v>
      </c>
      <c r="I139" s="68">
        <f>SUM(I130:I138)</f>
        <v>5967881575.3449984</v>
      </c>
      <c r="J139" s="68">
        <f>SUM(J130:J138)</f>
        <v>5967881575.3449984</v>
      </c>
      <c r="K139" s="68"/>
      <c r="L139" s="68"/>
      <c r="M139" s="68"/>
      <c r="N139" s="68"/>
      <c r="O139" s="68"/>
      <c r="P139" s="68"/>
      <c r="Q139" s="68"/>
      <c r="R139" s="68"/>
      <c r="S139" s="68"/>
    </row>
    <row r="140" spans="2:19">
      <c r="B140" s="17"/>
      <c r="C140" s="17"/>
      <c r="D140" s="102" t="s">
        <v>14</v>
      </c>
      <c r="E140" s="17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2:19">
      <c r="B141" s="17"/>
      <c r="C141" s="17"/>
      <c r="D141" s="93">
        <v>320999</v>
      </c>
      <c r="E141" s="93"/>
      <c r="F141" s="93" t="s">
        <v>82</v>
      </c>
      <c r="G141" s="26">
        <v>0</v>
      </c>
      <c r="H141" s="26">
        <f>-VLOOKUP(D141,TBJan23!$A$16:$G$227,7,0)</f>
        <v>0</v>
      </c>
      <c r="I141" s="26">
        <f>-VLOOKUP(D141,TBFeb23!$A$16:$G$227,7,0)</f>
        <v>0</v>
      </c>
      <c r="J141" s="26">
        <f>-VLOOKUP(D141,TBMar23!$A$16:$G$227,7,0)</f>
        <v>0</v>
      </c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2:19">
      <c r="B142" s="17"/>
      <c r="C142" s="17"/>
      <c r="D142" s="93">
        <v>330001</v>
      </c>
      <c r="E142" s="93"/>
      <c r="F142" s="93" t="s">
        <v>83</v>
      </c>
      <c r="G142" s="26">
        <v>0</v>
      </c>
      <c r="H142" s="26">
        <f>-VLOOKUP(D142,TBJan23!$A$16:$G$227,7,0)</f>
        <v>0</v>
      </c>
      <c r="I142" s="26">
        <f>-VLOOKUP(D142,TBFeb23!$A$16:$G$227,7,0)</f>
        <v>0</v>
      </c>
      <c r="J142" s="26">
        <f>-VLOOKUP(D142,TBMar23!$A$16:$G$227,7,0)</f>
        <v>0</v>
      </c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2:19">
      <c r="B143" s="17"/>
      <c r="C143" s="17"/>
      <c r="D143" s="93">
        <v>330999</v>
      </c>
      <c r="E143" s="93"/>
      <c r="F143" s="93" t="s">
        <v>84</v>
      </c>
      <c r="G143" s="26">
        <v>0</v>
      </c>
      <c r="H143" s="26">
        <f>-VLOOKUP(D143,TBJan23!$A$16:$G$227,7,0)</f>
        <v>0</v>
      </c>
      <c r="I143" s="26">
        <f>-VLOOKUP(D143,TBFeb23!$A$16:$G$227,7,0)</f>
        <v>0</v>
      </c>
      <c r="J143" s="26">
        <f>-VLOOKUP(D143,TBMar23!$A$16:$G$227,7,0)</f>
        <v>0</v>
      </c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2:19">
      <c r="B144" s="17"/>
      <c r="C144" s="17"/>
      <c r="D144" s="93">
        <v>335001</v>
      </c>
      <c r="E144" s="93"/>
      <c r="F144" s="93" t="s">
        <v>281</v>
      </c>
      <c r="G144" s="26">
        <v>0</v>
      </c>
      <c r="H144" s="26">
        <f>-VLOOKUP(D144,TBJan23!$A$16:$G$227,7,0)</f>
        <v>0</v>
      </c>
      <c r="I144" s="26">
        <f>-VLOOKUP(D144,TBFeb23!$A$16:$G$227,7,0)</f>
        <v>0</v>
      </c>
      <c r="J144" s="26">
        <f>-VLOOKUP(D144,TBMar23!$A$16:$G$227,7,0)</f>
        <v>0</v>
      </c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2:19">
      <c r="B145" s="17"/>
      <c r="C145" s="17"/>
      <c r="D145" s="93">
        <v>335002</v>
      </c>
      <c r="E145" s="93"/>
      <c r="F145" s="93" t="s">
        <v>282</v>
      </c>
      <c r="G145" s="26">
        <v>0</v>
      </c>
      <c r="H145" s="26">
        <f>-VLOOKUP(D145,TBJan23!$A$16:$G$227,7,0)</f>
        <v>0</v>
      </c>
      <c r="I145" s="26">
        <f>-VLOOKUP(D145,TBFeb23!$A$16:$G$227,7,0)</f>
        <v>0</v>
      </c>
      <c r="J145" s="26">
        <f>-VLOOKUP(D145,TBMar23!$A$16:$G$227,7,0)</f>
        <v>0</v>
      </c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2:19">
      <c r="B146" s="17"/>
      <c r="C146" s="17"/>
      <c r="D146" s="93">
        <v>335003</v>
      </c>
      <c r="E146" s="93"/>
      <c r="F146" s="93" t="s">
        <v>283</v>
      </c>
      <c r="G146" s="26">
        <v>0</v>
      </c>
      <c r="H146" s="26">
        <f>-VLOOKUP(D146,TBJan23!$A$16:$G$227,7,0)</f>
        <v>0</v>
      </c>
      <c r="I146" s="26">
        <f>-VLOOKUP(D146,TBFeb23!$A$16:$G$227,7,0)</f>
        <v>0</v>
      </c>
      <c r="J146" s="26">
        <f>-VLOOKUP(D146,TBMar23!$A$16:$G$227,7,0)</f>
        <v>0</v>
      </c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2:19">
      <c r="B147" s="17"/>
      <c r="C147" s="17"/>
      <c r="D147" s="93">
        <v>335004</v>
      </c>
      <c r="E147" s="93"/>
      <c r="F147" s="93" t="s">
        <v>85</v>
      </c>
      <c r="G147" s="26">
        <v>0</v>
      </c>
      <c r="H147" s="26">
        <f>-VLOOKUP(D147,TBJan23!$A$16:$G$227,7,0)</f>
        <v>0</v>
      </c>
      <c r="I147" s="26">
        <f>-VLOOKUP(D147,TBFeb23!$A$16:$G$227,7,0)</f>
        <v>0</v>
      </c>
      <c r="J147" s="26">
        <f>-VLOOKUP(D147,TBMar23!$A$16:$G$227,7,0)</f>
        <v>0</v>
      </c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2:19">
      <c r="B148" s="17"/>
      <c r="C148" s="17"/>
      <c r="D148" s="93">
        <v>335005</v>
      </c>
      <c r="E148" s="93"/>
      <c r="F148" s="93" t="s">
        <v>284</v>
      </c>
      <c r="G148" s="26">
        <v>0</v>
      </c>
      <c r="H148" s="26">
        <f>-VLOOKUP(D148,TBJan23!$A$16:$G$227,7,0)</f>
        <v>0</v>
      </c>
      <c r="I148" s="26">
        <f>-VLOOKUP(D148,TBFeb23!$A$16:$G$227,7,0)</f>
        <v>0</v>
      </c>
      <c r="J148" s="26">
        <f>-VLOOKUP(D148,TBMar23!$A$16:$G$227,7,0)</f>
        <v>0</v>
      </c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2:19">
      <c r="B149" s="17"/>
      <c r="C149" s="17"/>
      <c r="D149" s="93">
        <v>335999</v>
      </c>
      <c r="E149" s="93"/>
      <c r="F149" s="93" t="s">
        <v>86</v>
      </c>
      <c r="G149" s="26">
        <v>0</v>
      </c>
      <c r="H149" s="26">
        <f>-VLOOKUP(D149,TBJan23!$A$16:$G$227,7,0)</f>
        <v>0</v>
      </c>
      <c r="I149" s="26">
        <f>-VLOOKUP(D149,TBFeb23!$A$16:$G$227,7,0)</f>
        <v>0</v>
      </c>
      <c r="J149" s="26">
        <f>-VLOOKUP(D149,TBMar23!$A$16:$G$227,7,0)</f>
        <v>0</v>
      </c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2:19">
      <c r="B150" s="17"/>
      <c r="C150" s="17"/>
      <c r="D150" s="93">
        <v>341999</v>
      </c>
      <c r="E150" s="93"/>
      <c r="F150" s="93" t="s">
        <v>87</v>
      </c>
      <c r="G150" s="26">
        <v>9477841672.7700005</v>
      </c>
      <c r="H150" s="26">
        <f>-VLOOKUP(D150,TBJan23!$A$16:$G$227,7,0)</f>
        <v>9486001297.7700005</v>
      </c>
      <c r="I150" s="26">
        <f>-VLOOKUP(D150,TBFeb23!$A$16:$G$227,7,0)</f>
        <v>9493972261.7700005</v>
      </c>
      <c r="J150" s="26">
        <f>-VLOOKUP(D150,TBMar23!$A$16:$G$227,7,0)</f>
        <v>9500269940.7700005</v>
      </c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2:19">
      <c r="B151" s="17"/>
      <c r="C151" s="17"/>
      <c r="D151" s="93">
        <v>350002</v>
      </c>
      <c r="E151" s="93"/>
      <c r="F151" s="93" t="s">
        <v>88</v>
      </c>
      <c r="G151" s="26">
        <v>0</v>
      </c>
      <c r="H151" s="26">
        <f>-VLOOKUP(D151,TBJan23!$A$16:$G$227,7,0)</f>
        <v>0</v>
      </c>
      <c r="I151" s="26">
        <f>-VLOOKUP(D151,TBFeb23!$A$16:$G$227,7,0)</f>
        <v>0</v>
      </c>
      <c r="J151" s="26">
        <f>-VLOOKUP(D151,TBMar23!$A$16:$G$227,7,0)</f>
        <v>0</v>
      </c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2:19">
      <c r="B152" s="17"/>
      <c r="C152" s="17"/>
      <c r="D152" s="93">
        <v>350003</v>
      </c>
      <c r="E152" s="93"/>
      <c r="F152" s="93" t="s">
        <v>89</v>
      </c>
      <c r="G152" s="26">
        <v>0</v>
      </c>
      <c r="H152" s="26">
        <f>-VLOOKUP(D152,TBJan23!$A$16:$G$227,7,0)</f>
        <v>0</v>
      </c>
      <c r="I152" s="26">
        <f>-VLOOKUP(D152,TBFeb23!$A$16:$G$227,7,0)</f>
        <v>0</v>
      </c>
      <c r="J152" s="26">
        <f>-VLOOKUP(D152,TBMar23!$A$16:$G$227,7,0)</f>
        <v>0</v>
      </c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2:19">
      <c r="B153" s="17"/>
      <c r="C153" s="17"/>
      <c r="D153" s="93">
        <v>350004</v>
      </c>
      <c r="E153" s="93"/>
      <c r="F153" s="93" t="s">
        <v>90</v>
      </c>
      <c r="G153" s="26">
        <v>0</v>
      </c>
      <c r="H153" s="26">
        <f>-VLOOKUP(D153,TBJan23!$A$16:$G$227,7,0)</f>
        <v>0</v>
      </c>
      <c r="I153" s="26">
        <f>-VLOOKUP(D153,TBFeb23!$A$16:$G$227,7,0)</f>
        <v>0</v>
      </c>
      <c r="J153" s="26">
        <f>-VLOOKUP(D153,TBMar23!$A$16:$G$227,7,0)</f>
        <v>0</v>
      </c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2:19">
      <c r="B154" s="17"/>
      <c r="C154" s="17"/>
      <c r="D154" s="93">
        <v>350999</v>
      </c>
      <c r="E154" s="93"/>
      <c r="F154" s="93" t="s">
        <v>91</v>
      </c>
      <c r="G154" s="26">
        <v>0</v>
      </c>
      <c r="H154" s="26">
        <f>-VLOOKUP(D154,TBJan23!$A$16:$G$227,7,0)</f>
        <v>0</v>
      </c>
      <c r="I154" s="26">
        <f>-VLOOKUP(D154,TBFeb23!$A$16:$G$227,7,0)</f>
        <v>0</v>
      </c>
      <c r="J154" s="26">
        <f>-VLOOKUP(D154,TBMar23!$A$16:$G$227,7,0)</f>
        <v>0</v>
      </c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2:19" ht="15" thickBot="1">
      <c r="B155" s="17"/>
      <c r="C155" s="17"/>
      <c r="D155" s="102"/>
      <c r="E155" s="17" t="s">
        <v>92</v>
      </c>
      <c r="G155" s="68">
        <v>9477841672.7700005</v>
      </c>
      <c r="H155" s="68">
        <f>SUM(H141:H154)</f>
        <v>9486001297.7700005</v>
      </c>
      <c r="I155" s="68">
        <f>SUM(I141:I154)</f>
        <v>9493972261.7700005</v>
      </c>
      <c r="J155" s="68">
        <f>SUM(J141:J154)</f>
        <v>9500269940.7700005</v>
      </c>
      <c r="K155" s="68"/>
      <c r="L155" s="68"/>
      <c r="M155" s="68"/>
      <c r="N155" s="68"/>
      <c r="O155" s="68"/>
      <c r="P155" s="68"/>
      <c r="Q155" s="68"/>
      <c r="R155" s="68"/>
      <c r="S155" s="68"/>
    </row>
    <row r="156" spans="2:19">
      <c r="B156" s="17"/>
      <c r="C156" s="17"/>
      <c r="D156" s="102" t="s">
        <v>93</v>
      </c>
      <c r="E156" s="17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2:19">
      <c r="B157" s="17"/>
      <c r="C157" s="17"/>
      <c r="D157" s="93">
        <v>310002</v>
      </c>
      <c r="E157" s="93"/>
      <c r="F157" s="93" t="s">
        <v>285</v>
      </c>
      <c r="G157" s="26">
        <v>0</v>
      </c>
      <c r="H157" s="26">
        <f>-VLOOKUP(D157,TBJan23!$A$16:$G$227,7,0)</f>
        <v>0</v>
      </c>
      <c r="I157" s="26">
        <f>-VLOOKUP(D157,TBFeb23!$A$16:$G$227,7,0)</f>
        <v>0</v>
      </c>
      <c r="J157" s="26">
        <f>-VLOOKUP(D157,TBMar23!$A$16:$G$227,7,0)</f>
        <v>0</v>
      </c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2:19">
      <c r="B158" s="17"/>
      <c r="C158" s="17"/>
      <c r="D158" s="93">
        <v>310003</v>
      </c>
      <c r="E158" s="93"/>
      <c r="F158" s="93" t="s">
        <v>286</v>
      </c>
      <c r="G158" s="26">
        <v>0</v>
      </c>
      <c r="H158" s="26">
        <f>-VLOOKUP(D158,TBJan23!$A$16:$G$227,7,0)</f>
        <v>0</v>
      </c>
      <c r="I158" s="26">
        <f>-VLOOKUP(D158,TBFeb23!$A$16:$G$227,7,0)</f>
        <v>0</v>
      </c>
      <c r="J158" s="26">
        <f>-VLOOKUP(D158,TBMar23!$A$16:$G$227,7,0)</f>
        <v>0</v>
      </c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2:19">
      <c r="B159" s="17"/>
      <c r="C159" s="17"/>
      <c r="D159" s="93">
        <v>310005</v>
      </c>
      <c r="E159" s="93"/>
      <c r="F159" s="93" t="s">
        <v>287</v>
      </c>
      <c r="G159" s="26">
        <v>0</v>
      </c>
      <c r="H159" s="26">
        <f>-VLOOKUP(D159,TBJan23!$A$16:$G$227,7,0)</f>
        <v>0</v>
      </c>
      <c r="I159" s="26">
        <f>-VLOOKUP(D159,TBFeb23!$A$16:$G$227,7,0)</f>
        <v>0</v>
      </c>
      <c r="J159" s="26">
        <f>-VLOOKUP(D159,TBMar23!$A$16:$G$227,7,0)</f>
        <v>0</v>
      </c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2:19" ht="15" thickBot="1">
      <c r="B160" s="17"/>
      <c r="C160" s="17"/>
      <c r="D160" s="102"/>
      <c r="E160" s="17" t="s">
        <v>96</v>
      </c>
      <c r="G160" s="69">
        <v>0</v>
      </c>
      <c r="H160" s="69">
        <v>0</v>
      </c>
      <c r="I160" s="69">
        <v>0</v>
      </c>
      <c r="J160" s="69">
        <v>0</v>
      </c>
      <c r="K160" s="69"/>
      <c r="L160" s="69"/>
      <c r="M160" s="69"/>
      <c r="N160" s="69"/>
      <c r="O160" s="69"/>
      <c r="P160" s="69"/>
      <c r="Q160" s="69"/>
      <c r="R160" s="69"/>
      <c r="S160" s="69"/>
    </row>
    <row r="161" spans="2:19" ht="15" thickBot="1">
      <c r="B161" s="17"/>
      <c r="C161" s="17"/>
      <c r="D161" s="102" t="s">
        <v>98</v>
      </c>
      <c r="E161" s="17"/>
      <c r="G161" s="36">
        <v>15296742878.114998</v>
      </c>
      <c r="H161" s="197">
        <f t="shared" ref="H161:J161" si="4">SUM(H160,H155,H139)</f>
        <v>15355781555.114998</v>
      </c>
      <c r="I161" s="197">
        <f t="shared" si="4"/>
        <v>15461853837.114998</v>
      </c>
      <c r="J161" s="197">
        <f t="shared" si="4"/>
        <v>15468151516.114998</v>
      </c>
      <c r="K161" s="36"/>
      <c r="L161" s="36"/>
      <c r="M161" s="36"/>
      <c r="N161" s="197"/>
      <c r="O161" s="197"/>
      <c r="P161" s="197"/>
      <c r="Q161" s="197"/>
      <c r="R161" s="197"/>
      <c r="S161" s="197"/>
    </row>
    <row r="162" spans="2:19">
      <c r="B162" s="17"/>
      <c r="C162" s="17"/>
      <c r="D162" s="102" t="s">
        <v>99</v>
      </c>
      <c r="E162" s="17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2:19">
      <c r="B163" s="17"/>
      <c r="C163" s="17"/>
      <c r="D163" s="93">
        <v>310004</v>
      </c>
      <c r="E163" s="93"/>
      <c r="F163" s="93" t="s">
        <v>94</v>
      </c>
      <c r="G163" s="26">
        <v>0</v>
      </c>
      <c r="H163" s="26">
        <f>-VLOOKUP(D163,TBJan23!$A$16:$G$227,7,0)</f>
        <v>0</v>
      </c>
      <c r="I163" s="26">
        <f>-VLOOKUP(D163,TBFeb23!$A$16:$G$227,7,0)</f>
        <v>0</v>
      </c>
      <c r="J163" s="26">
        <f>-VLOOKUP(D163,TBMar23!$A$16:$G$227,7,0)</f>
        <v>0</v>
      </c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2:19" ht="15" thickBot="1">
      <c r="B164" s="17"/>
      <c r="C164" s="17"/>
      <c r="D164" s="93">
        <v>310999</v>
      </c>
      <c r="E164" s="93"/>
      <c r="F164" s="93" t="s">
        <v>95</v>
      </c>
      <c r="G164" s="26">
        <v>0</v>
      </c>
      <c r="H164" s="26">
        <f>-VLOOKUP(D164,TBJan23!$A$16:$G$227,7,0)</f>
        <v>0</v>
      </c>
      <c r="I164" s="26">
        <f>-VLOOKUP(D164,TBFeb23!$A$16:$G$227,7,0)</f>
        <v>0</v>
      </c>
      <c r="J164" s="26">
        <f>-VLOOKUP(D164,TBMar23!$A$16:$G$227,7,0)</f>
        <v>0</v>
      </c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2:19" ht="15" thickBot="1">
      <c r="B165" s="17"/>
      <c r="C165" s="17"/>
      <c r="D165" s="102" t="s">
        <v>35</v>
      </c>
      <c r="E165" s="17"/>
      <c r="G165" s="36">
        <v>0</v>
      </c>
      <c r="H165" s="36">
        <f t="shared" ref="H165:J165" si="5">SUM(H163:H164)</f>
        <v>0</v>
      </c>
      <c r="I165" s="36">
        <f t="shared" si="5"/>
        <v>0</v>
      </c>
      <c r="J165" s="36">
        <f t="shared" si="5"/>
        <v>0</v>
      </c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2:19">
      <c r="B166" s="17"/>
      <c r="C166" s="17"/>
      <c r="D166" s="102"/>
      <c r="E166" s="17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2:19" ht="15" thickBot="1">
      <c r="B167" s="39"/>
      <c r="C167" s="39" t="s">
        <v>15</v>
      </c>
      <c r="D167" s="40"/>
      <c r="E167" s="40"/>
      <c r="F167" s="40"/>
      <c r="G167" s="40">
        <v>15296742878.114998</v>
      </c>
      <c r="H167" s="40">
        <f t="shared" ref="H167:J167" si="6">SUM(H165,H161)</f>
        <v>15355781555.114998</v>
      </c>
      <c r="I167" s="40">
        <f t="shared" si="6"/>
        <v>15461853837.114998</v>
      </c>
      <c r="J167" s="40">
        <f t="shared" si="6"/>
        <v>15468151516.114998</v>
      </c>
      <c r="K167" s="40"/>
      <c r="L167" s="40"/>
      <c r="M167" s="40"/>
      <c r="N167" s="40"/>
      <c r="O167" s="40"/>
      <c r="P167" s="40"/>
      <c r="Q167" s="40"/>
      <c r="R167" s="40"/>
      <c r="S167" s="40"/>
    </row>
    <row r="168" spans="2:19" ht="13.5" customHeight="1" thickTop="1">
      <c r="B168" s="17"/>
      <c r="C168" s="17"/>
      <c r="D168" s="102"/>
      <c r="E168" s="17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</row>
    <row r="169" spans="2:19">
      <c r="B169" s="17"/>
      <c r="C169" s="17" t="s">
        <v>36</v>
      </c>
      <c r="D169" s="102"/>
      <c r="E169" s="1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2:19">
      <c r="B170" s="17"/>
      <c r="C170" s="17"/>
      <c r="D170" s="93">
        <v>400001</v>
      </c>
      <c r="E170" s="93"/>
      <c r="F170" s="93" t="s">
        <v>100</v>
      </c>
      <c r="G170" s="26">
        <v>0</v>
      </c>
      <c r="H170" s="26">
        <f>-VLOOKUP(D170,TBJan23!$A$16:$G$227,7,0)</f>
        <v>0</v>
      </c>
      <c r="I170" s="26">
        <f>-VLOOKUP(D170,TBFeb23!$A$16:$G$227,7,0)</f>
        <v>0</v>
      </c>
      <c r="J170" s="26">
        <f>-VLOOKUP(D170,TBMar23!$A$16:$G$227,7,0)</f>
        <v>0</v>
      </c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2:19">
      <c r="B171" s="17"/>
      <c r="C171" s="17"/>
      <c r="D171" s="93">
        <v>400002</v>
      </c>
      <c r="E171" s="93"/>
      <c r="F171" s="93" t="s">
        <v>101</v>
      </c>
      <c r="G171" s="26">
        <v>0</v>
      </c>
      <c r="H171" s="26">
        <f>-VLOOKUP(D171,TBJan23!$A$16:$G$227,7,0)</f>
        <v>0</v>
      </c>
      <c r="I171" s="26">
        <f>-VLOOKUP(D171,TBFeb23!$A$16:$G$227,7,0)</f>
        <v>0</v>
      </c>
      <c r="J171" s="26">
        <f>-VLOOKUP(D171,TBMar23!$A$16:$G$227,7,0)</f>
        <v>0</v>
      </c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2:19">
      <c r="B172" s="17"/>
      <c r="C172" s="17"/>
      <c r="D172" s="93">
        <v>400003</v>
      </c>
      <c r="E172" s="93"/>
      <c r="F172" s="93" t="s">
        <v>102</v>
      </c>
      <c r="G172" s="26">
        <v>0</v>
      </c>
      <c r="H172" s="26">
        <f>-VLOOKUP(D172,TBJan23!$A$16:$G$227,7,0)</f>
        <v>0</v>
      </c>
      <c r="I172" s="26">
        <f>-VLOOKUP(D172,TBFeb23!$A$16:$G$227,7,0)</f>
        <v>0</v>
      </c>
      <c r="J172" s="26">
        <f>-VLOOKUP(D172,TBMar23!$A$16:$G$227,7,0)</f>
        <v>0</v>
      </c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2:19">
      <c r="B173" s="17"/>
      <c r="C173" s="17"/>
      <c r="D173" s="93">
        <v>400997</v>
      </c>
      <c r="E173" s="93"/>
      <c r="F173" s="93" t="s">
        <v>103</v>
      </c>
      <c r="G173" s="26">
        <v>0</v>
      </c>
      <c r="H173" s="26">
        <f>-VLOOKUP(D173,TBJan23!$A$16:$G$227,7,0)</f>
        <v>0</v>
      </c>
      <c r="I173" s="26">
        <f>-VLOOKUP(D173,TBFeb23!$A$16:$G$227,7,0)</f>
        <v>0</v>
      </c>
      <c r="J173" s="26">
        <f>-VLOOKUP(D173,TBMar23!$A$16:$G$227,7,0)</f>
        <v>0</v>
      </c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2:19">
      <c r="B174" s="17"/>
      <c r="C174" s="17"/>
      <c r="D174" s="93">
        <v>400998</v>
      </c>
      <c r="E174" s="93"/>
      <c r="F174" s="93" t="s">
        <v>104</v>
      </c>
      <c r="G174" s="26">
        <v>-4359238997.7244759</v>
      </c>
      <c r="H174" s="199">
        <f>G174+G175</f>
        <v>-8182009617.9732323</v>
      </c>
      <c r="I174" s="26">
        <f>H174</f>
        <v>-8182009617.9732323</v>
      </c>
      <c r="J174" s="26">
        <f>I174</f>
        <v>-8182009617.9732323</v>
      </c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2:19">
      <c r="B175" s="17"/>
      <c r="C175" s="17"/>
      <c r="D175" s="102" t="s">
        <v>105</v>
      </c>
      <c r="E175" s="17"/>
      <c r="G175" s="7">
        <v>-3822770620.2487559</v>
      </c>
      <c r="H175" s="184">
        <f>'PL Format'!I122</f>
        <v>-33263627.656745765</v>
      </c>
      <c r="I175" s="200">
        <f>'PL Format'!J122</f>
        <v>-20184470.169250086</v>
      </c>
      <c r="J175" s="26">
        <f>'PL Format'!K122</f>
        <v>36170019.876409814</v>
      </c>
      <c r="K175" s="7"/>
      <c r="L175" s="187"/>
      <c r="M175" s="7"/>
      <c r="N175" s="184"/>
      <c r="O175" s="184"/>
      <c r="P175" s="184"/>
      <c r="Q175" s="184"/>
      <c r="R175" s="184"/>
      <c r="S175" s="184"/>
    </row>
    <row r="176" spans="2:19" ht="15" customHeight="1">
      <c r="B176" s="17"/>
      <c r="C176" s="17"/>
      <c r="D176" s="102"/>
      <c r="E176" s="1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2:27" ht="15" thickBot="1">
      <c r="B177" s="39"/>
      <c r="C177" s="39" t="s">
        <v>37</v>
      </c>
      <c r="D177" s="167"/>
      <c r="E177" s="40"/>
      <c r="F177" s="40"/>
      <c r="G177" s="40">
        <v>-8182009617.9732323</v>
      </c>
      <c r="H177" s="40">
        <f>SUM(H170:H175)</f>
        <v>-8215273245.6299782</v>
      </c>
      <c r="I177" s="40">
        <f>SUM(I170:I175)</f>
        <v>-8202194088.1424828</v>
      </c>
      <c r="J177" s="40">
        <f>SUM(J170:J175)</f>
        <v>-8145839598.0968227</v>
      </c>
      <c r="K177" s="40"/>
      <c r="L177" s="40"/>
      <c r="M177" s="40"/>
      <c r="N177" s="40"/>
      <c r="O177" s="40"/>
      <c r="P177" s="40"/>
      <c r="Q177" s="40"/>
      <c r="R177" s="40"/>
      <c r="S177" s="40"/>
    </row>
    <row r="178" spans="2:27" s="19" customFormat="1" ht="22.95" customHeight="1" thickTop="1" thickBot="1">
      <c r="B178" s="43" t="s">
        <v>38</v>
      </c>
      <c r="C178" s="43"/>
      <c r="D178" s="85"/>
      <c r="E178" s="85"/>
      <c r="F178" s="85"/>
      <c r="G178" s="85">
        <v>7114733260.1417656</v>
      </c>
      <c r="H178" s="85">
        <f>SUM(H177,H167)</f>
        <v>7140508309.4850197</v>
      </c>
      <c r="I178" s="85">
        <f>SUM(I177,I167)</f>
        <v>7259659748.9725151</v>
      </c>
      <c r="J178" s="85">
        <f>SUM(J177,J167)</f>
        <v>7322311918.0181751</v>
      </c>
      <c r="K178" s="85"/>
      <c r="L178" s="85"/>
      <c r="M178" s="85"/>
      <c r="N178" s="85"/>
      <c r="O178" s="85"/>
      <c r="P178" s="85"/>
      <c r="Q178" s="85"/>
      <c r="R178" s="85"/>
      <c r="S178" s="85"/>
      <c r="T178" s="37"/>
    </row>
    <row r="179" spans="2:27" ht="15" thickTop="1">
      <c r="B179" s="47"/>
      <c r="C179" s="47"/>
      <c r="D179" s="45"/>
      <c r="E179" s="45"/>
      <c r="F179" s="45" t="s">
        <v>106</v>
      </c>
      <c r="G179" s="45">
        <f>IFERROR(G177/G178,0)</f>
        <v>-1.150009328362396</v>
      </c>
      <c r="H179" s="45">
        <f>IFERROR(H177/H178,0)</f>
        <v>-1.1505165864336724</v>
      </c>
      <c r="I179" s="45">
        <f>IFERROR(I177/I178,0)</f>
        <v>-1.1298317513163572</v>
      </c>
      <c r="J179" s="45">
        <f>IFERROR(J177/J178,0)</f>
        <v>-1.112468259929241</v>
      </c>
      <c r="K179" s="45"/>
      <c r="L179" s="45"/>
      <c r="M179" s="45"/>
      <c r="N179" s="45"/>
      <c r="O179" s="45"/>
      <c r="P179" s="45"/>
      <c r="Q179" s="45"/>
      <c r="R179" s="45"/>
      <c r="S179" s="45"/>
      <c r="T179" s="27"/>
      <c r="U179" s="27"/>
      <c r="V179" s="35"/>
      <c r="W179" s="27"/>
      <c r="X179" s="27"/>
      <c r="Y179" s="27"/>
      <c r="Z179" s="27"/>
      <c r="AA179" s="27"/>
    </row>
    <row r="181" spans="2:27">
      <c r="G181" s="42">
        <f>G178-G126</f>
        <v>0</v>
      </c>
      <c r="H181" s="42">
        <f>H178-H126</f>
        <v>0</v>
      </c>
      <c r="I181" s="190">
        <f>I178-I126</f>
        <v>-8.58306884765625E-6</v>
      </c>
      <c r="J181" s="190">
        <f>J178-J126</f>
        <v>-8.58306884765625E-6</v>
      </c>
      <c r="K181" s="42"/>
      <c r="L181" s="42"/>
      <c r="M181" s="42"/>
      <c r="N181" s="190"/>
      <c r="O181" s="190"/>
      <c r="P181" s="190"/>
      <c r="Q181" s="190"/>
      <c r="R181" s="190"/>
      <c r="S181" s="190"/>
    </row>
    <row r="183" spans="2:27">
      <c r="F183" s="283"/>
      <c r="G183" s="44"/>
      <c r="H183" s="44"/>
      <c r="I183" s="44"/>
      <c r="J183" s="44"/>
      <c r="K183" s="44"/>
      <c r="L183" s="44"/>
      <c r="M183" s="44"/>
      <c r="N183" s="185"/>
      <c r="O183" s="44"/>
      <c r="P183" s="44"/>
      <c r="Q183" s="44"/>
      <c r="R183" s="44"/>
      <c r="S183" s="44"/>
    </row>
    <row r="185" spans="2:27">
      <c r="L185" s="126"/>
      <c r="M185" s="127"/>
      <c r="N185" s="136"/>
      <c r="O185" s="126"/>
      <c r="P185" s="126"/>
      <c r="Q185" s="126"/>
      <c r="R185" s="126"/>
      <c r="S185" s="126"/>
    </row>
    <row r="186" spans="2:27">
      <c r="L186" s="126"/>
      <c r="M186" s="128"/>
      <c r="N186" s="125"/>
      <c r="O186" s="126"/>
      <c r="P186" s="126"/>
      <c r="Q186" s="126"/>
      <c r="R186" s="126"/>
      <c r="S186" s="126"/>
    </row>
    <row r="187" spans="2:27">
      <c r="B187" s="19" t="s">
        <v>305</v>
      </c>
      <c r="F187" s="109" t="s">
        <v>303</v>
      </c>
      <c r="G187" s="110">
        <v>171408918.99993324</v>
      </c>
      <c r="H187" s="113"/>
      <c r="I187" s="113"/>
      <c r="J187" s="113"/>
      <c r="K187" s="113"/>
      <c r="L187" s="129"/>
      <c r="M187" s="130"/>
      <c r="N187" s="131"/>
      <c r="O187" s="132"/>
      <c r="P187" s="132"/>
      <c r="Q187" s="132"/>
      <c r="R187" s="132"/>
      <c r="S187" s="132"/>
    </row>
    <row r="188" spans="2:27">
      <c r="L188" s="128"/>
      <c r="M188" s="130"/>
      <c r="N188" s="133"/>
      <c r="O188" s="126"/>
      <c r="P188" s="126"/>
      <c r="Q188" s="126"/>
      <c r="R188" s="126"/>
      <c r="S188" s="126"/>
    </row>
    <row r="189" spans="2:27">
      <c r="L189" s="126"/>
      <c r="M189" s="127"/>
      <c r="N189" s="134"/>
      <c r="O189" s="134"/>
      <c r="P189" s="134"/>
      <c r="Q189" s="134"/>
      <c r="R189" s="134"/>
      <c r="S189" s="134"/>
    </row>
    <row r="190" spans="2:27">
      <c r="L190" s="126"/>
      <c r="M190" s="126"/>
      <c r="N190" s="135"/>
      <c r="O190" s="136"/>
      <c r="P190" s="136"/>
      <c r="Q190" s="136"/>
      <c r="R190" s="136"/>
      <c r="S190" s="136"/>
    </row>
    <row r="191" spans="2:27">
      <c r="L191" s="126"/>
      <c r="M191" s="126"/>
      <c r="N191" s="125"/>
      <c r="O191" s="134"/>
      <c r="P191" s="134"/>
      <c r="Q191" s="134"/>
      <c r="R191" s="134"/>
      <c r="S191" s="134"/>
    </row>
    <row r="192" spans="2:27">
      <c r="L192" s="126"/>
      <c r="M192" s="126"/>
      <c r="N192" s="126"/>
      <c r="O192" s="126"/>
      <c r="P192" s="126"/>
      <c r="Q192" s="126"/>
      <c r="R192" s="126"/>
      <c r="S192" s="126"/>
    </row>
    <row r="193" spans="12:19">
      <c r="L193" s="126"/>
      <c r="M193" s="126"/>
      <c r="N193" s="126"/>
      <c r="O193" s="126"/>
      <c r="P193" s="126"/>
      <c r="Q193" s="126"/>
      <c r="R193" s="126"/>
      <c r="S193" s="126"/>
    </row>
  </sheetData>
  <phoneticPr fontId="3"/>
  <conditionalFormatting sqref="L176:S176 M187:S187">
    <cfRule type="cellIs" dxfId="197" priority="39" operator="lessThan">
      <formula>0</formula>
    </cfRule>
  </conditionalFormatting>
  <conditionalFormatting sqref="L176:S176">
    <cfRule type="cellIs" dxfId="196" priority="38" operator="lessThan">
      <formula>0</formula>
    </cfRule>
  </conditionalFormatting>
  <conditionalFormatting sqref="E100">
    <cfRule type="duplicateValues" dxfId="195" priority="31"/>
  </conditionalFormatting>
  <conditionalFormatting sqref="E162 E156:E159 E124:E125 E127:E129 E182:E1048576 E180 E2:E61 E101:E109 E168:E169 E115:E118 E139:E154 E165:E166 E175:E176 E76:E77 E79:E86 F78 E88:E99 F87 E63:E74">
    <cfRule type="duplicateValues" dxfId="194" priority="58"/>
  </conditionalFormatting>
  <conditionalFormatting sqref="E155">
    <cfRule type="duplicateValues" dxfId="193" priority="30"/>
  </conditionalFormatting>
  <conditionalFormatting sqref="E160">
    <cfRule type="duplicateValues" dxfId="192" priority="29"/>
  </conditionalFormatting>
  <conditionalFormatting sqref="E161">
    <cfRule type="duplicateValues" dxfId="191" priority="28"/>
  </conditionalFormatting>
  <conditionalFormatting sqref="E75">
    <cfRule type="duplicateValues" dxfId="190" priority="24"/>
  </conditionalFormatting>
  <conditionalFormatting sqref="E62">
    <cfRule type="duplicateValues" dxfId="189" priority="23"/>
  </conditionalFormatting>
  <conditionalFormatting sqref="E120:E123">
    <cfRule type="duplicateValues" dxfId="188" priority="12"/>
  </conditionalFormatting>
  <conditionalFormatting sqref="E119">
    <cfRule type="duplicateValues" dxfId="187" priority="10"/>
  </conditionalFormatting>
  <conditionalFormatting sqref="G176:K176 G187:K187">
    <cfRule type="cellIs" dxfId="186" priority="9" operator="lessThan">
      <formula>0</formula>
    </cfRule>
  </conditionalFormatting>
  <conditionalFormatting sqref="G176:K176">
    <cfRule type="cellIs" dxfId="185" priority="8" operator="lessThan">
      <formula>0</formula>
    </cfRule>
  </conditionalFormatting>
  <conditionalFormatting sqref="E110:E114">
    <cfRule type="duplicateValues" dxfId="184" priority="7"/>
  </conditionalFormatting>
  <conditionalFormatting sqref="E130:E138">
    <cfRule type="duplicateValues" dxfId="183" priority="6"/>
  </conditionalFormatting>
  <conditionalFormatting sqref="E163:E164">
    <cfRule type="duplicateValues" dxfId="182" priority="5"/>
  </conditionalFormatting>
  <conditionalFormatting sqref="E170:E174">
    <cfRule type="duplicateValues" dxfId="181" priority="4"/>
  </conditionalFormatting>
  <conditionalFormatting sqref="M188">
    <cfRule type="cellIs" dxfId="180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540D-84CC-4CC8-93F8-66125372706A}">
  <dimension ref="B2:W131"/>
  <sheetViews>
    <sheetView zoomScale="91" zoomScaleNormal="91" workbookViewId="0">
      <pane xSplit="7" ySplit="6" topLeftCell="H115" activePane="bottomRight" state="frozen"/>
      <selection pane="topRight" activeCell="H1" sqref="H1"/>
      <selection pane="bottomLeft" activeCell="A7" sqref="A7"/>
      <selection pane="bottomRight" activeCell="K122" sqref="K122"/>
    </sheetView>
  </sheetViews>
  <sheetFormatPr defaultColWidth="8.44140625" defaultRowHeight="10.199999999999999"/>
  <cols>
    <col min="1" max="1" width="2.33203125" style="8" customWidth="1"/>
    <col min="2" max="4" width="1" style="19" customWidth="1"/>
    <col min="5" max="5" width="8.33203125" style="19" bestFit="1" customWidth="1"/>
    <col min="6" max="6" width="7.88671875" style="19" customWidth="1"/>
    <col min="7" max="7" width="56.5546875" style="19" customWidth="1"/>
    <col min="8" max="8" width="2.5546875" style="8" customWidth="1"/>
    <col min="9" max="21" width="17.109375" style="10" customWidth="1"/>
    <col min="22" max="22" width="16.33203125" style="8" customWidth="1"/>
    <col min="23" max="16384" width="8.44140625" style="8"/>
  </cols>
  <sheetData>
    <row r="2" spans="2:22" ht="18" customHeight="1">
      <c r="B2" s="48" t="s">
        <v>39</v>
      </c>
      <c r="C2" s="8"/>
      <c r="D2" s="8"/>
      <c r="E2" s="8"/>
      <c r="F2" s="8"/>
      <c r="G2" s="8"/>
    </row>
    <row r="3" spans="2:22" ht="18" customHeight="1">
      <c r="B3" s="49" t="s">
        <v>318</v>
      </c>
      <c r="C3" s="12"/>
      <c r="D3" s="8"/>
      <c r="E3" s="8"/>
      <c r="F3" s="8"/>
      <c r="G3" s="8"/>
    </row>
    <row r="4" spans="2:22" ht="18" customHeight="1">
      <c r="B4" s="49" t="s">
        <v>529</v>
      </c>
      <c r="C4" s="12"/>
      <c r="D4" s="8"/>
      <c r="E4" s="8"/>
      <c r="F4" s="8"/>
      <c r="G4" s="8"/>
    </row>
    <row r="5" spans="2:22" s="14" customFormat="1" ht="18" customHeight="1">
      <c r="B5" s="13"/>
      <c r="C5" s="13"/>
      <c r="D5" s="13"/>
      <c r="E5" s="13"/>
      <c r="F5" s="13"/>
      <c r="G5" s="94"/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5" t="s">
        <v>16</v>
      </c>
      <c r="O5" s="15" t="s">
        <v>16</v>
      </c>
      <c r="P5" s="15" t="s">
        <v>16</v>
      </c>
      <c r="Q5" s="15" t="s">
        <v>16</v>
      </c>
      <c r="R5" s="15" t="s">
        <v>16</v>
      </c>
      <c r="S5" s="15" t="s">
        <v>16</v>
      </c>
      <c r="T5" s="15" t="s">
        <v>16</v>
      </c>
      <c r="U5" s="15" t="s">
        <v>17</v>
      </c>
    </row>
    <row r="6" spans="2:22" s="14" customFormat="1" ht="18" customHeight="1" thickBot="1">
      <c r="B6" s="13"/>
      <c r="C6" s="13"/>
      <c r="D6" s="13"/>
      <c r="E6" s="13"/>
      <c r="F6" s="13"/>
      <c r="G6" s="94"/>
      <c r="I6" s="16">
        <v>44927</v>
      </c>
      <c r="J6" s="16">
        <v>44958</v>
      </c>
      <c r="K6" s="16">
        <v>44986</v>
      </c>
      <c r="L6" s="16">
        <v>45017</v>
      </c>
      <c r="M6" s="16">
        <v>45047</v>
      </c>
      <c r="N6" s="16">
        <v>45078</v>
      </c>
      <c r="O6" s="16">
        <v>45108</v>
      </c>
      <c r="P6" s="16">
        <v>45139</v>
      </c>
      <c r="Q6" s="16">
        <v>45170</v>
      </c>
      <c r="R6" s="16">
        <v>45200</v>
      </c>
      <c r="S6" s="16">
        <v>45231</v>
      </c>
      <c r="T6" s="16">
        <v>45261</v>
      </c>
      <c r="U6" s="16" t="s">
        <v>107</v>
      </c>
    </row>
    <row r="7" spans="2:22" ht="18" customHeight="1">
      <c r="B7" s="17"/>
      <c r="C7" s="17"/>
      <c r="D7" s="18" t="s">
        <v>18</v>
      </c>
      <c r="E7" s="17"/>
      <c r="F7" s="17"/>
    </row>
    <row r="8" spans="2:22" ht="18" customHeight="1">
      <c r="B8" s="17"/>
      <c r="C8" s="17"/>
      <c r="D8" s="17"/>
      <c r="E8" s="17" t="s">
        <v>108</v>
      </c>
      <c r="F8" s="55"/>
      <c r="V8" s="20"/>
    </row>
    <row r="9" spans="2:22" ht="18" customHeight="1">
      <c r="B9" s="17"/>
      <c r="C9" s="17"/>
      <c r="D9" s="17"/>
      <c r="E9" s="17"/>
      <c r="F9" s="56">
        <v>500001</v>
      </c>
      <c r="G9" s="19" t="s">
        <v>109</v>
      </c>
      <c r="I9" s="84">
        <f>-VLOOKUP(F9,TBJan23!$A$16:$F$227,6,0)</f>
        <v>9418519.2799999993</v>
      </c>
      <c r="J9" s="84">
        <f>VLOOKUP(F9,TBFeb23!$A$16:$E$227,5,0)</f>
        <v>26609114.200000003</v>
      </c>
      <c r="K9" s="84">
        <f>VLOOKUP(F9,TBMar23!$A$16:$E$227,5,0)</f>
        <v>18588721.930000003</v>
      </c>
      <c r="L9" s="84"/>
      <c r="M9" s="84"/>
      <c r="N9" s="84"/>
      <c r="O9" s="84"/>
      <c r="P9" s="84"/>
      <c r="Q9" s="84"/>
      <c r="R9" s="84"/>
      <c r="S9" s="84"/>
      <c r="T9" s="84"/>
      <c r="U9" s="84">
        <f>SUM(I9:T9)</f>
        <v>54616355.410000011</v>
      </c>
      <c r="V9" s="20"/>
    </row>
    <row r="10" spans="2:22" ht="18" customHeight="1">
      <c r="B10" s="17"/>
      <c r="C10" s="17"/>
      <c r="D10" s="17"/>
      <c r="E10" s="17"/>
      <c r="F10" s="56">
        <v>510002</v>
      </c>
      <c r="G10" s="19" t="s">
        <v>110</v>
      </c>
      <c r="I10" s="84">
        <f>-VLOOKUP(F10,TBJan23!$A$16:$F$227,6,0)</f>
        <v>2408025.88</v>
      </c>
      <c r="J10" s="84">
        <f>VLOOKUP(F10,TBFeb23!$A$16:$E$227,5,0)</f>
        <v>3131612.99</v>
      </c>
      <c r="K10" s="84">
        <f>VLOOKUP(F10,TBMar23!$A$16:$E$227,5,0)</f>
        <v>4550304.8900000006</v>
      </c>
      <c r="L10" s="84"/>
      <c r="M10" s="84"/>
      <c r="N10" s="84"/>
      <c r="O10" s="84"/>
      <c r="P10" s="84"/>
      <c r="Q10" s="84"/>
      <c r="R10" s="84"/>
      <c r="S10" s="84"/>
      <c r="T10" s="84"/>
      <c r="U10" s="84">
        <f t="shared" ref="U10:U11" si="0">SUM(I10:T10)</f>
        <v>10089943.760000002</v>
      </c>
      <c r="V10" s="20"/>
    </row>
    <row r="11" spans="2:22" ht="18" customHeight="1">
      <c r="B11" s="17"/>
      <c r="C11" s="17"/>
      <c r="D11" s="17"/>
      <c r="E11" s="17"/>
      <c r="F11" s="56">
        <v>520500</v>
      </c>
      <c r="G11" s="19" t="s">
        <v>111</v>
      </c>
      <c r="I11" s="84">
        <f>-VLOOKUP(F11,TBJan23!$A$16:$F$227,6,0)</f>
        <v>0</v>
      </c>
      <c r="J11" s="84">
        <f>VLOOKUP(F11,TBFeb23!$A$16:$E$227,5,0)</f>
        <v>0</v>
      </c>
      <c r="K11" s="84">
        <f>VLOOKUP(F11,TBMar23!$A$16:$E$227,5,0)</f>
        <v>0</v>
      </c>
      <c r="L11" s="84"/>
      <c r="M11" s="84"/>
      <c r="N11" s="84"/>
      <c r="O11" s="84"/>
      <c r="P11" s="84"/>
      <c r="Q11" s="84"/>
      <c r="R11" s="84"/>
      <c r="S11" s="84"/>
      <c r="T11" s="84"/>
      <c r="U11" s="84">
        <f t="shared" si="0"/>
        <v>0</v>
      </c>
      <c r="V11" s="20"/>
    </row>
    <row r="12" spans="2:22" s="12" customFormat="1" ht="18" customHeight="1" thickBot="1">
      <c r="B12" s="17"/>
      <c r="C12" s="17"/>
      <c r="D12" s="17"/>
      <c r="E12" s="17"/>
      <c r="F12" s="55"/>
      <c r="G12" s="19" t="s">
        <v>112</v>
      </c>
      <c r="I12" s="99">
        <f>SUM(I9:I11)</f>
        <v>11826545.16</v>
      </c>
      <c r="J12" s="99">
        <f>SUM(J9:J11)</f>
        <v>29740727.190000005</v>
      </c>
      <c r="K12" s="99">
        <f>SUM(K9:K11)</f>
        <v>23139026.820000004</v>
      </c>
      <c r="L12" s="99">
        <v>0</v>
      </c>
      <c r="M12" s="99">
        <v>0</v>
      </c>
      <c r="N12" s="99">
        <v>0</v>
      </c>
      <c r="O12" s="99">
        <v>0</v>
      </c>
      <c r="P12" s="99">
        <f>SUM(P9:P11)</f>
        <v>0</v>
      </c>
      <c r="Q12" s="99">
        <f t="shared" ref="Q12:T12" si="1">SUM(Q9:Q11)</f>
        <v>0</v>
      </c>
      <c r="R12" s="99">
        <f t="shared" si="1"/>
        <v>0</v>
      </c>
      <c r="S12" s="99">
        <f t="shared" si="1"/>
        <v>0</v>
      </c>
      <c r="T12" s="99">
        <f t="shared" si="1"/>
        <v>0</v>
      </c>
      <c r="U12" s="99">
        <f>SUM(I12:T12)</f>
        <v>64706299.170000017</v>
      </c>
      <c r="V12" s="71"/>
    </row>
    <row r="13" spans="2:22" ht="18" customHeight="1">
      <c r="B13" s="17"/>
      <c r="C13" s="17"/>
      <c r="D13" s="17"/>
      <c r="E13" s="17" t="s">
        <v>113</v>
      </c>
      <c r="F13" s="55"/>
      <c r="U13" s="10">
        <f t="shared" ref="U13:U40" si="2">SUM(I13:S13)</f>
        <v>0</v>
      </c>
      <c r="V13" s="20"/>
    </row>
    <row r="14" spans="2:22" ht="18" customHeight="1">
      <c r="B14" s="17"/>
      <c r="C14" s="17"/>
      <c r="D14" s="17"/>
      <c r="E14" s="17"/>
      <c r="F14" s="55" t="s">
        <v>155</v>
      </c>
      <c r="U14" s="10">
        <f t="shared" si="2"/>
        <v>0</v>
      </c>
      <c r="V14" s="20"/>
    </row>
    <row r="15" spans="2:22" ht="18" customHeight="1">
      <c r="B15" s="17"/>
      <c r="C15" s="17"/>
      <c r="D15" s="17"/>
      <c r="E15" s="17"/>
      <c r="F15" s="55"/>
      <c r="G15" s="19" t="s">
        <v>109</v>
      </c>
      <c r="U15" s="10">
        <f t="shared" si="2"/>
        <v>0</v>
      </c>
      <c r="V15" s="20"/>
    </row>
    <row r="16" spans="2:22" ht="18" customHeight="1">
      <c r="B16" s="17"/>
      <c r="C16" s="17"/>
      <c r="D16" s="17"/>
      <c r="E16" s="17"/>
      <c r="F16" s="55"/>
      <c r="G16" s="19" t="s">
        <v>110</v>
      </c>
      <c r="U16" s="10">
        <f t="shared" si="2"/>
        <v>0</v>
      </c>
      <c r="V16" s="20"/>
    </row>
    <row r="17" spans="2:22" ht="18" customHeight="1">
      <c r="B17" s="17"/>
      <c r="C17" s="17"/>
      <c r="D17" s="17"/>
      <c r="E17" s="17"/>
      <c r="F17" s="55"/>
      <c r="G17" s="19" t="s">
        <v>111</v>
      </c>
      <c r="U17" s="10">
        <f t="shared" si="2"/>
        <v>0</v>
      </c>
      <c r="V17" s="20"/>
    </row>
    <row r="18" spans="2:22" s="12" customFormat="1" ht="18" customHeight="1" thickBot="1">
      <c r="B18" s="17"/>
      <c r="C18" s="17"/>
      <c r="D18" s="17"/>
      <c r="E18" s="17"/>
      <c r="F18" s="55"/>
      <c r="G18" s="19" t="s">
        <v>157</v>
      </c>
      <c r="I18" s="70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f>SUM(Q15:Q17)</f>
        <v>0</v>
      </c>
      <c r="R18" s="70">
        <v>0</v>
      </c>
      <c r="S18" s="70">
        <f>SUM(S15:S17)</f>
        <v>0</v>
      </c>
      <c r="T18" s="70">
        <f t="shared" ref="T18:U18" si="3">SUM(T15:T17)</f>
        <v>0</v>
      </c>
      <c r="U18" s="70">
        <f t="shared" si="3"/>
        <v>0</v>
      </c>
      <c r="V18" s="71"/>
    </row>
    <row r="19" spans="2:22" ht="18" customHeight="1">
      <c r="B19" s="17"/>
      <c r="C19" s="17"/>
      <c r="D19" s="17"/>
      <c r="E19" s="17"/>
      <c r="F19" s="55" t="s">
        <v>156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>
        <f t="shared" si="2"/>
        <v>0</v>
      </c>
      <c r="V19" s="20"/>
    </row>
    <row r="20" spans="2:22" ht="18" customHeight="1">
      <c r="B20" s="17"/>
      <c r="C20" s="17"/>
      <c r="D20" s="17"/>
      <c r="E20" s="17"/>
      <c r="F20" s="55"/>
      <c r="G20" s="19" t="s">
        <v>109</v>
      </c>
      <c r="U20" s="10">
        <f t="shared" si="2"/>
        <v>0</v>
      </c>
      <c r="V20" s="20"/>
    </row>
    <row r="21" spans="2:22" ht="18" customHeight="1">
      <c r="B21" s="17"/>
      <c r="C21" s="17"/>
      <c r="D21" s="17"/>
      <c r="E21" s="17"/>
      <c r="F21" s="55"/>
      <c r="G21" s="19" t="s">
        <v>110</v>
      </c>
      <c r="U21" s="10">
        <f t="shared" si="2"/>
        <v>0</v>
      </c>
      <c r="V21" s="20"/>
    </row>
    <row r="22" spans="2:22" ht="18" customHeight="1">
      <c r="B22" s="17"/>
      <c r="C22" s="17"/>
      <c r="D22" s="17"/>
      <c r="E22" s="17"/>
      <c r="F22" s="55"/>
      <c r="G22" s="19" t="s">
        <v>111</v>
      </c>
      <c r="U22" s="10">
        <f t="shared" si="2"/>
        <v>0</v>
      </c>
      <c r="V22" s="20"/>
    </row>
    <row r="23" spans="2:22" s="12" customFormat="1" ht="18" customHeight="1" thickBot="1">
      <c r="B23" s="17"/>
      <c r="C23" s="17"/>
      <c r="D23" s="17"/>
      <c r="E23" s="17"/>
      <c r="F23" s="55"/>
      <c r="G23" s="19" t="s">
        <v>158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f>SUM(Q20:Q22)</f>
        <v>0</v>
      </c>
      <c r="R23" s="70">
        <v>0</v>
      </c>
      <c r="S23" s="70">
        <f>SUM(S20:S22)</f>
        <v>0</v>
      </c>
      <c r="T23" s="70">
        <v>0</v>
      </c>
      <c r="U23" s="70">
        <f>SUM(U20:U22)</f>
        <v>0</v>
      </c>
      <c r="V23" s="71"/>
    </row>
    <row r="24" spans="2:22" ht="18" customHeight="1" thickBot="1">
      <c r="B24" s="17"/>
      <c r="C24" s="17"/>
      <c r="D24" s="17"/>
      <c r="F24" s="55"/>
      <c r="U24" s="10">
        <f t="shared" si="2"/>
        <v>0</v>
      </c>
      <c r="V24" s="20"/>
    </row>
    <row r="25" spans="2:22" s="12" customFormat="1" ht="22.95" customHeight="1" thickBot="1">
      <c r="B25" s="17"/>
      <c r="C25" s="17"/>
      <c r="D25" s="18"/>
      <c r="E25" s="17"/>
      <c r="F25" s="17"/>
      <c r="G25" s="95" t="s">
        <v>159</v>
      </c>
      <c r="I25" s="53">
        <f t="shared" ref="I25:T25" si="4">SUM(I23,I18,I12)</f>
        <v>11826545.16</v>
      </c>
      <c r="J25" s="53">
        <f t="shared" si="4"/>
        <v>29740727.190000005</v>
      </c>
      <c r="K25" s="53">
        <f t="shared" si="4"/>
        <v>23139026.820000004</v>
      </c>
      <c r="L25" s="53">
        <v>0</v>
      </c>
      <c r="M25" s="53">
        <f t="shared" si="4"/>
        <v>0</v>
      </c>
      <c r="N25" s="53">
        <f t="shared" si="4"/>
        <v>0</v>
      </c>
      <c r="O25" s="53">
        <f t="shared" si="4"/>
        <v>0</v>
      </c>
      <c r="P25" s="53">
        <f t="shared" si="4"/>
        <v>0</v>
      </c>
      <c r="Q25" s="53">
        <f t="shared" si="4"/>
        <v>0</v>
      </c>
      <c r="R25" s="53">
        <f t="shared" si="4"/>
        <v>0</v>
      </c>
      <c r="S25" s="53">
        <f t="shared" si="4"/>
        <v>0</v>
      </c>
      <c r="T25" s="53">
        <f t="shared" si="4"/>
        <v>0</v>
      </c>
      <c r="U25" s="53">
        <f t="shared" ref="U25" si="5">SUM(U23,U18,U12)</f>
        <v>64706299.170000017</v>
      </c>
      <c r="V25" s="71"/>
    </row>
    <row r="26" spans="2:22" ht="18" customHeight="1">
      <c r="B26" s="17"/>
      <c r="C26" s="17"/>
      <c r="D26" s="51" t="s">
        <v>114</v>
      </c>
      <c r="E26" s="17"/>
      <c r="F26" s="17"/>
      <c r="U26" s="10">
        <f t="shared" si="2"/>
        <v>0</v>
      </c>
      <c r="V26" s="20"/>
    </row>
    <row r="27" spans="2:22" ht="18" customHeight="1">
      <c r="B27" s="17"/>
      <c r="C27" s="17"/>
      <c r="D27" s="17"/>
      <c r="E27" s="17"/>
      <c r="F27" s="93">
        <v>700001</v>
      </c>
      <c r="G27" s="93" t="s">
        <v>115</v>
      </c>
      <c r="I27" s="84">
        <f>VLOOKUP(F27,TBJan23!$A$16:$F$227,6,0)</f>
        <v>44903050</v>
      </c>
      <c r="J27" s="84">
        <f>VLOOKUP(F27,TBFeb23!$A$16:$D$227,4,0)</f>
        <v>86817456</v>
      </c>
      <c r="K27" s="84">
        <f>VLOOKUP(F27,TBMar23!$A$16:$D$227,4,0)</f>
        <v>0</v>
      </c>
      <c r="L27" s="84">
        <v>0</v>
      </c>
      <c r="M27" s="84">
        <v>0</v>
      </c>
      <c r="N27" s="84">
        <v>0</v>
      </c>
      <c r="O27" s="84"/>
      <c r="P27" s="84"/>
      <c r="Q27" s="84"/>
      <c r="R27" s="84"/>
      <c r="S27" s="84"/>
      <c r="T27" s="84"/>
      <c r="U27" s="84">
        <f>SUM(I27:T27)</f>
        <v>131720506</v>
      </c>
      <c r="V27" s="20"/>
    </row>
    <row r="28" spans="2:22" ht="18" customHeight="1">
      <c r="B28" s="17"/>
      <c r="C28" s="17"/>
      <c r="D28" s="17"/>
      <c r="E28" s="17"/>
      <c r="F28" s="93">
        <v>700002</v>
      </c>
      <c r="G28" s="93" t="s">
        <v>288</v>
      </c>
      <c r="I28" s="84">
        <f>VLOOKUP(F28,TBJan23!$A$16:$F$227,6,0)</f>
        <v>0</v>
      </c>
      <c r="J28" s="84">
        <f>VLOOKUP(F28,TBFeb23!$A$16:$D$227,4,0)</f>
        <v>0</v>
      </c>
      <c r="K28" s="84">
        <f>VLOOKUP(F28,TBMar23!$A$16:$D$227,4,0)</f>
        <v>0</v>
      </c>
      <c r="L28" s="84">
        <v>0</v>
      </c>
      <c r="M28" s="84">
        <v>0</v>
      </c>
      <c r="N28" s="84">
        <v>0</v>
      </c>
      <c r="O28" s="84"/>
      <c r="P28" s="84"/>
      <c r="Q28" s="84"/>
      <c r="R28" s="84"/>
      <c r="S28" s="84"/>
      <c r="T28" s="84"/>
      <c r="U28" s="84">
        <f t="shared" si="2"/>
        <v>0</v>
      </c>
      <c r="V28" s="20"/>
    </row>
    <row r="29" spans="2:22" ht="18" customHeight="1">
      <c r="B29" s="17"/>
      <c r="C29" s="17"/>
      <c r="D29" s="17"/>
      <c r="E29" s="17"/>
      <c r="F29" s="93">
        <v>700003</v>
      </c>
      <c r="G29" s="93" t="s">
        <v>116</v>
      </c>
      <c r="I29" s="84">
        <f>VLOOKUP(F29,TBJan23!$A$16:$F$227,6,0)</f>
        <v>0</v>
      </c>
      <c r="J29" s="84">
        <f>VLOOKUP(F29,TBFeb23!$A$16:$D$227,4,0)</f>
        <v>0</v>
      </c>
      <c r="K29" s="84">
        <f>VLOOKUP(F29,TBMar23!$A$16:$D$227,4,0)</f>
        <v>0</v>
      </c>
      <c r="L29" s="84">
        <v>0</v>
      </c>
      <c r="M29" s="84">
        <v>0</v>
      </c>
      <c r="N29" s="84">
        <v>0</v>
      </c>
      <c r="O29" s="84"/>
      <c r="P29" s="84"/>
      <c r="Q29" s="84"/>
      <c r="R29" s="84"/>
      <c r="S29" s="84"/>
      <c r="T29" s="84"/>
      <c r="U29" s="84">
        <f t="shared" si="2"/>
        <v>0</v>
      </c>
      <c r="V29" s="20"/>
    </row>
    <row r="30" spans="2:22" ht="18" customHeight="1">
      <c r="B30" s="17"/>
      <c r="C30" s="17"/>
      <c r="D30" s="17"/>
      <c r="E30" s="17"/>
      <c r="F30" s="93">
        <v>700004</v>
      </c>
      <c r="G30" s="93" t="s">
        <v>117</v>
      </c>
      <c r="I30" s="84">
        <f>VLOOKUP(F30,TBJan23!$A$16:$F$227,6,0)</f>
        <v>0</v>
      </c>
      <c r="J30" s="84">
        <f>VLOOKUP(F30,TBFeb23!$A$16:$D$227,4,0)</f>
        <v>0</v>
      </c>
      <c r="K30" s="84">
        <f>VLOOKUP(F30,TBMar23!$A$16:$D$227,4,0)</f>
        <v>0</v>
      </c>
      <c r="L30" s="84">
        <v>0</v>
      </c>
      <c r="M30" s="84">
        <v>0</v>
      </c>
      <c r="N30" s="84">
        <v>0</v>
      </c>
      <c r="O30" s="84"/>
      <c r="P30" s="84"/>
      <c r="Q30" s="84"/>
      <c r="R30" s="84"/>
      <c r="S30" s="84"/>
      <c r="T30" s="84"/>
      <c r="U30" s="84">
        <f t="shared" si="2"/>
        <v>0</v>
      </c>
      <c r="V30" s="20"/>
    </row>
    <row r="31" spans="2:22" ht="18" customHeight="1">
      <c r="B31" s="21"/>
      <c r="C31" s="21"/>
      <c r="D31" s="21"/>
      <c r="E31" s="21"/>
      <c r="F31" s="93">
        <v>700999</v>
      </c>
      <c r="G31" s="93" t="s">
        <v>289</v>
      </c>
      <c r="I31" s="84">
        <f>VLOOKUP(F31,TBJan23!$A$16:$F$227,6,0)</f>
        <v>0</v>
      </c>
      <c r="J31" s="84">
        <f>VLOOKUP(F31,TBFeb23!$A$16:$D$227,4,0)</f>
        <v>0</v>
      </c>
      <c r="K31" s="84">
        <f>VLOOKUP(F31,TBMar23!$A$16:$D$227,4,0)</f>
        <v>0</v>
      </c>
      <c r="L31" s="84">
        <v>0</v>
      </c>
      <c r="M31" s="84">
        <v>0</v>
      </c>
      <c r="N31" s="84">
        <v>0</v>
      </c>
      <c r="O31" s="84"/>
      <c r="P31" s="84"/>
      <c r="Q31" s="84"/>
      <c r="R31" s="84"/>
      <c r="S31" s="84"/>
      <c r="T31" s="84"/>
      <c r="U31" s="84">
        <f t="shared" si="2"/>
        <v>0</v>
      </c>
      <c r="V31" s="20"/>
    </row>
    <row r="32" spans="2:22" ht="18" customHeight="1">
      <c r="B32" s="21"/>
      <c r="C32" s="21"/>
      <c r="D32" s="21"/>
      <c r="E32" s="21"/>
      <c r="F32" s="93">
        <v>701002</v>
      </c>
      <c r="G32" s="93" t="s">
        <v>118</v>
      </c>
      <c r="I32" s="84">
        <f>VLOOKUP(F32,TBJan23!$A$16:$F$227,6,0)</f>
        <v>0</v>
      </c>
      <c r="J32" s="84">
        <f>VLOOKUP(F32,TBFeb23!$A$16:$D$227,4,0)</f>
        <v>0</v>
      </c>
      <c r="K32" s="84">
        <f>VLOOKUP(F32,TBMar23!$A$16:$D$227,4,0)</f>
        <v>0</v>
      </c>
      <c r="L32" s="84">
        <v>0</v>
      </c>
      <c r="M32" s="84">
        <v>0</v>
      </c>
      <c r="N32" s="84">
        <v>0</v>
      </c>
      <c r="O32" s="84"/>
      <c r="P32" s="84"/>
      <c r="Q32" s="84"/>
      <c r="R32" s="84"/>
      <c r="S32" s="84"/>
      <c r="T32" s="84"/>
      <c r="U32" s="84">
        <f t="shared" si="2"/>
        <v>0</v>
      </c>
      <c r="V32" s="20"/>
    </row>
    <row r="33" spans="2:22" ht="18" customHeight="1">
      <c r="B33" s="21"/>
      <c r="C33" s="21"/>
      <c r="D33" s="21"/>
      <c r="E33" s="21"/>
      <c r="F33" s="93">
        <v>701999</v>
      </c>
      <c r="G33" s="93" t="s">
        <v>119</v>
      </c>
      <c r="I33" s="84">
        <f>VLOOKUP(F33,TBJan23!$A$16:$F$227,6,0)</f>
        <v>0</v>
      </c>
      <c r="J33" s="84">
        <f>VLOOKUP(F33,TBFeb23!$A$16:$D$227,4,0)</f>
        <v>0</v>
      </c>
      <c r="K33" s="84">
        <f>VLOOKUP(F33,TBMar23!$A$16:$D$227,4,0)</f>
        <v>0</v>
      </c>
      <c r="L33" s="84">
        <v>0</v>
      </c>
      <c r="M33" s="84">
        <v>0</v>
      </c>
      <c r="N33" s="84">
        <v>0</v>
      </c>
      <c r="O33" s="84"/>
      <c r="P33" s="84"/>
      <c r="Q33" s="84"/>
      <c r="R33" s="84"/>
      <c r="S33" s="84"/>
      <c r="T33" s="84"/>
      <c r="U33" s="84">
        <f t="shared" si="2"/>
        <v>0</v>
      </c>
      <c r="V33" s="20"/>
    </row>
    <row r="34" spans="2:22" ht="18" customHeight="1">
      <c r="B34" s="21"/>
      <c r="C34" s="21"/>
      <c r="D34" s="21"/>
      <c r="E34" s="21"/>
      <c r="F34" s="93">
        <v>702500</v>
      </c>
      <c r="G34" s="93" t="s">
        <v>120</v>
      </c>
      <c r="I34" s="84">
        <f>VLOOKUP(F34,TBJan23!$A$16:$F$227,6,0)</f>
        <v>0</v>
      </c>
      <c r="J34" s="84">
        <f>VLOOKUP(F34,TBFeb23!$A$16:$D$227,4,0)</f>
        <v>0</v>
      </c>
      <c r="K34" s="84">
        <f>VLOOKUP(F34,TBMar23!$A$16:$D$227,4,0)</f>
        <v>0</v>
      </c>
      <c r="L34" s="84">
        <v>0</v>
      </c>
      <c r="M34" s="84">
        <v>0</v>
      </c>
      <c r="N34" s="84">
        <v>0</v>
      </c>
      <c r="O34" s="84"/>
      <c r="P34" s="84"/>
      <c r="Q34" s="84"/>
      <c r="R34" s="84"/>
      <c r="S34" s="84"/>
      <c r="T34" s="84"/>
      <c r="U34" s="84">
        <f t="shared" si="2"/>
        <v>0</v>
      </c>
      <c r="V34" s="20"/>
    </row>
    <row r="35" spans="2:22" ht="18" customHeight="1">
      <c r="B35" s="21"/>
      <c r="C35" s="21"/>
      <c r="D35" s="21"/>
      <c r="E35" s="21"/>
      <c r="F35" s="93">
        <v>703500</v>
      </c>
      <c r="G35" s="93" t="s">
        <v>290</v>
      </c>
      <c r="I35" s="84">
        <f>VLOOKUP(F35,TBJan23!$A$16:$F$227,6,0)</f>
        <v>0</v>
      </c>
      <c r="J35" s="84">
        <f>VLOOKUP(F35,TBFeb23!$A$16:$D$227,4,0)</f>
        <v>0</v>
      </c>
      <c r="K35" s="84">
        <f>VLOOKUP(F35,TBMar23!$A$16:$D$227,4,0)</f>
        <v>0</v>
      </c>
      <c r="L35" s="84">
        <v>0</v>
      </c>
      <c r="M35" s="84">
        <v>0</v>
      </c>
      <c r="N35" s="84">
        <v>0</v>
      </c>
      <c r="O35" s="84"/>
      <c r="P35" s="84"/>
      <c r="Q35" s="84"/>
      <c r="R35" s="84"/>
      <c r="S35" s="84"/>
      <c r="T35" s="84"/>
      <c r="U35" s="84">
        <f t="shared" si="2"/>
        <v>0</v>
      </c>
      <c r="V35" s="20"/>
    </row>
    <row r="36" spans="2:22" ht="18" customHeight="1">
      <c r="B36" s="17"/>
      <c r="C36" s="17"/>
      <c r="D36" s="17"/>
      <c r="E36" s="17"/>
      <c r="F36" s="93">
        <v>704500</v>
      </c>
      <c r="G36" s="93" t="s">
        <v>121</v>
      </c>
      <c r="I36" s="84">
        <f>VLOOKUP(F36,TBJan23!$A$16:$F$227,6,0)</f>
        <v>0</v>
      </c>
      <c r="J36" s="84">
        <f>VLOOKUP(F36,TBFeb23!$A$16:$D$227,4,0)</f>
        <v>0</v>
      </c>
      <c r="K36" s="84">
        <f>VLOOKUP(F36,TBMar23!$A$16:$D$227,4,0)</f>
        <v>0</v>
      </c>
      <c r="L36" s="84">
        <v>0</v>
      </c>
      <c r="M36" s="84">
        <v>0</v>
      </c>
      <c r="N36" s="84">
        <v>0</v>
      </c>
      <c r="O36" s="84"/>
      <c r="P36" s="84"/>
      <c r="Q36" s="84"/>
      <c r="R36" s="84"/>
      <c r="S36" s="84"/>
      <c r="T36" s="84"/>
      <c r="U36" s="84">
        <f t="shared" si="2"/>
        <v>0</v>
      </c>
      <c r="V36" s="20"/>
    </row>
    <row r="37" spans="2:22" s="12" customFormat="1" ht="18" customHeight="1" thickBot="1">
      <c r="B37" s="17"/>
      <c r="C37" s="17"/>
      <c r="D37" s="17"/>
      <c r="E37" s="19"/>
      <c r="F37" s="55"/>
      <c r="G37" s="19" t="s">
        <v>122</v>
      </c>
      <c r="I37" s="70">
        <f t="shared" ref="I37" si="6">SUM(I27:I36)</f>
        <v>44903050</v>
      </c>
      <c r="J37" s="70">
        <f>SUM(J27:J36)</f>
        <v>86817456</v>
      </c>
      <c r="K37" s="70">
        <f>SUM(K27:K36)</f>
        <v>0</v>
      </c>
      <c r="L37" s="70">
        <v>0</v>
      </c>
      <c r="M37" s="70">
        <v>0</v>
      </c>
      <c r="N37" s="70">
        <v>0</v>
      </c>
      <c r="O37" s="70">
        <v>0</v>
      </c>
      <c r="P37" s="70">
        <f>SUM(P27:P36)</f>
        <v>0</v>
      </c>
      <c r="Q37" s="70">
        <f t="shared" ref="Q37:T37" si="7">SUM(Q27:Q36)</f>
        <v>0</v>
      </c>
      <c r="R37" s="70">
        <f t="shared" si="7"/>
        <v>0</v>
      </c>
      <c r="S37" s="70">
        <f t="shared" si="7"/>
        <v>0</v>
      </c>
      <c r="T37" s="70">
        <f t="shared" si="7"/>
        <v>0</v>
      </c>
      <c r="U37" s="70">
        <f>SUM(I37:T37)</f>
        <v>131720506</v>
      </c>
      <c r="V37" s="71"/>
    </row>
    <row r="38" spans="2:22" ht="15" customHeight="1">
      <c r="B38" s="17"/>
      <c r="C38" s="17"/>
      <c r="D38" s="17"/>
      <c r="F38" s="55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>
        <f t="shared" si="2"/>
        <v>0</v>
      </c>
      <c r="V38" s="20"/>
    </row>
    <row r="39" spans="2:22" ht="18" customHeight="1">
      <c r="B39" s="17"/>
      <c r="C39" s="17"/>
      <c r="D39" s="17" t="s">
        <v>147</v>
      </c>
      <c r="F39" s="55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>
        <f t="shared" si="2"/>
        <v>0</v>
      </c>
      <c r="V39" s="20"/>
    </row>
    <row r="40" spans="2:22" ht="18" customHeight="1">
      <c r="B40" s="17"/>
      <c r="C40" s="17"/>
      <c r="D40" s="17"/>
      <c r="F40" s="55"/>
      <c r="G40" s="19" t="s">
        <v>154</v>
      </c>
      <c r="I40" s="84">
        <v>0</v>
      </c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>
        <f t="shared" si="2"/>
        <v>0</v>
      </c>
      <c r="V40" s="20"/>
    </row>
    <row r="41" spans="2:22" ht="18" customHeight="1">
      <c r="B41" s="17"/>
      <c r="C41" s="17"/>
      <c r="D41" s="17"/>
      <c r="F41" s="93">
        <v>710001</v>
      </c>
      <c r="G41" s="93" t="s">
        <v>123</v>
      </c>
      <c r="I41" s="84">
        <f>VLOOKUP(F41,TBJan23!$A$16:$F$227,6,0)</f>
        <v>2500000</v>
      </c>
      <c r="J41" s="84">
        <f>VLOOKUP(F41,TBFeb23!$A$16:$D$227,4,0)</f>
        <v>3200000</v>
      </c>
      <c r="K41" s="84">
        <f>VLOOKUP(F41,TBMar23!$A$16:$D$227,4,0)</f>
        <v>7871500</v>
      </c>
      <c r="L41" s="84"/>
      <c r="M41" s="84"/>
      <c r="N41" s="84"/>
      <c r="O41" s="84"/>
      <c r="P41" s="84"/>
      <c r="Q41" s="84"/>
      <c r="R41" s="84"/>
      <c r="S41" s="84"/>
      <c r="T41" s="84"/>
      <c r="U41" s="84">
        <f>SUM(I41:T41)</f>
        <v>13571500</v>
      </c>
      <c r="V41" s="20"/>
    </row>
    <row r="42" spans="2:22" ht="18" customHeight="1">
      <c r="B42" s="17"/>
      <c r="C42" s="17"/>
      <c r="D42" s="17"/>
      <c r="F42" s="93">
        <v>710002</v>
      </c>
      <c r="G42" s="93" t="s">
        <v>124</v>
      </c>
      <c r="I42" s="84">
        <f>VLOOKUP(F42,TBJan23!$A$16:$F$227,6,0)</f>
        <v>0</v>
      </c>
      <c r="J42" s="84">
        <f>VLOOKUP(F42,TBFeb23!$A$16:$D$227,4,0)</f>
        <v>0</v>
      </c>
      <c r="K42" s="84">
        <f>VLOOKUP(F42,TBMar23!$A$16:$D$227,4,0)</f>
        <v>0</v>
      </c>
      <c r="L42" s="84"/>
      <c r="M42" s="84"/>
      <c r="N42" s="84"/>
      <c r="O42" s="84"/>
      <c r="P42" s="84"/>
      <c r="Q42" s="84"/>
      <c r="R42" s="84"/>
      <c r="S42" s="84"/>
      <c r="T42" s="84"/>
      <c r="U42" s="84">
        <f t="shared" ref="U42:U100" si="8">SUM(I42:T42)</f>
        <v>0</v>
      </c>
      <c r="V42" s="20"/>
    </row>
    <row r="43" spans="2:22" ht="18" customHeight="1">
      <c r="B43" s="17"/>
      <c r="C43" s="17"/>
      <c r="D43" s="17"/>
      <c r="F43" s="93">
        <v>710003</v>
      </c>
      <c r="G43" s="93" t="s">
        <v>125</v>
      </c>
      <c r="I43" s="84">
        <f>VLOOKUP(F43,TBJan23!$A$16:$F$227,6,0)</f>
        <v>0</v>
      </c>
      <c r="J43" s="84">
        <f>VLOOKUP(F43,TBFeb23!$A$16:$D$227,4,0)</f>
        <v>0</v>
      </c>
      <c r="K43" s="84">
        <f>VLOOKUP(F43,TBMar23!$A$16:$D$227,4,0)</f>
        <v>0</v>
      </c>
      <c r="L43" s="84"/>
      <c r="M43" s="84"/>
      <c r="N43" s="84"/>
      <c r="O43" s="84"/>
      <c r="P43" s="84"/>
      <c r="Q43" s="84"/>
      <c r="R43" s="84"/>
      <c r="S43" s="84"/>
      <c r="T43" s="84"/>
      <c r="U43" s="84">
        <f t="shared" si="8"/>
        <v>0</v>
      </c>
      <c r="V43" s="20"/>
    </row>
    <row r="44" spans="2:22" ht="18" customHeight="1">
      <c r="B44" s="17"/>
      <c r="C44" s="17"/>
      <c r="D44" s="17"/>
      <c r="F44" s="93">
        <v>710004</v>
      </c>
      <c r="G44" s="93" t="s">
        <v>126</v>
      </c>
      <c r="I44" s="84">
        <f>VLOOKUP(F44,TBJan23!$A$16:$F$227,6,0)</f>
        <v>0</v>
      </c>
      <c r="J44" s="84">
        <f>VLOOKUP(F44,TBFeb23!$A$16:$D$227,4,0)</f>
        <v>0</v>
      </c>
      <c r="K44" s="84">
        <f>VLOOKUP(F44,TBMar23!$A$16:$D$227,4,0)</f>
        <v>0</v>
      </c>
      <c r="L44" s="84"/>
      <c r="M44" s="84"/>
      <c r="N44" s="84"/>
      <c r="O44" s="84"/>
      <c r="P44" s="84"/>
      <c r="Q44" s="84"/>
      <c r="R44" s="84"/>
      <c r="S44" s="84"/>
      <c r="T44" s="84"/>
      <c r="U44" s="84">
        <f t="shared" si="8"/>
        <v>0</v>
      </c>
      <c r="V44" s="20"/>
    </row>
    <row r="45" spans="2:22" ht="18" customHeight="1">
      <c r="B45" s="17"/>
      <c r="C45" s="17"/>
      <c r="D45" s="17"/>
      <c r="F45" s="93">
        <v>710005</v>
      </c>
      <c r="G45" s="93" t="s">
        <v>127</v>
      </c>
      <c r="I45" s="84">
        <f>VLOOKUP(F45,TBJan23!$A$16:$F$227,6,0)</f>
        <v>0</v>
      </c>
      <c r="J45" s="84">
        <f>VLOOKUP(F45,TBFeb23!$A$16:$D$227,4,0)</f>
        <v>0</v>
      </c>
      <c r="K45" s="84">
        <f>VLOOKUP(F45,TBMar23!$A$16:$D$227,4,0)</f>
        <v>0</v>
      </c>
      <c r="L45" s="84"/>
      <c r="M45" s="84"/>
      <c r="N45" s="84"/>
      <c r="O45" s="84"/>
      <c r="P45" s="84"/>
      <c r="Q45" s="84"/>
      <c r="R45" s="84"/>
      <c r="S45" s="84"/>
      <c r="T45" s="84"/>
      <c r="U45" s="84">
        <f t="shared" si="8"/>
        <v>0</v>
      </c>
      <c r="V45" s="20"/>
    </row>
    <row r="46" spans="2:22" ht="18" customHeight="1">
      <c r="B46" s="17"/>
      <c r="C46" s="17"/>
      <c r="D46" s="17"/>
      <c r="F46" s="93">
        <v>710999</v>
      </c>
      <c r="G46" s="93" t="s">
        <v>128</v>
      </c>
      <c r="I46" s="84">
        <f>VLOOKUP(F46,TBJan23!$A$16:$F$227,6,0)</f>
        <v>0</v>
      </c>
      <c r="J46" s="84">
        <f>VLOOKUP(F46,TBFeb23!$A$16:$D$227,4,0)</f>
        <v>0</v>
      </c>
      <c r="K46" s="84">
        <f>VLOOKUP(F46,TBMar23!$A$16:$D$227,4,0)</f>
        <v>0</v>
      </c>
      <c r="L46" s="84"/>
      <c r="M46" s="84"/>
      <c r="N46" s="84"/>
      <c r="O46" s="84"/>
      <c r="P46" s="84"/>
      <c r="Q46" s="84"/>
      <c r="R46" s="84"/>
      <c r="S46" s="84"/>
      <c r="T46" s="84"/>
      <c r="U46" s="84">
        <f t="shared" si="8"/>
        <v>0</v>
      </c>
      <c r="V46" s="20"/>
    </row>
    <row r="47" spans="2:22" ht="18" customHeight="1">
      <c r="B47" s="17"/>
      <c r="C47" s="17"/>
      <c r="D47" s="17"/>
      <c r="F47" s="93">
        <v>711001</v>
      </c>
      <c r="G47" s="93" t="s">
        <v>129</v>
      </c>
      <c r="I47" s="84">
        <f>VLOOKUP(F47,TBJan23!$A$16:$F$227,6,0)</f>
        <v>1860000</v>
      </c>
      <c r="J47" s="84">
        <f>VLOOKUP(F47,TBFeb23!$A$16:$D$227,4,0)</f>
        <v>0</v>
      </c>
      <c r="K47" s="84">
        <f>VLOOKUP(F47,TBMar23!$A$16:$D$227,4,0)</f>
        <v>0</v>
      </c>
      <c r="L47" s="84"/>
      <c r="M47" s="84"/>
      <c r="N47" s="84"/>
      <c r="O47" s="84"/>
      <c r="P47" s="84"/>
      <c r="Q47" s="84"/>
      <c r="R47" s="84"/>
      <c r="S47" s="84"/>
      <c r="T47" s="84"/>
      <c r="U47" s="84">
        <f t="shared" si="8"/>
        <v>1860000</v>
      </c>
      <c r="V47" s="20"/>
    </row>
    <row r="48" spans="2:22" ht="18" customHeight="1">
      <c r="B48" s="17"/>
      <c r="C48" s="17"/>
      <c r="D48" s="17"/>
      <c r="F48" s="93">
        <v>711002</v>
      </c>
      <c r="G48" s="93" t="s">
        <v>130</v>
      </c>
      <c r="I48" s="84">
        <f>VLOOKUP(F48,TBJan23!$A$16:$F$227,6,0)</f>
        <v>0</v>
      </c>
      <c r="J48" s="84">
        <f>VLOOKUP(F48,TBFeb23!$A$16:$D$227,4,0)</f>
        <v>0</v>
      </c>
      <c r="K48" s="84">
        <f>VLOOKUP(F48,TBMar23!$A$16:$D$227,4,0)</f>
        <v>0</v>
      </c>
      <c r="L48" s="84"/>
      <c r="M48" s="84"/>
      <c r="N48" s="84"/>
      <c r="O48" s="84"/>
      <c r="P48" s="84"/>
      <c r="Q48" s="84"/>
      <c r="R48" s="84"/>
      <c r="S48" s="84"/>
      <c r="T48" s="84"/>
      <c r="U48" s="84">
        <f t="shared" si="8"/>
        <v>0</v>
      </c>
      <c r="V48" s="20"/>
    </row>
    <row r="49" spans="2:22" ht="18" customHeight="1">
      <c r="B49" s="17"/>
      <c r="C49" s="17"/>
      <c r="D49" s="17"/>
      <c r="F49" s="93">
        <v>711999</v>
      </c>
      <c r="G49" s="93" t="s">
        <v>131</v>
      </c>
      <c r="I49" s="84">
        <f>VLOOKUP(F49,TBJan23!$A$16:$F$227,6,0)</f>
        <v>0</v>
      </c>
      <c r="J49" s="84">
        <f>VLOOKUP(F49,TBFeb23!$A$16:$D$227,4,0)</f>
        <v>0</v>
      </c>
      <c r="K49" s="84">
        <f>VLOOKUP(F49,TBMar23!$A$16:$D$227,4,0)</f>
        <v>0</v>
      </c>
      <c r="L49" s="84"/>
      <c r="M49" s="84"/>
      <c r="N49" s="84"/>
      <c r="O49" s="84"/>
      <c r="P49" s="84"/>
      <c r="Q49" s="84"/>
      <c r="R49" s="84"/>
      <c r="S49" s="84"/>
      <c r="T49" s="84"/>
      <c r="U49" s="84">
        <f t="shared" si="8"/>
        <v>0</v>
      </c>
      <c r="V49" s="20"/>
    </row>
    <row r="50" spans="2:22" ht="18" customHeight="1">
      <c r="B50" s="17"/>
      <c r="C50" s="17"/>
      <c r="D50" s="17"/>
      <c r="F50" s="93">
        <v>712001</v>
      </c>
      <c r="G50" s="93" t="s">
        <v>132</v>
      </c>
      <c r="I50" s="84">
        <f>VLOOKUP(F50,TBJan23!$A$16:$F$227,6,0)</f>
        <v>0</v>
      </c>
      <c r="J50" s="84">
        <f>VLOOKUP(F50,TBFeb23!$A$16:$D$227,4,0)</f>
        <v>0</v>
      </c>
      <c r="K50" s="84">
        <f>VLOOKUP(F50,TBMar23!$A$16:$D$227,4,0)</f>
        <v>0</v>
      </c>
      <c r="L50" s="84"/>
      <c r="M50" s="84"/>
      <c r="N50" s="84"/>
      <c r="O50" s="84"/>
      <c r="P50" s="84"/>
      <c r="Q50" s="84"/>
      <c r="R50" s="84"/>
      <c r="S50" s="84"/>
      <c r="T50" s="84"/>
      <c r="U50" s="84">
        <f t="shared" si="8"/>
        <v>0</v>
      </c>
      <c r="V50" s="20"/>
    </row>
    <row r="51" spans="2:22" ht="18" customHeight="1">
      <c r="B51" s="17"/>
      <c r="C51" s="17"/>
      <c r="D51" s="17"/>
      <c r="F51" s="93">
        <v>712002</v>
      </c>
      <c r="G51" s="93" t="s">
        <v>133</v>
      </c>
      <c r="I51" s="84">
        <f>VLOOKUP(F51,TBJan23!$A$16:$F$227,6,0)</f>
        <v>0</v>
      </c>
      <c r="J51" s="84">
        <f>VLOOKUP(F51,TBFeb23!$A$16:$D$227,4,0)</f>
        <v>0</v>
      </c>
      <c r="K51" s="84">
        <f>VLOOKUP(F51,TBMar23!$A$16:$D$227,4,0)</f>
        <v>0</v>
      </c>
      <c r="L51" s="84"/>
      <c r="M51" s="84"/>
      <c r="N51" s="84"/>
      <c r="O51" s="84"/>
      <c r="P51" s="84"/>
      <c r="Q51" s="84"/>
      <c r="R51" s="84"/>
      <c r="S51" s="84"/>
      <c r="T51" s="84"/>
      <c r="U51" s="84">
        <f t="shared" si="8"/>
        <v>0</v>
      </c>
      <c r="V51" s="20"/>
    </row>
    <row r="52" spans="2:22" ht="18" customHeight="1">
      <c r="B52" s="17"/>
      <c r="C52" s="17"/>
      <c r="D52" s="17"/>
      <c r="F52" s="93">
        <v>713001</v>
      </c>
      <c r="G52" s="93" t="s">
        <v>134</v>
      </c>
      <c r="I52" s="84">
        <f>VLOOKUP(F52,TBJan23!$A$16:$F$227,6,0)</f>
        <v>0</v>
      </c>
      <c r="J52" s="84">
        <f>VLOOKUP(F52,TBFeb23!$A$16:$D$227,4,0)</f>
        <v>0</v>
      </c>
      <c r="K52" s="84">
        <f>VLOOKUP(F52,TBMar23!$A$16:$D$227,4,0)</f>
        <v>0</v>
      </c>
      <c r="L52" s="84"/>
      <c r="M52" s="84"/>
      <c r="N52" s="84"/>
      <c r="O52" s="84"/>
      <c r="P52" s="84"/>
      <c r="Q52" s="84"/>
      <c r="R52" s="84"/>
      <c r="S52" s="84"/>
      <c r="T52" s="84"/>
      <c r="U52" s="84">
        <f t="shared" si="8"/>
        <v>0</v>
      </c>
      <c r="V52" s="20"/>
    </row>
    <row r="53" spans="2:22" ht="18" customHeight="1">
      <c r="B53" s="17"/>
      <c r="C53" s="17"/>
      <c r="D53" s="17"/>
      <c r="F53" s="93">
        <v>713002</v>
      </c>
      <c r="G53" s="93" t="s">
        <v>135</v>
      </c>
      <c r="I53" s="84">
        <f>VLOOKUP(F53,TBJan23!$A$16:$F$227,6,0)</f>
        <v>0</v>
      </c>
      <c r="J53" s="84">
        <f>VLOOKUP(F53,TBFeb23!$A$16:$D$227,4,0)</f>
        <v>0</v>
      </c>
      <c r="K53" s="84">
        <f>VLOOKUP(F53,TBMar23!$A$16:$D$227,4,0)</f>
        <v>0</v>
      </c>
      <c r="L53" s="84"/>
      <c r="M53" s="84"/>
      <c r="N53" s="84"/>
      <c r="O53" s="84"/>
      <c r="P53" s="84"/>
      <c r="Q53" s="84"/>
      <c r="R53" s="84"/>
      <c r="S53" s="84"/>
      <c r="T53" s="84"/>
      <c r="U53" s="84">
        <f t="shared" si="8"/>
        <v>0</v>
      </c>
      <c r="V53" s="20"/>
    </row>
    <row r="54" spans="2:22" ht="18" customHeight="1">
      <c r="B54" s="17"/>
      <c r="C54" s="17"/>
      <c r="D54" s="17"/>
      <c r="F54" s="93">
        <v>713003</v>
      </c>
      <c r="G54" s="93" t="s">
        <v>291</v>
      </c>
      <c r="I54" s="84">
        <f>VLOOKUP(F54,TBJan23!$A$16:$F$227,6,0)</f>
        <v>0</v>
      </c>
      <c r="J54" s="84">
        <f>VLOOKUP(F54,TBFeb23!$A$16:$D$227,4,0)</f>
        <v>0</v>
      </c>
      <c r="K54" s="84">
        <f>VLOOKUP(F54,TBMar23!$A$16:$D$227,4,0)</f>
        <v>0</v>
      </c>
      <c r="L54" s="84"/>
      <c r="M54" s="84"/>
      <c r="N54" s="84"/>
      <c r="O54" s="84"/>
      <c r="P54" s="84"/>
      <c r="Q54" s="84"/>
      <c r="R54" s="84"/>
      <c r="S54" s="84"/>
      <c r="T54" s="84"/>
      <c r="U54" s="84">
        <f t="shared" si="8"/>
        <v>0</v>
      </c>
      <c r="V54" s="20"/>
    </row>
    <row r="55" spans="2:22" ht="18" customHeight="1">
      <c r="B55" s="17"/>
      <c r="C55" s="17"/>
      <c r="D55" s="17"/>
      <c r="F55" s="93">
        <v>713999</v>
      </c>
      <c r="G55" s="93" t="s">
        <v>136</v>
      </c>
      <c r="I55" s="84">
        <f>VLOOKUP(F55,TBJan23!$A$16:$F$227,6,0)</f>
        <v>0</v>
      </c>
      <c r="J55" s="84">
        <f>VLOOKUP(F55,TBFeb23!$A$16:$D$227,4,0)</f>
        <v>0</v>
      </c>
      <c r="K55" s="84">
        <f>VLOOKUP(F55,TBMar23!$A$16:$D$227,4,0)</f>
        <v>0</v>
      </c>
      <c r="L55" s="84"/>
      <c r="M55" s="84"/>
      <c r="N55" s="84"/>
      <c r="O55" s="84"/>
      <c r="P55" s="84"/>
      <c r="Q55" s="84"/>
      <c r="R55" s="84"/>
      <c r="S55" s="84"/>
      <c r="T55" s="84"/>
      <c r="U55" s="84">
        <f t="shared" si="8"/>
        <v>0</v>
      </c>
      <c r="V55" s="20"/>
    </row>
    <row r="56" spans="2:22" ht="18" customHeight="1">
      <c r="B56" s="17"/>
      <c r="C56" s="17"/>
      <c r="D56" s="17"/>
      <c r="F56" s="93">
        <v>715001</v>
      </c>
      <c r="G56" s="93" t="s">
        <v>137</v>
      </c>
      <c r="I56" s="84">
        <f>VLOOKUP(F56,TBJan23!$A$16:$F$227,6,0)</f>
        <v>0</v>
      </c>
      <c r="J56" s="84">
        <f>VLOOKUP(F56,TBFeb23!$A$16:$D$227,4,0)</f>
        <v>0</v>
      </c>
      <c r="K56" s="84">
        <f>VLOOKUP(F56,TBMar23!$A$16:$D$227,4,0)</f>
        <v>0</v>
      </c>
      <c r="L56" s="84"/>
      <c r="M56" s="84"/>
      <c r="N56" s="84"/>
      <c r="O56" s="84"/>
      <c r="P56" s="84"/>
      <c r="Q56" s="84"/>
      <c r="R56" s="84"/>
      <c r="S56" s="84"/>
      <c r="T56" s="84"/>
      <c r="U56" s="84">
        <f t="shared" si="8"/>
        <v>0</v>
      </c>
      <c r="V56" s="20"/>
    </row>
    <row r="57" spans="2:22" ht="18" customHeight="1">
      <c r="B57" s="17"/>
      <c r="C57" s="17"/>
      <c r="D57" s="17"/>
      <c r="F57" s="93">
        <v>715002</v>
      </c>
      <c r="G57" s="93" t="s">
        <v>138</v>
      </c>
      <c r="I57" s="84">
        <f>VLOOKUP(F57,TBJan23!$A$16:$F$227,6,0)</f>
        <v>0</v>
      </c>
      <c r="J57" s="84">
        <f>VLOOKUP(F57,TBFeb23!$A$16:$D$227,4,0)</f>
        <v>0</v>
      </c>
      <c r="K57" s="84">
        <f>VLOOKUP(F57,TBMar23!$A$16:$D$227,4,0)</f>
        <v>0</v>
      </c>
      <c r="L57" s="84"/>
      <c r="M57" s="84"/>
      <c r="N57" s="84"/>
      <c r="O57" s="84"/>
      <c r="P57" s="84"/>
      <c r="Q57" s="84"/>
      <c r="R57" s="84"/>
      <c r="S57" s="84"/>
      <c r="T57" s="84"/>
      <c r="U57" s="84">
        <f t="shared" si="8"/>
        <v>0</v>
      </c>
      <c r="V57" s="20"/>
    </row>
    <row r="58" spans="2:22" ht="18" customHeight="1">
      <c r="B58" s="17"/>
      <c r="C58" s="17"/>
      <c r="D58" s="17"/>
      <c r="F58" s="93">
        <v>716001</v>
      </c>
      <c r="G58" s="93" t="s">
        <v>139</v>
      </c>
      <c r="I58" s="84">
        <f>VLOOKUP(F58,TBJan23!$A$16:$F$227,6,0)</f>
        <v>0</v>
      </c>
      <c r="J58" s="84">
        <f>VLOOKUP(F58,TBFeb23!$A$16:$D$227,4,0)</f>
        <v>0</v>
      </c>
      <c r="K58" s="84">
        <f>VLOOKUP(F58,TBMar23!$A$16:$D$227,4,0)</f>
        <v>0</v>
      </c>
      <c r="L58" s="84"/>
      <c r="M58" s="84"/>
      <c r="N58" s="84"/>
      <c r="O58" s="84"/>
      <c r="P58" s="84"/>
      <c r="Q58" s="84"/>
      <c r="R58" s="84"/>
      <c r="S58" s="84"/>
      <c r="T58" s="84"/>
      <c r="U58" s="84">
        <f t="shared" si="8"/>
        <v>0</v>
      </c>
      <c r="V58" s="20"/>
    </row>
    <row r="59" spans="2:22" ht="18" customHeight="1">
      <c r="B59" s="17"/>
      <c r="C59" s="17"/>
      <c r="D59" s="17"/>
      <c r="F59" s="93">
        <v>716002</v>
      </c>
      <c r="G59" s="93" t="s">
        <v>140</v>
      </c>
      <c r="I59" s="84">
        <f>VLOOKUP(F59,TBJan23!$A$16:$F$227,6,0)</f>
        <v>0</v>
      </c>
      <c r="J59" s="84">
        <f>VLOOKUP(F59,TBFeb23!$A$16:$D$227,4,0)</f>
        <v>0</v>
      </c>
      <c r="K59" s="84">
        <f>VLOOKUP(F59,TBMar23!$A$16:$D$227,4,0)</f>
        <v>0</v>
      </c>
      <c r="L59" s="84"/>
      <c r="M59" s="84"/>
      <c r="N59" s="84"/>
      <c r="O59" s="84"/>
      <c r="P59" s="84"/>
      <c r="Q59" s="84"/>
      <c r="R59" s="84"/>
      <c r="S59" s="84"/>
      <c r="T59" s="84"/>
      <c r="U59" s="84">
        <f t="shared" si="8"/>
        <v>0</v>
      </c>
      <c r="V59" s="20"/>
    </row>
    <row r="60" spans="2:22" ht="18" customHeight="1">
      <c r="B60" s="17"/>
      <c r="C60" s="17"/>
      <c r="D60" s="17"/>
      <c r="F60" s="93">
        <v>716999</v>
      </c>
      <c r="G60" s="93" t="s">
        <v>141</v>
      </c>
      <c r="I60" s="84">
        <f>VLOOKUP(F60,TBJan23!$A$16:$F$227,6,0)</f>
        <v>0</v>
      </c>
      <c r="J60" s="84">
        <f>VLOOKUP(F60,TBFeb23!$A$16:$D$227,4,0)</f>
        <v>0</v>
      </c>
      <c r="K60" s="84">
        <f>VLOOKUP(F60,TBMar23!$A$16:$D$227,4,0)</f>
        <v>0</v>
      </c>
      <c r="L60" s="84"/>
      <c r="M60" s="84"/>
      <c r="N60" s="84"/>
      <c r="O60" s="84"/>
      <c r="P60" s="84"/>
      <c r="Q60" s="84"/>
      <c r="R60" s="84"/>
      <c r="S60" s="84"/>
      <c r="T60" s="84"/>
      <c r="U60" s="84">
        <f t="shared" si="8"/>
        <v>0</v>
      </c>
      <c r="V60" s="20"/>
    </row>
    <row r="61" spans="2:22" ht="18" customHeight="1">
      <c r="B61" s="17"/>
      <c r="C61" s="17"/>
      <c r="D61" s="17"/>
      <c r="F61" s="93">
        <v>717003</v>
      </c>
      <c r="G61" s="93" t="s">
        <v>142</v>
      </c>
      <c r="I61" s="84">
        <f>VLOOKUP(F61,TBJan23!$A$16:$F$227,6,0)</f>
        <v>0</v>
      </c>
      <c r="J61" s="84">
        <f>VLOOKUP(F61,TBFeb23!$A$16:$D$227,4,0)</f>
        <v>1360000</v>
      </c>
      <c r="K61" s="84">
        <f>VLOOKUP(F61,TBMar23!$A$16:$D$227,4,0)</f>
        <v>0</v>
      </c>
      <c r="L61" s="84"/>
      <c r="M61" s="84"/>
      <c r="N61" s="84"/>
      <c r="O61" s="84"/>
      <c r="P61" s="84"/>
      <c r="Q61" s="84"/>
      <c r="R61" s="84"/>
      <c r="S61" s="84"/>
      <c r="T61" s="84"/>
      <c r="U61" s="84">
        <f t="shared" si="8"/>
        <v>1360000</v>
      </c>
      <c r="V61" s="20"/>
    </row>
    <row r="62" spans="2:22" ht="18" customHeight="1">
      <c r="B62" s="17"/>
      <c r="C62" s="17"/>
      <c r="D62" s="17"/>
      <c r="F62" s="93">
        <v>717004</v>
      </c>
      <c r="G62" s="93" t="s">
        <v>143</v>
      </c>
      <c r="I62" s="84">
        <f>VLOOKUP(F62,TBJan23!$A$16:$F$227,6,0)</f>
        <v>0</v>
      </c>
      <c r="J62" s="84">
        <f>VLOOKUP(F62,TBFeb23!$A$16:$D$227,4,0)</f>
        <v>0</v>
      </c>
      <c r="K62" s="84">
        <f>VLOOKUP(F62,TBMar23!$A$16:$D$227,4,0)</f>
        <v>0</v>
      </c>
      <c r="L62" s="84"/>
      <c r="M62" s="84"/>
      <c r="N62" s="84"/>
      <c r="O62" s="84"/>
      <c r="P62" s="84"/>
      <c r="Q62" s="84"/>
      <c r="R62" s="84"/>
      <c r="S62" s="84"/>
      <c r="T62" s="84"/>
      <c r="U62" s="84">
        <f t="shared" si="8"/>
        <v>0</v>
      </c>
      <c r="V62" s="20"/>
    </row>
    <row r="63" spans="2:22" ht="18" customHeight="1">
      <c r="B63" s="17"/>
      <c r="C63" s="17"/>
      <c r="D63" s="17"/>
      <c r="F63" s="93">
        <v>717999</v>
      </c>
      <c r="G63" s="93" t="s">
        <v>144</v>
      </c>
      <c r="I63" s="84">
        <f>VLOOKUP(F63,TBJan23!$A$16:$F$227,6,0)</f>
        <v>0</v>
      </c>
      <c r="J63" s="84">
        <f>VLOOKUP(F63,TBFeb23!$A$16:$D$227,4,0)</f>
        <v>0</v>
      </c>
      <c r="K63" s="84">
        <f>VLOOKUP(F63,TBMar23!$A$16:$D$227,4,0)</f>
        <v>0</v>
      </c>
      <c r="L63" s="84"/>
      <c r="M63" s="84"/>
      <c r="N63" s="84"/>
      <c r="O63" s="84"/>
      <c r="P63" s="84"/>
      <c r="Q63" s="84"/>
      <c r="R63" s="84"/>
      <c r="S63" s="84"/>
      <c r="T63" s="84"/>
      <c r="U63" s="84">
        <f t="shared" si="8"/>
        <v>0</v>
      </c>
      <c r="V63" s="20"/>
    </row>
    <row r="64" spans="2:22" ht="18" customHeight="1">
      <c r="B64" s="17"/>
      <c r="C64" s="17"/>
      <c r="D64" s="17"/>
      <c r="F64" s="93">
        <v>718001</v>
      </c>
      <c r="G64" s="93" t="s">
        <v>242</v>
      </c>
      <c r="I64" s="84">
        <f>VLOOKUP(F64,TBJan23!$A$16:$F$227,6,0)</f>
        <v>0</v>
      </c>
      <c r="J64" s="84">
        <f>VLOOKUP(F64,TBFeb23!$A$16:$D$227,4,0)</f>
        <v>0</v>
      </c>
      <c r="K64" s="84">
        <f>VLOOKUP(F64,TBMar23!$A$16:$D$227,4,0)</f>
        <v>0</v>
      </c>
      <c r="L64" s="84"/>
      <c r="M64" s="84"/>
      <c r="N64" s="84"/>
      <c r="O64" s="84"/>
      <c r="P64" s="84"/>
      <c r="Q64" s="84"/>
      <c r="R64" s="84"/>
      <c r="S64" s="84"/>
      <c r="T64" s="84"/>
      <c r="U64" s="84">
        <f t="shared" si="8"/>
        <v>0</v>
      </c>
      <c r="V64" s="20"/>
    </row>
    <row r="65" spans="2:22" ht="18" customHeight="1">
      <c r="B65" s="17"/>
      <c r="C65" s="17"/>
      <c r="D65" s="17"/>
      <c r="E65" s="17"/>
      <c r="F65" s="93">
        <v>718002</v>
      </c>
      <c r="G65" s="93" t="s">
        <v>190</v>
      </c>
      <c r="I65" s="84">
        <f>VLOOKUP(F65,TBJan23!$A$16:$F$227,6,0)</f>
        <v>0</v>
      </c>
      <c r="J65" s="84">
        <f>VLOOKUP(F65,TBFeb23!$A$16:$D$227,4,0)</f>
        <v>0</v>
      </c>
      <c r="K65" s="84">
        <f>VLOOKUP(F65,TBMar23!$A$16:$D$227,4,0)</f>
        <v>0</v>
      </c>
      <c r="L65" s="84"/>
      <c r="M65" s="84"/>
      <c r="N65" s="84"/>
      <c r="O65" s="84"/>
      <c r="P65" s="84"/>
      <c r="Q65" s="84"/>
      <c r="R65" s="84"/>
      <c r="S65" s="84"/>
      <c r="T65" s="84"/>
      <c r="U65" s="84">
        <f t="shared" si="8"/>
        <v>0</v>
      </c>
      <c r="V65" s="20"/>
    </row>
    <row r="66" spans="2:22" ht="18" customHeight="1">
      <c r="B66" s="17"/>
      <c r="C66" s="17"/>
      <c r="D66" s="17"/>
      <c r="E66" s="17"/>
      <c r="F66" s="93">
        <v>718999</v>
      </c>
      <c r="G66" s="93" t="s">
        <v>191</v>
      </c>
      <c r="I66" s="84">
        <f>VLOOKUP(F66,TBJan23!$A$16:$F$227,6,0)</f>
        <v>0</v>
      </c>
      <c r="J66" s="84">
        <f>VLOOKUP(F66,TBFeb23!$A$16:$D$227,4,0)</f>
        <v>0</v>
      </c>
      <c r="K66" s="84">
        <f>VLOOKUP(F66,TBMar23!$A$16:$D$227,4,0)</f>
        <v>0</v>
      </c>
      <c r="L66" s="84"/>
      <c r="M66" s="84"/>
      <c r="N66" s="84"/>
      <c r="O66" s="84"/>
      <c r="P66" s="84"/>
      <c r="Q66" s="84"/>
      <c r="R66" s="84"/>
      <c r="S66" s="84"/>
      <c r="T66" s="84"/>
      <c r="U66" s="84">
        <f t="shared" si="8"/>
        <v>0</v>
      </c>
      <c r="V66" s="20"/>
    </row>
    <row r="67" spans="2:22" ht="18" customHeight="1">
      <c r="B67" s="17"/>
      <c r="C67" s="17"/>
      <c r="D67" s="17"/>
      <c r="E67" s="17"/>
      <c r="F67" s="93">
        <v>719002</v>
      </c>
      <c r="G67" s="93" t="s">
        <v>192</v>
      </c>
      <c r="I67" s="84">
        <f>VLOOKUP(F67,TBJan23!$A$16:$F$227,6,0)</f>
        <v>0</v>
      </c>
      <c r="J67" s="84">
        <f>VLOOKUP(F67,TBFeb23!$A$16:$D$227,4,0)</f>
        <v>0</v>
      </c>
      <c r="K67" s="84">
        <f>VLOOKUP(F67,TBMar23!$A$16:$D$227,4,0)</f>
        <v>0</v>
      </c>
      <c r="L67" s="84"/>
      <c r="M67" s="84"/>
      <c r="N67" s="84"/>
      <c r="O67" s="84"/>
      <c r="P67" s="84"/>
      <c r="Q67" s="84"/>
      <c r="R67" s="84"/>
      <c r="S67" s="84"/>
      <c r="T67" s="84"/>
      <c r="U67" s="84">
        <f t="shared" si="8"/>
        <v>0</v>
      </c>
      <c r="V67" s="20"/>
    </row>
    <row r="68" spans="2:22" ht="18" customHeight="1">
      <c r="B68" s="17"/>
      <c r="C68" s="17"/>
      <c r="D68" s="17"/>
      <c r="E68" s="17"/>
      <c r="F68" s="93">
        <v>719999</v>
      </c>
      <c r="G68" s="93" t="s">
        <v>292</v>
      </c>
      <c r="I68" s="84">
        <f>VLOOKUP(F68,TBJan23!$A$16:$F$227,6,0)</f>
        <v>0</v>
      </c>
      <c r="J68" s="84">
        <f>VLOOKUP(F68,TBFeb23!$A$16:$D$227,4,0)</f>
        <v>0</v>
      </c>
      <c r="K68" s="84">
        <f>VLOOKUP(F68,TBMar23!$A$16:$D$227,4,0)</f>
        <v>0</v>
      </c>
      <c r="L68" s="84"/>
      <c r="M68" s="84"/>
      <c r="N68" s="84"/>
      <c r="O68" s="84"/>
      <c r="P68" s="84"/>
      <c r="Q68" s="84"/>
      <c r="R68" s="84"/>
      <c r="S68" s="84"/>
      <c r="T68" s="84"/>
      <c r="U68" s="84">
        <f t="shared" si="8"/>
        <v>0</v>
      </c>
      <c r="V68" s="20"/>
    </row>
    <row r="69" spans="2:22" ht="18" customHeight="1">
      <c r="B69" s="17"/>
      <c r="C69" s="17"/>
      <c r="D69" s="17"/>
      <c r="E69" s="17"/>
      <c r="F69" s="93">
        <v>720500</v>
      </c>
      <c r="G69" s="93" t="s">
        <v>193</v>
      </c>
      <c r="I69" s="84">
        <f>VLOOKUP(F69,TBJan23!$A$16:$F$227,6,0)</f>
        <v>0</v>
      </c>
      <c r="J69" s="84">
        <f>VLOOKUP(F69,TBFeb23!$A$16:$D$227,4,0)</f>
        <v>167730</v>
      </c>
      <c r="K69" s="84">
        <f>VLOOKUP(F69,TBMar23!$A$16:$D$227,4,0)</f>
        <v>0</v>
      </c>
      <c r="L69" s="84"/>
      <c r="M69" s="84"/>
      <c r="N69" s="84"/>
      <c r="O69" s="84"/>
      <c r="P69" s="84"/>
      <c r="Q69" s="84"/>
      <c r="R69" s="84"/>
      <c r="S69" s="84"/>
      <c r="T69" s="84"/>
      <c r="U69" s="84">
        <f t="shared" si="8"/>
        <v>167730</v>
      </c>
      <c r="V69" s="20"/>
    </row>
    <row r="70" spans="2:22" ht="18" customHeight="1">
      <c r="B70" s="17"/>
      <c r="C70" s="17"/>
      <c r="D70" s="17"/>
      <c r="E70" s="17"/>
      <c r="F70" s="93">
        <v>721001</v>
      </c>
      <c r="G70" s="93" t="s">
        <v>194</v>
      </c>
      <c r="I70" s="84">
        <f>VLOOKUP(F70,TBJan23!$A$16:$F$227,6,0)</f>
        <v>0</v>
      </c>
      <c r="J70" s="84">
        <f>VLOOKUP(F70,TBFeb23!$A$16:$D$227,4,0)</f>
        <v>0</v>
      </c>
      <c r="K70" s="84">
        <f>VLOOKUP(F70,TBMar23!$A$16:$D$227,4,0)</f>
        <v>0</v>
      </c>
      <c r="L70" s="84"/>
      <c r="M70" s="84"/>
      <c r="N70" s="84"/>
      <c r="O70" s="84"/>
      <c r="P70" s="84"/>
      <c r="Q70" s="84"/>
      <c r="R70" s="84"/>
      <c r="S70" s="84"/>
      <c r="T70" s="84"/>
      <c r="U70" s="84">
        <f t="shared" si="8"/>
        <v>0</v>
      </c>
      <c r="V70" s="20"/>
    </row>
    <row r="71" spans="2:22" ht="18" customHeight="1">
      <c r="B71" s="17"/>
      <c r="C71" s="17"/>
      <c r="D71" s="17"/>
      <c r="E71" s="17"/>
      <c r="F71" s="93">
        <v>721002</v>
      </c>
      <c r="G71" s="93" t="s">
        <v>195</v>
      </c>
      <c r="I71" s="84">
        <f>VLOOKUP(F71,TBJan23!$A$16:$F$227,6,0)</f>
        <v>0</v>
      </c>
      <c r="J71" s="84">
        <f>VLOOKUP(F71,TBFeb23!$A$16:$D$227,4,0)</f>
        <v>0</v>
      </c>
      <c r="K71" s="84">
        <f>VLOOKUP(F71,TBMar23!$A$16:$D$227,4,0)</f>
        <v>0</v>
      </c>
      <c r="L71" s="84"/>
      <c r="M71" s="84"/>
      <c r="N71" s="84"/>
      <c r="O71" s="84"/>
      <c r="P71" s="84"/>
      <c r="Q71" s="84"/>
      <c r="R71" s="84"/>
      <c r="S71" s="84"/>
      <c r="T71" s="84"/>
      <c r="U71" s="84">
        <f t="shared" si="8"/>
        <v>0</v>
      </c>
      <c r="V71" s="20"/>
    </row>
    <row r="72" spans="2:22" ht="18" customHeight="1">
      <c r="B72" s="17"/>
      <c r="C72" s="17"/>
      <c r="D72" s="17"/>
      <c r="E72" s="17"/>
      <c r="F72" s="93">
        <v>721003</v>
      </c>
      <c r="G72" s="93" t="s">
        <v>196</v>
      </c>
      <c r="I72" s="84">
        <f>VLOOKUP(F72,TBJan23!$A$16:$F$227,6,0)</f>
        <v>700000</v>
      </c>
      <c r="J72" s="84">
        <f>VLOOKUP(F72,TBFeb23!$A$16:$D$227,4,0)</f>
        <v>0</v>
      </c>
      <c r="K72" s="84">
        <f>VLOOKUP(F72,TBMar23!$A$16:$D$227,4,0)</f>
        <v>350000</v>
      </c>
      <c r="L72" s="84"/>
      <c r="M72" s="84"/>
      <c r="N72" s="84"/>
      <c r="O72" s="84"/>
      <c r="P72" s="84"/>
      <c r="Q72" s="84"/>
      <c r="R72" s="84"/>
      <c r="S72" s="84"/>
      <c r="T72" s="84"/>
      <c r="U72" s="84">
        <f t="shared" si="8"/>
        <v>1050000</v>
      </c>
      <c r="V72" s="20"/>
    </row>
    <row r="73" spans="2:22" ht="18" customHeight="1">
      <c r="B73" s="17"/>
      <c r="C73" s="17"/>
      <c r="D73" s="17"/>
      <c r="E73" s="17"/>
      <c r="F73" s="93">
        <v>721004</v>
      </c>
      <c r="G73" s="93" t="s">
        <v>197</v>
      </c>
      <c r="I73" s="84">
        <f>VLOOKUP(F73,TBJan23!$A$16:$F$227,6,0)</f>
        <v>0</v>
      </c>
      <c r="J73" s="84">
        <f>VLOOKUP(F73,TBFeb23!$A$16:$D$227,4,0)</f>
        <v>0</v>
      </c>
      <c r="K73" s="84">
        <f>VLOOKUP(F73,TBMar23!$A$16:$D$227,4,0)</f>
        <v>0</v>
      </c>
      <c r="L73" s="84"/>
      <c r="M73" s="84"/>
      <c r="N73" s="84"/>
      <c r="O73" s="84"/>
      <c r="P73" s="84"/>
      <c r="Q73" s="84"/>
      <c r="R73" s="84"/>
      <c r="S73" s="84"/>
      <c r="T73" s="84"/>
      <c r="U73" s="84">
        <f t="shared" si="8"/>
        <v>0</v>
      </c>
      <c r="V73" s="20"/>
    </row>
    <row r="74" spans="2:22" ht="18.75" customHeight="1">
      <c r="B74" s="17"/>
      <c r="C74" s="17"/>
      <c r="D74" s="17"/>
      <c r="E74" s="17"/>
      <c r="F74" s="93">
        <v>721005</v>
      </c>
      <c r="G74" s="93" t="s">
        <v>198</v>
      </c>
      <c r="I74" s="84">
        <f>VLOOKUP(F74,TBJan23!$A$16:$F$227,6,0)</f>
        <v>20000</v>
      </c>
      <c r="J74" s="84">
        <f>VLOOKUP(F74,TBFeb23!$A$16:$D$227,4,0)</f>
        <v>20000</v>
      </c>
      <c r="K74" s="84">
        <f>VLOOKUP(F74,TBMar23!$A$16:$D$227,4,0)</f>
        <v>20000</v>
      </c>
      <c r="L74" s="84"/>
      <c r="M74" s="84"/>
      <c r="N74" s="84"/>
      <c r="O74" s="84"/>
      <c r="P74" s="84"/>
      <c r="Q74" s="84"/>
      <c r="R74" s="84"/>
      <c r="S74" s="84"/>
      <c r="T74" s="84"/>
      <c r="U74" s="84">
        <f t="shared" si="8"/>
        <v>60000</v>
      </c>
      <c r="V74" s="20"/>
    </row>
    <row r="75" spans="2:22" ht="18.75" customHeight="1">
      <c r="B75" s="17"/>
      <c r="C75" s="17"/>
      <c r="D75" s="17"/>
      <c r="E75" s="17"/>
      <c r="F75" s="93">
        <v>721006</v>
      </c>
      <c r="G75" s="93" t="s">
        <v>199</v>
      </c>
      <c r="I75" s="84">
        <f>VLOOKUP(F75,TBJan23!$A$16:$F$227,6,0)</f>
        <v>0</v>
      </c>
      <c r="J75" s="84">
        <f>VLOOKUP(F75,TBFeb23!$A$16:$D$227,4,0)</f>
        <v>0</v>
      </c>
      <c r="K75" s="84">
        <f>VLOOKUP(F75,TBMar23!$A$16:$D$227,4,0)</f>
        <v>0</v>
      </c>
      <c r="L75" s="84"/>
      <c r="M75" s="84"/>
      <c r="N75" s="84"/>
      <c r="O75" s="84"/>
      <c r="P75" s="84"/>
      <c r="Q75" s="84"/>
      <c r="R75" s="84"/>
      <c r="S75" s="84"/>
      <c r="T75" s="84"/>
      <c r="U75" s="84">
        <f t="shared" si="8"/>
        <v>0</v>
      </c>
      <c r="V75" s="20"/>
    </row>
    <row r="76" spans="2:22" ht="18" customHeight="1">
      <c r="B76" s="17"/>
      <c r="C76" s="17"/>
      <c r="D76" s="17"/>
      <c r="E76" s="17"/>
      <c r="F76" s="93">
        <v>721999</v>
      </c>
      <c r="G76" s="93" t="s">
        <v>200</v>
      </c>
      <c r="I76" s="84">
        <f>VLOOKUP(F76,TBJan23!$A$16:$F$227,6,0)</f>
        <v>0</v>
      </c>
      <c r="J76" s="84">
        <f>VLOOKUP(F76,TBFeb23!$A$16:$D$227,4,0)</f>
        <v>0</v>
      </c>
      <c r="K76" s="84">
        <f>VLOOKUP(F76,TBMar23!$A$16:$D$227,4,0)</f>
        <v>0</v>
      </c>
      <c r="L76" s="84"/>
      <c r="M76" s="84"/>
      <c r="N76" s="84"/>
      <c r="O76" s="84"/>
      <c r="P76" s="84"/>
      <c r="Q76" s="84"/>
      <c r="R76" s="84"/>
      <c r="S76" s="84"/>
      <c r="T76" s="84"/>
      <c r="U76" s="84">
        <f t="shared" si="8"/>
        <v>0</v>
      </c>
      <c r="V76" s="20"/>
    </row>
    <row r="77" spans="2:22" ht="18" customHeight="1">
      <c r="B77" s="17"/>
      <c r="C77" s="17"/>
      <c r="D77" s="17"/>
      <c r="E77" s="17"/>
      <c r="F77" s="93">
        <v>722001</v>
      </c>
      <c r="G77" s="93" t="s">
        <v>201</v>
      </c>
      <c r="I77" s="84">
        <f>VLOOKUP(F77,TBJan23!$A$16:$F$227,6,0)</f>
        <v>0</v>
      </c>
      <c r="J77" s="84">
        <f>VLOOKUP(F77,TBFeb23!$A$16:$D$227,4,0)</f>
        <v>0</v>
      </c>
      <c r="K77" s="84">
        <f>VLOOKUP(F77,TBMar23!$A$16:$D$227,4,0)</f>
        <v>0</v>
      </c>
      <c r="L77" s="84"/>
      <c r="M77" s="84"/>
      <c r="N77" s="84"/>
      <c r="O77" s="84"/>
      <c r="P77" s="84"/>
      <c r="Q77" s="84"/>
      <c r="R77" s="84"/>
      <c r="S77" s="84"/>
      <c r="T77" s="84"/>
      <c r="U77" s="84">
        <f t="shared" si="8"/>
        <v>0</v>
      </c>
      <c r="V77" s="20"/>
    </row>
    <row r="78" spans="2:22" ht="18" customHeight="1">
      <c r="B78" s="17"/>
      <c r="C78" s="17"/>
      <c r="D78" s="17"/>
      <c r="E78" s="17"/>
      <c r="F78" s="93">
        <v>722002</v>
      </c>
      <c r="G78" s="93" t="s">
        <v>202</v>
      </c>
      <c r="I78" s="84">
        <f>VLOOKUP(F78,TBJan23!$A$16:$F$227,6,0)</f>
        <v>0</v>
      </c>
      <c r="J78" s="84">
        <f>VLOOKUP(F78,TBFeb23!$A$16:$D$227,4,0)</f>
        <v>0</v>
      </c>
      <c r="K78" s="84">
        <f>VLOOKUP(F78,TBMar23!$A$16:$D$227,4,0)</f>
        <v>0</v>
      </c>
      <c r="L78" s="84"/>
      <c r="M78" s="84"/>
      <c r="N78" s="84"/>
      <c r="O78" s="84"/>
      <c r="P78" s="84"/>
      <c r="Q78" s="84"/>
      <c r="R78" s="84"/>
      <c r="S78" s="84"/>
      <c r="T78" s="84"/>
      <c r="U78" s="84">
        <f t="shared" si="8"/>
        <v>0</v>
      </c>
      <c r="V78" s="20"/>
    </row>
    <row r="79" spans="2:22" ht="18" customHeight="1">
      <c r="B79" s="17"/>
      <c r="C79" s="17"/>
      <c r="D79" s="17"/>
      <c r="E79" s="17"/>
      <c r="F79" s="93">
        <v>722003</v>
      </c>
      <c r="G79" s="93" t="s">
        <v>243</v>
      </c>
      <c r="I79" s="84">
        <f>VLOOKUP(F79,TBJan23!$A$16:$F$227,6,0)</f>
        <v>0</v>
      </c>
      <c r="J79" s="84">
        <f>VLOOKUP(F79,TBFeb23!$A$16:$D$227,4,0)</f>
        <v>0</v>
      </c>
      <c r="K79" s="84">
        <f>VLOOKUP(F79,TBMar23!$A$16:$D$227,4,0)</f>
        <v>0</v>
      </c>
      <c r="L79" s="84"/>
      <c r="M79" s="84"/>
      <c r="N79" s="84"/>
      <c r="O79" s="84"/>
      <c r="P79" s="84"/>
      <c r="Q79" s="84"/>
      <c r="R79" s="84"/>
      <c r="S79" s="84"/>
      <c r="T79" s="84"/>
      <c r="U79" s="84">
        <f t="shared" si="8"/>
        <v>0</v>
      </c>
      <c r="V79" s="20"/>
    </row>
    <row r="80" spans="2:22" ht="18" customHeight="1">
      <c r="B80" s="17"/>
      <c r="C80" s="17"/>
      <c r="D80" s="17"/>
      <c r="E80" s="17"/>
      <c r="F80" s="93">
        <v>722005</v>
      </c>
      <c r="G80" s="93" t="s">
        <v>293</v>
      </c>
      <c r="I80" s="84">
        <f>VLOOKUP(F80,TBJan23!$A$16:$F$227,6,0)</f>
        <v>0</v>
      </c>
      <c r="J80" s="84">
        <f>VLOOKUP(F80,TBFeb23!$A$16:$D$227,4,0)</f>
        <v>0</v>
      </c>
      <c r="K80" s="84">
        <f>VLOOKUP(F80,TBMar23!$A$16:$D$227,4,0)</f>
        <v>13430400</v>
      </c>
      <c r="L80" s="84"/>
      <c r="M80" s="84"/>
      <c r="N80" s="84"/>
      <c r="O80" s="84"/>
      <c r="P80" s="84"/>
      <c r="Q80" s="84"/>
      <c r="R80" s="84"/>
      <c r="S80" s="84"/>
      <c r="T80" s="84"/>
      <c r="U80" s="84">
        <f t="shared" si="8"/>
        <v>13430400</v>
      </c>
      <c r="V80" s="20"/>
    </row>
    <row r="81" spans="2:22" ht="18" customHeight="1">
      <c r="B81" s="17"/>
      <c r="C81" s="17"/>
      <c r="D81" s="17"/>
      <c r="E81" s="17"/>
      <c r="F81" s="93">
        <v>723500</v>
      </c>
      <c r="G81" s="93" t="s">
        <v>203</v>
      </c>
      <c r="I81" s="84">
        <f>VLOOKUP(F81,TBJan23!$A$16:$F$227,6,0)</f>
        <v>0</v>
      </c>
      <c r="J81" s="84">
        <f>VLOOKUP(F81,TBFeb23!$A$16:$D$227,4,0)</f>
        <v>0</v>
      </c>
      <c r="K81" s="84">
        <f>VLOOKUP(F81,TBMar23!$A$16:$D$227,4,0)</f>
        <v>0</v>
      </c>
      <c r="L81" s="84"/>
      <c r="M81" s="84"/>
      <c r="N81" s="84"/>
      <c r="O81" s="84"/>
      <c r="P81" s="84"/>
      <c r="Q81" s="84"/>
      <c r="R81" s="84"/>
      <c r="S81" s="84"/>
      <c r="T81" s="84"/>
      <c r="U81" s="84">
        <f t="shared" si="8"/>
        <v>0</v>
      </c>
      <c r="V81" s="20"/>
    </row>
    <row r="82" spans="2:22" ht="18" customHeight="1">
      <c r="B82" s="17"/>
      <c r="C82" s="17"/>
      <c r="D82" s="17"/>
      <c r="E82" s="17"/>
      <c r="F82" s="93">
        <v>724500</v>
      </c>
      <c r="G82" s="93" t="s">
        <v>237</v>
      </c>
      <c r="I82" s="84">
        <f>VLOOKUP(F82,TBJan23!$A$16:$F$227,6,0)</f>
        <v>0</v>
      </c>
      <c r="J82" s="84">
        <f>VLOOKUP(F82,TBFeb23!$A$16:$D$227,4,0)</f>
        <v>0</v>
      </c>
      <c r="K82" s="84">
        <f>VLOOKUP(F82,TBMar23!$A$16:$D$227,4,0)</f>
        <v>0</v>
      </c>
      <c r="L82" s="84"/>
      <c r="M82" s="84"/>
      <c r="N82" s="84"/>
      <c r="O82" s="84"/>
      <c r="P82" s="84"/>
      <c r="Q82" s="84"/>
      <c r="R82" s="84"/>
      <c r="S82" s="84"/>
      <c r="T82" s="84"/>
      <c r="U82" s="84">
        <f t="shared" si="8"/>
        <v>0</v>
      </c>
      <c r="V82" s="20"/>
    </row>
    <row r="83" spans="2:22" ht="18" customHeight="1">
      <c r="B83" s="17"/>
      <c r="C83" s="17"/>
      <c r="D83" s="17"/>
      <c r="E83" s="17"/>
      <c r="F83" s="93">
        <v>730001</v>
      </c>
      <c r="G83" s="93" t="s">
        <v>204</v>
      </c>
      <c r="I83" s="84">
        <f>VLOOKUP(F83,TBJan23!$A$16:$F$227,6,0)</f>
        <v>0</v>
      </c>
      <c r="J83" s="84">
        <f>VLOOKUP(F83,TBFeb23!$A$16:$D$227,4,0)</f>
        <v>0</v>
      </c>
      <c r="K83" s="84">
        <f>VLOOKUP(F83,TBMar23!$A$16:$D$227,4,0)</f>
        <v>0</v>
      </c>
      <c r="L83" s="84"/>
      <c r="M83" s="84"/>
      <c r="N83" s="84"/>
      <c r="O83" s="84"/>
      <c r="P83" s="84"/>
      <c r="Q83" s="84"/>
      <c r="R83" s="84"/>
      <c r="S83" s="84"/>
      <c r="T83" s="84"/>
      <c r="U83" s="84">
        <f t="shared" si="8"/>
        <v>0</v>
      </c>
      <c r="V83" s="20"/>
    </row>
    <row r="84" spans="2:22" ht="18" customHeight="1">
      <c r="B84" s="17"/>
      <c r="C84" s="17"/>
      <c r="D84" s="17"/>
      <c r="E84" s="17"/>
      <c r="F84" s="93">
        <v>730002</v>
      </c>
      <c r="G84" s="93" t="s">
        <v>294</v>
      </c>
      <c r="I84" s="84">
        <f>VLOOKUP(F84,TBJan23!$A$16:$F$227,6,0)</f>
        <v>0</v>
      </c>
      <c r="J84" s="84">
        <f>VLOOKUP(F84,TBFeb23!$A$16:$D$227,4,0)</f>
        <v>0</v>
      </c>
      <c r="K84" s="84">
        <f>VLOOKUP(F84,TBMar23!$A$16:$D$227,4,0)</f>
        <v>0</v>
      </c>
      <c r="L84" s="84"/>
      <c r="M84" s="84"/>
      <c r="N84" s="84"/>
      <c r="O84" s="84"/>
      <c r="P84" s="84"/>
      <c r="Q84" s="84"/>
      <c r="R84" s="84"/>
      <c r="S84" s="84"/>
      <c r="T84" s="84"/>
      <c r="U84" s="84">
        <f t="shared" si="8"/>
        <v>0</v>
      </c>
      <c r="V84" s="20"/>
    </row>
    <row r="85" spans="2:22" ht="18" customHeight="1">
      <c r="B85" s="17"/>
      <c r="C85" s="17"/>
      <c r="D85" s="17"/>
      <c r="E85" s="17"/>
      <c r="F85" s="93">
        <v>730003</v>
      </c>
      <c r="G85" s="93" t="s">
        <v>205</v>
      </c>
      <c r="I85" s="84">
        <f>VLOOKUP(F85,TBJan23!$A$16:$F$227,6,0)</f>
        <v>0</v>
      </c>
      <c r="J85" s="84">
        <f>VLOOKUP(F85,TBFeb23!$A$16:$D$227,4,0)</f>
        <v>0</v>
      </c>
      <c r="K85" s="84">
        <f>VLOOKUP(F85,TBMar23!$A$16:$D$227,4,0)</f>
        <v>0</v>
      </c>
      <c r="L85" s="84"/>
      <c r="M85" s="84"/>
      <c r="N85" s="84"/>
      <c r="O85" s="84"/>
      <c r="P85" s="84"/>
      <c r="Q85" s="84"/>
      <c r="R85" s="84"/>
      <c r="S85" s="84"/>
      <c r="T85" s="84"/>
      <c r="U85" s="84">
        <f t="shared" si="8"/>
        <v>0</v>
      </c>
      <c r="V85" s="20"/>
    </row>
    <row r="86" spans="2:22" ht="18" customHeight="1">
      <c r="B86" s="17"/>
      <c r="C86" s="17"/>
      <c r="D86" s="17"/>
      <c r="E86" s="17"/>
      <c r="F86" s="93">
        <v>730999</v>
      </c>
      <c r="G86" s="93" t="s">
        <v>206</v>
      </c>
      <c r="I86" s="84">
        <f>VLOOKUP(F86,TBJan23!$A$16:$F$227,6,0)</f>
        <v>0</v>
      </c>
      <c r="J86" s="84">
        <f>VLOOKUP(F86,TBFeb23!$A$16:$D$227,4,0)</f>
        <v>0</v>
      </c>
      <c r="K86" s="84">
        <f>VLOOKUP(F86,TBMar23!$A$16:$D$227,4,0)</f>
        <v>0</v>
      </c>
      <c r="L86" s="84"/>
      <c r="M86" s="84"/>
      <c r="N86" s="84"/>
      <c r="O86" s="84"/>
      <c r="P86" s="84"/>
      <c r="Q86" s="84"/>
      <c r="R86" s="84"/>
      <c r="S86" s="84"/>
      <c r="T86" s="84"/>
      <c r="U86" s="84">
        <f t="shared" si="8"/>
        <v>0</v>
      </c>
      <c r="V86" s="20"/>
    </row>
    <row r="87" spans="2:22" ht="18" customHeight="1">
      <c r="B87" s="17"/>
      <c r="C87" s="17"/>
      <c r="D87" s="17"/>
      <c r="E87" s="17"/>
      <c r="F87" s="93">
        <v>731500</v>
      </c>
      <c r="G87" s="93" t="s">
        <v>207</v>
      </c>
      <c r="I87" s="84">
        <f>VLOOKUP(F87,TBJan23!$A$16:$F$227,6,0)</f>
        <v>0</v>
      </c>
      <c r="J87" s="84">
        <f>VLOOKUP(F87,TBFeb23!$A$16:$D$227,4,0)</f>
        <v>0</v>
      </c>
      <c r="K87" s="84">
        <f>VLOOKUP(F87,TBMar23!$A$16:$D$227,4,0)</f>
        <v>0</v>
      </c>
      <c r="L87" s="84"/>
      <c r="M87" s="84"/>
      <c r="N87" s="84"/>
      <c r="O87" s="84"/>
      <c r="P87" s="84"/>
      <c r="Q87" s="84"/>
      <c r="R87" s="84"/>
      <c r="S87" s="84"/>
      <c r="T87" s="84"/>
      <c r="U87" s="84">
        <f t="shared" si="8"/>
        <v>0</v>
      </c>
      <c r="V87" s="20"/>
    </row>
    <row r="88" spans="2:22" ht="18" customHeight="1">
      <c r="B88" s="17"/>
      <c r="C88" s="17"/>
      <c r="D88" s="17"/>
      <c r="E88" s="17"/>
      <c r="F88" s="93">
        <v>733001</v>
      </c>
      <c r="G88" s="93" t="s">
        <v>238</v>
      </c>
      <c r="I88" s="84">
        <f>VLOOKUP(F88,TBJan23!$A$16:$F$227,6,0)</f>
        <v>0</v>
      </c>
      <c r="J88" s="84">
        <f>VLOOKUP(F88,TBFeb23!$A$16:$D$227,4,0)</f>
        <v>0</v>
      </c>
      <c r="K88" s="84">
        <f>VLOOKUP(F88,TBMar23!$A$16:$D$227,4,0)</f>
        <v>0</v>
      </c>
      <c r="L88" s="84"/>
      <c r="M88" s="84"/>
      <c r="N88" s="84"/>
      <c r="O88" s="84"/>
      <c r="P88" s="84"/>
      <c r="Q88" s="84"/>
      <c r="R88" s="84"/>
      <c r="S88" s="84"/>
      <c r="T88" s="84"/>
      <c r="U88" s="84">
        <f t="shared" si="8"/>
        <v>0</v>
      </c>
      <c r="V88" s="20"/>
    </row>
    <row r="89" spans="2:22" ht="18" customHeight="1">
      <c r="B89" s="17"/>
      <c r="C89" s="17"/>
      <c r="D89" s="17"/>
      <c r="E89" s="17"/>
      <c r="F89" s="93">
        <v>733002</v>
      </c>
      <c r="G89" s="93" t="s">
        <v>239</v>
      </c>
      <c r="H89" s="57"/>
      <c r="I89" s="84">
        <f>VLOOKUP(F89,TBJan23!$A$16:$F$227,6,0)</f>
        <v>0</v>
      </c>
      <c r="J89" s="84">
        <f>VLOOKUP(F89,TBFeb23!$A$16:$D$227,4,0)</f>
        <v>0</v>
      </c>
      <c r="K89" s="84">
        <f>VLOOKUP(F89,TBMar23!$A$16:$D$227,4,0)</f>
        <v>0</v>
      </c>
      <c r="L89" s="84"/>
      <c r="M89" s="84"/>
      <c r="N89" s="84"/>
      <c r="O89" s="84"/>
      <c r="P89" s="84"/>
      <c r="Q89" s="84"/>
      <c r="R89" s="84"/>
      <c r="S89" s="84"/>
      <c r="T89" s="84"/>
      <c r="U89" s="84">
        <f t="shared" si="8"/>
        <v>0</v>
      </c>
      <c r="V89" s="20"/>
    </row>
    <row r="90" spans="2:22" ht="18" customHeight="1">
      <c r="B90" s="17"/>
      <c r="C90" s="17"/>
      <c r="D90" s="17"/>
      <c r="E90" s="17"/>
      <c r="F90" s="93">
        <v>733999</v>
      </c>
      <c r="G90" s="93" t="s">
        <v>295</v>
      </c>
      <c r="H90" s="57"/>
      <c r="I90" s="84">
        <f>VLOOKUP(F90,TBJan23!$A$16:$F$227,6,0)</f>
        <v>0</v>
      </c>
      <c r="J90" s="84">
        <f>VLOOKUP(F90,TBFeb23!$A$16:$D$227,4,0)</f>
        <v>0</v>
      </c>
      <c r="K90" s="84">
        <f>VLOOKUP(F90,TBMar23!$A$16:$D$227,4,0)</f>
        <v>0</v>
      </c>
      <c r="L90" s="84"/>
      <c r="M90" s="84"/>
      <c r="N90" s="84"/>
      <c r="O90" s="84"/>
      <c r="P90" s="84"/>
      <c r="Q90" s="84"/>
      <c r="R90" s="84"/>
      <c r="S90" s="84"/>
      <c r="T90" s="84"/>
      <c r="U90" s="84">
        <f t="shared" si="8"/>
        <v>0</v>
      </c>
      <c r="V90" s="20"/>
    </row>
    <row r="91" spans="2:22" ht="18" customHeight="1">
      <c r="B91" s="17"/>
      <c r="C91" s="17"/>
      <c r="D91" s="17"/>
      <c r="E91" s="17"/>
      <c r="F91" s="93">
        <v>740001</v>
      </c>
      <c r="G91" s="93" t="s">
        <v>208</v>
      </c>
      <c r="H91" s="57"/>
      <c r="I91" s="84">
        <f>VLOOKUP(F91,TBJan23!$A$16:$F$227,6,0)</f>
        <v>5976002</v>
      </c>
      <c r="J91" s="84">
        <f>VLOOKUP(F91,TBFeb23!$A$16:$D$227,4,0)</f>
        <v>11283862</v>
      </c>
      <c r="K91" s="84">
        <f>VLOOKUP(F91,TBMar23!$A$16:$D$227,4,0)</f>
        <v>1500000</v>
      </c>
      <c r="L91" s="84"/>
      <c r="M91" s="84"/>
      <c r="N91" s="84"/>
      <c r="O91" s="84"/>
      <c r="P91" s="84"/>
      <c r="Q91" s="84"/>
      <c r="R91" s="84"/>
      <c r="S91" s="84"/>
      <c r="T91" s="84"/>
      <c r="U91" s="84">
        <f t="shared" si="8"/>
        <v>18759864</v>
      </c>
      <c r="V91" s="20"/>
    </row>
    <row r="92" spans="2:22" ht="18" customHeight="1">
      <c r="B92" s="17"/>
      <c r="C92" s="17"/>
      <c r="D92" s="17"/>
      <c r="E92" s="17"/>
      <c r="F92" s="93">
        <v>740999</v>
      </c>
      <c r="G92" s="93" t="s">
        <v>209</v>
      </c>
      <c r="H92" s="57"/>
      <c r="I92" s="84">
        <f>VLOOKUP(F92,TBJan23!$A$16:$F$227,6,0)</f>
        <v>0</v>
      </c>
      <c r="J92" s="84">
        <f>VLOOKUP(F92,TBFeb23!$A$16:$D$227,4,0)</f>
        <v>0</v>
      </c>
      <c r="K92" s="84">
        <f>VLOOKUP(F92,TBMar23!$A$16:$D$227,4,0)</f>
        <v>0</v>
      </c>
      <c r="L92" s="84"/>
      <c r="M92" s="84"/>
      <c r="N92" s="84"/>
      <c r="O92" s="84"/>
      <c r="P92" s="84"/>
      <c r="Q92" s="84"/>
      <c r="R92" s="84"/>
      <c r="S92" s="84"/>
      <c r="T92" s="84"/>
      <c r="U92" s="84">
        <f t="shared" si="8"/>
        <v>0</v>
      </c>
      <c r="V92" s="20"/>
    </row>
    <row r="93" spans="2:22" ht="18" customHeight="1">
      <c r="B93" s="17"/>
      <c r="C93" s="17"/>
      <c r="D93" s="17"/>
      <c r="E93" s="17"/>
      <c r="F93" s="93">
        <v>750001</v>
      </c>
      <c r="G93" s="93" t="s">
        <v>210</v>
      </c>
      <c r="H93" s="57"/>
      <c r="I93" s="84">
        <f>VLOOKUP(F93,TBJan23!$A$16:$F$227,6,0)</f>
        <v>0</v>
      </c>
      <c r="J93" s="84">
        <f>VLOOKUP(F93,TBFeb23!$A$16:$D$227,4,0)</f>
        <v>0</v>
      </c>
      <c r="K93" s="84">
        <f>VLOOKUP(F93,TBMar23!$A$16:$D$227,4,0)</f>
        <v>0</v>
      </c>
      <c r="L93" s="84"/>
      <c r="M93" s="84"/>
      <c r="N93" s="84"/>
      <c r="O93" s="84"/>
      <c r="P93" s="84"/>
      <c r="Q93" s="84"/>
      <c r="R93" s="84"/>
      <c r="S93" s="84"/>
      <c r="T93" s="84"/>
      <c r="U93" s="84">
        <f t="shared" si="8"/>
        <v>0</v>
      </c>
      <c r="V93" s="20"/>
    </row>
    <row r="94" spans="2:22" ht="18" customHeight="1">
      <c r="B94" s="17"/>
      <c r="C94" s="17"/>
      <c r="D94" s="17"/>
      <c r="E94" s="17"/>
      <c r="F94" s="93">
        <v>750002</v>
      </c>
      <c r="G94" s="93" t="s">
        <v>211</v>
      </c>
      <c r="H94" s="57"/>
      <c r="I94" s="84">
        <f>VLOOKUP(F94,TBJan23!$A$16:$F$227,6,0)</f>
        <v>0</v>
      </c>
      <c r="J94" s="84">
        <f>VLOOKUP(F94,TBFeb23!$A$16:$D$227,4,0)</f>
        <v>0</v>
      </c>
      <c r="K94" s="84">
        <f>VLOOKUP(F94,TBMar23!$A$16:$D$227,4,0)</f>
        <v>366052.33333333331</v>
      </c>
      <c r="L94" s="84"/>
      <c r="M94" s="84"/>
      <c r="N94" s="84"/>
      <c r="O94" s="84"/>
      <c r="P94" s="84"/>
      <c r="Q94" s="84"/>
      <c r="R94" s="84"/>
      <c r="S94" s="84"/>
      <c r="T94" s="84"/>
      <c r="U94" s="84">
        <f t="shared" si="8"/>
        <v>366052.33333333331</v>
      </c>
      <c r="V94" s="20"/>
    </row>
    <row r="95" spans="2:22" ht="18" customHeight="1">
      <c r="B95" s="17"/>
      <c r="C95" s="17"/>
      <c r="D95" s="17"/>
      <c r="E95" s="17"/>
      <c r="F95" s="93">
        <v>750003</v>
      </c>
      <c r="G95" s="93" t="s">
        <v>212</v>
      </c>
      <c r="H95" s="57"/>
      <c r="I95" s="84">
        <f>VLOOKUP(F95,TBJan23!$A$16:$F$227,6,0)</f>
        <v>442652</v>
      </c>
      <c r="J95" s="84">
        <f>VLOOKUP(F95,TBFeb23!$A$16:$D$227,4,0)</f>
        <v>441761</v>
      </c>
      <c r="K95" s="84">
        <f>VLOOKUP(F95,TBMar23!$A$16:$D$227,4,0)</f>
        <v>578166.66666666674</v>
      </c>
      <c r="L95" s="84"/>
      <c r="M95" s="84"/>
      <c r="N95" s="84"/>
      <c r="O95" s="84"/>
      <c r="P95" s="84"/>
      <c r="Q95" s="84"/>
      <c r="R95" s="84"/>
      <c r="S95" s="84"/>
      <c r="T95" s="84"/>
      <c r="U95" s="84">
        <f t="shared" si="8"/>
        <v>1462579.6666666667</v>
      </c>
      <c r="V95" s="20"/>
    </row>
    <row r="96" spans="2:22" ht="18" customHeight="1">
      <c r="B96" s="17"/>
      <c r="C96" s="17"/>
      <c r="D96" s="17"/>
      <c r="E96" s="17"/>
      <c r="F96" s="93">
        <v>750999</v>
      </c>
      <c r="G96" s="93" t="s">
        <v>213</v>
      </c>
      <c r="H96" s="57"/>
      <c r="I96" s="84">
        <f>VLOOKUP(F96,TBJan23!$A$16:$F$227,6,0)</f>
        <v>578166.66666666674</v>
      </c>
      <c r="J96" s="84">
        <f>VLOOKUP(F96,TBFeb23!$A$16:$D$227,4,0)</f>
        <v>578166.66666666674</v>
      </c>
      <c r="K96" s="84">
        <f>VLOOKUP(F96,TBMar23!$A$16:$D$227,4,0)</f>
        <v>0</v>
      </c>
      <c r="L96" s="84"/>
      <c r="M96" s="84"/>
      <c r="N96" s="84"/>
      <c r="O96" s="84"/>
      <c r="P96" s="84"/>
      <c r="Q96" s="84"/>
      <c r="R96" s="84"/>
      <c r="S96" s="84"/>
      <c r="T96" s="84"/>
      <c r="U96" s="84">
        <f t="shared" si="8"/>
        <v>1156333.3333333335</v>
      </c>
      <c r="V96" s="20"/>
    </row>
    <row r="97" spans="2:22" ht="18" customHeight="1">
      <c r="B97" s="17"/>
      <c r="C97" s="17"/>
      <c r="D97" s="17"/>
      <c r="E97" s="17"/>
      <c r="F97" s="93">
        <v>760001</v>
      </c>
      <c r="G97" s="93" t="s">
        <v>310</v>
      </c>
      <c r="H97" s="57"/>
      <c r="I97" s="84">
        <f>VLOOKUP(F97,TBJan23!$A$16:$F$227,6,0)</f>
        <v>-8960361.4199999999</v>
      </c>
      <c r="J97" s="84">
        <f>-VLOOKUP(F97,TBFeb23!$A$16:$E$227,5,0)</f>
        <v>-79526237.190000013</v>
      </c>
      <c r="K97" s="84">
        <f>-VLOOKUP(F97,TBMar23!$A$16:$E$227,5,0)</f>
        <v>-53153211.93</v>
      </c>
      <c r="L97" s="84"/>
      <c r="M97" s="84"/>
      <c r="N97" s="84"/>
      <c r="O97" s="84"/>
      <c r="P97" s="84"/>
      <c r="Q97" s="84"/>
      <c r="R97" s="84"/>
      <c r="S97" s="84"/>
      <c r="T97" s="84"/>
      <c r="U97" s="84">
        <f t="shared" si="8"/>
        <v>-141639810.54000002</v>
      </c>
      <c r="V97" s="20"/>
    </row>
    <row r="98" spans="2:22" ht="18" customHeight="1">
      <c r="B98" s="17"/>
      <c r="C98" s="17"/>
      <c r="D98" s="17"/>
      <c r="E98" s="17"/>
      <c r="F98" s="93">
        <v>770500</v>
      </c>
      <c r="G98" s="93" t="s">
        <v>296</v>
      </c>
      <c r="H98" s="57"/>
      <c r="I98" s="84">
        <f>VLOOKUP(F98,TBJan23!$A$16:$F$227,6,0)</f>
        <v>0</v>
      </c>
      <c r="J98" s="84">
        <f>VLOOKUP(F98,TBFeb23!$A$16:$D$227,4,0)</f>
        <v>0</v>
      </c>
      <c r="K98" s="84">
        <f>VLOOKUP(F98,TBMar23!$A$16:$D$227,4,0)</f>
        <v>0</v>
      </c>
      <c r="L98" s="84"/>
      <c r="M98" s="84"/>
      <c r="N98" s="84"/>
      <c r="O98" s="84"/>
      <c r="P98" s="84"/>
      <c r="Q98" s="84"/>
      <c r="R98" s="84"/>
      <c r="S98" s="84"/>
      <c r="T98" s="84"/>
      <c r="U98" s="84">
        <f t="shared" si="8"/>
        <v>0</v>
      </c>
      <c r="V98" s="20"/>
    </row>
    <row r="99" spans="2:22" ht="18" customHeight="1">
      <c r="B99" s="17"/>
      <c r="C99" s="17"/>
      <c r="D99" s="17"/>
      <c r="E99" s="17"/>
      <c r="F99" s="93">
        <v>780500</v>
      </c>
      <c r="G99" s="93" t="s">
        <v>297</v>
      </c>
      <c r="H99" s="57"/>
      <c r="I99" s="84">
        <f>VLOOKUP(F99,TBJan23!$A$16:$F$227,6,0)</f>
        <v>0</v>
      </c>
      <c r="J99" s="84">
        <f>VLOOKUP(F99,TBFeb23!$A$16:$D$227,4,0)</f>
        <v>0</v>
      </c>
      <c r="K99" s="84">
        <f>VLOOKUP(F99,TBMar23!$A$16:$D$227,4,0)</f>
        <v>0</v>
      </c>
      <c r="L99" s="84"/>
      <c r="M99" s="84"/>
      <c r="N99" s="84"/>
      <c r="O99" s="84"/>
      <c r="P99" s="84"/>
      <c r="Q99" s="84"/>
      <c r="R99" s="84"/>
      <c r="S99" s="84"/>
      <c r="T99" s="84"/>
      <c r="U99" s="84">
        <f t="shared" si="8"/>
        <v>0</v>
      </c>
      <c r="V99" s="20"/>
    </row>
    <row r="100" spans="2:22" ht="18" customHeight="1">
      <c r="B100" s="17"/>
      <c r="C100" s="17"/>
      <c r="D100" s="17"/>
      <c r="E100" s="17"/>
      <c r="F100" s="93">
        <v>790500</v>
      </c>
      <c r="G100" s="93" t="s">
        <v>214</v>
      </c>
      <c r="H100" s="57"/>
      <c r="I100" s="84">
        <f>VLOOKUP(F100,TBJan23!$A$16:$F$227,6,0)</f>
        <v>0</v>
      </c>
      <c r="J100" s="84">
        <f>VLOOKUP(F100,TBFeb23!$A$16:$D$227,4,0)</f>
        <v>0</v>
      </c>
      <c r="K100" s="84">
        <f>VLOOKUP(F100,TBMar23!$A$16:$D$227,4,0)</f>
        <v>0</v>
      </c>
      <c r="L100" s="84"/>
      <c r="M100" s="84"/>
      <c r="N100" s="84"/>
      <c r="O100" s="84"/>
      <c r="P100" s="84"/>
      <c r="Q100" s="84"/>
      <c r="R100" s="84"/>
      <c r="S100" s="84"/>
      <c r="T100" s="84"/>
      <c r="U100" s="84">
        <f t="shared" si="8"/>
        <v>0</v>
      </c>
      <c r="V100" s="20"/>
    </row>
    <row r="101" spans="2:22" s="72" customFormat="1" ht="18" customHeight="1">
      <c r="B101" s="73"/>
      <c r="C101" s="73"/>
      <c r="D101" s="73"/>
      <c r="E101" s="73"/>
      <c r="F101" s="74"/>
      <c r="G101" s="73" t="s">
        <v>145</v>
      </c>
      <c r="I101" s="84">
        <v>0</v>
      </c>
      <c r="J101" s="84">
        <v>0</v>
      </c>
      <c r="K101" s="84">
        <v>0</v>
      </c>
      <c r="L101" s="84">
        <v>0</v>
      </c>
      <c r="M101" s="84">
        <v>0</v>
      </c>
      <c r="N101" s="84">
        <v>0</v>
      </c>
      <c r="O101" s="84">
        <v>0</v>
      </c>
      <c r="P101" s="84">
        <v>0</v>
      </c>
      <c r="Q101" s="84"/>
      <c r="R101" s="84">
        <v>0</v>
      </c>
      <c r="S101" s="84">
        <v>0</v>
      </c>
      <c r="T101" s="84">
        <v>0</v>
      </c>
      <c r="U101" s="84">
        <f t="shared" ref="U101:U120" si="9">SUM(I101:S101)</f>
        <v>0</v>
      </c>
      <c r="V101" s="75"/>
    </row>
    <row r="102" spans="2:22" s="72" customFormat="1" ht="18" customHeight="1" thickBot="1">
      <c r="B102" s="73"/>
      <c r="C102" s="73"/>
      <c r="D102" s="73"/>
      <c r="E102" s="76"/>
      <c r="F102" s="76"/>
      <c r="G102" s="73" t="s">
        <v>146</v>
      </c>
      <c r="I102" s="77">
        <f t="shared" ref="I102:T102" si="10">SUM(I37,I40:I101)</f>
        <v>48019509.246666662</v>
      </c>
      <c r="J102" s="77">
        <f t="shared" si="10"/>
        <v>24342738.476666659</v>
      </c>
      <c r="K102" s="77">
        <f t="shared" si="10"/>
        <v>-29037092.93</v>
      </c>
      <c r="L102" s="77">
        <f t="shared" si="10"/>
        <v>0</v>
      </c>
      <c r="M102" s="77">
        <f t="shared" si="10"/>
        <v>0</v>
      </c>
      <c r="N102" s="77">
        <f t="shared" si="10"/>
        <v>0</v>
      </c>
      <c r="O102" s="77">
        <f t="shared" si="10"/>
        <v>0</v>
      </c>
      <c r="P102" s="77">
        <f t="shared" si="10"/>
        <v>0</v>
      </c>
      <c r="Q102" s="77">
        <f t="shared" si="10"/>
        <v>0</v>
      </c>
      <c r="R102" s="77">
        <f t="shared" si="10"/>
        <v>0</v>
      </c>
      <c r="S102" s="77">
        <f t="shared" si="10"/>
        <v>0</v>
      </c>
      <c r="T102" s="77">
        <f t="shared" si="10"/>
        <v>0</v>
      </c>
      <c r="U102" s="77">
        <f>SUM(I102:T102)</f>
        <v>43325154.793333329</v>
      </c>
      <c r="V102" s="75"/>
    </row>
    <row r="103" spans="2:22" ht="18" customHeight="1" thickBot="1">
      <c r="B103" s="17"/>
      <c r="C103" s="17"/>
      <c r="D103" s="17"/>
      <c r="E103" s="17"/>
      <c r="F103" s="17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>
        <f t="shared" si="9"/>
        <v>0</v>
      </c>
      <c r="V103" s="20"/>
    </row>
    <row r="104" spans="2:22" ht="18" customHeight="1" thickBot="1">
      <c r="B104" s="17"/>
      <c r="C104" s="17"/>
      <c r="D104" s="17" t="s">
        <v>20</v>
      </c>
      <c r="E104" s="17"/>
      <c r="F104" s="17"/>
      <c r="I104" s="53">
        <f t="shared" ref="I104:T104" si="11">I25-I102</f>
        <v>-36192964.086666659</v>
      </c>
      <c r="J104" s="53">
        <f t="shared" si="11"/>
        <v>5397988.7133333459</v>
      </c>
      <c r="K104" s="53">
        <f t="shared" si="11"/>
        <v>52176119.75</v>
      </c>
      <c r="L104" s="53">
        <f t="shared" si="11"/>
        <v>0</v>
      </c>
      <c r="M104" s="53">
        <f t="shared" si="11"/>
        <v>0</v>
      </c>
      <c r="N104" s="53">
        <f t="shared" si="11"/>
        <v>0</v>
      </c>
      <c r="O104" s="53">
        <f t="shared" si="11"/>
        <v>0</v>
      </c>
      <c r="P104" s="53">
        <f t="shared" si="11"/>
        <v>0</v>
      </c>
      <c r="Q104" s="53">
        <f t="shared" si="11"/>
        <v>0</v>
      </c>
      <c r="R104" s="53">
        <f t="shared" si="11"/>
        <v>0</v>
      </c>
      <c r="S104" s="53">
        <f t="shared" si="11"/>
        <v>0</v>
      </c>
      <c r="T104" s="53">
        <f t="shared" si="11"/>
        <v>0</v>
      </c>
      <c r="U104" s="53">
        <f>SUM(I104:T104)</f>
        <v>21381144.376666687</v>
      </c>
      <c r="V104" s="20"/>
    </row>
    <row r="105" spans="2:22" ht="18" customHeight="1">
      <c r="B105" s="17"/>
      <c r="C105" s="17"/>
      <c r="D105" s="17"/>
      <c r="E105" s="17"/>
      <c r="F105" s="17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>
        <f>SUM(I105:T105)</f>
        <v>0</v>
      </c>
      <c r="V105" s="20"/>
    </row>
    <row r="106" spans="2:22" ht="18" customHeight="1">
      <c r="B106" s="17"/>
      <c r="C106" s="17"/>
      <c r="D106" s="17" t="s">
        <v>21</v>
      </c>
      <c r="E106" s="17"/>
      <c r="F106" s="17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>
        <f>SUM(I106:T106)</f>
        <v>0</v>
      </c>
      <c r="V106" s="20"/>
    </row>
    <row r="107" spans="2:22" ht="18" customHeight="1">
      <c r="B107" s="17"/>
      <c r="C107" s="17"/>
      <c r="D107" s="17"/>
      <c r="E107" s="17"/>
      <c r="F107" s="93">
        <v>530001</v>
      </c>
      <c r="G107" s="93" t="s">
        <v>298</v>
      </c>
      <c r="I107" s="84">
        <f>VLOOKUP(F107,TBJan23!$A$16:$F$227,6,0)</f>
        <v>0</v>
      </c>
      <c r="J107" s="84">
        <f>VLOOKUP(F107,TBFeb23!$A$16:$D$227,4,0)</f>
        <v>0</v>
      </c>
      <c r="K107" s="84">
        <f>-VLOOKUP(F107,TBMar23!$A$16:$E$227,5,0)</f>
        <v>0</v>
      </c>
      <c r="L107" s="84"/>
      <c r="M107" s="84"/>
      <c r="N107" s="84"/>
      <c r="O107" s="84"/>
      <c r="P107" s="84"/>
      <c r="Q107" s="84"/>
      <c r="R107" s="84"/>
      <c r="S107" s="84"/>
      <c r="T107" s="84"/>
      <c r="U107" s="84">
        <f>SUM(I107:T107)</f>
        <v>0</v>
      </c>
      <c r="V107" s="20"/>
    </row>
    <row r="108" spans="2:22" ht="18" customHeight="1">
      <c r="B108" s="17"/>
      <c r="C108" s="17"/>
      <c r="D108" s="17"/>
      <c r="E108" s="17"/>
      <c r="F108" s="93">
        <v>540001</v>
      </c>
      <c r="G108" s="93" t="s">
        <v>307</v>
      </c>
      <c r="I108" s="84">
        <f>VLOOKUP(F108,TBJan23!$A$16:$F$227,6,0)</f>
        <v>0</v>
      </c>
      <c r="J108" s="84">
        <f>VLOOKUP(F108,TBFeb23!$A$16:$D$227,4,0)</f>
        <v>0</v>
      </c>
      <c r="K108" s="84">
        <f>-VLOOKUP(F108,TBMar23!$A$16:$E$227,5,0)</f>
        <v>0</v>
      </c>
      <c r="L108" s="84"/>
      <c r="M108" s="84"/>
      <c r="N108" s="84"/>
      <c r="O108" s="84"/>
      <c r="P108" s="84"/>
      <c r="Q108" s="84"/>
      <c r="R108" s="84"/>
      <c r="S108" s="84"/>
      <c r="T108" s="84"/>
      <c r="U108" s="84">
        <f t="shared" ref="U108:U116" si="12">SUM(I108:T108)</f>
        <v>0</v>
      </c>
      <c r="V108" s="20"/>
    </row>
    <row r="109" spans="2:22" ht="18" customHeight="1">
      <c r="B109" s="17"/>
      <c r="C109" s="17"/>
      <c r="D109" s="17"/>
      <c r="E109" s="17"/>
      <c r="F109" s="93">
        <v>540002</v>
      </c>
      <c r="G109" s="93" t="s">
        <v>148</v>
      </c>
      <c r="I109" s="84">
        <f>VLOOKUP(F109,TBJan23!$A$16:$F$227,6,0)</f>
        <v>-2929336.4299208932</v>
      </c>
      <c r="J109" s="84">
        <f>-VLOOKUP(F109,TBFeb23!$A$16:$E$227,5,0)</f>
        <v>-7161320.7741623316</v>
      </c>
      <c r="K109" s="84">
        <f>-VLOOKUP(F109,TBMar23!$A$16:$E$227,5,0)</f>
        <v>-4178370.2956599006</v>
      </c>
      <c r="L109" s="84"/>
      <c r="M109" s="84"/>
      <c r="N109" s="84"/>
      <c r="O109" s="84"/>
      <c r="P109" s="84"/>
      <c r="Q109" s="84"/>
      <c r="R109" s="84"/>
      <c r="S109" s="84"/>
      <c r="T109" s="84"/>
      <c r="U109" s="84">
        <f t="shared" si="12"/>
        <v>-14269027.499743126</v>
      </c>
      <c r="V109" s="20"/>
    </row>
    <row r="110" spans="2:22" ht="18" customHeight="1">
      <c r="B110" s="17"/>
      <c r="C110" s="17"/>
      <c r="D110" s="17"/>
      <c r="E110" s="17"/>
      <c r="F110" s="93">
        <v>540999</v>
      </c>
      <c r="G110" s="93" t="s">
        <v>149</v>
      </c>
      <c r="I110" s="84">
        <f>VLOOKUP(F110,TBJan23!$A$16:$F$227,6,0)</f>
        <v>0</v>
      </c>
      <c r="J110" s="84">
        <f>-VLOOKUP(F110,TBFeb23!$A$16:$E$227,5,0)</f>
        <v>-519848</v>
      </c>
      <c r="K110" s="84">
        <f>-VLOOKUP(F110,TBMar23!$A$16:$E$227,5,0)</f>
        <v>0</v>
      </c>
      <c r="L110" s="84"/>
      <c r="M110" s="84"/>
      <c r="N110" s="84"/>
      <c r="O110" s="84"/>
      <c r="P110" s="84"/>
      <c r="Q110" s="84"/>
      <c r="R110" s="84"/>
      <c r="S110" s="84"/>
      <c r="T110" s="84"/>
      <c r="U110" s="84">
        <f t="shared" si="12"/>
        <v>-519848</v>
      </c>
      <c r="V110" s="20"/>
    </row>
    <row r="111" spans="2:22" ht="18" customHeight="1">
      <c r="B111" s="17"/>
      <c r="C111" s="17"/>
      <c r="D111" s="17"/>
      <c r="E111" s="17"/>
      <c r="F111" s="93">
        <v>550500</v>
      </c>
      <c r="G111" s="93" t="s">
        <v>241</v>
      </c>
      <c r="I111" s="84">
        <f>VLOOKUP(F111,TBJan23!$A$16:$F$227,6,0)</f>
        <v>0</v>
      </c>
      <c r="J111" s="84">
        <f>VLOOKUP(F111,TBFeb23!$A$16:$D$227,4,0)</f>
        <v>0</v>
      </c>
      <c r="K111" s="84">
        <f>-VLOOKUP(F111,TBMar23!$A$16:$E$227,5,0)</f>
        <v>0</v>
      </c>
      <c r="L111" s="84"/>
      <c r="M111" s="84"/>
      <c r="N111" s="84"/>
      <c r="O111" s="84"/>
      <c r="P111" s="84"/>
      <c r="Q111" s="84"/>
      <c r="R111" s="84"/>
      <c r="S111" s="84"/>
      <c r="T111" s="84"/>
      <c r="U111" s="84">
        <f t="shared" si="12"/>
        <v>0</v>
      </c>
      <c r="V111" s="20"/>
    </row>
    <row r="112" spans="2:22" ht="18" customHeight="1">
      <c r="B112" s="17"/>
      <c r="C112" s="17"/>
      <c r="D112" s="17"/>
      <c r="E112" s="17"/>
      <c r="F112" s="93">
        <v>600003</v>
      </c>
      <c r="G112" s="93" t="s">
        <v>299</v>
      </c>
      <c r="I112" s="84">
        <f>VLOOKUP(F112,TBJan23!$A$16:$F$227,6,0)</f>
        <v>0</v>
      </c>
      <c r="J112" s="84">
        <f>VLOOKUP(F112,TBFeb23!$A$16:$D$227,4,0)</f>
        <v>0</v>
      </c>
      <c r="K112" s="84">
        <f>-VLOOKUP(F112,TBMar23!$A$16:$E$227,5,0)</f>
        <v>0</v>
      </c>
      <c r="L112" s="84"/>
      <c r="M112" s="84"/>
      <c r="N112" s="84"/>
      <c r="O112" s="84"/>
      <c r="P112" s="84"/>
      <c r="Q112" s="84"/>
      <c r="R112" s="84"/>
      <c r="S112" s="84"/>
      <c r="T112" s="84"/>
      <c r="U112" s="84">
        <f t="shared" si="12"/>
        <v>0</v>
      </c>
      <c r="V112" s="20"/>
    </row>
    <row r="113" spans="2:23" ht="18" customHeight="1">
      <c r="B113" s="17"/>
      <c r="C113" s="17"/>
      <c r="D113" s="17"/>
      <c r="E113" s="17"/>
      <c r="F113" s="93">
        <v>600004</v>
      </c>
      <c r="G113" s="93" t="s">
        <v>300</v>
      </c>
      <c r="I113" s="84">
        <f>VLOOKUP(F113,TBJan23!$A$16:$F$227,6,0)</f>
        <v>0</v>
      </c>
      <c r="J113" s="84">
        <f>VLOOKUP(F113,TBFeb23!$A$16:$D$227,4,0)</f>
        <v>0</v>
      </c>
      <c r="K113" s="84">
        <f>-VLOOKUP(F113,TBMar23!$A$16:$E$227,5,0)</f>
        <v>0</v>
      </c>
      <c r="L113" s="84"/>
      <c r="M113" s="84"/>
      <c r="N113" s="84"/>
      <c r="O113" s="84"/>
      <c r="P113" s="84"/>
      <c r="Q113" s="84"/>
      <c r="R113" s="84"/>
      <c r="S113" s="84"/>
      <c r="T113" s="84"/>
      <c r="U113" s="84">
        <f t="shared" si="12"/>
        <v>0</v>
      </c>
      <c r="V113" s="20"/>
    </row>
    <row r="114" spans="2:23" ht="18" customHeight="1">
      <c r="B114" s="17"/>
      <c r="C114" s="17"/>
      <c r="D114" s="17"/>
      <c r="E114" s="17"/>
      <c r="F114" s="93">
        <v>600005</v>
      </c>
      <c r="G114" s="93" t="s">
        <v>301</v>
      </c>
      <c r="I114" s="84">
        <f>VLOOKUP(F114,TBJan23!$A$16:$F$227,6,0)</f>
        <v>0</v>
      </c>
      <c r="J114" s="84">
        <f>VLOOKUP(F114,TBFeb23!$A$16:$D$227,4,0)</f>
        <v>0</v>
      </c>
      <c r="K114" s="84">
        <f>-VLOOKUP(F114,TBMar23!$A$16:$E$227,5,0)</f>
        <v>0</v>
      </c>
      <c r="L114" s="84"/>
      <c r="M114" s="84"/>
      <c r="N114" s="84"/>
      <c r="O114" s="84"/>
      <c r="P114" s="84"/>
      <c r="Q114" s="84"/>
      <c r="R114" s="84"/>
      <c r="S114" s="84"/>
      <c r="T114" s="84"/>
      <c r="U114" s="84">
        <f t="shared" si="12"/>
        <v>0</v>
      </c>
      <c r="V114" s="20"/>
    </row>
    <row r="115" spans="2:23" ht="18" customHeight="1">
      <c r="B115" s="17"/>
      <c r="C115" s="17"/>
      <c r="D115" s="17"/>
      <c r="E115" s="17"/>
      <c r="F115" s="93">
        <v>600006</v>
      </c>
      <c r="G115" s="93" t="s">
        <v>150</v>
      </c>
      <c r="I115" s="84">
        <f>VLOOKUP(F115,TBJan23!$A$16:$F$227,6,0)</f>
        <v>0</v>
      </c>
      <c r="J115" s="84">
        <f>VLOOKUP(F115,TBFeb23!$A$16:$D$227,4,0)</f>
        <v>0</v>
      </c>
      <c r="K115" s="84">
        <f>-VLOOKUP(F115,TBMar23!$A$16:$E$227,5,0)</f>
        <v>0</v>
      </c>
      <c r="L115" s="84"/>
      <c r="M115" s="84"/>
      <c r="N115" s="84"/>
      <c r="O115" s="84"/>
      <c r="P115" s="84"/>
      <c r="Q115" s="84"/>
      <c r="R115" s="84"/>
      <c r="S115" s="84"/>
      <c r="T115" s="84"/>
      <c r="U115" s="84">
        <f t="shared" si="12"/>
        <v>0</v>
      </c>
      <c r="V115" s="20"/>
    </row>
    <row r="116" spans="2:23" ht="18" customHeight="1" thickBot="1">
      <c r="B116" s="17"/>
      <c r="C116" s="17"/>
      <c r="D116" s="17"/>
      <c r="E116" s="17"/>
      <c r="F116" s="93">
        <v>600999</v>
      </c>
      <c r="G116" s="93" t="s">
        <v>302</v>
      </c>
      <c r="I116" s="84">
        <f>VLOOKUP(F116,TBJan23!$A$16:$F$227,6,0)</f>
        <v>0</v>
      </c>
      <c r="J116" s="84">
        <f>VLOOKUP(F116,TBFeb23!$A$16:$D$227,4,0)</f>
        <v>0</v>
      </c>
      <c r="K116" s="84">
        <f>-VLOOKUP(F116,TBMar23!$A$16:$E$227,5,0)</f>
        <v>0</v>
      </c>
      <c r="L116" s="84"/>
      <c r="M116" s="84"/>
      <c r="N116" s="84"/>
      <c r="O116" s="84"/>
      <c r="P116" s="84"/>
      <c r="Q116" s="84"/>
      <c r="R116" s="84"/>
      <c r="S116" s="84"/>
      <c r="T116" s="84"/>
      <c r="U116" s="84">
        <f t="shared" si="12"/>
        <v>0</v>
      </c>
      <c r="V116" s="20"/>
    </row>
    <row r="117" spans="2:23" s="12" customFormat="1" ht="18" customHeight="1" thickBot="1">
      <c r="B117" s="17"/>
      <c r="C117" s="17"/>
      <c r="D117" s="17" t="s">
        <v>22</v>
      </c>
      <c r="E117" s="17"/>
      <c r="F117" s="17"/>
      <c r="G117" s="17"/>
      <c r="I117" s="53">
        <f>SUM(I107:I116)</f>
        <v>-2929336.4299208932</v>
      </c>
      <c r="J117" s="53">
        <f>SUM(J107:J116)</f>
        <v>-7681168.7741623316</v>
      </c>
      <c r="K117" s="53">
        <f>SUM(K107:K116)</f>
        <v>-4178370.2956599006</v>
      </c>
      <c r="L117" s="53">
        <f t="shared" ref="L117:T117" si="13">SUM(L107:L116)</f>
        <v>0</v>
      </c>
      <c r="M117" s="53">
        <f t="shared" si="13"/>
        <v>0</v>
      </c>
      <c r="N117" s="53">
        <f t="shared" si="13"/>
        <v>0</v>
      </c>
      <c r="O117" s="53">
        <f t="shared" si="13"/>
        <v>0</v>
      </c>
      <c r="P117" s="53">
        <f t="shared" si="13"/>
        <v>0</v>
      </c>
      <c r="Q117" s="53">
        <f t="shared" si="13"/>
        <v>0</v>
      </c>
      <c r="R117" s="53">
        <f t="shared" si="13"/>
        <v>0</v>
      </c>
      <c r="S117" s="53">
        <f t="shared" si="13"/>
        <v>0</v>
      </c>
      <c r="T117" s="53">
        <f t="shared" si="13"/>
        <v>0</v>
      </c>
      <c r="U117" s="53">
        <f>SUM(I117:T117)</f>
        <v>-14788875.499743126</v>
      </c>
      <c r="V117" s="71"/>
    </row>
    <row r="118" spans="2:23" ht="18" customHeight="1" thickBot="1">
      <c r="B118" s="17"/>
      <c r="C118" s="17"/>
      <c r="D118" s="17"/>
      <c r="E118" s="17"/>
      <c r="F118" s="17"/>
      <c r="G118" s="17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>
        <f t="shared" si="9"/>
        <v>0</v>
      </c>
      <c r="V118" s="20"/>
    </row>
    <row r="119" spans="2:23" s="12" customFormat="1" ht="18" customHeight="1" thickBot="1">
      <c r="B119" s="17"/>
      <c r="C119" s="17"/>
      <c r="D119" s="17" t="s">
        <v>23</v>
      </c>
      <c r="E119" s="17"/>
      <c r="F119" s="17"/>
      <c r="G119" s="19"/>
      <c r="I119" s="87">
        <f>I104-I117</f>
        <v>-33263627.656745765</v>
      </c>
      <c r="J119" s="87">
        <f t="shared" ref="J119:T119" si="14">J104-J117</f>
        <v>13079157.487495678</v>
      </c>
      <c r="K119" s="87">
        <f t="shared" si="14"/>
        <v>56354490.0456599</v>
      </c>
      <c r="L119" s="87">
        <f t="shared" si="14"/>
        <v>0</v>
      </c>
      <c r="M119" s="87">
        <f t="shared" si="14"/>
        <v>0</v>
      </c>
      <c r="N119" s="87">
        <f t="shared" si="14"/>
        <v>0</v>
      </c>
      <c r="O119" s="87">
        <f t="shared" si="14"/>
        <v>0</v>
      </c>
      <c r="P119" s="87">
        <f t="shared" si="14"/>
        <v>0</v>
      </c>
      <c r="Q119" s="87">
        <f t="shared" si="14"/>
        <v>0</v>
      </c>
      <c r="R119" s="87">
        <f t="shared" si="14"/>
        <v>0</v>
      </c>
      <c r="S119" s="87">
        <f t="shared" si="14"/>
        <v>0</v>
      </c>
      <c r="T119" s="87">
        <f t="shared" si="14"/>
        <v>0</v>
      </c>
      <c r="U119" s="87">
        <f>SUM(I119:T119)</f>
        <v>36170019.876409814</v>
      </c>
      <c r="V119" s="71"/>
    </row>
    <row r="120" spans="2:23" ht="18" customHeight="1">
      <c r="B120" s="17"/>
      <c r="C120" s="17"/>
      <c r="D120" s="17"/>
      <c r="E120" s="17"/>
      <c r="F120" s="17"/>
      <c r="G120" s="17" t="s">
        <v>151</v>
      </c>
      <c r="I120" s="84">
        <v>0</v>
      </c>
      <c r="J120" s="84">
        <v>0</v>
      </c>
      <c r="K120" s="84">
        <v>0</v>
      </c>
      <c r="L120" s="84">
        <v>0</v>
      </c>
      <c r="M120" s="84">
        <v>0</v>
      </c>
      <c r="N120" s="84">
        <v>0</v>
      </c>
      <c r="O120" s="84">
        <v>0</v>
      </c>
      <c r="P120" s="84">
        <v>0</v>
      </c>
      <c r="Q120" s="84"/>
      <c r="R120" s="84">
        <v>0</v>
      </c>
      <c r="S120" s="84">
        <f>IFERROR(VLOOKUP(F120,#REF!,7,0),0)</f>
        <v>0</v>
      </c>
      <c r="T120" s="84"/>
      <c r="U120" s="84">
        <f t="shared" si="9"/>
        <v>0</v>
      </c>
      <c r="V120" s="20"/>
    </row>
    <row r="121" spans="2:23" s="19" customFormat="1" ht="18" customHeight="1" thickBot="1">
      <c r="B121" s="17" t="s">
        <v>19</v>
      </c>
      <c r="C121" s="17"/>
      <c r="D121" s="17"/>
      <c r="E121" s="17"/>
      <c r="F121" s="17"/>
      <c r="I121" s="54">
        <f>I119-I120</f>
        <v>-33263627.656745765</v>
      </c>
      <c r="J121" s="54">
        <f t="shared" ref="J121:T121" si="15">J119-J120</f>
        <v>13079157.487495678</v>
      </c>
      <c r="K121" s="54">
        <f t="shared" si="15"/>
        <v>56354490.0456599</v>
      </c>
      <c r="L121" s="54">
        <f t="shared" si="15"/>
        <v>0</v>
      </c>
      <c r="M121" s="54">
        <f t="shared" si="15"/>
        <v>0</v>
      </c>
      <c r="N121" s="54">
        <f t="shared" si="15"/>
        <v>0</v>
      </c>
      <c r="O121" s="54">
        <f t="shared" si="15"/>
        <v>0</v>
      </c>
      <c r="P121" s="54">
        <f t="shared" si="15"/>
        <v>0</v>
      </c>
      <c r="Q121" s="54">
        <f t="shared" si="15"/>
        <v>0</v>
      </c>
      <c r="R121" s="54">
        <f t="shared" si="15"/>
        <v>0</v>
      </c>
      <c r="S121" s="54">
        <f t="shared" si="15"/>
        <v>0</v>
      </c>
      <c r="T121" s="54">
        <f t="shared" si="15"/>
        <v>0</v>
      </c>
      <c r="U121" s="54">
        <f>SUM(I121:T121)</f>
        <v>36170019.876409814</v>
      </c>
      <c r="V121" s="20"/>
      <c r="W121" s="8"/>
    </row>
    <row r="122" spans="2:23" ht="18" customHeight="1" thickTop="1">
      <c r="D122" s="19" t="s">
        <v>24</v>
      </c>
      <c r="I122" s="24">
        <f>I121</f>
        <v>-33263627.656745765</v>
      </c>
      <c r="J122" s="24">
        <f>I122+J121</f>
        <v>-20184470.169250086</v>
      </c>
      <c r="K122" s="24">
        <f>J122+K121</f>
        <v>36170019.876409814</v>
      </c>
      <c r="L122" s="24">
        <v>0</v>
      </c>
      <c r="M122" s="24">
        <f t="shared" ref="M122:T122" si="16">L122+M121</f>
        <v>0</v>
      </c>
      <c r="N122" s="24">
        <f t="shared" si="16"/>
        <v>0</v>
      </c>
      <c r="O122" s="24">
        <f t="shared" si="16"/>
        <v>0</v>
      </c>
      <c r="P122" s="24">
        <f t="shared" si="16"/>
        <v>0</v>
      </c>
      <c r="Q122" s="24">
        <f t="shared" si="16"/>
        <v>0</v>
      </c>
      <c r="R122" s="24">
        <f t="shared" si="16"/>
        <v>0</v>
      </c>
      <c r="S122" s="24">
        <f t="shared" si="16"/>
        <v>0</v>
      </c>
      <c r="T122" s="24">
        <f t="shared" si="16"/>
        <v>0</v>
      </c>
      <c r="U122" s="24"/>
      <c r="V122" s="20"/>
    </row>
    <row r="123" spans="2:23" ht="18" customHeight="1">
      <c r="O123" s="10">
        <v>0</v>
      </c>
      <c r="P123" s="10">
        <v>0</v>
      </c>
      <c r="Q123" s="10">
        <v>0</v>
      </c>
      <c r="R123" s="10">
        <v>0</v>
      </c>
      <c r="S123" s="10">
        <v>0</v>
      </c>
    </row>
    <row r="124" spans="2:23" ht="18" customHeight="1"/>
    <row r="125" spans="2:23" ht="18" customHeight="1">
      <c r="E125" s="8"/>
      <c r="F125" s="8"/>
      <c r="G125" s="8"/>
      <c r="J125" s="184"/>
    </row>
    <row r="126" spans="2:23" ht="18" customHeight="1">
      <c r="E126" s="8"/>
      <c r="F126" s="8"/>
      <c r="G126" s="8"/>
    </row>
    <row r="127" spans="2:23" ht="18" customHeight="1">
      <c r="E127" s="8"/>
      <c r="F127" s="8"/>
      <c r="G127" s="8"/>
    </row>
    <row r="130" spans="5:7" ht="18" customHeight="1">
      <c r="E130" s="8"/>
      <c r="F130" s="8"/>
    </row>
    <row r="131" spans="5:7" ht="18" customHeight="1">
      <c r="E131" s="8"/>
      <c r="F131" s="8"/>
      <c r="G131" s="8"/>
    </row>
  </sheetData>
  <phoneticPr fontId="3"/>
  <conditionalFormatting sqref="E132:G1048576 E128:G129 B118:D1048576 B13:D17 B24:D24 F64 B64:E78 E119:G124 C2:H4 F102:H103 G64:H72 B5:H12 V20:XFD22 V24:XFD36 V118:XFD1048576 V2:XFD17 G101:H101 G76:H87 H73:H75 E118 G130 H13:H17 H24 B25:H63 B117:E117 F117:G118 H109:H1048576 B109:G116 V105:XFD116 B104:H108 N103:P103 N118:T118 N24:T24 N13:T17 N105:T106 H88:H100 B80:E103 V64:XFD103 S103:T103 N107:O116 N123:T1048576 N2:T5 N26:T36 N7:T11">
    <cfRule type="cellIs" dxfId="179" priority="245" operator="lessThan">
      <formula>0</formula>
    </cfRule>
  </conditionalFormatting>
  <conditionalFormatting sqref="E31:G35">
    <cfRule type="cellIs" dxfId="178" priority="244" operator="lessThan">
      <formula>0</formula>
    </cfRule>
  </conditionalFormatting>
  <conditionalFormatting sqref="V104:XFD104">
    <cfRule type="cellIs" dxfId="177" priority="237" operator="lessThan">
      <formula>0</formula>
    </cfRule>
  </conditionalFormatting>
  <conditionalFormatting sqref="V117:XFD117">
    <cfRule type="cellIs" dxfId="176" priority="236" operator="lessThan">
      <formula>0</formula>
    </cfRule>
  </conditionalFormatting>
  <conditionalFormatting sqref="B79:E79">
    <cfRule type="cellIs" dxfId="175" priority="232" operator="lessThan">
      <formula>0</formula>
    </cfRule>
  </conditionalFormatting>
  <conditionalFormatting sqref="N12:T12">
    <cfRule type="cellIs" dxfId="174" priority="216" operator="lessThan">
      <formula>0</formula>
    </cfRule>
  </conditionalFormatting>
  <conditionalFormatting sqref="E24:G24 E13:G17">
    <cfRule type="cellIs" dxfId="173" priority="214" operator="lessThan">
      <formula>0</formula>
    </cfRule>
  </conditionalFormatting>
  <conditionalFormatting sqref="V37:XFD63">
    <cfRule type="cellIs" dxfId="172" priority="199" operator="lessThan">
      <formula>0</formula>
    </cfRule>
  </conditionalFormatting>
  <conditionalFormatting sqref="S38:T39">
    <cfRule type="cellIs" dxfId="171" priority="196" operator="lessThan">
      <formula>0</formula>
    </cfRule>
  </conditionalFormatting>
  <conditionalFormatting sqref="B20:D22 B23:H23 H20:H22 S20:T22">
    <cfRule type="cellIs" dxfId="170" priority="177" operator="lessThan">
      <formula>0</formula>
    </cfRule>
  </conditionalFormatting>
  <conditionalFormatting sqref="E20:G22">
    <cfRule type="cellIs" dxfId="169" priority="175" operator="lessThan">
      <formula>0</formula>
    </cfRule>
  </conditionalFormatting>
  <conditionalFormatting sqref="V23:XFD23">
    <cfRule type="cellIs" dxfId="168" priority="174" operator="lessThan">
      <formula>0</formula>
    </cfRule>
  </conditionalFormatting>
  <conditionalFormatting sqref="N23:U23">
    <cfRule type="cellIs" dxfId="167" priority="172" operator="lessThan">
      <formula>0</formula>
    </cfRule>
  </conditionalFormatting>
  <conditionalFormatting sqref="V18:XFD19 B18:H19">
    <cfRule type="cellIs" dxfId="166" priority="171" operator="lessThan">
      <formula>0</formula>
    </cfRule>
  </conditionalFormatting>
  <conditionalFormatting sqref="S19:T19 S18:U18">
    <cfRule type="cellIs" dxfId="165" priority="170" operator="lessThan">
      <formula>0</formula>
    </cfRule>
  </conditionalFormatting>
  <conditionalFormatting sqref="U25">
    <cfRule type="cellIs" dxfId="164" priority="168" operator="lessThan">
      <formula>0</formula>
    </cfRule>
  </conditionalFormatting>
  <conditionalFormatting sqref="G73:G75">
    <cfRule type="cellIs" dxfId="163" priority="130" operator="lessThan">
      <formula>0</formula>
    </cfRule>
  </conditionalFormatting>
  <conditionalFormatting sqref="G88">
    <cfRule type="cellIs" dxfId="162" priority="126" operator="lessThan">
      <formula>0</formula>
    </cfRule>
  </conditionalFormatting>
  <conditionalFormatting sqref="G89:G100">
    <cfRule type="cellIs" dxfId="161" priority="125" operator="lessThan">
      <formula>0</formula>
    </cfRule>
  </conditionalFormatting>
  <conditionalFormatting sqref="N120:T120">
    <cfRule type="cellIs" dxfId="160" priority="118" operator="lessThan">
      <formula>0</formula>
    </cfRule>
  </conditionalFormatting>
  <conditionalFormatting sqref="I103:M103 I118:M118 I123:M1048576 I2:M5 I13:M17 I24:M24 I26:M26 I105:M106 I7:M8 I6:T6 L9:M11 L27:M36 L107:M116 I122:T122">
    <cfRule type="cellIs" dxfId="159" priority="82" operator="lessThan">
      <formula>0</formula>
    </cfRule>
  </conditionalFormatting>
  <conditionalFormatting sqref="L12:M12">
    <cfRule type="cellIs" dxfId="158" priority="81" operator="lessThan">
      <formula>0</formula>
    </cfRule>
  </conditionalFormatting>
  <conditionalFormatting sqref="I38:M39 L37:M37">
    <cfRule type="cellIs" dxfId="157" priority="80" operator="lessThan">
      <formula>0</formula>
    </cfRule>
  </conditionalFormatting>
  <conditionalFormatting sqref="I20:M22">
    <cfRule type="cellIs" dxfId="156" priority="75" operator="lessThan">
      <formula>0</formula>
    </cfRule>
  </conditionalFormatting>
  <conditionalFormatting sqref="I23:M23">
    <cfRule type="cellIs" dxfId="155" priority="74" operator="lessThan">
      <formula>0</formula>
    </cfRule>
  </conditionalFormatting>
  <conditionalFormatting sqref="I19:M19 J18:M18">
    <cfRule type="cellIs" dxfId="154" priority="73" operator="lessThan">
      <formula>0</formula>
    </cfRule>
  </conditionalFormatting>
  <conditionalFormatting sqref="I120:M120">
    <cfRule type="cellIs" dxfId="153" priority="70" operator="lessThan">
      <formula>0</formula>
    </cfRule>
  </conditionalFormatting>
  <conditionalFormatting sqref="I40:M40 I101:M101 L41:M100">
    <cfRule type="cellIs" dxfId="152" priority="69" operator="lessThan">
      <formula>0</formula>
    </cfRule>
  </conditionalFormatting>
  <conditionalFormatting sqref="U103 U118 U122:U1048576 U26:U36 U24 U13:U17 U2:U11 U105:U116">
    <cfRule type="cellIs" dxfId="151" priority="67" operator="lessThan">
      <formula>0</formula>
    </cfRule>
  </conditionalFormatting>
  <conditionalFormatting sqref="U12">
    <cfRule type="cellIs" dxfId="150" priority="66" operator="lessThan">
      <formula>0</formula>
    </cfRule>
  </conditionalFormatting>
  <conditionalFormatting sqref="U37:U39">
    <cfRule type="cellIs" dxfId="149" priority="65" operator="lessThan">
      <formula>0</formula>
    </cfRule>
  </conditionalFormatting>
  <conditionalFormatting sqref="U102">
    <cfRule type="cellIs" dxfId="148" priority="64" operator="lessThan">
      <formula>0</formula>
    </cfRule>
  </conditionalFormatting>
  <conditionalFormatting sqref="U104">
    <cfRule type="cellIs" dxfId="147" priority="63" operator="lessThan">
      <formula>0</formula>
    </cfRule>
  </conditionalFormatting>
  <conditionalFormatting sqref="U117">
    <cfRule type="cellIs" dxfId="146" priority="62" operator="lessThan">
      <formula>0</formula>
    </cfRule>
  </conditionalFormatting>
  <conditionalFormatting sqref="U121">
    <cfRule type="cellIs" dxfId="145" priority="61" operator="lessThan">
      <formula>0</formula>
    </cfRule>
  </conditionalFormatting>
  <conditionalFormatting sqref="U20:U22">
    <cfRule type="cellIs" dxfId="144" priority="60" operator="lessThan">
      <formula>0</formula>
    </cfRule>
  </conditionalFormatting>
  <conditionalFormatting sqref="U19">
    <cfRule type="cellIs" dxfId="143" priority="58" operator="lessThan">
      <formula>0</formula>
    </cfRule>
  </conditionalFormatting>
  <conditionalFormatting sqref="U119">
    <cfRule type="cellIs" dxfId="142" priority="56" operator="lessThan">
      <formula>0</formula>
    </cfRule>
  </conditionalFormatting>
  <conditionalFormatting sqref="U120">
    <cfRule type="cellIs" dxfId="141" priority="55" operator="lessThan">
      <formula>0</formula>
    </cfRule>
  </conditionalFormatting>
  <conditionalFormatting sqref="U40:U101">
    <cfRule type="cellIs" dxfId="140" priority="54" operator="lessThan">
      <formula>0</formula>
    </cfRule>
  </conditionalFormatting>
  <conditionalFormatting sqref="N37:N39">
    <cfRule type="cellIs" dxfId="139" priority="53" operator="lessThan">
      <formula>0</formula>
    </cfRule>
  </conditionalFormatting>
  <conditionalFormatting sqref="N20:N22">
    <cfRule type="cellIs" dxfId="138" priority="52" operator="lessThan">
      <formula>0</formula>
    </cfRule>
  </conditionalFormatting>
  <conditionalFormatting sqref="N18:N19">
    <cfRule type="cellIs" dxfId="137" priority="51" operator="lessThan">
      <formula>0</formula>
    </cfRule>
  </conditionalFormatting>
  <conditionalFormatting sqref="N40:N101">
    <cfRule type="cellIs" dxfId="136" priority="50" operator="lessThan">
      <formula>0</formula>
    </cfRule>
  </conditionalFormatting>
  <conditionalFormatting sqref="O38:R39 O37">
    <cfRule type="cellIs" dxfId="135" priority="49" operator="lessThan">
      <formula>0</formula>
    </cfRule>
  </conditionalFormatting>
  <conditionalFormatting sqref="O20:R22">
    <cfRule type="cellIs" dxfId="134" priority="48" operator="lessThan">
      <formula>0</formula>
    </cfRule>
  </conditionalFormatting>
  <conditionalFormatting sqref="O19:R19 O18:P18">
    <cfRule type="cellIs" dxfId="133" priority="47" operator="lessThan">
      <formula>0</formula>
    </cfRule>
  </conditionalFormatting>
  <conditionalFormatting sqref="O40:R40 O101:R101 O41:O100">
    <cfRule type="cellIs" dxfId="132" priority="46" operator="lessThan">
      <formula>0</formula>
    </cfRule>
  </conditionalFormatting>
  <conditionalFormatting sqref="S40:T40">
    <cfRule type="cellIs" dxfId="131" priority="45" operator="lessThan">
      <formula>0</formula>
    </cfRule>
  </conditionalFormatting>
  <conditionalFormatting sqref="Q103:R103">
    <cfRule type="cellIs" dxfId="130" priority="42" operator="lessThan">
      <formula>0</formula>
    </cfRule>
  </conditionalFormatting>
  <conditionalFormatting sqref="Q18:R18">
    <cfRule type="cellIs" dxfId="129" priority="39" operator="lessThan">
      <formula>0</formula>
    </cfRule>
  </conditionalFormatting>
  <conditionalFormatting sqref="P41:P100">
    <cfRule type="cellIs" dxfId="128" priority="34" operator="lessThan">
      <formula>0</formula>
    </cfRule>
  </conditionalFormatting>
  <conditionalFormatting sqref="P107:P116">
    <cfRule type="cellIs" dxfId="127" priority="33" operator="lessThan">
      <formula>0</formula>
    </cfRule>
  </conditionalFormatting>
  <conditionalFormatting sqref="P37:T37">
    <cfRule type="cellIs" dxfId="126" priority="32" operator="lessThan">
      <formula>0</formula>
    </cfRule>
  </conditionalFormatting>
  <conditionalFormatting sqref="Q41:Q100">
    <cfRule type="cellIs" dxfId="125" priority="31" operator="lessThan">
      <formula>0</formula>
    </cfRule>
  </conditionalFormatting>
  <conditionalFormatting sqref="Q107:Q116">
    <cfRule type="cellIs" dxfId="124" priority="30" operator="lessThan">
      <formula>0</formula>
    </cfRule>
  </conditionalFormatting>
  <conditionalFormatting sqref="R41:R100">
    <cfRule type="cellIs" dxfId="123" priority="29" operator="lessThan">
      <formula>0</formula>
    </cfRule>
  </conditionalFormatting>
  <conditionalFormatting sqref="R107:R116">
    <cfRule type="cellIs" dxfId="122" priority="28" operator="lessThan">
      <formula>0</formula>
    </cfRule>
  </conditionalFormatting>
  <conditionalFormatting sqref="S41:S100 S101:T101">
    <cfRule type="cellIs" dxfId="121" priority="27" operator="lessThan">
      <formula>0</formula>
    </cfRule>
  </conditionalFormatting>
  <conditionalFormatting sqref="S107:S116">
    <cfRule type="cellIs" dxfId="120" priority="26" operator="lessThan">
      <formula>0</formula>
    </cfRule>
  </conditionalFormatting>
  <conditionalFormatting sqref="T41:T100">
    <cfRule type="cellIs" dxfId="119" priority="25" operator="lessThan">
      <formula>0</formula>
    </cfRule>
  </conditionalFormatting>
  <conditionalFormatting sqref="T107:T116">
    <cfRule type="cellIs" dxfId="118" priority="24" operator="lessThan">
      <formula>0</formula>
    </cfRule>
  </conditionalFormatting>
  <conditionalFormatting sqref="I9:I11">
    <cfRule type="cellIs" dxfId="117" priority="23" operator="lessThan">
      <formula>0</formula>
    </cfRule>
  </conditionalFormatting>
  <conditionalFormatting sqref="I12:K12">
    <cfRule type="cellIs" dxfId="116" priority="22" operator="lessThan">
      <formula>0</formula>
    </cfRule>
  </conditionalFormatting>
  <conditionalFormatting sqref="I27:I36">
    <cfRule type="cellIs" dxfId="115" priority="21" operator="lessThan">
      <formula>0</formula>
    </cfRule>
  </conditionalFormatting>
  <conditionalFormatting sqref="I41:I100">
    <cfRule type="cellIs" dxfId="114" priority="20" operator="lessThan">
      <formula>0</formula>
    </cfRule>
  </conditionalFormatting>
  <conditionalFormatting sqref="I107:I116">
    <cfRule type="cellIs" dxfId="113" priority="19" operator="lessThan">
      <formula>0</formula>
    </cfRule>
  </conditionalFormatting>
  <conditionalFormatting sqref="I18">
    <cfRule type="cellIs" dxfId="112" priority="18" operator="lessThan">
      <formula>0</formula>
    </cfRule>
  </conditionalFormatting>
  <conditionalFormatting sqref="I25:T25">
    <cfRule type="cellIs" dxfId="111" priority="16" operator="lessThan">
      <formula>0</formula>
    </cfRule>
  </conditionalFormatting>
  <conditionalFormatting sqref="I37:K37">
    <cfRule type="cellIs" dxfId="110" priority="15" operator="lessThan">
      <formula>0</formula>
    </cfRule>
  </conditionalFormatting>
  <conditionalFormatting sqref="I102:T102">
    <cfRule type="cellIs" dxfId="109" priority="14" operator="lessThan">
      <formula>0</formula>
    </cfRule>
  </conditionalFormatting>
  <conditionalFormatting sqref="I117:T117">
    <cfRule type="cellIs" dxfId="108" priority="13" operator="lessThan">
      <formula>0</formula>
    </cfRule>
  </conditionalFormatting>
  <conditionalFormatting sqref="I119:T119">
    <cfRule type="cellIs" dxfId="107" priority="12" operator="lessThan">
      <formula>0</formula>
    </cfRule>
  </conditionalFormatting>
  <conditionalFormatting sqref="I121:T121">
    <cfRule type="cellIs" dxfId="106" priority="11" operator="lessThan">
      <formula>0</formula>
    </cfRule>
  </conditionalFormatting>
  <conditionalFormatting sqref="I104:T104">
    <cfRule type="cellIs" dxfId="105" priority="10" operator="lessThan">
      <formula>0</formula>
    </cfRule>
  </conditionalFormatting>
  <conditionalFormatting sqref="J9:J11">
    <cfRule type="cellIs" dxfId="104" priority="9" operator="lessThan">
      <formula>0</formula>
    </cfRule>
  </conditionalFormatting>
  <conditionalFormatting sqref="J27:J36">
    <cfRule type="cellIs" dxfId="103" priority="8" operator="lessThan">
      <formula>0</formula>
    </cfRule>
  </conditionalFormatting>
  <conditionalFormatting sqref="J41:J100">
    <cfRule type="cellIs" dxfId="102" priority="6" operator="lessThan">
      <formula>0</formula>
    </cfRule>
  </conditionalFormatting>
  <conditionalFormatting sqref="J107:J116">
    <cfRule type="cellIs" dxfId="101" priority="5" operator="lessThan">
      <formula>0</formula>
    </cfRule>
  </conditionalFormatting>
  <conditionalFormatting sqref="K9:K11">
    <cfRule type="cellIs" dxfId="100" priority="4" operator="lessThan">
      <formula>0</formula>
    </cfRule>
  </conditionalFormatting>
  <conditionalFormatting sqref="K27:K36">
    <cfRule type="cellIs" dxfId="99" priority="3" operator="lessThan">
      <formula>0</formula>
    </cfRule>
  </conditionalFormatting>
  <conditionalFormatting sqref="K41:K100">
    <cfRule type="cellIs" dxfId="98" priority="2" operator="lessThan">
      <formula>0</formula>
    </cfRule>
  </conditionalFormatting>
  <conditionalFormatting sqref="K107:K116">
    <cfRule type="cellIs" dxfId="9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8DB0-D839-449C-ADD0-96A367B91E0B}">
  <dimension ref="B1:AA193"/>
  <sheetViews>
    <sheetView zoomScale="85" zoomScaleNormal="85" workbookViewId="0">
      <pane xSplit="6" ySplit="6" topLeftCell="G163" activePane="bottomRight" state="frozen"/>
      <selection activeCell="F25" sqref="F25"/>
      <selection pane="topRight" activeCell="F25" sqref="F25"/>
      <selection pane="bottomLeft" activeCell="F25" sqref="F25"/>
      <selection pane="bottomRight" activeCell="J161" sqref="J161"/>
    </sheetView>
  </sheetViews>
  <sheetFormatPr defaultColWidth="8.33203125" defaultRowHeight="14.4"/>
  <cols>
    <col min="1" max="1" width="2.109375" style="22" customWidth="1"/>
    <col min="2" max="3" width="2.5546875" style="19" customWidth="1"/>
    <col min="4" max="4" width="7" style="103" customWidth="1"/>
    <col min="5" max="5" width="3.44140625" style="19" customWidth="1"/>
    <col min="6" max="6" width="47.109375" style="19" customWidth="1"/>
    <col min="7" max="19" width="22.33203125" style="22" customWidth="1"/>
    <col min="20" max="20" width="19.5546875" style="22" customWidth="1"/>
    <col min="21" max="21" width="34.44140625" style="22" bestFit="1" customWidth="1"/>
    <col min="22" max="22" width="12" style="22" customWidth="1"/>
    <col min="23" max="23" width="12.44140625" style="22" customWidth="1"/>
    <col min="24" max="24" width="13.44140625" style="22" customWidth="1"/>
    <col min="25" max="16384" width="8.33203125" style="22"/>
  </cols>
  <sheetData>
    <row r="1" spans="2:27" ht="14.7" customHeight="1"/>
    <row r="2" spans="2:27" s="9" customFormat="1" ht="15.6">
      <c r="B2" s="48" t="s">
        <v>39</v>
      </c>
      <c r="D2" s="104"/>
    </row>
    <row r="3" spans="2:27" s="9" customFormat="1" ht="15.6">
      <c r="B3" s="49" t="s">
        <v>25</v>
      </c>
      <c r="D3" s="104"/>
      <c r="G3" s="9">
        <v>17220</v>
      </c>
      <c r="H3" s="9">
        <v>16762</v>
      </c>
      <c r="I3" s="9">
        <v>16786</v>
      </c>
      <c r="J3" s="9">
        <v>16851</v>
      </c>
    </row>
    <row r="4" spans="2:27" s="9" customFormat="1" ht="15.6">
      <c r="B4" s="49" t="s">
        <v>529</v>
      </c>
      <c r="C4" s="11"/>
      <c r="D4" s="104"/>
      <c r="E4" s="105"/>
    </row>
    <row r="5" spans="2:27" s="25" customFormat="1" ht="15" thickBot="1">
      <c r="B5" s="13"/>
      <c r="C5" s="13"/>
      <c r="D5" s="106"/>
      <c r="E5" s="13"/>
      <c r="F5" s="94"/>
      <c r="G5" s="50">
        <v>44925</v>
      </c>
      <c r="H5" s="50">
        <v>44927</v>
      </c>
      <c r="I5" s="50">
        <v>44958</v>
      </c>
      <c r="J5" s="50">
        <v>44986</v>
      </c>
      <c r="K5" s="50">
        <v>45017</v>
      </c>
      <c r="L5" s="50">
        <v>45047</v>
      </c>
      <c r="M5" s="50">
        <v>45078</v>
      </c>
      <c r="N5" s="50">
        <v>45108</v>
      </c>
      <c r="O5" s="50">
        <v>45139</v>
      </c>
      <c r="P5" s="50">
        <v>45170</v>
      </c>
      <c r="Q5" s="50">
        <v>45200</v>
      </c>
      <c r="R5" s="50">
        <v>45231</v>
      </c>
      <c r="S5" s="50">
        <v>45261</v>
      </c>
    </row>
    <row r="6" spans="2:27" ht="15" thickTop="1">
      <c r="B6" s="17" t="s">
        <v>10</v>
      </c>
      <c r="C6" s="17"/>
      <c r="D6" s="102"/>
      <c r="E6" s="17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2:27">
      <c r="B7" s="17"/>
      <c r="C7" s="17" t="s">
        <v>26</v>
      </c>
      <c r="D7" s="102"/>
      <c r="E7" s="17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2:27">
      <c r="B8" s="17"/>
      <c r="C8" s="17"/>
      <c r="D8" s="102" t="s">
        <v>27</v>
      </c>
      <c r="E8" s="17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7"/>
      <c r="V8" s="27"/>
      <c r="W8" s="27"/>
      <c r="X8" s="27"/>
      <c r="Y8" s="27"/>
      <c r="Z8" s="27"/>
      <c r="AA8" s="27"/>
    </row>
    <row r="9" spans="2:27">
      <c r="B9" s="17"/>
      <c r="C9" s="17"/>
      <c r="D9" s="93">
        <v>100001</v>
      </c>
      <c r="E9" s="93"/>
      <c r="F9" s="93" t="s">
        <v>248</v>
      </c>
      <c r="G9" s="26">
        <f>'BS Format'!G9/'BS Format USD'!$G$3</f>
        <v>123713.11898954705</v>
      </c>
      <c r="H9" s="26">
        <f>'BS Format'!H9/'BS Format USD'!$H$3</f>
        <v>134412.99140913971</v>
      </c>
      <c r="I9" s="26">
        <f>'BS Format'!I9/'BS Format USD'!$I$3</f>
        <v>132399.9501965924</v>
      </c>
      <c r="J9" s="26">
        <f>'BS Format'!J9/'BS Format USD'!$J$3</f>
        <v>131988.85312444365</v>
      </c>
      <c r="K9" s="26"/>
      <c r="L9" s="26"/>
      <c r="M9" s="26"/>
      <c r="N9" s="26"/>
      <c r="O9" s="26"/>
      <c r="P9" s="26"/>
      <c r="Q9" s="26"/>
      <c r="R9" s="26"/>
      <c r="S9" s="26"/>
      <c r="T9" s="27"/>
      <c r="U9" s="27"/>
      <c r="V9" s="27"/>
      <c r="W9" s="27"/>
      <c r="X9" s="27"/>
      <c r="Y9" s="27"/>
      <c r="Z9" s="27"/>
      <c r="AA9" s="27"/>
    </row>
    <row r="10" spans="2:27">
      <c r="B10" s="17"/>
      <c r="C10" s="17"/>
      <c r="D10" s="93">
        <v>100002</v>
      </c>
      <c r="E10" s="93"/>
      <c r="F10" s="93" t="s">
        <v>249</v>
      </c>
      <c r="G10" s="26">
        <f>'BS Format'!G10/'BS Format USD'!$G$3</f>
        <v>201138.45342624854</v>
      </c>
      <c r="H10" s="26">
        <f>'BS Format'!H10/'BS Format USD'!$H$3</f>
        <v>206326.76100703972</v>
      </c>
      <c r="I10" s="26">
        <f>'BS Format'!I10/'BS Format USD'!$I$3</f>
        <v>206166.99440009531</v>
      </c>
      <c r="J10" s="26">
        <f>'BS Format'!J10/'BS Format USD'!$J$3</f>
        <v>205353.31244436532</v>
      </c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7"/>
      <c r="X10" s="27"/>
      <c r="Y10" s="27"/>
      <c r="Z10" s="27"/>
      <c r="AA10" s="27"/>
    </row>
    <row r="11" spans="2:27">
      <c r="B11" s="17"/>
      <c r="C11" s="17"/>
      <c r="D11" s="93">
        <v>100003</v>
      </c>
      <c r="E11" s="93"/>
      <c r="F11" s="93" t="s">
        <v>250</v>
      </c>
      <c r="G11" s="26">
        <f>'BS Format'!G11/'BS Format USD'!$G$3</f>
        <v>-994.09226480836242</v>
      </c>
      <c r="H11" s="26">
        <f>'BS Format'!H11/'BS Format USD'!$H$3</f>
        <v>-1021.254551962773</v>
      </c>
      <c r="I11" s="26">
        <f>'BS Format'!I11/'BS Format USD'!$I$3</f>
        <v>-1019.7944000953175</v>
      </c>
      <c r="J11" s="26">
        <f>'BS Format'!J11/'BS Format USD'!$J$3</f>
        <v>-1015.86070856329</v>
      </c>
      <c r="K11" s="26"/>
      <c r="L11" s="26"/>
      <c r="M11" s="26"/>
      <c r="N11" s="26"/>
      <c r="O11" s="26"/>
      <c r="P11" s="26"/>
      <c r="Q11" s="26"/>
      <c r="R11" s="26"/>
      <c r="S11" s="26"/>
      <c r="T11" s="27"/>
      <c r="U11" s="27"/>
      <c r="V11" s="27"/>
      <c r="W11" s="27"/>
      <c r="X11" s="27"/>
      <c r="Y11" s="27"/>
      <c r="Z11" s="27"/>
      <c r="AA11" s="27"/>
    </row>
    <row r="12" spans="2:27">
      <c r="B12" s="17"/>
      <c r="C12" s="17"/>
      <c r="D12" s="93">
        <v>100004</v>
      </c>
      <c r="E12" s="93"/>
      <c r="F12" s="93" t="s">
        <v>251</v>
      </c>
      <c r="G12" s="26">
        <f>'BS Format'!G12/'BS Format USD'!$G$3</f>
        <v>0</v>
      </c>
      <c r="H12" s="26">
        <f>'BS Format'!H12/'BS Format USD'!$H$3</f>
        <v>0</v>
      </c>
      <c r="I12" s="26">
        <f>'BS Format'!I12/'BS Format USD'!$I$3</f>
        <v>0</v>
      </c>
      <c r="J12" s="26">
        <f>'BS Format'!J12/'BS Format USD'!$J$3</f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7"/>
      <c r="V12" s="27"/>
      <c r="W12" s="27"/>
      <c r="X12" s="27"/>
      <c r="Y12" s="27"/>
      <c r="Z12" s="27"/>
      <c r="AA12" s="27"/>
    </row>
    <row r="13" spans="2:27">
      <c r="B13" s="17"/>
      <c r="C13" s="17"/>
      <c r="D13" s="93">
        <v>100005</v>
      </c>
      <c r="E13" s="93"/>
      <c r="F13" s="93" t="s">
        <v>252</v>
      </c>
      <c r="G13" s="26">
        <f>'BS Format'!G13/'BS Format USD'!$G$3</f>
        <v>-15.650406504065041</v>
      </c>
      <c r="H13" s="26">
        <f>'BS Format'!H13/'BS Format USD'!$H$3</f>
        <v>-16.078033647536092</v>
      </c>
      <c r="I13" s="26">
        <f>'BS Format'!I13/'BS Format USD'!$I$3</f>
        <v>-16.055045871559631</v>
      </c>
      <c r="J13" s="26">
        <f>'BS Format'!J13/'BS Format USD'!$J$3</f>
        <v>-15.993116135540918</v>
      </c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27"/>
      <c r="V13" s="27"/>
      <c r="W13" s="27"/>
      <c r="X13" s="27"/>
      <c r="Y13" s="27"/>
      <c r="Z13" s="27"/>
      <c r="AA13" s="27"/>
    </row>
    <row r="14" spans="2:27">
      <c r="B14" s="17"/>
      <c r="C14" s="17"/>
      <c r="D14" s="93">
        <v>100006</v>
      </c>
      <c r="E14" s="93"/>
      <c r="F14" s="93" t="s">
        <v>253</v>
      </c>
      <c r="G14" s="26">
        <f>'BS Format'!G14/'BS Format USD'!$G$3</f>
        <v>0</v>
      </c>
      <c r="H14" s="26">
        <f>'BS Format'!H14/'BS Format USD'!$H$3</f>
        <v>0</v>
      </c>
      <c r="I14" s="26">
        <f>'BS Format'!I14/'BS Format USD'!$I$3</f>
        <v>0</v>
      </c>
      <c r="J14" s="26">
        <f>'BS Format'!J14/'BS Format USD'!$J$3</f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7"/>
      <c r="U14" s="27"/>
      <c r="V14" s="27"/>
      <c r="W14" s="27"/>
      <c r="X14" s="27"/>
      <c r="Y14" s="27"/>
      <c r="Z14" s="27"/>
      <c r="AA14" s="27"/>
    </row>
    <row r="15" spans="2:27">
      <c r="B15" s="17"/>
      <c r="C15" s="17"/>
      <c r="D15" s="93">
        <v>100007</v>
      </c>
      <c r="E15" s="93"/>
      <c r="F15" s="93" t="s">
        <v>254</v>
      </c>
      <c r="G15" s="26">
        <f>'BS Format'!G15/'BS Format USD'!$G$3</f>
        <v>-36.52026713124274</v>
      </c>
      <c r="H15" s="26">
        <f>'BS Format'!H15/'BS Format USD'!$H$3</f>
        <v>-37.518136260589429</v>
      </c>
      <c r="I15" s="26">
        <f>'BS Format'!I15/'BS Format USD'!$I$3</f>
        <v>-37.464494221374956</v>
      </c>
      <c r="J15" s="26">
        <f>'BS Format'!J15/'BS Format USD'!$J$3</f>
        <v>-37.319981010029082</v>
      </c>
      <c r="K15" s="26"/>
      <c r="L15" s="26"/>
      <c r="M15" s="26"/>
      <c r="N15" s="26"/>
      <c r="O15" s="26"/>
      <c r="P15" s="26"/>
      <c r="Q15" s="26"/>
      <c r="R15" s="26"/>
      <c r="S15" s="26"/>
      <c r="T15" s="27"/>
      <c r="U15" s="27"/>
      <c r="V15" s="27"/>
      <c r="W15" s="27"/>
      <c r="X15" s="27"/>
      <c r="Y15" s="27"/>
      <c r="Z15" s="27"/>
      <c r="AA15" s="27"/>
    </row>
    <row r="16" spans="2:27">
      <c r="B16" s="17"/>
      <c r="C16" s="17"/>
      <c r="D16" s="93">
        <v>100008</v>
      </c>
      <c r="E16" s="93"/>
      <c r="F16" s="93" t="s">
        <v>255</v>
      </c>
      <c r="G16" s="26">
        <f>'BS Format'!G16/'BS Format USD'!$G$3</f>
        <v>7.694541231126597</v>
      </c>
      <c r="H16" s="26">
        <f>'BS Format'!H16/'BS Format USD'!$H$3</f>
        <v>7.9047846319055006</v>
      </c>
      <c r="I16" s="26">
        <f>'BS Format'!I16/'BS Format USD'!$I$3</f>
        <v>7.8934826641248659</v>
      </c>
      <c r="J16" s="26">
        <f>'BS Format'!J16/'BS Format USD'!$J$3</f>
        <v>7.8630348347279098</v>
      </c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27"/>
      <c r="V16" s="27"/>
      <c r="W16" s="27"/>
      <c r="X16" s="27"/>
      <c r="Y16" s="27"/>
      <c r="Z16" s="27"/>
      <c r="AA16" s="27"/>
    </row>
    <row r="17" spans="2:27">
      <c r="B17" s="17"/>
      <c r="C17" s="17"/>
      <c r="D17" s="93">
        <v>100009</v>
      </c>
      <c r="E17" s="93"/>
      <c r="F17" s="93" t="s">
        <v>256</v>
      </c>
      <c r="G17" s="26">
        <f>'BS Format'!G17/'BS Format USD'!$G$3</f>
        <v>0</v>
      </c>
      <c r="H17" s="26">
        <f>'BS Format'!H17/'BS Format USD'!$H$3</f>
        <v>0</v>
      </c>
      <c r="I17" s="26">
        <f>'BS Format'!I17/'BS Format USD'!$I$3</f>
        <v>0</v>
      </c>
      <c r="J17" s="26">
        <f>'BS Format'!J17/'BS Format USD'!$J$3</f>
        <v>0</v>
      </c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/>
      <c r="X17" s="27"/>
      <c r="Y17" s="27"/>
      <c r="Z17" s="27"/>
      <c r="AA17" s="27"/>
    </row>
    <row r="18" spans="2:27">
      <c r="B18" s="17"/>
      <c r="C18" s="17"/>
      <c r="D18" s="93">
        <v>110001</v>
      </c>
      <c r="E18" s="93"/>
      <c r="F18" s="93" t="s">
        <v>257</v>
      </c>
      <c r="G18" s="26">
        <f>'BS Format'!G18/'BS Format USD'!$G$3</f>
        <v>0</v>
      </c>
      <c r="H18" s="26">
        <f>'BS Format'!H18/'BS Format USD'!$H$3</f>
        <v>0</v>
      </c>
      <c r="I18" s="26">
        <f>'BS Format'!I18/'BS Format USD'!$I$3</f>
        <v>0</v>
      </c>
      <c r="J18" s="26">
        <f>'BS Format'!J18/'BS Format USD'!$J$3</f>
        <v>0</v>
      </c>
      <c r="K18" s="26"/>
      <c r="L18" s="26"/>
      <c r="M18" s="26"/>
      <c r="N18" s="26"/>
      <c r="O18" s="26"/>
      <c r="P18" s="26"/>
      <c r="Q18" s="26"/>
      <c r="R18" s="26"/>
      <c r="S18" s="26"/>
      <c r="T18" s="27"/>
      <c r="U18" s="27"/>
      <c r="V18" s="27"/>
      <c r="W18" s="27"/>
      <c r="X18" s="27"/>
      <c r="Y18" s="27"/>
      <c r="Z18" s="27"/>
      <c r="AA18" s="27"/>
    </row>
    <row r="19" spans="2:27">
      <c r="B19" s="17"/>
      <c r="C19" s="17"/>
      <c r="D19" s="93">
        <v>110002</v>
      </c>
      <c r="E19" s="93"/>
      <c r="F19" s="93" t="s">
        <v>258</v>
      </c>
      <c r="G19" s="26">
        <f>'BS Format'!G19/'BS Format USD'!$G$3</f>
        <v>0</v>
      </c>
      <c r="H19" s="26">
        <f>'BS Format'!H19/'BS Format USD'!$H$3</f>
        <v>0</v>
      </c>
      <c r="I19" s="26">
        <f>'BS Format'!I19/'BS Format USD'!$I$3</f>
        <v>0</v>
      </c>
      <c r="J19" s="26">
        <f>'BS Format'!J19/'BS Format USD'!$J$3</f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</row>
    <row r="20" spans="2:27">
      <c r="B20" s="17"/>
      <c r="C20" s="17"/>
      <c r="D20" s="93">
        <v>110003</v>
      </c>
      <c r="E20" s="93"/>
      <c r="F20" s="93" t="s">
        <v>259</v>
      </c>
      <c r="G20" s="26">
        <f>'BS Format'!G20/'BS Format USD'!$G$3</f>
        <v>0</v>
      </c>
      <c r="H20" s="26">
        <f>'BS Format'!H20/'BS Format USD'!$H$3</f>
        <v>0</v>
      </c>
      <c r="I20" s="26">
        <f>'BS Format'!I20/'BS Format USD'!$I$3</f>
        <v>0</v>
      </c>
      <c r="J20" s="26">
        <f>'BS Format'!J20/'BS Format USD'!$J$3</f>
        <v>0</v>
      </c>
      <c r="K20" s="26"/>
      <c r="L20" s="26"/>
      <c r="M20" s="26"/>
      <c r="N20" s="26"/>
      <c r="O20" s="26"/>
      <c r="P20" s="26"/>
      <c r="Q20" s="26"/>
      <c r="R20" s="26"/>
      <c r="S20" s="26"/>
      <c r="T20" s="27"/>
      <c r="U20" s="27"/>
      <c r="V20" s="27"/>
      <c r="W20" s="27"/>
      <c r="X20" s="27"/>
      <c r="Y20" s="27"/>
      <c r="Z20" s="27"/>
      <c r="AA20" s="27"/>
    </row>
    <row r="21" spans="2:27" s="74" customFormat="1">
      <c r="B21" s="73"/>
      <c r="C21" s="73"/>
      <c r="D21" s="90"/>
      <c r="E21" s="73"/>
      <c r="F21" s="76" t="s">
        <v>40</v>
      </c>
      <c r="G21" s="92">
        <f t="shared" ref="G21:J21" si="0">SUM(G9:G20)</f>
        <v>323813.0040185831</v>
      </c>
      <c r="H21" s="92">
        <f t="shared" si="0"/>
        <v>339672.80647894042</v>
      </c>
      <c r="I21" s="92">
        <f t="shared" si="0"/>
        <v>337501.52413916355</v>
      </c>
      <c r="J21" s="92">
        <f t="shared" si="0"/>
        <v>336280.85479793482</v>
      </c>
      <c r="K21" s="92"/>
      <c r="L21" s="92"/>
      <c r="M21" s="92"/>
      <c r="N21" s="92"/>
      <c r="O21" s="92"/>
      <c r="P21" s="92"/>
      <c r="Q21" s="92"/>
      <c r="R21" s="92"/>
      <c r="S21" s="92"/>
      <c r="T21" s="91"/>
      <c r="U21" s="91"/>
      <c r="V21" s="91"/>
      <c r="W21" s="91"/>
      <c r="X21" s="91"/>
      <c r="Y21" s="78"/>
      <c r="Z21" s="78"/>
      <c r="AA21" s="78"/>
    </row>
    <row r="22" spans="2:27" s="74" customFormat="1">
      <c r="B22" s="73"/>
      <c r="C22" s="73"/>
      <c r="D22" s="93">
        <v>120001</v>
      </c>
      <c r="E22" s="93"/>
      <c r="F22" s="93" t="s">
        <v>41</v>
      </c>
      <c r="G22" s="26">
        <f>'BS Format'!G22/'BS Format USD'!$G$3</f>
        <v>-63649.106390824592</v>
      </c>
      <c r="H22" s="26">
        <f>'BS Format'!H22/'BS Format USD'!$H$3</f>
        <v>-75025.533173248987</v>
      </c>
      <c r="I22" s="26">
        <f>'BS Format'!I22/'BS Format USD'!$I$3</f>
        <v>-74279.009713451655</v>
      </c>
      <c r="J22" s="26">
        <f>'BS Format'!J22/'BS Format USD'!$J$3</f>
        <v>-74354.015076256575</v>
      </c>
      <c r="K22" s="26"/>
      <c r="L22" s="26"/>
      <c r="M22" s="26"/>
      <c r="N22" s="26"/>
      <c r="O22" s="26"/>
      <c r="P22" s="26"/>
      <c r="Q22" s="26"/>
      <c r="R22" s="26"/>
      <c r="S22" s="26"/>
      <c r="T22" s="91"/>
      <c r="U22" s="91"/>
      <c r="V22" s="91"/>
      <c r="W22" s="91"/>
      <c r="X22" s="91"/>
      <c r="Y22" s="78"/>
      <c r="Z22" s="78"/>
      <c r="AA22" s="78"/>
    </row>
    <row r="23" spans="2:27" s="74" customFormat="1">
      <c r="B23" s="73"/>
      <c r="C23" s="73"/>
      <c r="D23" s="93">
        <v>120002</v>
      </c>
      <c r="E23" s="93"/>
      <c r="F23" s="93" t="s">
        <v>42</v>
      </c>
      <c r="G23" s="26">
        <f>'BS Format'!G23/'BS Format USD'!$G$3</f>
        <v>223867.23082055751</v>
      </c>
      <c r="H23" s="26">
        <f>'BS Format'!H23/'BS Format USD'!$H$3</f>
        <v>230543.54818816372</v>
      </c>
      <c r="I23" s="26">
        <f>'BS Format'!I23/'BS Format USD'!$I$3</f>
        <v>231960.95762718935</v>
      </c>
      <c r="J23" s="26">
        <f>'BS Format'!J23/'BS Format USD'!$J$3</f>
        <v>232388.38257254765</v>
      </c>
      <c r="K23" s="26"/>
      <c r="L23" s="26"/>
      <c r="M23" s="26"/>
      <c r="N23" s="26"/>
      <c r="O23" s="26"/>
      <c r="P23" s="26"/>
      <c r="Q23" s="26"/>
      <c r="R23" s="26"/>
      <c r="S23" s="26"/>
      <c r="T23" s="91"/>
      <c r="U23" s="91"/>
      <c r="V23" s="91"/>
      <c r="W23" s="91"/>
      <c r="X23" s="91"/>
      <c r="Y23" s="78"/>
      <c r="Z23" s="78"/>
      <c r="AA23" s="78"/>
    </row>
    <row r="24" spans="2:27" s="74" customFormat="1">
      <c r="B24" s="73"/>
      <c r="C24" s="73"/>
      <c r="D24" s="93">
        <v>120003</v>
      </c>
      <c r="E24" s="93"/>
      <c r="F24" s="93" t="s">
        <v>43</v>
      </c>
      <c r="G24" s="26">
        <f>'BS Format'!G24/'BS Format USD'!$G$3</f>
        <v>184028.59574504066</v>
      </c>
      <c r="H24" s="26">
        <f>'BS Format'!H24/'BS Format USD'!$H$3</f>
        <v>189056.93943023504</v>
      </c>
      <c r="I24" s="26">
        <f>'BS Format'!I24/'BS Format USD'!$I$3</f>
        <v>188786.6328326939</v>
      </c>
      <c r="J24" s="26">
        <f>'BS Format'!J24/'BS Format USD'!$J$3</f>
        <v>188058.4190095306</v>
      </c>
      <c r="K24" s="26"/>
      <c r="L24" s="26"/>
      <c r="M24" s="26"/>
      <c r="N24" s="26"/>
      <c r="O24" s="26"/>
      <c r="P24" s="26"/>
      <c r="Q24" s="26"/>
      <c r="R24" s="26"/>
      <c r="S24" s="26"/>
      <c r="T24" s="91"/>
      <c r="U24" s="91"/>
      <c r="V24" s="91"/>
      <c r="W24" s="91"/>
      <c r="X24" s="91"/>
      <c r="Y24" s="78"/>
      <c r="Z24" s="78"/>
      <c r="AA24" s="78"/>
    </row>
    <row r="25" spans="2:27" s="74" customFormat="1">
      <c r="B25" s="73"/>
      <c r="C25" s="73"/>
      <c r="D25" s="93">
        <v>120004</v>
      </c>
      <c r="E25" s="93"/>
      <c r="F25" s="93" t="s">
        <v>160</v>
      </c>
      <c r="G25" s="26">
        <f>'BS Format'!G25/'BS Format USD'!$G$3</f>
        <v>0</v>
      </c>
      <c r="H25" s="26">
        <f>'BS Format'!H25/'BS Format USD'!$H$3</f>
        <v>0</v>
      </c>
      <c r="I25" s="26">
        <f>'BS Format'!I25/'BS Format USD'!$I$3</f>
        <v>0</v>
      </c>
      <c r="J25" s="26">
        <f>'BS Format'!J25/'BS Format USD'!$J$3</f>
        <v>0</v>
      </c>
      <c r="K25" s="26"/>
      <c r="L25" s="26"/>
      <c r="M25" s="26"/>
      <c r="N25" s="26"/>
      <c r="O25" s="26"/>
      <c r="P25" s="26"/>
      <c r="Q25" s="26"/>
      <c r="R25" s="26"/>
      <c r="S25" s="26"/>
      <c r="T25" s="91"/>
      <c r="U25" s="91"/>
      <c r="V25" s="91"/>
      <c r="W25" s="91"/>
      <c r="X25" s="91"/>
      <c r="Y25" s="78"/>
      <c r="Z25" s="78"/>
      <c r="AA25" s="78"/>
    </row>
    <row r="26" spans="2:27" s="74" customFormat="1">
      <c r="B26" s="73"/>
      <c r="C26" s="73"/>
      <c r="D26" s="93">
        <v>120005</v>
      </c>
      <c r="E26" s="93"/>
      <c r="F26" s="93" t="s">
        <v>161</v>
      </c>
      <c r="G26" s="26">
        <f>'BS Format'!G26/'BS Format USD'!$G$3</f>
        <v>0</v>
      </c>
      <c r="H26" s="26">
        <f>'BS Format'!H26/'BS Format USD'!$H$3</f>
        <v>0</v>
      </c>
      <c r="I26" s="26">
        <f>'BS Format'!I26/'BS Format USD'!$I$3</f>
        <v>0</v>
      </c>
      <c r="J26" s="26">
        <f>'BS Format'!J26/'BS Format USD'!$J$3</f>
        <v>0</v>
      </c>
      <c r="K26" s="26"/>
      <c r="L26" s="26"/>
      <c r="M26" s="26"/>
      <c r="N26" s="26"/>
      <c r="O26" s="26"/>
      <c r="P26" s="26"/>
      <c r="Q26" s="26"/>
      <c r="R26" s="26"/>
      <c r="S26" s="26"/>
      <c r="T26" s="91"/>
      <c r="U26" s="91"/>
      <c r="V26" s="91"/>
      <c r="W26" s="91"/>
      <c r="X26" s="91"/>
      <c r="Y26" s="78"/>
      <c r="Z26" s="78"/>
      <c r="AA26" s="78"/>
    </row>
    <row r="27" spans="2:27" s="74" customFormat="1">
      <c r="B27" s="73"/>
      <c r="C27" s="73"/>
      <c r="D27" s="93">
        <v>120007</v>
      </c>
      <c r="E27" s="93"/>
      <c r="F27" s="93" t="s">
        <v>162</v>
      </c>
      <c r="G27" s="26">
        <f>'BS Format'!G27/'BS Format USD'!$G$3</f>
        <v>0</v>
      </c>
      <c r="H27" s="26">
        <f>'BS Format'!H27/'BS Format USD'!$H$3</f>
        <v>0</v>
      </c>
      <c r="I27" s="26">
        <f>'BS Format'!I27/'BS Format USD'!$I$3</f>
        <v>0</v>
      </c>
      <c r="J27" s="26">
        <f>'BS Format'!J27/'BS Format USD'!$J$3</f>
        <v>0</v>
      </c>
      <c r="K27" s="26"/>
      <c r="L27" s="26"/>
      <c r="M27" s="26"/>
      <c r="N27" s="26"/>
      <c r="O27" s="26"/>
      <c r="P27" s="26"/>
      <c r="Q27" s="26"/>
      <c r="R27" s="26"/>
      <c r="S27" s="26"/>
      <c r="T27" s="91"/>
      <c r="U27" s="91"/>
      <c r="V27" s="91"/>
      <c r="W27" s="91"/>
      <c r="X27" s="91"/>
      <c r="Y27" s="78"/>
      <c r="Z27" s="78"/>
      <c r="AA27" s="78"/>
    </row>
    <row r="28" spans="2:27" s="74" customFormat="1">
      <c r="B28" s="73"/>
      <c r="C28" s="73"/>
      <c r="D28" s="93">
        <v>120008</v>
      </c>
      <c r="E28" s="93"/>
      <c r="F28" s="93" t="s">
        <v>163</v>
      </c>
      <c r="G28" s="26">
        <f>'BS Format'!G28/'BS Format USD'!$G$3</f>
        <v>0</v>
      </c>
      <c r="H28" s="26">
        <f>'BS Format'!H28/'BS Format USD'!$H$3</f>
        <v>0</v>
      </c>
      <c r="I28" s="26">
        <f>'BS Format'!I28/'BS Format USD'!$I$3</f>
        <v>0</v>
      </c>
      <c r="J28" s="26">
        <f>'BS Format'!J28/'BS Format USD'!$J$3</f>
        <v>0</v>
      </c>
      <c r="K28" s="26"/>
      <c r="L28" s="26"/>
      <c r="M28" s="26"/>
      <c r="N28" s="26"/>
      <c r="O28" s="26"/>
      <c r="P28" s="26"/>
      <c r="Q28" s="26"/>
      <c r="R28" s="26"/>
      <c r="S28" s="26"/>
      <c r="T28" s="91"/>
      <c r="U28" s="91"/>
      <c r="V28" s="91"/>
      <c r="W28" s="91"/>
      <c r="X28" s="91"/>
      <c r="Y28" s="78"/>
      <c r="Z28" s="78"/>
      <c r="AA28" s="78"/>
    </row>
    <row r="29" spans="2:27" s="74" customFormat="1">
      <c r="B29" s="73"/>
      <c r="C29" s="73"/>
      <c r="D29" s="93">
        <v>120009</v>
      </c>
      <c r="E29" s="93"/>
      <c r="F29" s="93" t="s">
        <v>164</v>
      </c>
      <c r="G29" s="26">
        <f>'BS Format'!G29/'BS Format USD'!$G$3</f>
        <v>0</v>
      </c>
      <c r="H29" s="26">
        <f>'BS Format'!H29/'BS Format USD'!$H$3</f>
        <v>0</v>
      </c>
      <c r="I29" s="26">
        <f>'BS Format'!I29/'BS Format USD'!$I$3</f>
        <v>0</v>
      </c>
      <c r="J29" s="26">
        <f>'BS Format'!J29/'BS Format USD'!$J$3</f>
        <v>0</v>
      </c>
      <c r="K29" s="26"/>
      <c r="L29" s="26"/>
      <c r="M29" s="26"/>
      <c r="N29" s="26"/>
      <c r="O29" s="26"/>
      <c r="P29" s="26"/>
      <c r="Q29" s="26"/>
      <c r="R29" s="26"/>
      <c r="S29" s="26"/>
      <c r="T29" s="91"/>
      <c r="U29" s="91"/>
      <c r="V29" s="91"/>
      <c r="W29" s="91"/>
      <c r="X29" s="91"/>
      <c r="Y29" s="78"/>
      <c r="Z29" s="78"/>
      <c r="AA29" s="78"/>
    </row>
    <row r="30" spans="2:27" s="74" customFormat="1">
      <c r="B30" s="73"/>
      <c r="C30" s="73"/>
      <c r="D30" s="93">
        <v>120010</v>
      </c>
      <c r="E30" s="93"/>
      <c r="F30" s="93" t="s">
        <v>165</v>
      </c>
      <c r="G30" s="26">
        <f>'BS Format'!G30/'BS Format USD'!$G$3</f>
        <v>0</v>
      </c>
      <c r="H30" s="26">
        <f>'BS Format'!H30/'BS Format USD'!$H$3</f>
        <v>0</v>
      </c>
      <c r="I30" s="26">
        <f>'BS Format'!I30/'BS Format USD'!$I$3</f>
        <v>0</v>
      </c>
      <c r="J30" s="26">
        <f>'BS Format'!J30/'BS Format USD'!$J$3</f>
        <v>0</v>
      </c>
      <c r="K30" s="26"/>
      <c r="L30" s="26"/>
      <c r="M30" s="26"/>
      <c r="N30" s="26"/>
      <c r="O30" s="26"/>
      <c r="P30" s="26"/>
      <c r="Q30" s="26"/>
      <c r="R30" s="26"/>
      <c r="S30" s="26"/>
      <c r="T30" s="91"/>
      <c r="U30" s="91"/>
      <c r="V30" s="91"/>
      <c r="W30" s="91"/>
      <c r="X30" s="91"/>
      <c r="Y30" s="78"/>
      <c r="Z30" s="78"/>
      <c r="AA30" s="78"/>
    </row>
    <row r="31" spans="2:27" s="74" customFormat="1">
      <c r="B31" s="73"/>
      <c r="C31" s="73"/>
      <c r="D31" s="93">
        <v>120011</v>
      </c>
      <c r="E31" s="93"/>
      <c r="F31" s="93" t="s">
        <v>166</v>
      </c>
      <c r="G31" s="26">
        <f>'BS Format'!G31/'BS Format USD'!$G$3</f>
        <v>0</v>
      </c>
      <c r="H31" s="26">
        <f>'BS Format'!H31/'BS Format USD'!$H$3</f>
        <v>0</v>
      </c>
      <c r="I31" s="26">
        <f>'BS Format'!I31/'BS Format USD'!$I$3</f>
        <v>0</v>
      </c>
      <c r="J31" s="26">
        <f>'BS Format'!J31/'BS Format USD'!$J$3</f>
        <v>0</v>
      </c>
      <c r="K31" s="26"/>
      <c r="L31" s="26"/>
      <c r="M31" s="26"/>
      <c r="N31" s="26"/>
      <c r="O31" s="26"/>
      <c r="P31" s="26"/>
      <c r="Q31" s="26"/>
      <c r="R31" s="26"/>
      <c r="S31" s="26"/>
      <c r="T31" s="91"/>
      <c r="U31" s="91"/>
      <c r="V31" s="91"/>
      <c r="W31" s="91"/>
      <c r="X31" s="91"/>
      <c r="Y31" s="78"/>
      <c r="Z31" s="78"/>
      <c r="AA31" s="78"/>
    </row>
    <row r="32" spans="2:27" s="74" customFormat="1">
      <c r="B32" s="73"/>
      <c r="C32" s="73"/>
      <c r="D32" s="93">
        <v>120012</v>
      </c>
      <c r="E32" s="93"/>
      <c r="F32" s="93" t="s">
        <v>167</v>
      </c>
      <c r="G32" s="26">
        <f>'BS Format'!G32/'BS Format USD'!$G$3</f>
        <v>0</v>
      </c>
      <c r="H32" s="26">
        <f>'BS Format'!H32/'BS Format USD'!$H$3</f>
        <v>0</v>
      </c>
      <c r="I32" s="26">
        <f>'BS Format'!I32/'BS Format USD'!$I$3</f>
        <v>0</v>
      </c>
      <c r="J32" s="26">
        <f>'BS Format'!J32/'BS Format USD'!$J$3</f>
        <v>0</v>
      </c>
      <c r="K32" s="26"/>
      <c r="L32" s="26"/>
      <c r="M32" s="26"/>
      <c r="N32" s="26"/>
      <c r="O32" s="26"/>
      <c r="P32" s="26"/>
      <c r="Q32" s="26"/>
      <c r="R32" s="26"/>
      <c r="S32" s="26"/>
      <c r="T32" s="91"/>
      <c r="U32" s="91"/>
      <c r="V32" s="91"/>
      <c r="W32" s="91"/>
      <c r="X32" s="91"/>
      <c r="Y32" s="78"/>
      <c r="Z32" s="78"/>
      <c r="AA32" s="78"/>
    </row>
    <row r="33" spans="2:27" s="74" customFormat="1">
      <c r="B33" s="73"/>
      <c r="C33" s="73"/>
      <c r="D33" s="93">
        <v>120013</v>
      </c>
      <c r="E33" s="93"/>
      <c r="F33" s="93" t="s">
        <v>168</v>
      </c>
      <c r="G33" s="26">
        <f>'BS Format'!G33/'BS Format USD'!$G$3</f>
        <v>0</v>
      </c>
      <c r="H33" s="26">
        <f>'BS Format'!H33/'BS Format USD'!$H$3</f>
        <v>0</v>
      </c>
      <c r="I33" s="26">
        <f>'BS Format'!I33/'BS Format USD'!$I$3</f>
        <v>0</v>
      </c>
      <c r="J33" s="26">
        <f>'BS Format'!J33/'BS Format USD'!$J$3</f>
        <v>0</v>
      </c>
      <c r="K33" s="26"/>
      <c r="L33" s="26"/>
      <c r="M33" s="26"/>
      <c r="N33" s="26"/>
      <c r="O33" s="26"/>
      <c r="P33" s="26"/>
      <c r="Q33" s="26"/>
      <c r="R33" s="26"/>
      <c r="S33" s="26"/>
      <c r="T33" s="91"/>
      <c r="U33" s="91"/>
      <c r="V33" s="91"/>
      <c r="W33" s="91"/>
      <c r="X33" s="91"/>
      <c r="Y33" s="78"/>
      <c r="Z33" s="78"/>
      <c r="AA33" s="78"/>
    </row>
    <row r="34" spans="2:27" s="74" customFormat="1">
      <c r="B34" s="73"/>
      <c r="C34" s="73"/>
      <c r="D34" s="93">
        <v>120014</v>
      </c>
      <c r="E34" s="93"/>
      <c r="F34" s="93" t="s">
        <v>169</v>
      </c>
      <c r="G34" s="26">
        <f>'BS Format'!G34/'BS Format USD'!$G$3</f>
        <v>0</v>
      </c>
      <c r="H34" s="26">
        <f>'BS Format'!H34/'BS Format USD'!$H$3</f>
        <v>0</v>
      </c>
      <c r="I34" s="26">
        <f>'BS Format'!I34/'BS Format USD'!$I$3</f>
        <v>0</v>
      </c>
      <c r="J34" s="26">
        <f>'BS Format'!J34/'BS Format USD'!$J$3</f>
        <v>0</v>
      </c>
      <c r="K34" s="26"/>
      <c r="L34" s="26"/>
      <c r="M34" s="26"/>
      <c r="N34" s="26"/>
      <c r="O34" s="26"/>
      <c r="P34" s="26"/>
      <c r="Q34" s="26"/>
      <c r="R34" s="26"/>
      <c r="S34" s="26"/>
      <c r="T34" s="91"/>
      <c r="U34" s="91"/>
      <c r="V34" s="91"/>
      <c r="W34" s="91"/>
      <c r="X34" s="91"/>
      <c r="Y34" s="78"/>
      <c r="Z34" s="78"/>
      <c r="AA34" s="78"/>
    </row>
    <row r="35" spans="2:27" s="74" customFormat="1">
      <c r="B35" s="73"/>
      <c r="C35" s="73"/>
      <c r="D35" s="93">
        <v>120015</v>
      </c>
      <c r="E35" s="93"/>
      <c r="F35" s="93" t="s">
        <v>170</v>
      </c>
      <c r="G35" s="26">
        <f>'BS Format'!G35/'BS Format USD'!$G$3</f>
        <v>0</v>
      </c>
      <c r="H35" s="26">
        <f>'BS Format'!H35/'BS Format USD'!$H$3</f>
        <v>0</v>
      </c>
      <c r="I35" s="26">
        <f>'BS Format'!I35/'BS Format USD'!$I$3</f>
        <v>0</v>
      </c>
      <c r="J35" s="26">
        <f>'BS Format'!J35/'BS Format USD'!$J$3</f>
        <v>0</v>
      </c>
      <c r="K35" s="26"/>
      <c r="L35" s="26"/>
      <c r="M35" s="26"/>
      <c r="N35" s="26"/>
      <c r="O35" s="26"/>
      <c r="P35" s="26"/>
      <c r="Q35" s="26"/>
      <c r="R35" s="26"/>
      <c r="S35" s="26"/>
      <c r="T35" s="91"/>
      <c r="U35" s="91"/>
      <c r="V35" s="91"/>
      <c r="W35" s="91"/>
      <c r="X35" s="91"/>
      <c r="Y35" s="78"/>
      <c r="Z35" s="78"/>
      <c r="AA35" s="78"/>
    </row>
    <row r="36" spans="2:27" s="74" customFormat="1">
      <c r="B36" s="73"/>
      <c r="C36" s="73"/>
      <c r="D36" s="93">
        <v>120016</v>
      </c>
      <c r="E36" s="93"/>
      <c r="F36" s="93" t="s">
        <v>171</v>
      </c>
      <c r="G36" s="26">
        <f>'BS Format'!G36/'BS Format USD'!$G$3</f>
        <v>0</v>
      </c>
      <c r="H36" s="26">
        <f>'BS Format'!H36/'BS Format USD'!$H$3</f>
        <v>0</v>
      </c>
      <c r="I36" s="26">
        <f>'BS Format'!I36/'BS Format USD'!$I$3</f>
        <v>0</v>
      </c>
      <c r="J36" s="26">
        <f>'BS Format'!J36/'BS Format USD'!$J$3</f>
        <v>0</v>
      </c>
      <c r="K36" s="26"/>
      <c r="L36" s="26"/>
      <c r="M36" s="26"/>
      <c r="N36" s="26"/>
      <c r="O36" s="26"/>
      <c r="P36" s="26"/>
      <c r="Q36" s="26"/>
      <c r="R36" s="26"/>
      <c r="S36" s="26"/>
      <c r="T36" s="91"/>
      <c r="U36" s="91"/>
      <c r="V36" s="91"/>
      <c r="W36" s="91"/>
      <c r="X36" s="91"/>
      <c r="Y36" s="78"/>
      <c r="Z36" s="78"/>
      <c r="AA36" s="78"/>
    </row>
    <row r="37" spans="2:27" s="74" customFormat="1">
      <c r="B37" s="73"/>
      <c r="C37" s="73"/>
      <c r="D37" s="93">
        <v>120017</v>
      </c>
      <c r="E37" s="93"/>
      <c r="F37" s="93" t="s">
        <v>172</v>
      </c>
      <c r="G37" s="26">
        <f>'BS Format'!G37/'BS Format USD'!$G$3</f>
        <v>0</v>
      </c>
      <c r="H37" s="26">
        <f>'BS Format'!H37/'BS Format USD'!$H$3</f>
        <v>0</v>
      </c>
      <c r="I37" s="26">
        <f>'BS Format'!I37/'BS Format USD'!$I$3</f>
        <v>0</v>
      </c>
      <c r="J37" s="26">
        <f>'BS Format'!J37/'BS Format USD'!$J$3</f>
        <v>0</v>
      </c>
      <c r="K37" s="26"/>
      <c r="L37" s="26"/>
      <c r="M37" s="26"/>
      <c r="N37" s="26"/>
      <c r="O37" s="26"/>
      <c r="P37" s="26"/>
      <c r="Q37" s="26"/>
      <c r="R37" s="26"/>
      <c r="S37" s="26"/>
      <c r="T37" s="91"/>
      <c r="U37" s="91"/>
      <c r="V37" s="91"/>
      <c r="W37" s="91"/>
      <c r="X37" s="91"/>
      <c r="Y37" s="78"/>
      <c r="Z37" s="78"/>
      <c r="AA37" s="78"/>
    </row>
    <row r="38" spans="2:27" s="74" customFormat="1">
      <c r="B38" s="73"/>
      <c r="C38" s="73"/>
      <c r="D38" s="93">
        <v>120018</v>
      </c>
      <c r="E38" s="93"/>
      <c r="F38" s="93" t="s">
        <v>173</v>
      </c>
      <c r="G38" s="26">
        <f>'BS Format'!G38/'BS Format USD'!$G$3</f>
        <v>0</v>
      </c>
      <c r="H38" s="26">
        <f>'BS Format'!H38/'BS Format USD'!$H$3</f>
        <v>0</v>
      </c>
      <c r="I38" s="26">
        <f>'BS Format'!I38/'BS Format USD'!$I$3</f>
        <v>0</v>
      </c>
      <c r="J38" s="26">
        <f>'BS Format'!J38/'BS Format USD'!$J$3</f>
        <v>0</v>
      </c>
      <c r="K38" s="26"/>
      <c r="L38" s="26"/>
      <c r="M38" s="26"/>
      <c r="N38" s="26"/>
      <c r="O38" s="26"/>
      <c r="P38" s="26"/>
      <c r="Q38" s="26"/>
      <c r="R38" s="26"/>
      <c r="S38" s="26"/>
      <c r="T38" s="91"/>
      <c r="U38" s="91"/>
      <c r="V38" s="91"/>
      <c r="W38" s="91"/>
      <c r="X38" s="91"/>
      <c r="Y38" s="78"/>
      <c r="Z38" s="78"/>
      <c r="AA38" s="78"/>
    </row>
    <row r="39" spans="2:27" s="74" customFormat="1">
      <c r="B39" s="73"/>
      <c r="C39" s="73"/>
      <c r="D39" s="93">
        <v>120019</v>
      </c>
      <c r="E39" s="93"/>
      <c r="F39" s="93" t="s">
        <v>174</v>
      </c>
      <c r="G39" s="26">
        <f>'BS Format'!G39/'BS Format USD'!$G$3</f>
        <v>0</v>
      </c>
      <c r="H39" s="26">
        <f>'BS Format'!H39/'BS Format USD'!$H$3</f>
        <v>0</v>
      </c>
      <c r="I39" s="26">
        <f>'BS Format'!I39/'BS Format USD'!$I$3</f>
        <v>0</v>
      </c>
      <c r="J39" s="26">
        <f>'BS Format'!J39/'BS Format USD'!$J$3</f>
        <v>0</v>
      </c>
      <c r="K39" s="26"/>
      <c r="L39" s="26"/>
      <c r="M39" s="26"/>
      <c r="N39" s="26"/>
      <c r="O39" s="26"/>
      <c r="P39" s="26"/>
      <c r="Q39" s="26"/>
      <c r="R39" s="26"/>
      <c r="S39" s="26"/>
      <c r="T39" s="91"/>
      <c r="U39" s="91"/>
      <c r="V39" s="91"/>
      <c r="W39" s="91"/>
      <c r="X39" s="91"/>
      <c r="Y39" s="78"/>
      <c r="Z39" s="78"/>
      <c r="AA39" s="78"/>
    </row>
    <row r="40" spans="2:27" s="74" customFormat="1">
      <c r="B40" s="73"/>
      <c r="C40" s="73"/>
      <c r="D40" s="93">
        <v>120020</v>
      </c>
      <c r="E40" s="93"/>
      <c r="F40" s="93" t="s">
        <v>175</v>
      </c>
      <c r="G40" s="26">
        <f>'BS Format'!G40/'BS Format USD'!$G$3</f>
        <v>0</v>
      </c>
      <c r="H40" s="26">
        <f>'BS Format'!H40/'BS Format USD'!$H$3</f>
        <v>0</v>
      </c>
      <c r="I40" s="26">
        <f>'BS Format'!I40/'BS Format USD'!$I$3</f>
        <v>0</v>
      </c>
      <c r="J40" s="26">
        <f>'BS Format'!J40/'BS Format USD'!$J$3</f>
        <v>0</v>
      </c>
      <c r="K40" s="26"/>
      <c r="L40" s="26"/>
      <c r="M40" s="26"/>
      <c r="N40" s="26"/>
      <c r="O40" s="26"/>
      <c r="P40" s="26"/>
      <c r="Q40" s="26"/>
      <c r="R40" s="26"/>
      <c r="S40" s="26"/>
      <c r="T40" s="91"/>
      <c r="U40" s="91"/>
      <c r="V40" s="91"/>
      <c r="W40" s="91"/>
      <c r="X40" s="91"/>
      <c r="Y40" s="78"/>
      <c r="Z40" s="78"/>
      <c r="AA40" s="78"/>
    </row>
    <row r="41" spans="2:27" s="74" customFormat="1">
      <c r="B41" s="73"/>
      <c r="C41" s="73"/>
      <c r="D41" s="93">
        <v>120021</v>
      </c>
      <c r="E41" s="93"/>
      <c r="F41" s="93" t="s">
        <v>176</v>
      </c>
      <c r="G41" s="26">
        <f>'BS Format'!G41/'BS Format USD'!$G$3</f>
        <v>0</v>
      </c>
      <c r="H41" s="26">
        <f>'BS Format'!H41/'BS Format USD'!$H$3</f>
        <v>0</v>
      </c>
      <c r="I41" s="26">
        <f>'BS Format'!I41/'BS Format USD'!$I$3</f>
        <v>0</v>
      </c>
      <c r="J41" s="26">
        <f>'BS Format'!J41/'BS Format USD'!$J$3</f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91"/>
      <c r="U41" s="91"/>
      <c r="V41" s="91"/>
      <c r="W41" s="91"/>
      <c r="X41" s="91"/>
      <c r="Y41" s="78"/>
      <c r="Z41" s="78"/>
      <c r="AA41" s="78"/>
    </row>
    <row r="42" spans="2:27" s="74" customFormat="1">
      <c r="B42" s="73"/>
      <c r="C42" s="73"/>
      <c r="D42" s="93">
        <v>120022</v>
      </c>
      <c r="E42" s="93"/>
      <c r="F42" s="93" t="s">
        <v>177</v>
      </c>
      <c r="G42" s="26">
        <f>'BS Format'!G42/'BS Format USD'!$G$3</f>
        <v>0</v>
      </c>
      <c r="H42" s="26">
        <f>'BS Format'!H42/'BS Format USD'!$H$3</f>
        <v>0</v>
      </c>
      <c r="I42" s="26">
        <f>'BS Format'!I42/'BS Format USD'!$I$3</f>
        <v>0</v>
      </c>
      <c r="J42" s="26">
        <f>'BS Format'!J42/'BS Format USD'!$J$3</f>
        <v>0</v>
      </c>
      <c r="K42" s="26"/>
      <c r="L42" s="26"/>
      <c r="M42" s="26"/>
      <c r="N42" s="26"/>
      <c r="O42" s="26"/>
      <c r="P42" s="26"/>
      <c r="Q42" s="26"/>
      <c r="R42" s="26"/>
      <c r="S42" s="26"/>
      <c r="T42" s="91"/>
      <c r="U42" s="91"/>
      <c r="V42" s="91"/>
      <c r="W42" s="91"/>
      <c r="X42" s="91"/>
      <c r="Y42" s="78"/>
      <c r="Z42" s="78"/>
      <c r="AA42" s="78"/>
    </row>
    <row r="43" spans="2:27" s="74" customFormat="1">
      <c r="B43" s="73"/>
      <c r="C43" s="73"/>
      <c r="D43" s="93">
        <v>120023</v>
      </c>
      <c r="E43" s="93"/>
      <c r="F43" s="93" t="s">
        <v>230</v>
      </c>
      <c r="G43" s="26">
        <f>'BS Format'!G43/'BS Format USD'!$G$3</f>
        <v>0</v>
      </c>
      <c r="H43" s="26">
        <f>'BS Format'!H43/'BS Format USD'!$H$3</f>
        <v>0</v>
      </c>
      <c r="I43" s="26">
        <f>'BS Format'!I43/'BS Format USD'!$I$3</f>
        <v>0</v>
      </c>
      <c r="J43" s="26">
        <f>'BS Format'!J43/'BS Format USD'!$J$3</f>
        <v>0</v>
      </c>
      <c r="K43" s="26"/>
      <c r="L43" s="26"/>
      <c r="M43" s="26"/>
      <c r="N43" s="26"/>
      <c r="O43" s="26"/>
      <c r="P43" s="26"/>
      <c r="Q43" s="26"/>
      <c r="R43" s="26"/>
      <c r="S43" s="26"/>
      <c r="T43" s="91"/>
      <c r="U43" s="91"/>
      <c r="V43" s="91"/>
      <c r="W43" s="91"/>
      <c r="X43" s="91"/>
      <c r="Y43" s="78"/>
      <c r="Z43" s="78"/>
      <c r="AA43" s="78"/>
    </row>
    <row r="44" spans="2:27" s="74" customFormat="1">
      <c r="B44" s="73"/>
      <c r="C44" s="73"/>
      <c r="D44" s="93">
        <v>120024</v>
      </c>
      <c r="E44" s="93"/>
      <c r="F44" s="93" t="s">
        <v>231</v>
      </c>
      <c r="G44" s="26">
        <f>'BS Format'!G44/'BS Format USD'!$G$3</f>
        <v>0</v>
      </c>
      <c r="H44" s="26">
        <f>'BS Format'!H44/'BS Format USD'!$H$3</f>
        <v>0</v>
      </c>
      <c r="I44" s="26">
        <f>'BS Format'!I44/'BS Format USD'!$I$3</f>
        <v>0</v>
      </c>
      <c r="J44" s="26">
        <f>'BS Format'!J44/'BS Format USD'!$J$3</f>
        <v>0</v>
      </c>
      <c r="K44" s="26"/>
      <c r="L44" s="26"/>
      <c r="M44" s="26"/>
      <c r="N44" s="26"/>
      <c r="O44" s="26"/>
      <c r="P44" s="26"/>
      <c r="Q44" s="26"/>
      <c r="R44" s="26"/>
      <c r="S44" s="26"/>
      <c r="T44" s="91"/>
      <c r="U44" s="91"/>
      <c r="V44" s="91"/>
      <c r="W44" s="91"/>
      <c r="X44" s="91"/>
      <c r="Y44" s="78"/>
      <c r="Z44" s="78"/>
      <c r="AA44" s="78"/>
    </row>
    <row r="45" spans="2:27" s="74" customFormat="1">
      <c r="B45" s="73"/>
      <c r="C45" s="73"/>
      <c r="D45" s="93">
        <v>120025</v>
      </c>
      <c r="E45" s="93"/>
      <c r="F45" s="93" t="s">
        <v>232</v>
      </c>
      <c r="G45" s="26">
        <f>'BS Format'!G45/'BS Format USD'!$G$3</f>
        <v>0</v>
      </c>
      <c r="H45" s="26">
        <f>'BS Format'!H45/'BS Format USD'!$H$3</f>
        <v>0</v>
      </c>
      <c r="I45" s="26">
        <f>'BS Format'!I45/'BS Format USD'!$I$3</f>
        <v>0</v>
      </c>
      <c r="J45" s="26">
        <f>'BS Format'!J45/'BS Format USD'!$J$3</f>
        <v>0</v>
      </c>
      <c r="K45" s="26"/>
      <c r="L45" s="26"/>
      <c r="M45" s="26"/>
      <c r="N45" s="26"/>
      <c r="O45" s="26"/>
      <c r="P45" s="26"/>
      <c r="Q45" s="26"/>
      <c r="R45" s="26"/>
      <c r="S45" s="26"/>
      <c r="T45" s="91"/>
      <c r="U45" s="91"/>
      <c r="V45" s="91"/>
      <c r="W45" s="91"/>
      <c r="X45" s="91"/>
      <c r="Y45" s="78"/>
      <c r="Z45" s="78"/>
      <c r="AA45" s="78"/>
    </row>
    <row r="46" spans="2:27">
      <c r="B46" s="17"/>
      <c r="C46" s="17"/>
      <c r="D46" s="93">
        <v>121001</v>
      </c>
      <c r="E46" s="93"/>
      <c r="F46" s="93" t="s">
        <v>178</v>
      </c>
      <c r="G46" s="26">
        <f>'BS Format'!G46/'BS Format USD'!$G$3</f>
        <v>0</v>
      </c>
      <c r="H46" s="26">
        <f>'BS Format'!H46/'BS Format USD'!$H$3</f>
        <v>0</v>
      </c>
      <c r="I46" s="26">
        <f>'BS Format'!I46/'BS Format USD'!$I$3</f>
        <v>0</v>
      </c>
      <c r="J46" s="26">
        <f>'BS Format'!J46/'BS Format USD'!$J$3</f>
        <v>0</v>
      </c>
      <c r="K46" s="26"/>
      <c r="L46" s="26"/>
      <c r="M46" s="26"/>
      <c r="N46" s="26"/>
      <c r="O46" s="26"/>
      <c r="P46" s="26"/>
      <c r="Q46" s="26"/>
      <c r="R46" s="26"/>
      <c r="S46" s="26"/>
      <c r="T46" s="28"/>
      <c r="U46" s="28"/>
      <c r="V46" s="28"/>
      <c r="W46" s="28"/>
      <c r="X46" s="28"/>
      <c r="Y46" s="27"/>
      <c r="Z46" s="27"/>
      <c r="AA46" s="27"/>
    </row>
    <row r="47" spans="2:27">
      <c r="B47" s="17"/>
      <c r="C47" s="17"/>
      <c r="D47" s="93">
        <v>121002</v>
      </c>
      <c r="E47" s="93"/>
      <c r="F47" s="93" t="s">
        <v>179</v>
      </c>
      <c r="G47" s="26">
        <f>'BS Format'!G47/'BS Format USD'!$G$3</f>
        <v>0</v>
      </c>
      <c r="H47" s="26">
        <f>'BS Format'!H47/'BS Format USD'!$H$3</f>
        <v>0</v>
      </c>
      <c r="I47" s="26">
        <f>'BS Format'!I47/'BS Format USD'!$I$3</f>
        <v>0</v>
      </c>
      <c r="J47" s="26">
        <f>'BS Format'!J47/'BS Format USD'!$J$3</f>
        <v>0</v>
      </c>
      <c r="K47" s="26"/>
      <c r="L47" s="26"/>
      <c r="M47" s="26"/>
      <c r="N47" s="26"/>
      <c r="O47" s="26"/>
      <c r="P47" s="26"/>
      <c r="Q47" s="26"/>
      <c r="R47" s="26"/>
      <c r="S47" s="26"/>
      <c r="T47" s="28"/>
      <c r="U47" s="28"/>
      <c r="V47" s="28"/>
      <c r="W47" s="28"/>
      <c r="X47" s="28"/>
      <c r="Y47" s="27"/>
      <c r="Z47" s="27"/>
      <c r="AA47" s="27"/>
    </row>
    <row r="48" spans="2:27">
      <c r="B48" s="17"/>
      <c r="C48" s="17"/>
      <c r="D48" s="93">
        <v>121003</v>
      </c>
      <c r="E48" s="93"/>
      <c r="F48" s="93" t="s">
        <v>180</v>
      </c>
      <c r="G48" s="26">
        <f>'BS Format'!G48/'BS Format USD'!$G$3</f>
        <v>0</v>
      </c>
      <c r="H48" s="26">
        <f>'BS Format'!H48/'BS Format USD'!$H$3</f>
        <v>0</v>
      </c>
      <c r="I48" s="26">
        <f>'BS Format'!I48/'BS Format USD'!$I$3</f>
        <v>0</v>
      </c>
      <c r="J48" s="26">
        <f>'BS Format'!J48/'BS Format USD'!$J$3</f>
        <v>0</v>
      </c>
      <c r="K48" s="26"/>
      <c r="L48" s="26"/>
      <c r="M48" s="26"/>
      <c r="N48" s="26"/>
      <c r="O48" s="26"/>
      <c r="P48" s="26"/>
      <c r="Q48" s="26"/>
      <c r="R48" s="26"/>
      <c r="S48" s="26"/>
      <c r="T48" s="28"/>
      <c r="U48" s="28"/>
      <c r="V48" s="28"/>
      <c r="W48" s="28"/>
      <c r="X48" s="28"/>
      <c r="Y48" s="27"/>
      <c r="Z48" s="27"/>
      <c r="AA48" s="27"/>
    </row>
    <row r="49" spans="2:27">
      <c r="B49" s="17"/>
      <c r="C49" s="17"/>
      <c r="D49" s="93">
        <v>122001</v>
      </c>
      <c r="E49" s="93"/>
      <c r="F49" s="93" t="s">
        <v>181</v>
      </c>
      <c r="G49" s="26">
        <f>'BS Format'!G49/'BS Format USD'!$G$3</f>
        <v>0</v>
      </c>
      <c r="H49" s="26">
        <f>'BS Format'!H49/'BS Format USD'!$H$3</f>
        <v>0</v>
      </c>
      <c r="I49" s="26">
        <f>'BS Format'!I49/'BS Format USD'!$I$3</f>
        <v>0</v>
      </c>
      <c r="J49" s="26">
        <f>'BS Format'!J49/'BS Format USD'!$J$3</f>
        <v>0</v>
      </c>
      <c r="K49" s="26"/>
      <c r="L49" s="26"/>
      <c r="M49" s="26"/>
      <c r="N49" s="26"/>
      <c r="O49" s="26"/>
      <c r="P49" s="26"/>
      <c r="Q49" s="26"/>
      <c r="R49" s="26"/>
      <c r="S49" s="26"/>
      <c r="T49" s="28"/>
      <c r="U49" s="28"/>
      <c r="V49" s="28"/>
      <c r="W49" s="28"/>
      <c r="X49" s="28"/>
      <c r="Y49" s="27"/>
      <c r="Z49" s="27"/>
      <c r="AA49" s="27"/>
    </row>
    <row r="50" spans="2:27">
      <c r="B50" s="17"/>
      <c r="C50" s="17"/>
      <c r="D50" s="93">
        <v>122002</v>
      </c>
      <c r="E50" s="93"/>
      <c r="F50" s="93" t="s">
        <v>260</v>
      </c>
      <c r="G50" s="26">
        <f>'BS Format'!G50/'BS Format USD'!$G$3</f>
        <v>0</v>
      </c>
      <c r="H50" s="26">
        <f>'BS Format'!H50/'BS Format USD'!$H$3</f>
        <v>0</v>
      </c>
      <c r="I50" s="26">
        <f>'BS Format'!I50/'BS Format USD'!$I$3</f>
        <v>0</v>
      </c>
      <c r="J50" s="26">
        <f>'BS Format'!J50/'BS Format USD'!$J$3</f>
        <v>0</v>
      </c>
      <c r="K50" s="26"/>
      <c r="L50" s="26"/>
      <c r="M50" s="26"/>
      <c r="N50" s="26"/>
      <c r="O50" s="26"/>
      <c r="P50" s="26"/>
      <c r="Q50" s="26"/>
      <c r="R50" s="26"/>
      <c r="S50" s="26"/>
      <c r="T50" s="28"/>
      <c r="U50" s="28"/>
      <c r="V50" s="28"/>
      <c r="W50" s="28"/>
      <c r="X50" s="28"/>
      <c r="Y50" s="27"/>
      <c r="Z50" s="27"/>
      <c r="AA50" s="27"/>
    </row>
    <row r="51" spans="2:27">
      <c r="B51" s="17"/>
      <c r="C51" s="17"/>
      <c r="D51" s="93">
        <v>122003</v>
      </c>
      <c r="E51" s="93"/>
      <c r="F51" s="93" t="s">
        <v>182</v>
      </c>
      <c r="G51" s="26">
        <f>'BS Format'!G51/'BS Format USD'!$G$3</f>
        <v>0</v>
      </c>
      <c r="H51" s="26">
        <f>'BS Format'!H51/'BS Format USD'!$H$3</f>
        <v>0</v>
      </c>
      <c r="I51" s="26">
        <f>'BS Format'!I51/'BS Format USD'!$I$3</f>
        <v>0</v>
      </c>
      <c r="J51" s="26">
        <f>'BS Format'!J51/'BS Format USD'!$J$3</f>
        <v>0</v>
      </c>
      <c r="K51" s="26"/>
      <c r="L51" s="26"/>
      <c r="M51" s="26"/>
      <c r="N51" s="26"/>
      <c r="O51" s="26"/>
      <c r="P51" s="26"/>
      <c r="Q51" s="26"/>
      <c r="R51" s="26"/>
      <c r="S51" s="26"/>
      <c r="T51" s="28"/>
      <c r="U51" s="28"/>
      <c r="V51" s="28"/>
      <c r="W51" s="28"/>
      <c r="X51" s="28"/>
      <c r="Y51" s="27"/>
      <c r="Z51" s="27"/>
      <c r="AA51" s="27"/>
    </row>
    <row r="52" spans="2:27">
      <c r="B52" s="17"/>
      <c r="C52" s="17"/>
      <c r="D52" s="93">
        <v>123001</v>
      </c>
      <c r="E52" s="93"/>
      <c r="F52" s="93" t="s">
        <v>44</v>
      </c>
      <c r="G52" s="26">
        <f>'BS Format'!G52/'BS Format USD'!$G$3</f>
        <v>0</v>
      </c>
      <c r="H52" s="26">
        <f>'BS Format'!H52/'BS Format USD'!$H$3</f>
        <v>0</v>
      </c>
      <c r="I52" s="26">
        <f>'BS Format'!I52/'BS Format USD'!$I$3</f>
        <v>0</v>
      </c>
      <c r="J52" s="26">
        <f>'BS Format'!J52/'BS Format USD'!$J$3</f>
        <v>0</v>
      </c>
      <c r="K52" s="26"/>
      <c r="L52" s="26"/>
      <c r="M52" s="26"/>
      <c r="N52" s="26"/>
      <c r="O52" s="26"/>
      <c r="P52" s="26"/>
      <c r="Q52" s="26"/>
      <c r="R52" s="26"/>
      <c r="S52" s="26"/>
      <c r="T52" s="29"/>
      <c r="U52" s="30"/>
      <c r="V52" s="31"/>
      <c r="W52" s="31"/>
      <c r="X52" s="32"/>
      <c r="Y52" s="33"/>
      <c r="Z52" s="27"/>
      <c r="AA52" s="27"/>
    </row>
    <row r="53" spans="2:27">
      <c r="B53" s="17"/>
      <c r="C53" s="17"/>
      <c r="D53" s="93">
        <v>124001</v>
      </c>
      <c r="E53" s="93"/>
      <c r="F53" s="93" t="s">
        <v>45</v>
      </c>
      <c r="G53" s="26">
        <f>'BS Format'!G53/'BS Format USD'!$G$3</f>
        <v>0</v>
      </c>
      <c r="H53" s="26">
        <f>'BS Format'!H53/'BS Format USD'!$H$3</f>
        <v>0</v>
      </c>
      <c r="I53" s="26">
        <f>'BS Format'!I53/'BS Format USD'!$I$3</f>
        <v>0</v>
      </c>
      <c r="J53" s="26">
        <f>'BS Format'!J53/'BS Format USD'!$J$3</f>
        <v>0</v>
      </c>
      <c r="K53" s="26"/>
      <c r="L53" s="26"/>
      <c r="M53" s="26"/>
      <c r="N53" s="26"/>
      <c r="O53" s="26"/>
      <c r="P53" s="26"/>
      <c r="Q53" s="26"/>
      <c r="R53" s="26"/>
      <c r="S53" s="26"/>
      <c r="T53" s="29"/>
      <c r="U53" s="30"/>
      <c r="V53" s="31"/>
      <c r="W53" s="31"/>
      <c r="X53" s="32"/>
      <c r="Y53" s="33"/>
      <c r="Z53" s="27"/>
      <c r="AA53" s="27"/>
    </row>
    <row r="54" spans="2:27">
      <c r="B54" s="17"/>
      <c r="C54" s="17"/>
      <c r="D54" s="93">
        <v>124002</v>
      </c>
      <c r="E54" s="93"/>
      <c r="F54" s="93" t="s">
        <v>261</v>
      </c>
      <c r="G54" s="26">
        <f>'BS Format'!G54/'BS Format USD'!$G$3</f>
        <v>0</v>
      </c>
      <c r="H54" s="26">
        <f>'BS Format'!H54/'BS Format USD'!$H$3</f>
        <v>0</v>
      </c>
      <c r="I54" s="26">
        <f>'BS Format'!I54/'BS Format USD'!$I$3</f>
        <v>0</v>
      </c>
      <c r="J54" s="26">
        <f>'BS Format'!J54/'BS Format USD'!$J$3</f>
        <v>0</v>
      </c>
      <c r="K54" s="26"/>
      <c r="L54" s="26"/>
      <c r="M54" s="26"/>
      <c r="N54" s="26"/>
      <c r="O54" s="26"/>
      <c r="P54" s="26"/>
      <c r="Q54" s="26"/>
      <c r="R54" s="26"/>
      <c r="S54" s="26"/>
      <c r="T54" s="29"/>
      <c r="U54" s="30"/>
      <c r="V54" s="31"/>
      <c r="W54" s="31"/>
      <c r="X54" s="32"/>
      <c r="Y54" s="33"/>
      <c r="Z54" s="27"/>
      <c r="AA54" s="27"/>
    </row>
    <row r="55" spans="2:27">
      <c r="B55" s="17"/>
      <c r="C55" s="17"/>
      <c r="D55" s="93">
        <v>125001</v>
      </c>
      <c r="E55" s="93"/>
      <c r="F55" s="93" t="s">
        <v>183</v>
      </c>
      <c r="G55" s="26">
        <f>'BS Format'!G55/'BS Format USD'!$G$3</f>
        <v>0</v>
      </c>
      <c r="H55" s="26">
        <f>'BS Format'!H55/'BS Format USD'!$H$3</f>
        <v>0</v>
      </c>
      <c r="I55" s="26">
        <f>'BS Format'!I55/'BS Format USD'!$I$3</f>
        <v>0</v>
      </c>
      <c r="J55" s="26">
        <f>'BS Format'!J55/'BS Format USD'!$J$3</f>
        <v>0</v>
      </c>
      <c r="K55" s="26"/>
      <c r="L55" s="26"/>
      <c r="M55" s="26"/>
      <c r="N55" s="26"/>
      <c r="O55" s="26"/>
      <c r="P55" s="26"/>
      <c r="Q55" s="26"/>
      <c r="R55" s="26"/>
      <c r="S55" s="26"/>
      <c r="T55" s="29"/>
      <c r="U55" s="30"/>
      <c r="V55" s="31"/>
      <c r="W55" s="31"/>
      <c r="X55" s="32"/>
      <c r="Y55" s="33"/>
      <c r="Z55" s="27"/>
      <c r="AA55" s="27"/>
    </row>
    <row r="56" spans="2:27">
      <c r="B56" s="17"/>
      <c r="C56" s="17"/>
      <c r="D56" s="93">
        <v>125002</v>
      </c>
      <c r="E56" s="93"/>
      <c r="F56" s="93" t="s">
        <v>184</v>
      </c>
      <c r="G56" s="26">
        <f>'BS Format'!G56/'BS Format USD'!$G$3</f>
        <v>0</v>
      </c>
      <c r="H56" s="26">
        <f>'BS Format'!H56/'BS Format USD'!$H$3</f>
        <v>0</v>
      </c>
      <c r="I56" s="26">
        <f>'BS Format'!I56/'BS Format USD'!$I$3</f>
        <v>0</v>
      </c>
      <c r="J56" s="26">
        <f>'BS Format'!J56/'BS Format USD'!$J$3</f>
        <v>0</v>
      </c>
      <c r="K56" s="26"/>
      <c r="L56" s="26"/>
      <c r="M56" s="26"/>
      <c r="N56" s="26"/>
      <c r="O56" s="26"/>
      <c r="P56" s="26"/>
      <c r="Q56" s="26"/>
      <c r="R56" s="26"/>
      <c r="S56" s="26"/>
      <c r="T56" s="29"/>
      <c r="U56" s="30"/>
      <c r="V56" s="31"/>
      <c r="W56" s="31"/>
      <c r="X56" s="32"/>
      <c r="Y56" s="33"/>
      <c r="Z56" s="27"/>
      <c r="AA56" s="27"/>
    </row>
    <row r="57" spans="2:27">
      <c r="B57" s="17"/>
      <c r="C57" s="17"/>
      <c r="D57" s="93">
        <v>126001</v>
      </c>
      <c r="E57" s="93"/>
      <c r="F57" s="93" t="s">
        <v>185</v>
      </c>
      <c r="G57" s="26">
        <f>'BS Format'!G57/'BS Format USD'!$G$3</f>
        <v>0</v>
      </c>
      <c r="H57" s="26">
        <f>'BS Format'!H57/'BS Format USD'!$H$3</f>
        <v>0</v>
      </c>
      <c r="I57" s="26">
        <f>'BS Format'!I57/'BS Format USD'!$I$3</f>
        <v>0</v>
      </c>
      <c r="J57" s="26">
        <f>'BS Format'!J57/'BS Format USD'!$J$3</f>
        <v>0</v>
      </c>
      <c r="K57" s="26"/>
      <c r="L57" s="26"/>
      <c r="M57" s="26"/>
      <c r="N57" s="26"/>
      <c r="O57" s="26"/>
      <c r="P57" s="26"/>
      <c r="Q57" s="26"/>
      <c r="R57" s="26"/>
      <c r="S57" s="26"/>
      <c r="T57" s="29"/>
      <c r="U57" s="30"/>
      <c r="V57" s="31"/>
      <c r="W57" s="31"/>
      <c r="X57" s="32"/>
      <c r="Y57" s="33"/>
      <c r="Z57" s="27"/>
      <c r="AA57" s="27"/>
    </row>
    <row r="58" spans="2:27">
      <c r="B58" s="17"/>
      <c r="C58" s="17"/>
      <c r="D58" s="93">
        <v>126004</v>
      </c>
      <c r="E58" s="93"/>
      <c r="F58" s="93" t="s">
        <v>233</v>
      </c>
      <c r="G58" s="26">
        <f>'BS Format'!G58/'BS Format USD'!$G$3</f>
        <v>0</v>
      </c>
      <c r="H58" s="26">
        <f>'BS Format'!H58/'BS Format USD'!$H$3</f>
        <v>0</v>
      </c>
      <c r="I58" s="26">
        <f>'BS Format'!I58/'BS Format USD'!$I$3</f>
        <v>0</v>
      </c>
      <c r="J58" s="26">
        <f>'BS Format'!J58/'BS Format USD'!$J$3</f>
        <v>0</v>
      </c>
      <c r="K58" s="26"/>
      <c r="L58" s="26"/>
      <c r="M58" s="26"/>
      <c r="N58" s="26"/>
      <c r="O58" s="26"/>
      <c r="P58" s="26"/>
      <c r="Q58" s="26"/>
      <c r="R58" s="26"/>
      <c r="S58" s="26"/>
      <c r="T58" s="29"/>
      <c r="U58" s="30"/>
      <c r="V58" s="31"/>
      <c r="W58" s="31"/>
      <c r="X58" s="32"/>
      <c r="Y58" s="33"/>
      <c r="Z58" s="27"/>
      <c r="AA58" s="27"/>
    </row>
    <row r="59" spans="2:27">
      <c r="B59" s="17"/>
      <c r="C59" s="17"/>
      <c r="D59" s="93">
        <v>126005</v>
      </c>
      <c r="E59" s="93"/>
      <c r="F59" s="93" t="s">
        <v>234</v>
      </c>
      <c r="G59" s="26">
        <f>'BS Format'!G59/'BS Format USD'!$G$3</f>
        <v>0</v>
      </c>
      <c r="H59" s="26">
        <f>'BS Format'!H59/'BS Format USD'!$H$3</f>
        <v>0</v>
      </c>
      <c r="I59" s="26">
        <f>'BS Format'!I59/'BS Format USD'!$I$3</f>
        <v>0</v>
      </c>
      <c r="J59" s="26">
        <f>'BS Format'!J59/'BS Format USD'!$J$3</f>
        <v>0</v>
      </c>
      <c r="K59" s="26"/>
      <c r="L59" s="26"/>
      <c r="M59" s="26"/>
      <c r="N59" s="26"/>
      <c r="O59" s="26"/>
      <c r="P59" s="26"/>
      <c r="Q59" s="26"/>
      <c r="R59" s="26"/>
      <c r="S59" s="26"/>
      <c r="T59" s="29"/>
      <c r="U59" s="30"/>
      <c r="V59" s="31"/>
      <c r="W59" s="31"/>
      <c r="X59" s="32"/>
      <c r="Y59" s="33"/>
      <c r="Z59" s="27"/>
      <c r="AA59" s="27"/>
    </row>
    <row r="60" spans="2:27" s="74" customFormat="1">
      <c r="B60" s="73"/>
      <c r="C60" s="73"/>
      <c r="D60" s="107"/>
      <c r="E60" s="73"/>
      <c r="F60" s="19" t="s">
        <v>46</v>
      </c>
      <c r="G60" s="89">
        <v>0</v>
      </c>
      <c r="H60" s="89">
        <v>0</v>
      </c>
      <c r="I60" s="89">
        <v>0</v>
      </c>
      <c r="J60" s="89">
        <v>0</v>
      </c>
      <c r="K60" s="89"/>
      <c r="L60" s="89"/>
      <c r="M60" s="89"/>
      <c r="N60" s="26"/>
      <c r="O60" s="26"/>
      <c r="P60" s="26"/>
      <c r="Q60" s="26"/>
      <c r="R60" s="26"/>
      <c r="S60" s="26"/>
      <c r="T60" s="79"/>
      <c r="U60" s="80"/>
      <c r="V60" s="81"/>
      <c r="W60" s="81"/>
      <c r="X60" s="82"/>
      <c r="Y60" s="83"/>
      <c r="Z60" s="78"/>
      <c r="AA60" s="78"/>
    </row>
    <row r="61" spans="2:27">
      <c r="B61" s="17"/>
      <c r="C61" s="17"/>
      <c r="D61" s="102" t="s">
        <v>28</v>
      </c>
      <c r="E61" s="17"/>
      <c r="G61" s="34">
        <f>SUM(G21,G22:G60)</f>
        <v>668059.7241933567</v>
      </c>
      <c r="H61" s="34">
        <f>SUM(H21,H22:H60)</f>
        <v>684247.76092409017</v>
      </c>
      <c r="I61" s="34">
        <f>SUM(I21,I22:I60)</f>
        <v>683970.10488559515</v>
      </c>
      <c r="J61" s="34">
        <f>SUM(J21,J22:J60)</f>
        <v>682373.64130375651</v>
      </c>
      <c r="K61" s="34"/>
      <c r="L61" s="34"/>
      <c r="M61" s="34"/>
      <c r="N61" s="34"/>
      <c r="O61" s="34"/>
      <c r="P61" s="34"/>
      <c r="Q61" s="34"/>
      <c r="R61" s="114"/>
      <c r="S61" s="114"/>
      <c r="T61" s="27"/>
      <c r="U61" s="27"/>
      <c r="V61" s="35"/>
      <c r="W61" s="27"/>
      <c r="X61" s="27"/>
      <c r="Y61" s="27"/>
      <c r="Z61" s="27"/>
      <c r="AA61" s="27"/>
    </row>
    <row r="62" spans="2:27">
      <c r="B62" s="47"/>
      <c r="C62" s="47"/>
      <c r="D62" s="100"/>
      <c r="E62" s="47"/>
      <c r="F62" s="101" t="s">
        <v>47</v>
      </c>
      <c r="G62" s="45">
        <f>IFERROR(G61/G178,0)</f>
        <v>1.6169247714538177</v>
      </c>
      <c r="H62" s="45">
        <f>IFERROR(H61/H178,0)</f>
        <v>1.6062387258025299</v>
      </c>
      <c r="I62" s="45">
        <f>IFERROR(I61/I178,0)</f>
        <v>1.5814958973797741</v>
      </c>
      <c r="J62" s="45">
        <f>IFERROR(J61/J178,0)</f>
        <v>1.5702193865061307</v>
      </c>
      <c r="K62" s="45"/>
      <c r="L62" s="45"/>
      <c r="M62" s="45"/>
      <c r="N62" s="45"/>
      <c r="O62" s="45"/>
      <c r="P62" s="45"/>
      <c r="Q62" s="45"/>
      <c r="R62" s="45"/>
      <c r="S62" s="45"/>
      <c r="T62" s="27"/>
      <c r="U62" s="27"/>
      <c r="V62" s="35"/>
      <c r="W62" s="27"/>
      <c r="X62" s="27"/>
      <c r="Y62" s="27"/>
      <c r="Z62" s="27"/>
      <c r="AA62" s="27"/>
    </row>
    <row r="63" spans="2:27">
      <c r="B63" s="17"/>
      <c r="C63" s="17"/>
      <c r="D63" s="102" t="s">
        <v>48</v>
      </c>
      <c r="E63" s="17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2:27" ht="15.45" customHeight="1">
      <c r="B64" s="17"/>
      <c r="C64" s="17"/>
      <c r="D64" s="108">
        <v>130500</v>
      </c>
      <c r="E64" s="17"/>
      <c r="F64" s="93" t="s">
        <v>244</v>
      </c>
      <c r="G64" s="26">
        <f>'BS Format'!G64/'BS Format USD'!$G$3</f>
        <v>132054.16189604576</v>
      </c>
      <c r="H64" s="26">
        <f>'BS Format'!H64/'BS Format USD'!$H$3</f>
        <v>135401.58271326983</v>
      </c>
      <c r="I64" s="26">
        <f>'BS Format'!I64/'BS Format USD'!$I$3</f>
        <v>134521.55518908563</v>
      </c>
      <c r="J64" s="26">
        <f>'BS Format'!J64/'BS Format USD'!$J$3</f>
        <v>133580.55619961137</v>
      </c>
      <c r="K64" s="26"/>
      <c r="L64" s="26"/>
      <c r="M64" s="26"/>
      <c r="N64" s="26"/>
      <c r="O64" s="26"/>
      <c r="P64" s="26"/>
      <c r="Q64" s="26"/>
      <c r="R64" s="26"/>
      <c r="S64" s="26"/>
    </row>
    <row r="65" spans="2:27">
      <c r="B65" s="17"/>
      <c r="C65" s="17"/>
      <c r="D65" s="93">
        <v>130510</v>
      </c>
      <c r="E65" s="93"/>
      <c r="F65" s="93" t="s">
        <v>187</v>
      </c>
      <c r="G65" s="26">
        <f>'BS Format'!G65/'BS Format USD'!$G$3</f>
        <v>0</v>
      </c>
      <c r="H65" s="26">
        <f>'BS Format'!H65/'BS Format USD'!$H$3</f>
        <v>0</v>
      </c>
      <c r="I65" s="26">
        <f>'BS Format'!I65/'BS Format USD'!$I$3</f>
        <v>0</v>
      </c>
      <c r="J65" s="26">
        <f>'BS Format'!J65/'BS Format USD'!$J$3</f>
        <v>0</v>
      </c>
      <c r="K65" s="26"/>
      <c r="L65" s="26"/>
      <c r="M65" s="26"/>
      <c r="N65" s="26"/>
      <c r="O65" s="26"/>
      <c r="P65" s="26"/>
      <c r="Q65" s="26"/>
      <c r="R65" s="26"/>
      <c r="S65" s="26"/>
    </row>
    <row r="66" spans="2:27">
      <c r="B66" s="17"/>
      <c r="C66" s="17"/>
      <c r="D66" s="93">
        <v>130993</v>
      </c>
      <c r="E66" s="93"/>
      <c r="F66" s="93" t="s">
        <v>262</v>
      </c>
      <c r="G66" s="26">
        <f>'BS Format'!G66/'BS Format USD'!$G$3</f>
        <v>1400.6587108013937</v>
      </c>
      <c r="H66" s="26">
        <f>'BS Format'!H66/'BS Format USD'!$H$3</f>
        <v>1438.9299009664717</v>
      </c>
      <c r="I66" s="26">
        <f>'BS Format'!I66/'BS Format USD'!$I$3</f>
        <v>1436.8725723817467</v>
      </c>
      <c r="J66" s="26">
        <f>'BS Format'!J66/'BS Format USD'!$J$3</f>
        <v>1431.3300694320812</v>
      </c>
      <c r="K66" s="26"/>
      <c r="L66" s="26"/>
      <c r="M66" s="26"/>
      <c r="N66" s="26"/>
      <c r="O66" s="26"/>
      <c r="P66" s="26"/>
      <c r="Q66" s="26"/>
      <c r="R66" s="26"/>
      <c r="S66" s="26"/>
    </row>
    <row r="67" spans="2:27">
      <c r="B67" s="17"/>
      <c r="C67" s="17"/>
      <c r="D67" s="93">
        <v>130994</v>
      </c>
      <c r="E67" s="93"/>
      <c r="F67" s="93" t="s">
        <v>263</v>
      </c>
      <c r="G67" s="26">
        <f>'BS Format'!G67/'BS Format USD'!$G$3</f>
        <v>-25709.639953542392</v>
      </c>
      <c r="H67" s="26">
        <f>'BS Format'!H67/'BS Format USD'!$H$3</f>
        <v>-26412.122658393986</v>
      </c>
      <c r="I67" s="26">
        <f>'BS Format'!I67/'BS Format USD'!$I$3</f>
        <v>-26374.359585368758</v>
      </c>
      <c r="J67" s="26">
        <f>'BS Format'!J67/'BS Format USD'!$J$3</f>
        <v>-26272.62477004332</v>
      </c>
      <c r="K67" s="26"/>
      <c r="L67" s="26"/>
      <c r="M67" s="26"/>
      <c r="N67" s="26"/>
      <c r="O67" s="26"/>
      <c r="P67" s="26"/>
      <c r="Q67" s="26"/>
      <c r="R67" s="26"/>
      <c r="S67" s="26"/>
    </row>
    <row r="68" spans="2:27">
      <c r="B68" s="17"/>
      <c r="C68" s="17"/>
      <c r="D68" s="93">
        <v>130995</v>
      </c>
      <c r="E68" s="93"/>
      <c r="F68" s="93" t="s">
        <v>264</v>
      </c>
      <c r="G68" s="26">
        <f>'BS Format'!G68/'BS Format USD'!$G$3</f>
        <v>8.7108013937282234</v>
      </c>
      <c r="H68" s="26">
        <f>'BS Format'!H68/'BS Format USD'!$H$3</f>
        <v>8.9488127908364152</v>
      </c>
      <c r="I68" s="26">
        <f>'BS Format'!I68/'BS Format USD'!$I$3</f>
        <v>8.9360181103300373</v>
      </c>
      <c r="J68" s="26">
        <f>'BS Format'!J68/'BS Format USD'!$J$3</f>
        <v>8.9015488695032943</v>
      </c>
      <c r="K68" s="26"/>
      <c r="L68" s="26"/>
      <c r="M68" s="26"/>
      <c r="N68" s="26"/>
      <c r="O68" s="26"/>
      <c r="P68" s="26"/>
      <c r="Q68" s="26"/>
      <c r="R68" s="26"/>
      <c r="S68" s="26"/>
    </row>
    <row r="69" spans="2:27">
      <c r="B69" s="17"/>
      <c r="C69" s="17"/>
      <c r="D69" s="93">
        <v>130996</v>
      </c>
      <c r="E69" s="93"/>
      <c r="F69" s="93" t="s">
        <v>265</v>
      </c>
      <c r="G69" s="26">
        <f>'BS Format'!G69/'BS Format USD'!$G$3</f>
        <v>255.20722996515678</v>
      </c>
      <c r="H69" s="26">
        <f>'BS Format'!H69/'BS Format USD'!$H$3</f>
        <v>262.18043789523921</v>
      </c>
      <c r="I69" s="26">
        <f>'BS Format'!I69/'BS Format USD'!$I$3</f>
        <v>261.80558203264627</v>
      </c>
      <c r="J69" s="26">
        <f>'BS Format'!J69/'BS Format USD'!$J$3</f>
        <v>260.79570945344489</v>
      </c>
      <c r="K69" s="26"/>
      <c r="L69" s="26"/>
      <c r="M69" s="26"/>
      <c r="N69" s="26"/>
      <c r="O69" s="26"/>
      <c r="P69" s="26"/>
      <c r="Q69" s="26"/>
      <c r="R69" s="26"/>
      <c r="S69" s="26"/>
    </row>
    <row r="70" spans="2:27">
      <c r="B70" s="17"/>
      <c r="C70" s="17"/>
      <c r="D70" s="93">
        <v>130997</v>
      </c>
      <c r="E70" s="93"/>
      <c r="F70" s="93" t="s">
        <v>266</v>
      </c>
      <c r="G70" s="26">
        <f>'BS Format'!G70/'BS Format USD'!$G$3</f>
        <v>13835.582037746806</v>
      </c>
      <c r="H70" s="26">
        <f>'BS Format'!H70/'BS Format USD'!$H$3</f>
        <v>14213.621446724734</v>
      </c>
      <c r="I70" s="26">
        <f>'BS Format'!I70/'BS Format USD'!$I$3</f>
        <v>14193.299338138926</v>
      </c>
      <c r="J70" s="26">
        <f>'BS Format'!J70/'BS Format USD'!$J$3</f>
        <v>14138.550987478488</v>
      </c>
      <c r="K70" s="26"/>
      <c r="L70" s="26"/>
      <c r="M70" s="26"/>
      <c r="N70" s="26"/>
      <c r="O70" s="26"/>
      <c r="P70" s="26"/>
      <c r="Q70" s="26"/>
      <c r="R70" s="26"/>
      <c r="S70" s="26"/>
    </row>
    <row r="71" spans="2:27">
      <c r="B71" s="17"/>
      <c r="C71" s="17"/>
      <c r="D71" s="93">
        <v>130998</v>
      </c>
      <c r="E71" s="93"/>
      <c r="F71" s="93" t="s">
        <v>267</v>
      </c>
      <c r="G71" s="26">
        <f>'BS Format'!G71/'BS Format USD'!$G$3</f>
        <v>3946.2902439024392</v>
      </c>
      <c r="H71" s="26">
        <f>'BS Format'!H71/'BS Format USD'!$H$3</f>
        <v>4054.1175277413195</v>
      </c>
      <c r="I71" s="26">
        <f>'BS Format'!I71/'BS Format USD'!$I$3</f>
        <v>4048.3211009174311</v>
      </c>
      <c r="J71" s="26">
        <f>'BS Format'!J71/'BS Format USD'!$J$3</f>
        <v>4032.7053587324194</v>
      </c>
      <c r="K71" s="26"/>
      <c r="L71" s="26"/>
      <c r="M71" s="26"/>
      <c r="N71" s="26"/>
      <c r="O71" s="26"/>
      <c r="P71" s="26"/>
      <c r="Q71" s="26"/>
      <c r="R71" s="26"/>
      <c r="S71" s="26"/>
    </row>
    <row r="72" spans="2:27">
      <c r="B72" s="17"/>
      <c r="C72" s="17"/>
      <c r="D72" s="93">
        <v>130999</v>
      </c>
      <c r="E72" s="93"/>
      <c r="F72" s="93" t="s">
        <v>268</v>
      </c>
      <c r="G72" s="26">
        <f>'BS Format'!G72/'BS Format USD'!$G$3</f>
        <v>-17564.474004645763</v>
      </c>
      <c r="H72" s="26">
        <f>'BS Format'!H72/'BS Format USD'!$H$3</f>
        <v>-18044.400570337668</v>
      </c>
      <c r="I72" s="26">
        <f>'BS Format'!I72/'BS Format USD'!$I$3</f>
        <v>-18018.601355891817</v>
      </c>
      <c r="J72" s="26">
        <f>'BS Format'!J72/'BS Format USD'!$J$3</f>
        <v>-17949.097522995668</v>
      </c>
      <c r="K72" s="26"/>
      <c r="L72" s="26"/>
      <c r="M72" s="26"/>
      <c r="N72" s="26"/>
      <c r="O72" s="26"/>
      <c r="P72" s="26"/>
      <c r="Q72" s="26"/>
      <c r="R72" s="26"/>
      <c r="S72" s="26"/>
    </row>
    <row r="73" spans="2:27">
      <c r="B73" s="17"/>
      <c r="C73" s="17"/>
      <c r="D73" s="93">
        <v>131999</v>
      </c>
      <c r="E73" s="93"/>
      <c r="F73" s="93" t="s">
        <v>269</v>
      </c>
      <c r="G73" s="26">
        <f>'BS Format'!G73/'BS Format USD'!$G$3</f>
        <v>0</v>
      </c>
      <c r="H73" s="26">
        <f>'BS Format'!H73/'BS Format USD'!$H$3</f>
        <v>0</v>
      </c>
      <c r="I73" s="26">
        <f>'BS Format'!I73/'BS Format USD'!$I$3</f>
        <v>0</v>
      </c>
      <c r="J73" s="26">
        <f>'BS Format'!J73/'BS Format USD'!$J$3</f>
        <v>0</v>
      </c>
      <c r="K73" s="26"/>
      <c r="L73" s="26"/>
      <c r="M73" s="26"/>
      <c r="N73" s="26"/>
      <c r="O73" s="26"/>
      <c r="P73" s="26"/>
      <c r="Q73" s="26"/>
      <c r="R73" s="26"/>
      <c r="S73" s="26"/>
    </row>
    <row r="74" spans="2:27">
      <c r="B74" s="17"/>
      <c r="C74" s="17"/>
      <c r="D74" s="102" t="s">
        <v>49</v>
      </c>
      <c r="G74" s="34">
        <f>SUM(G64:G73)</f>
        <v>108226.49696166713</v>
      </c>
      <c r="H74" s="34">
        <f>SUM(H64:H73)</f>
        <v>110922.85761065676</v>
      </c>
      <c r="I74" s="34">
        <f>SUM(I64:I73)</f>
        <v>110077.82885940612</v>
      </c>
      <c r="J74" s="34">
        <f>SUM(J64:J73)</f>
        <v>109231.11758053834</v>
      </c>
      <c r="K74" s="34"/>
      <c r="L74" s="34"/>
      <c r="M74" s="34"/>
      <c r="N74" s="34"/>
      <c r="O74" s="34"/>
      <c r="P74" s="34"/>
      <c r="Q74" s="34"/>
      <c r="R74" s="114"/>
      <c r="S74" s="114"/>
    </row>
    <row r="75" spans="2:27">
      <c r="B75" s="47"/>
      <c r="C75" s="47"/>
      <c r="D75" s="100"/>
      <c r="E75" s="47"/>
      <c r="F75" s="101" t="s">
        <v>50</v>
      </c>
      <c r="G75" s="45">
        <f>(G61+G74)/G167</f>
        <v>0.87388856796531256</v>
      </c>
      <c r="H75" s="45">
        <f>(H61+H74)/H167</f>
        <v>0.86798902810906842</v>
      </c>
      <c r="I75" s="45">
        <f t="shared" ref="I75:J75" si="1">(I61+I74)/I167</f>
        <v>0.86204983931801327</v>
      </c>
      <c r="J75" s="45">
        <f t="shared" si="1"/>
        <v>0.86237400623223126</v>
      </c>
      <c r="K75" s="45"/>
      <c r="L75" s="45"/>
      <c r="M75" s="45"/>
      <c r="N75" s="45"/>
      <c r="O75" s="45"/>
      <c r="P75" s="45"/>
      <c r="Q75" s="45"/>
      <c r="R75" s="45"/>
      <c r="S75" s="45"/>
      <c r="T75" s="27"/>
      <c r="U75" s="27"/>
      <c r="V75" s="35"/>
      <c r="W75" s="27"/>
      <c r="X75" s="27"/>
      <c r="Y75" s="27"/>
      <c r="Z75" s="27"/>
      <c r="AA75" s="27"/>
    </row>
    <row r="76" spans="2:27" ht="28.5" customHeight="1">
      <c r="B76" s="17"/>
      <c r="C76" s="17"/>
      <c r="D76" s="102" t="s">
        <v>11</v>
      </c>
      <c r="E76" s="17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2:27" ht="13.95" customHeight="1">
      <c r="B77" s="17"/>
      <c r="C77" s="17"/>
      <c r="D77" s="93">
        <v>132500</v>
      </c>
      <c r="E77" s="93"/>
      <c r="F77" s="93" t="s">
        <v>51</v>
      </c>
      <c r="G77" s="26">
        <f>'BS Format'!G77/'BS Format USD'!$G$3</f>
        <v>558.01684088269451</v>
      </c>
      <c r="H77" s="26">
        <f>'BS Format'!H77/'BS Format USD'!$H$3</f>
        <v>573.26393031857776</v>
      </c>
      <c r="I77" s="26">
        <f>'BS Format'!I77/'BS Format USD'!$I$3</f>
        <v>572.44429882044562</v>
      </c>
      <c r="J77" s="26">
        <f>'BS Format'!J77/'BS Format USD'!$J$3</f>
        <v>570.23618776333751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2:27" ht="13.95" customHeight="1">
      <c r="B78" s="17"/>
      <c r="C78" s="17"/>
      <c r="D78" s="186">
        <v>135500</v>
      </c>
      <c r="E78" s="126"/>
      <c r="F78" s="186" t="s">
        <v>309</v>
      </c>
      <c r="G78" s="26">
        <f>'BS Format'!G78/'BS Format USD'!$G$3</f>
        <v>-226162.27485944345</v>
      </c>
      <c r="H78" s="26">
        <f>'BS Format'!H78/'BS Format USD'!$H$3</f>
        <v>-231807.30292683546</v>
      </c>
      <c r="I78" s="26">
        <f>'BS Format'!I78/'BS Format USD'!$I$3</f>
        <v>-226738.22080719742</v>
      </c>
      <c r="J78" s="26">
        <f>'BS Format'!J78/'BS Format USD'!$J$3</f>
        <v>-222709.30879708123</v>
      </c>
      <c r="K78" s="182"/>
      <c r="L78" s="182"/>
      <c r="M78" s="182"/>
      <c r="N78" s="182"/>
      <c r="O78" s="26"/>
      <c r="P78" s="26"/>
      <c r="Q78" s="26"/>
      <c r="R78" s="26"/>
      <c r="S78" s="26"/>
    </row>
    <row r="79" spans="2:27" ht="13.95" customHeight="1">
      <c r="B79" s="17"/>
      <c r="C79" s="17"/>
      <c r="D79" s="93">
        <v>140500</v>
      </c>
      <c r="E79" s="93"/>
      <c r="F79" s="93" t="s">
        <v>52</v>
      </c>
      <c r="G79" s="26">
        <f>'BS Format'!G79/'BS Format USD'!$G$3</f>
        <v>0</v>
      </c>
      <c r="H79" s="26">
        <f>'BS Format'!H79/'BS Format USD'!$H$3</f>
        <v>0</v>
      </c>
      <c r="I79" s="26">
        <f>'BS Format'!I79/'BS Format USD'!$I$3</f>
        <v>0</v>
      </c>
      <c r="J79" s="26">
        <f>'BS Format'!J79/'BS Format USD'!$J$3</f>
        <v>0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2:27" ht="13.95" customHeight="1">
      <c r="B80" s="17"/>
      <c r="C80" s="17"/>
      <c r="D80" s="93">
        <v>141500</v>
      </c>
      <c r="E80" s="93"/>
      <c r="F80" s="93" t="s">
        <v>188</v>
      </c>
      <c r="G80" s="26">
        <f>'BS Format'!G80/'BS Format USD'!$G$3</f>
        <v>0</v>
      </c>
      <c r="H80" s="26">
        <f>'BS Format'!H80/'BS Format USD'!$H$3</f>
        <v>0</v>
      </c>
      <c r="I80" s="26">
        <f>'BS Format'!I80/'BS Format USD'!$I$3</f>
        <v>0</v>
      </c>
      <c r="J80" s="26">
        <f>'BS Format'!J80/'BS Format USD'!$J$3</f>
        <v>0</v>
      </c>
      <c r="K80" s="26"/>
      <c r="L80" s="26"/>
      <c r="M80" s="26"/>
      <c r="N80" s="26"/>
      <c r="O80" s="26"/>
      <c r="P80" s="26"/>
      <c r="Q80" s="26"/>
      <c r="R80" s="26"/>
      <c r="S80" s="26"/>
    </row>
    <row r="81" spans="2:19" ht="13.95" customHeight="1">
      <c r="B81" s="17"/>
      <c r="C81" s="17"/>
      <c r="D81" s="93">
        <v>155001</v>
      </c>
      <c r="E81" s="93"/>
      <c r="F81" s="93" t="s">
        <v>189</v>
      </c>
      <c r="G81" s="26">
        <f>'BS Format'!G81/'BS Format USD'!$G$3</f>
        <v>-241955.15153096739</v>
      </c>
      <c r="H81" s="26">
        <f>'BS Format'!H81/'BS Format USD'!$H$3</f>
        <v>-248566.26353437884</v>
      </c>
      <c r="I81" s="26">
        <f>'BS Format'!I81/'BS Format USD'!$I$3</f>
        <v>-248210.8727131692</v>
      </c>
      <c r="J81" s="26">
        <f>'BS Format'!J81/'BS Format USD'!$J$3</f>
        <v>-247253.43952069659</v>
      </c>
      <c r="K81" s="26"/>
      <c r="L81" s="26"/>
      <c r="M81" s="26"/>
      <c r="N81" s="26"/>
      <c r="O81" s="26"/>
      <c r="P81" s="26"/>
      <c r="Q81" s="26"/>
      <c r="R81" s="26"/>
      <c r="S81" s="26"/>
    </row>
    <row r="82" spans="2:19" ht="13.95" customHeight="1">
      <c r="B82" s="17"/>
      <c r="C82" s="17"/>
      <c r="D82" s="93">
        <v>160001</v>
      </c>
      <c r="E82" s="93"/>
      <c r="F82" s="93" t="s">
        <v>53</v>
      </c>
      <c r="G82" s="26">
        <f>'BS Format'!G82/'BS Format USD'!$G$3</f>
        <v>60052.264808362372</v>
      </c>
      <c r="H82" s="26">
        <f>'BS Format'!H82/'BS Format USD'!$H$3</f>
        <v>61693.115380026247</v>
      </c>
      <c r="I82" s="26">
        <f>'BS Format'!I82/'BS Format USD'!$I$3</f>
        <v>61604.908852615277</v>
      </c>
      <c r="J82" s="26">
        <f>'BS Format'!J82/'BS Format USD'!$J$3</f>
        <v>61367.277906355703</v>
      </c>
      <c r="K82" s="26"/>
      <c r="L82" s="26"/>
      <c r="M82" s="26"/>
      <c r="N82" s="26"/>
      <c r="O82" s="26"/>
      <c r="P82" s="26"/>
      <c r="Q82" s="26"/>
      <c r="R82" s="26"/>
      <c r="S82" s="26"/>
    </row>
    <row r="83" spans="2:19" ht="13.95" customHeight="1">
      <c r="B83" s="17"/>
      <c r="C83" s="17"/>
      <c r="D83" s="93">
        <v>160002</v>
      </c>
      <c r="E83" s="93"/>
      <c r="F83" s="93" t="s">
        <v>240</v>
      </c>
      <c r="G83" s="26">
        <f>'BS Format'!G83/'BS Format USD'!$G$3</f>
        <v>0</v>
      </c>
      <c r="H83" s="26">
        <f>'BS Format'!H83/'BS Format USD'!$H$3</f>
        <v>0</v>
      </c>
      <c r="I83" s="26">
        <f>'BS Format'!I83/'BS Format USD'!$I$3</f>
        <v>0</v>
      </c>
      <c r="J83" s="26">
        <f>'BS Format'!J83/'BS Format USD'!$J$3</f>
        <v>0</v>
      </c>
      <c r="K83" s="26"/>
      <c r="L83" s="26"/>
      <c r="M83" s="26"/>
      <c r="N83" s="26"/>
      <c r="O83" s="26"/>
      <c r="P83" s="26"/>
      <c r="Q83" s="26"/>
      <c r="R83" s="26"/>
      <c r="S83" s="26"/>
    </row>
    <row r="84" spans="2:19" ht="13.95" customHeight="1">
      <c r="B84" s="17"/>
      <c r="C84" s="17"/>
      <c r="D84" s="93">
        <v>160003</v>
      </c>
      <c r="E84" s="93"/>
      <c r="F84" s="93" t="s">
        <v>54</v>
      </c>
      <c r="G84" s="26">
        <f>'BS Format'!G84/'BS Format USD'!$G$3</f>
        <v>-4861.2024390243905</v>
      </c>
      <c r="H84" s="26">
        <f>'BS Format'!H84/'BS Format USD'!$H$3</f>
        <v>-4910.5062641689537</v>
      </c>
      <c r="I84" s="26">
        <f>'BS Format'!I84/'BS Format USD'!$I$3</f>
        <v>-4903.4854045037528</v>
      </c>
      <c r="J84" s="26">
        <f>'BS Format'!J84/'BS Format USD'!$J$3</f>
        <v>-4884.5710046881495</v>
      </c>
      <c r="K84" s="26"/>
      <c r="L84" s="26"/>
      <c r="M84" s="26"/>
      <c r="N84" s="26"/>
      <c r="O84" s="26"/>
      <c r="P84" s="26"/>
      <c r="Q84" s="26"/>
      <c r="R84" s="26"/>
      <c r="S84" s="26"/>
    </row>
    <row r="85" spans="2:19" ht="13.95" customHeight="1">
      <c r="B85" s="17"/>
      <c r="C85" s="17"/>
      <c r="D85" s="93">
        <v>160999</v>
      </c>
      <c r="E85" s="93"/>
      <c r="F85" s="93" t="s">
        <v>55</v>
      </c>
      <c r="G85" s="26">
        <f>'BS Format'!G85/'BS Format USD'!$G$3</f>
        <v>-140576.52153310107</v>
      </c>
      <c r="H85" s="26">
        <f>'BS Format'!H85/'BS Format USD'!$H$3</f>
        <v>-144417.59341367381</v>
      </c>
      <c r="I85" s="26">
        <f>'BS Format'!I85/'BS Format USD'!$I$3</f>
        <v>-144211.11049684262</v>
      </c>
      <c r="J85" s="26">
        <f>'BS Format'!J85/'BS Format USD'!$J$3</f>
        <v>-143654.83952287698</v>
      </c>
      <c r="K85" s="26"/>
      <c r="L85" s="26"/>
      <c r="M85" s="26"/>
      <c r="N85" s="26"/>
      <c r="O85" s="26"/>
      <c r="P85" s="26"/>
      <c r="Q85" s="26"/>
      <c r="R85" s="26"/>
      <c r="S85" s="26"/>
    </row>
    <row r="86" spans="2:19" ht="13.95" customHeight="1">
      <c r="B86" s="17"/>
      <c r="C86" s="17"/>
      <c r="D86" s="93">
        <v>161001</v>
      </c>
      <c r="E86" s="93"/>
      <c r="F86" s="93" t="s">
        <v>56</v>
      </c>
      <c r="G86" s="26">
        <f>'BS Format'!G86/'BS Format USD'!$G$3</f>
        <v>0</v>
      </c>
      <c r="H86" s="26">
        <f>'BS Format'!H86/'BS Format USD'!$H$3</f>
        <v>0</v>
      </c>
      <c r="I86" s="26">
        <f>'BS Format'!I86/'BS Format USD'!$I$3</f>
        <v>0</v>
      </c>
      <c r="J86" s="26">
        <f>'BS Format'!J86/'BS Format USD'!$J$3</f>
        <v>0</v>
      </c>
      <c r="K86" s="26"/>
      <c r="L86" s="26"/>
      <c r="M86" s="26"/>
      <c r="N86" s="26"/>
      <c r="O86" s="26"/>
      <c r="P86" s="26"/>
      <c r="Q86" s="26"/>
      <c r="R86" s="26"/>
      <c r="S86" s="26"/>
    </row>
    <row r="87" spans="2:19" ht="13.95" customHeight="1">
      <c r="B87" s="17"/>
      <c r="C87" s="17"/>
      <c r="D87" s="93">
        <v>160102</v>
      </c>
      <c r="E87" s="22"/>
      <c r="F87" s="93" t="s">
        <v>306</v>
      </c>
      <c r="G87" s="26">
        <f>'BS Format'!G87/'BS Format USD'!$G$3</f>
        <v>79398.960569105693</v>
      </c>
      <c r="H87" s="26">
        <f>'BS Format'!H87/'BS Format USD'!$H$3</f>
        <v>84875.577377401263</v>
      </c>
      <c r="I87" s="26">
        <f>'BS Format'!I87/'BS Format USD'!$I$3</f>
        <v>87161.375551054443</v>
      </c>
      <c r="J87" s="26">
        <f>'BS Format'!J87/'BS Format USD'!$J$3</f>
        <v>86825.16467865408</v>
      </c>
      <c r="K87" s="26"/>
      <c r="L87" s="26"/>
      <c r="M87" s="26"/>
      <c r="N87" s="26"/>
      <c r="O87" s="26"/>
      <c r="P87" s="26"/>
      <c r="Q87" s="26"/>
      <c r="R87" s="26"/>
      <c r="S87" s="26"/>
    </row>
    <row r="88" spans="2:19" ht="13.95" customHeight="1">
      <c r="B88" s="17"/>
      <c r="C88" s="17"/>
      <c r="D88" s="93">
        <v>161010</v>
      </c>
      <c r="E88" s="93"/>
      <c r="F88" s="93" t="s">
        <v>57</v>
      </c>
      <c r="G88" s="26">
        <f>'BS Format'!G88/'BS Format USD'!$G$3</f>
        <v>0</v>
      </c>
      <c r="H88" s="26">
        <f>'BS Format'!H88/'BS Format USD'!$H$3</f>
        <v>0</v>
      </c>
      <c r="I88" s="26">
        <f>'BS Format'!I88/'BS Format USD'!$I$3</f>
        <v>0</v>
      </c>
      <c r="J88" s="26">
        <f>'BS Format'!J88/'BS Format USD'!$J$3</f>
        <v>0</v>
      </c>
      <c r="K88" s="26"/>
      <c r="L88" s="26"/>
      <c r="M88" s="26"/>
      <c r="N88" s="26"/>
      <c r="O88" s="26"/>
      <c r="P88" s="26"/>
      <c r="Q88" s="26"/>
      <c r="R88" s="26"/>
      <c r="S88" s="26"/>
    </row>
    <row r="89" spans="2:19" ht="13.95" customHeight="1">
      <c r="B89" s="17"/>
      <c r="C89" s="17"/>
      <c r="D89" s="93">
        <v>161999</v>
      </c>
      <c r="E89" s="93"/>
      <c r="F89" s="93" t="s">
        <v>58</v>
      </c>
      <c r="G89" s="26">
        <f>'BS Format'!G89/'BS Format USD'!$G$3</f>
        <v>97771.486643437864</v>
      </c>
      <c r="H89" s="26">
        <f>'BS Format'!H89/'BS Format USD'!$H$3</f>
        <v>100442.96623314641</v>
      </c>
      <c r="I89" s="26">
        <f>'BS Format'!I89/'BS Format USD'!$I$3</f>
        <v>100299.35660669606</v>
      </c>
      <c r="J89" s="26">
        <f>'BS Format'!J89/'BS Format USD'!$J$3</f>
        <v>99912.468102783212</v>
      </c>
      <c r="K89" s="26"/>
      <c r="L89" s="26"/>
      <c r="M89" s="26"/>
      <c r="N89" s="26"/>
      <c r="O89" s="26"/>
      <c r="P89" s="26"/>
      <c r="Q89" s="26"/>
      <c r="R89" s="26"/>
      <c r="S89" s="26"/>
    </row>
    <row r="90" spans="2:19" ht="13.95" customHeight="1">
      <c r="B90" s="17"/>
      <c r="C90" s="17"/>
      <c r="D90" s="93">
        <v>170001</v>
      </c>
      <c r="E90" s="93"/>
      <c r="F90" s="93" t="s">
        <v>59</v>
      </c>
      <c r="G90" s="26">
        <f>'BS Format'!G90/'BS Format USD'!$G$3</f>
        <v>0</v>
      </c>
      <c r="H90" s="26">
        <f>'BS Format'!H90/'BS Format USD'!$H$3</f>
        <v>0</v>
      </c>
      <c r="I90" s="26">
        <f>'BS Format'!I90/'BS Format USD'!$I$3</f>
        <v>0</v>
      </c>
      <c r="J90" s="26">
        <f>'BS Format'!J90/'BS Format USD'!$J$3</f>
        <v>0</v>
      </c>
      <c r="K90" s="26"/>
      <c r="L90" s="26"/>
      <c r="M90" s="26"/>
      <c r="N90" s="26"/>
      <c r="O90" s="26"/>
      <c r="P90" s="26"/>
      <c r="Q90" s="26"/>
      <c r="R90" s="26"/>
      <c r="S90" s="26"/>
    </row>
    <row r="91" spans="2:19" ht="13.95" customHeight="1">
      <c r="B91" s="17"/>
      <c r="C91" s="17"/>
      <c r="D91" s="93">
        <v>180001</v>
      </c>
      <c r="E91" s="93"/>
      <c r="F91" s="93" t="s">
        <v>60</v>
      </c>
      <c r="G91" s="26">
        <f>'BS Format'!G91/'BS Format USD'!$G$3</f>
        <v>0</v>
      </c>
      <c r="H91" s="26">
        <f>'BS Format'!H91/'BS Format USD'!$H$3</f>
        <v>0</v>
      </c>
      <c r="I91" s="26">
        <f>'BS Format'!I91/'BS Format USD'!$I$3</f>
        <v>0</v>
      </c>
      <c r="J91" s="26">
        <f>'BS Format'!J91/'BS Format USD'!$J$3</f>
        <v>0</v>
      </c>
      <c r="K91" s="26"/>
      <c r="L91" s="26"/>
      <c r="M91" s="26"/>
      <c r="N91" s="26"/>
      <c r="O91" s="26"/>
      <c r="P91" s="26"/>
      <c r="Q91" s="26"/>
      <c r="R91" s="26"/>
      <c r="S91" s="26"/>
    </row>
    <row r="92" spans="2:19" ht="13.95" customHeight="1">
      <c r="B92" s="17"/>
      <c r="C92" s="17"/>
      <c r="D92" s="93">
        <v>180002</v>
      </c>
      <c r="E92" s="93"/>
      <c r="F92" s="93" t="s">
        <v>270</v>
      </c>
      <c r="G92" s="26">
        <f>'BS Format'!G92/'BS Format USD'!$G$3</f>
        <v>0</v>
      </c>
      <c r="H92" s="26">
        <f>'BS Format'!H92/'BS Format USD'!$H$3</f>
        <v>0</v>
      </c>
      <c r="I92" s="26">
        <f>'BS Format'!I92/'BS Format USD'!$I$3</f>
        <v>0</v>
      </c>
      <c r="J92" s="26">
        <f>'BS Format'!J92/'BS Format USD'!$J$3</f>
        <v>0</v>
      </c>
      <c r="K92" s="26"/>
      <c r="L92" s="26"/>
      <c r="M92" s="26"/>
      <c r="N92" s="26"/>
      <c r="O92" s="26"/>
      <c r="P92" s="26"/>
      <c r="Q92" s="26"/>
      <c r="R92" s="26"/>
      <c r="S92" s="26"/>
    </row>
    <row r="93" spans="2:19">
      <c r="B93" s="17"/>
      <c r="C93" s="17"/>
      <c r="D93" s="93">
        <v>180003</v>
      </c>
      <c r="E93" s="93"/>
      <c r="F93" s="93" t="s">
        <v>61</v>
      </c>
      <c r="G93" s="26">
        <f>'BS Format'!G93/'BS Format USD'!$G$3</f>
        <v>0</v>
      </c>
      <c r="H93" s="26">
        <f>'BS Format'!H93/'BS Format USD'!$H$3</f>
        <v>0</v>
      </c>
      <c r="I93" s="26">
        <f>'BS Format'!I93/'BS Format USD'!$I$3</f>
        <v>0</v>
      </c>
      <c r="J93" s="26">
        <f>'BS Format'!J93/'BS Format USD'!$J$3</f>
        <v>0</v>
      </c>
      <c r="K93" s="26"/>
      <c r="L93" s="26"/>
      <c r="M93" s="26"/>
      <c r="N93" s="26"/>
      <c r="O93" s="26"/>
      <c r="P93" s="26"/>
      <c r="Q93" s="26"/>
      <c r="R93" s="26"/>
      <c r="S93" s="26"/>
    </row>
    <row r="94" spans="2:19">
      <c r="B94" s="17"/>
      <c r="C94" s="17"/>
      <c r="D94" s="93">
        <v>180999</v>
      </c>
      <c r="E94" s="93"/>
      <c r="F94" s="93" t="s">
        <v>62</v>
      </c>
      <c r="G94" s="26">
        <f>'BS Format'!G94/'BS Format USD'!$G$3</f>
        <v>0</v>
      </c>
      <c r="H94" s="26">
        <f>'BS Format'!H94/'BS Format USD'!$H$3</f>
        <v>0</v>
      </c>
      <c r="I94" s="26">
        <f>'BS Format'!I94/'BS Format USD'!$I$3</f>
        <v>0</v>
      </c>
      <c r="J94" s="26">
        <f>'BS Format'!J94/'BS Format USD'!$J$3</f>
        <v>0</v>
      </c>
      <c r="K94" s="26"/>
      <c r="L94" s="26"/>
      <c r="M94" s="26"/>
      <c r="N94" s="26"/>
      <c r="O94" s="26"/>
      <c r="P94" s="26"/>
      <c r="Q94" s="26"/>
      <c r="R94" s="26"/>
      <c r="S94" s="26"/>
    </row>
    <row r="95" spans="2:19">
      <c r="B95" s="17"/>
      <c r="C95" s="17"/>
      <c r="D95" s="93">
        <v>181001</v>
      </c>
      <c r="E95" s="93"/>
      <c r="F95" s="93" t="s">
        <v>63</v>
      </c>
      <c r="G95" s="26">
        <f>'BS Format'!G95/'BS Format USD'!$G$3</f>
        <v>0</v>
      </c>
      <c r="H95" s="26">
        <f>'BS Format'!H95/'BS Format USD'!$H$3</f>
        <v>0</v>
      </c>
      <c r="I95" s="26">
        <f>'BS Format'!I95/'BS Format USD'!$I$3</f>
        <v>0</v>
      </c>
      <c r="J95" s="26">
        <f>'BS Format'!J95/'BS Format USD'!$J$3</f>
        <v>0</v>
      </c>
      <c r="K95" s="26"/>
      <c r="L95" s="26"/>
      <c r="M95" s="26"/>
      <c r="N95" s="26"/>
      <c r="O95" s="26"/>
      <c r="P95" s="26"/>
      <c r="Q95" s="26"/>
      <c r="R95" s="26"/>
      <c r="S95" s="26"/>
    </row>
    <row r="96" spans="2:19">
      <c r="B96" s="17"/>
      <c r="C96" s="17"/>
      <c r="D96" s="93">
        <v>182002</v>
      </c>
      <c r="E96" s="93"/>
      <c r="F96" s="93" t="s">
        <v>271</v>
      </c>
      <c r="G96" s="26">
        <f>'BS Format'!G96/'BS Format USD'!$G$3</f>
        <v>0</v>
      </c>
      <c r="H96" s="26">
        <f>'BS Format'!H96/'BS Format USD'!$H$3</f>
        <v>0</v>
      </c>
      <c r="I96" s="26">
        <f>'BS Format'!I96/'BS Format USD'!$I$3</f>
        <v>0</v>
      </c>
      <c r="J96" s="26">
        <f>'BS Format'!J96/'BS Format USD'!$J$3</f>
        <v>0</v>
      </c>
      <c r="K96" s="26"/>
      <c r="L96" s="26"/>
      <c r="M96" s="26"/>
      <c r="N96" s="26"/>
      <c r="O96" s="26"/>
      <c r="P96" s="26"/>
      <c r="Q96" s="26"/>
      <c r="R96" s="26"/>
      <c r="S96" s="26"/>
    </row>
    <row r="97" spans="2:27" ht="15" thickBot="1">
      <c r="B97" s="17"/>
      <c r="C97" s="17"/>
      <c r="D97" s="93">
        <v>182999</v>
      </c>
      <c r="E97" s="93"/>
      <c r="F97" s="93" t="s">
        <v>272</v>
      </c>
      <c r="G97" s="26">
        <f>'BS Format'!G97/'BS Format USD'!$G$3</f>
        <v>0</v>
      </c>
      <c r="H97" s="26">
        <f>'BS Format'!H97/'BS Format USD'!$H$3</f>
        <v>0</v>
      </c>
      <c r="I97" s="26">
        <f>'BS Format'!I97/'BS Format USD'!$I$3</f>
        <v>0</v>
      </c>
      <c r="J97" s="26">
        <f>'BS Format'!J97/'BS Format USD'!$J$3</f>
        <v>0</v>
      </c>
      <c r="K97" s="26"/>
      <c r="L97" s="26"/>
      <c r="M97" s="26"/>
      <c r="N97" s="26"/>
      <c r="O97" s="26"/>
      <c r="P97" s="26"/>
      <c r="Q97" s="26"/>
      <c r="R97" s="26"/>
      <c r="S97" s="26"/>
    </row>
    <row r="98" spans="2:27" ht="15" thickBot="1">
      <c r="B98" s="17"/>
      <c r="C98" s="17"/>
      <c r="D98" s="102" t="s">
        <v>29</v>
      </c>
      <c r="E98" s="17"/>
      <c r="G98" s="36">
        <f>SUM(G77:G97)</f>
        <v>-375774.42150074767</v>
      </c>
      <c r="H98" s="36">
        <f>SUM(H77:H97)</f>
        <v>-382116.74321816454</v>
      </c>
      <c r="I98" s="36">
        <f>SUM(I77:I97)</f>
        <v>-374425.60411252675</v>
      </c>
      <c r="J98" s="36">
        <f>SUM(J77:J97)</f>
        <v>-369827.01196978672</v>
      </c>
      <c r="K98" s="36"/>
      <c r="L98" s="36"/>
      <c r="M98" s="36"/>
      <c r="N98" s="36"/>
      <c r="O98" s="36"/>
      <c r="P98" s="36"/>
      <c r="Q98" s="36"/>
      <c r="R98" s="36"/>
      <c r="S98" s="36"/>
    </row>
    <row r="99" spans="2:27" ht="19.5" customHeight="1">
      <c r="B99" s="17"/>
      <c r="C99" s="17" t="s">
        <v>12</v>
      </c>
      <c r="D99" s="102"/>
      <c r="E99" s="17"/>
      <c r="G99" s="198">
        <f>SUM(G98,G74,G61)</f>
        <v>400511.79965427617</v>
      </c>
      <c r="H99" s="198">
        <f>SUM(H98,H74,H61)</f>
        <v>413053.87531658239</v>
      </c>
      <c r="I99" s="198">
        <f>SUM(I98,I74,I61)</f>
        <v>419622.32963247452</v>
      </c>
      <c r="J99" s="198">
        <f>SUM(J98,J74,J61)</f>
        <v>421777.74691450811</v>
      </c>
      <c r="K99" s="37"/>
      <c r="L99" s="37"/>
      <c r="M99" s="37"/>
      <c r="N99" s="181"/>
      <c r="O99" s="181"/>
      <c r="P99" s="181"/>
      <c r="Q99" s="181"/>
      <c r="R99" s="181"/>
      <c r="S99" s="181"/>
    </row>
    <row r="100" spans="2:27">
      <c r="B100" s="47"/>
      <c r="C100" s="47"/>
      <c r="D100" s="100"/>
      <c r="E100" s="47"/>
      <c r="F100" s="101" t="s">
        <v>64</v>
      </c>
      <c r="G100" s="45">
        <f>(G99+G117)/G161</f>
        <v>0.45390867823735426</v>
      </c>
      <c r="H100" s="45">
        <f t="shared" ref="H100:J100" si="2">(H99+H117)/H161</f>
        <v>0.45384205066160832</v>
      </c>
      <c r="I100" s="45">
        <f t="shared" si="2"/>
        <v>0.45843473264232942</v>
      </c>
      <c r="J100" s="45">
        <f t="shared" si="2"/>
        <v>0.46229848418334341</v>
      </c>
      <c r="K100" s="45"/>
      <c r="L100" s="45"/>
      <c r="M100" s="45"/>
      <c r="N100" s="45"/>
      <c r="O100" s="45"/>
      <c r="P100" s="45"/>
      <c r="Q100" s="45"/>
      <c r="R100" s="45"/>
      <c r="S100" s="45"/>
      <c r="T100" s="27"/>
      <c r="U100" s="27"/>
      <c r="V100" s="35"/>
      <c r="W100" s="27"/>
      <c r="X100" s="27"/>
      <c r="Y100" s="27"/>
      <c r="Z100" s="27"/>
      <c r="AA100" s="27"/>
    </row>
    <row r="101" spans="2:27" ht="21.45" customHeight="1">
      <c r="B101" s="17"/>
      <c r="C101" s="17" t="s">
        <v>30</v>
      </c>
      <c r="D101" s="102"/>
      <c r="E101" s="17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2:27">
      <c r="B102" s="17"/>
      <c r="C102" s="17"/>
      <c r="D102" s="108">
        <v>200001</v>
      </c>
      <c r="E102" s="17"/>
      <c r="F102" s="93" t="s">
        <v>65</v>
      </c>
      <c r="G102" s="26">
        <f>'BS Format'!G102/'BS Format USD'!$G$3</f>
        <v>0</v>
      </c>
      <c r="H102" s="26">
        <f>'BS Format'!H102/'BS Format USD'!$H$3</f>
        <v>0</v>
      </c>
      <c r="I102" s="26">
        <f>'BS Format'!I102/'BS Format USD'!$I$3</f>
        <v>0</v>
      </c>
      <c r="J102" s="26">
        <f>'BS Format'!J102/'BS Format USD'!$J$3</f>
        <v>0</v>
      </c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2:27">
      <c r="B103" s="17"/>
      <c r="C103" s="17"/>
      <c r="D103" s="108">
        <v>200002</v>
      </c>
      <c r="E103" s="17"/>
      <c r="F103" s="93" t="s">
        <v>66</v>
      </c>
      <c r="G103" s="26">
        <f>'BS Format'!G103/'BS Format USD'!$G$3</f>
        <v>0</v>
      </c>
      <c r="H103" s="26">
        <f>'BS Format'!H103/'BS Format USD'!$H$3</f>
        <v>0</v>
      </c>
      <c r="I103" s="26">
        <f>'BS Format'!I103/'BS Format USD'!$I$3</f>
        <v>0</v>
      </c>
      <c r="J103" s="26">
        <f>'BS Format'!J103/'BS Format USD'!$J$3</f>
        <v>0</v>
      </c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2:27">
      <c r="B104" s="17"/>
      <c r="C104" s="17"/>
      <c r="D104" s="108">
        <v>200003</v>
      </c>
      <c r="E104" s="17"/>
      <c r="F104" s="93" t="s">
        <v>67</v>
      </c>
      <c r="G104" s="26">
        <f>'BS Format'!G104/'BS Format USD'!$G$3</f>
        <v>1049.2369337979094</v>
      </c>
      <c r="H104" s="26">
        <f>'BS Format'!H104/'BS Format USD'!$H$3</f>
        <v>1077.9059778069443</v>
      </c>
      <c r="I104" s="26">
        <f>'BS Format'!I104/'BS Format USD'!$I$3</f>
        <v>1076.3648278327178</v>
      </c>
      <c r="J104" s="26">
        <f>'BS Format'!J104/'BS Format USD'!$J$3</f>
        <v>1072.2129250489586</v>
      </c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2:27">
      <c r="B105" s="17"/>
      <c r="C105" s="17"/>
      <c r="D105" s="108">
        <v>200999</v>
      </c>
      <c r="E105" s="17"/>
      <c r="F105" s="93" t="s">
        <v>68</v>
      </c>
      <c r="G105" s="26">
        <f>'BS Format'!G105/'BS Format USD'!$G$3</f>
        <v>2606.8524970963995</v>
      </c>
      <c r="H105" s="26">
        <f>'BS Format'!H105/'BS Format USD'!$H$3</f>
        <v>2678.0813745376445</v>
      </c>
      <c r="I105" s="26">
        <f>'BS Format'!I105/'BS Format USD'!$I$3</f>
        <v>2674.2523531514357</v>
      </c>
      <c r="J105" s="26">
        <f>'BS Format'!J105/'BS Format USD'!$J$3</f>
        <v>2663.9368583466858</v>
      </c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2:27">
      <c r="B106" s="17"/>
      <c r="C106" s="17"/>
      <c r="D106" s="108">
        <v>210001</v>
      </c>
      <c r="E106" s="17"/>
      <c r="F106" s="93" t="s">
        <v>69</v>
      </c>
      <c r="G106" s="26">
        <f>'BS Format'!G106/'BS Format USD'!$G$3</f>
        <v>0</v>
      </c>
      <c r="H106" s="26">
        <f>'BS Format'!H106/'BS Format USD'!$H$3</f>
        <v>0</v>
      </c>
      <c r="I106" s="26">
        <f>'BS Format'!I106/'BS Format USD'!$I$3</f>
        <v>0</v>
      </c>
      <c r="J106" s="26">
        <f>'BS Format'!J106/'BS Format USD'!$J$3</f>
        <v>0</v>
      </c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2:27">
      <c r="B107" s="17"/>
      <c r="C107" s="17"/>
      <c r="D107" s="93">
        <v>210002</v>
      </c>
      <c r="E107" s="93"/>
      <c r="F107" s="93" t="s">
        <v>273</v>
      </c>
      <c r="G107" s="26">
        <f>'BS Format'!G107/'BS Format USD'!$G$3</f>
        <v>0</v>
      </c>
      <c r="H107" s="26">
        <f>'BS Format'!H107/'BS Format USD'!$H$3</f>
        <v>0</v>
      </c>
      <c r="I107" s="26">
        <f>'BS Format'!I107/'BS Format USD'!$I$3</f>
        <v>0</v>
      </c>
      <c r="J107" s="26">
        <f>'BS Format'!J107/'BS Format USD'!$J$3</f>
        <v>0</v>
      </c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2:27">
      <c r="B108" s="17"/>
      <c r="C108" s="17"/>
      <c r="D108" s="93">
        <v>210999</v>
      </c>
      <c r="E108" s="93"/>
      <c r="F108" s="93" t="s">
        <v>274</v>
      </c>
      <c r="G108" s="26">
        <f>'BS Format'!G108/'BS Format USD'!$G$3</f>
        <v>0</v>
      </c>
      <c r="H108" s="26">
        <f>'BS Format'!H108/'BS Format USD'!$H$3</f>
        <v>0</v>
      </c>
      <c r="I108" s="26">
        <f>'BS Format'!I108/'BS Format USD'!$I$3</f>
        <v>0</v>
      </c>
      <c r="J108" s="26">
        <f>'BS Format'!J108/'BS Format USD'!$J$3</f>
        <v>0</v>
      </c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2:27">
      <c r="B109" s="17"/>
      <c r="C109" s="17"/>
      <c r="D109" s="102" t="s">
        <v>31</v>
      </c>
      <c r="E109" s="17"/>
      <c r="G109" s="34">
        <f>SUM(G102:G108)</f>
        <v>3656.0894308943089</v>
      </c>
      <c r="H109" s="34">
        <f>SUM(H102:H108)</f>
        <v>3755.9873523445885</v>
      </c>
      <c r="I109" s="34">
        <f>SUM(I102:I108)</f>
        <v>3750.6171809841535</v>
      </c>
      <c r="J109" s="34">
        <f>SUM(J102:J108)</f>
        <v>3736.1497833956446</v>
      </c>
      <c r="K109" s="34"/>
      <c r="L109" s="34"/>
      <c r="M109" s="34"/>
      <c r="N109" s="34"/>
      <c r="O109" s="34"/>
      <c r="P109" s="34"/>
      <c r="Q109" s="34"/>
      <c r="R109" s="114"/>
      <c r="S109" s="114"/>
    </row>
    <row r="110" spans="2:27" ht="14.4" customHeight="1">
      <c r="B110" s="17"/>
      <c r="C110" s="17"/>
      <c r="D110" s="22"/>
      <c r="E110" s="93"/>
      <c r="F110" s="93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2:27">
      <c r="B111" s="17"/>
      <c r="C111" s="17"/>
      <c r="D111" s="93">
        <v>250001</v>
      </c>
      <c r="E111" s="93"/>
      <c r="F111" s="93" t="s">
        <v>70</v>
      </c>
      <c r="G111" s="26">
        <f>'BS Format'!G111/'BS Format USD'!$G$3</f>
        <v>0</v>
      </c>
      <c r="H111" s="26">
        <f>'BS Format'!H111/'BS Format USD'!$H$3</f>
        <v>0</v>
      </c>
      <c r="I111" s="26">
        <f>'BS Format'!I111/'BS Format USD'!$I$3</f>
        <v>0</v>
      </c>
      <c r="J111" s="26">
        <f>'BS Format'!J111/'BS Format USD'!$J$3</f>
        <v>0</v>
      </c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2:27">
      <c r="B112" s="17"/>
      <c r="C112" s="17"/>
      <c r="D112" s="93">
        <v>250002</v>
      </c>
      <c r="E112" s="93"/>
      <c r="F112" s="93" t="s">
        <v>71</v>
      </c>
      <c r="G112" s="26">
        <f>'BS Format'!G112/'BS Format USD'!$G$3</f>
        <v>0</v>
      </c>
      <c r="H112" s="26">
        <f>'BS Format'!H112/'BS Format USD'!$H$3</f>
        <v>0</v>
      </c>
      <c r="I112" s="26">
        <f>'BS Format'!I112/'BS Format USD'!$I$3</f>
        <v>0</v>
      </c>
      <c r="J112" s="26">
        <f>'BS Format'!J112/'BS Format USD'!$J$3</f>
        <v>0</v>
      </c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2:20">
      <c r="B113" s="17"/>
      <c r="C113" s="17"/>
      <c r="D113" s="93">
        <v>250003</v>
      </c>
      <c r="E113" s="93"/>
      <c r="F113" s="93" t="s">
        <v>72</v>
      </c>
      <c r="G113" s="26">
        <f>'BS Format'!G113/'BS Format USD'!$G$3</f>
        <v>-443.10159977513672</v>
      </c>
      <c r="H113" s="26">
        <f>'BS Format'!H113/'BS Format USD'!$H$3</f>
        <v>-477.08570266840798</v>
      </c>
      <c r="I113" s="26">
        <f>'BS Format'!I113/'BS Format USD'!$I$3</f>
        <v>-498.2248330827984</v>
      </c>
      <c r="J113" s="26">
        <f>'BS Format'!J113/'BS Format USD'!$J$3</f>
        <v>-518.02589647268337</v>
      </c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2:20">
      <c r="B114" s="17"/>
      <c r="C114" s="17"/>
      <c r="D114" s="93">
        <v>250004</v>
      </c>
      <c r="E114" s="93"/>
      <c r="F114" s="93" t="s">
        <v>73</v>
      </c>
      <c r="G114" s="26">
        <f>'BS Format'!G114/'BS Format USD'!$G$3</f>
        <v>-511.99183255903989</v>
      </c>
      <c r="H114" s="26">
        <f>'BS Format'!H114/'BS Format USD'!$H$3</f>
        <v>-565.00519170345626</v>
      </c>
      <c r="I114" s="26">
        <f>'BS Format'!I114/'BS Format USD'!$I$3</f>
        <v>-603.13673239604429</v>
      </c>
      <c r="J114" s="26">
        <f>'BS Format'!J114/'BS Format USD'!$J$3</f>
        <v>-635.12075584040508</v>
      </c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2:20">
      <c r="B115" s="17"/>
      <c r="C115" s="17"/>
      <c r="D115" s="108"/>
      <c r="E115" s="17"/>
      <c r="F115" s="19" t="s">
        <v>74</v>
      </c>
      <c r="G115" s="26">
        <v>0</v>
      </c>
      <c r="H115" s="26">
        <f>'BS Format'!H115/'BS Format USD'!$H$3</f>
        <v>0</v>
      </c>
      <c r="I115" s="26">
        <f>'BS Format'!I115/'BS Format USD'!$I$3</f>
        <v>0</v>
      </c>
      <c r="J115" s="26">
        <f>'BS Format'!J115/'BS Format USD'!$J$3</f>
        <v>0</v>
      </c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2:20">
      <c r="B116" s="17"/>
      <c r="C116" s="17"/>
      <c r="D116" s="102" t="s">
        <v>32</v>
      </c>
      <c r="E116" s="17"/>
      <c r="G116" s="34">
        <f>SUM(G111:G115)</f>
        <v>-955.09343233417667</v>
      </c>
      <c r="H116" s="34">
        <f>SUM(H111:H115)</f>
        <v>-1042.0908943718641</v>
      </c>
      <c r="I116" s="34">
        <f>SUM(I111:I115)</f>
        <v>-1101.3615654788427</v>
      </c>
      <c r="J116" s="34">
        <f>SUM(J111:J115)</f>
        <v>-1153.1466523130885</v>
      </c>
      <c r="K116" s="34"/>
      <c r="L116" s="34"/>
      <c r="M116" s="34"/>
      <c r="N116" s="114"/>
      <c r="O116" s="114"/>
      <c r="P116" s="114"/>
      <c r="Q116" s="114"/>
      <c r="R116" s="114"/>
      <c r="S116" s="114"/>
    </row>
    <row r="117" spans="2:20">
      <c r="B117" s="17"/>
      <c r="C117" s="17" t="s">
        <v>77</v>
      </c>
      <c r="D117" s="102"/>
      <c r="E117" s="17"/>
      <c r="G117" s="37">
        <f>SUM(G116,G109)</f>
        <v>2700.9959985601322</v>
      </c>
      <c r="H117" s="37">
        <f>SUM(H116,H109)</f>
        <v>2713.8964579727244</v>
      </c>
      <c r="I117" s="37">
        <f>SUM(I116,I109)</f>
        <v>2649.2556155053107</v>
      </c>
      <c r="J117" s="37">
        <f>SUM(J116,J109)</f>
        <v>2583.0031310825561</v>
      </c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2:20" ht="28.5" customHeight="1">
      <c r="B118" s="17"/>
      <c r="C118" s="17" t="s">
        <v>75</v>
      </c>
      <c r="D118" s="102"/>
      <c r="E118" s="17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2:20" ht="15.45" customHeight="1">
      <c r="B119" s="17"/>
      <c r="C119" s="17"/>
      <c r="D119" s="108"/>
      <c r="E119" s="17"/>
      <c r="F119" s="93" t="s">
        <v>246</v>
      </c>
      <c r="G119" s="26">
        <v>0</v>
      </c>
      <c r="H119" s="26">
        <v>0</v>
      </c>
      <c r="I119" s="26">
        <f>'BS Format'!I119/'BS Format USD'!$I$3</f>
        <v>0</v>
      </c>
      <c r="J119" s="26">
        <v>0</v>
      </c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2:20" ht="15.45" customHeight="1">
      <c r="B120" s="17"/>
      <c r="C120" s="17"/>
      <c r="D120" s="108"/>
      <c r="E120" s="17"/>
      <c r="F120" s="93" t="s">
        <v>247</v>
      </c>
      <c r="G120" s="26">
        <v>0</v>
      </c>
      <c r="H120" s="26">
        <v>0</v>
      </c>
      <c r="I120" s="26">
        <f>'BS Format'!I120/'BS Format USD'!$I$3</f>
        <v>0</v>
      </c>
      <c r="J120" s="26">
        <v>0</v>
      </c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2:20" ht="15.45" customHeight="1">
      <c r="B121" s="17"/>
      <c r="C121" s="17"/>
      <c r="D121" s="108"/>
      <c r="E121" s="17"/>
      <c r="F121" s="93" t="s">
        <v>245</v>
      </c>
      <c r="G121" s="26">
        <v>0</v>
      </c>
      <c r="H121" s="26">
        <v>0</v>
      </c>
      <c r="I121" s="26">
        <f>'BS Format'!I121/'BS Format USD'!$I$3</f>
        <v>0</v>
      </c>
      <c r="J121" s="26">
        <v>0</v>
      </c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2:20" ht="15.45" customHeight="1">
      <c r="B122" s="17"/>
      <c r="C122" s="17"/>
      <c r="D122" s="108"/>
      <c r="E122" s="17"/>
      <c r="F122" s="93" t="s">
        <v>189</v>
      </c>
      <c r="G122" s="26">
        <v>0</v>
      </c>
      <c r="H122" s="26">
        <v>0</v>
      </c>
      <c r="I122" s="26">
        <f>'BS Format'!I122/'BS Format USD'!$I$3</f>
        <v>0</v>
      </c>
      <c r="J122" s="26">
        <v>0</v>
      </c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2:20" ht="15.45" customHeight="1">
      <c r="B123" s="17"/>
      <c r="C123" s="17"/>
      <c r="D123" s="166" t="s">
        <v>319</v>
      </c>
      <c r="E123" s="111"/>
      <c r="F123" s="112" t="s">
        <v>304</v>
      </c>
      <c r="G123" s="112">
        <f>'BS Format'!G123/'BS Format USD'!$G$3</f>
        <v>9954.0603368137636</v>
      </c>
      <c r="H123" s="112">
        <f>'BS Format'!H123/'BS Format USD'!$H$3</f>
        <v>10226.042178733638</v>
      </c>
      <c r="I123" s="112">
        <f>'BS Format'!I123/'BS Format USD'!$I$3</f>
        <v>10211.421363036652</v>
      </c>
      <c r="J123" s="112">
        <f>'BS Format'!J123/'BS Format USD'!$J$3</f>
        <v>10172.032460977582</v>
      </c>
      <c r="K123" s="112"/>
      <c r="L123" s="112"/>
      <c r="M123" s="112"/>
      <c r="N123" s="112"/>
      <c r="O123" s="112"/>
      <c r="P123" s="112"/>
      <c r="Q123" s="112"/>
      <c r="R123" s="112"/>
      <c r="S123" s="112"/>
    </row>
    <row r="124" spans="2:20" ht="15" thickBot="1">
      <c r="B124" s="17"/>
      <c r="C124" s="17"/>
      <c r="D124" s="102" t="s">
        <v>76</v>
      </c>
      <c r="E124" s="17"/>
      <c r="G124" s="201">
        <f>'BS Format'!G124/'BS Format USD'!$G$3</f>
        <v>9954.0603368137636</v>
      </c>
      <c r="H124" s="201">
        <f>'BS Format'!H124/'BS Format USD'!$H$3</f>
        <v>10226.042178733638</v>
      </c>
      <c r="I124" s="201">
        <f>'BS Format'!I124/'BS Format USD'!$I$3</f>
        <v>10211.421363036652</v>
      </c>
      <c r="J124" s="201">
        <f>'BS Format'!J124/'BS Format USD'!$I$3</f>
        <v>10211.421363036652</v>
      </c>
      <c r="K124" s="38"/>
      <c r="L124" s="38"/>
      <c r="M124" s="38"/>
      <c r="N124" s="38"/>
      <c r="O124" s="38"/>
      <c r="P124" s="38"/>
      <c r="Q124" s="38"/>
      <c r="R124" s="38"/>
      <c r="S124" s="38"/>
    </row>
    <row r="125" spans="2:20">
      <c r="B125" s="17"/>
      <c r="C125" s="17"/>
      <c r="D125" s="102"/>
      <c r="E125" s="17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2:20" ht="15" thickBot="1">
      <c r="B126" s="39" t="s">
        <v>13</v>
      </c>
      <c r="C126" s="39"/>
      <c r="D126" s="40"/>
      <c r="E126" s="40"/>
      <c r="F126" s="40"/>
      <c r="G126" s="40">
        <f t="shared" ref="G126:H126" si="3">SUM(G124,G117,G99,)</f>
        <v>413166.85598965007</v>
      </c>
      <c r="H126" s="40">
        <f t="shared" si="3"/>
        <v>425993.81395328877</v>
      </c>
      <c r="I126" s="40">
        <f>SUM(I124,I117,I99,)</f>
        <v>432483.00661101646</v>
      </c>
      <c r="J126" s="40">
        <f>SUM(J124,J117,J99,)</f>
        <v>434572.1714086273</v>
      </c>
      <c r="K126" s="40"/>
      <c r="L126" s="40"/>
      <c r="M126" s="40"/>
      <c r="N126" s="40"/>
      <c r="O126" s="40"/>
      <c r="P126" s="40"/>
      <c r="Q126" s="40"/>
      <c r="R126" s="40"/>
      <c r="S126" s="40"/>
      <c r="T126" s="161"/>
    </row>
    <row r="127" spans="2:20" ht="15" thickTop="1">
      <c r="B127" s="17" t="s">
        <v>33</v>
      </c>
      <c r="C127" s="17"/>
      <c r="D127" s="102"/>
      <c r="E127" s="17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2:20">
      <c r="B128" s="17"/>
      <c r="C128" s="17" t="s">
        <v>34</v>
      </c>
      <c r="D128" s="102"/>
      <c r="E128" s="17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2:19">
      <c r="B129" s="17"/>
      <c r="C129" s="17"/>
      <c r="D129" s="102" t="s">
        <v>78</v>
      </c>
      <c r="E129" s="17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2:19">
      <c r="B130" s="17"/>
      <c r="C130" s="17"/>
      <c r="D130" s="93">
        <v>300500</v>
      </c>
      <c r="E130" s="93"/>
      <c r="F130" s="93" t="s">
        <v>79</v>
      </c>
      <c r="G130" s="26">
        <f>'BS Format'!G130/'BS Format USD'!$G$3</f>
        <v>7670.4045354238342</v>
      </c>
      <c r="H130" s="26">
        <f>'BS Format'!H130/'BS Format USD'!$H$3</f>
        <v>7879.9884321679056</v>
      </c>
      <c r="I130" s="26">
        <f>'BS Format'!I130/'BS Format USD'!$I$3</f>
        <v>7868.721917073658</v>
      </c>
      <c r="J130" s="26">
        <f>'BS Format'!J130/'BS Format USD'!$J$3</f>
        <v>7838.3695982433346</v>
      </c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2:19">
      <c r="B131" s="17"/>
      <c r="C131" s="17"/>
      <c r="D131" s="93">
        <v>340001</v>
      </c>
      <c r="E131" s="93"/>
      <c r="F131" s="93" t="s">
        <v>80</v>
      </c>
      <c r="G131" s="26">
        <f>'BS Format'!G131/'BS Format USD'!$G$3</f>
        <v>-6.0685249709639955</v>
      </c>
      <c r="H131" s="26">
        <f>'BS Format'!H131/'BS Format USD'!$H$3</f>
        <v>-6.2343395776160362</v>
      </c>
      <c r="I131" s="26">
        <f>'BS Format'!I131/'BS Format USD'!$I$3</f>
        <v>-6.2254259501965921</v>
      </c>
      <c r="J131" s="26">
        <f>'BS Format'!J131/'BS Format USD'!$J$3</f>
        <v>-6.2014123790872944</v>
      </c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2:19">
      <c r="B132" s="17"/>
      <c r="C132" s="17"/>
      <c r="D132" s="93">
        <v>340993</v>
      </c>
      <c r="E132" s="93"/>
      <c r="F132" s="93" t="s">
        <v>275</v>
      </c>
      <c r="G132" s="26">
        <f>'BS Format'!G132/'BS Format USD'!$G$3</f>
        <v>0</v>
      </c>
      <c r="H132" s="26">
        <f>'BS Format'!H132/'BS Format USD'!$H$3</f>
        <v>0</v>
      </c>
      <c r="I132" s="26">
        <f>'BS Format'!I132/'BS Format USD'!$I$3</f>
        <v>0</v>
      </c>
      <c r="J132" s="26">
        <f>'BS Format'!J132/'BS Format USD'!$J$3</f>
        <v>0</v>
      </c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2:19">
      <c r="B133" s="17"/>
      <c r="C133" s="17"/>
      <c r="D133" s="93">
        <v>340994</v>
      </c>
      <c r="E133" s="93"/>
      <c r="F133" s="93" t="s">
        <v>276</v>
      </c>
      <c r="G133" s="26">
        <f>'BS Format'!G133/'BS Format USD'!$G$3</f>
        <v>0</v>
      </c>
      <c r="H133" s="26">
        <f>'BS Format'!H133/'BS Format USD'!$H$3</f>
        <v>0</v>
      </c>
      <c r="I133" s="26">
        <f>'BS Format'!I133/'BS Format USD'!$I$3</f>
        <v>0</v>
      </c>
      <c r="J133" s="26">
        <f>'BS Format'!J133/'BS Format USD'!$J$3</f>
        <v>0</v>
      </c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2:19">
      <c r="B134" s="17"/>
      <c r="C134" s="17"/>
      <c r="D134" s="93">
        <v>340995</v>
      </c>
      <c r="E134" s="93"/>
      <c r="F134" s="93" t="s">
        <v>277</v>
      </c>
      <c r="G134" s="26">
        <f>'BS Format'!G134/'BS Format USD'!$G$3</f>
        <v>96.403948896631817</v>
      </c>
      <c r="H134" s="26">
        <f>'BS Format'!H134/'BS Format USD'!$H$3</f>
        <v>99.03806228373702</v>
      </c>
      <c r="I134" s="26">
        <f>'BS Format'!I134/'BS Format USD'!$I$3</f>
        <v>98.89646133682831</v>
      </c>
      <c r="J134" s="26">
        <f>'BS Format'!J134/'BS Format USD'!$J$3</f>
        <v>98.514984273930324</v>
      </c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2:19">
      <c r="B135" s="17"/>
      <c r="C135" s="17"/>
      <c r="D135" s="93">
        <v>340996</v>
      </c>
      <c r="E135" s="93"/>
      <c r="F135" s="93" t="s">
        <v>278</v>
      </c>
      <c r="G135" s="26">
        <f>'BS Format'!G135/'BS Format USD'!$G$3</f>
        <v>0</v>
      </c>
      <c r="H135" s="26">
        <f>'BS Format'!H135/'BS Format USD'!$H$3</f>
        <v>0</v>
      </c>
      <c r="I135" s="26">
        <f>'BS Format'!I135/'BS Format USD'!$I$3</f>
        <v>0</v>
      </c>
      <c r="J135" s="26">
        <f>'BS Format'!J135/'BS Format USD'!$J$3</f>
        <v>0</v>
      </c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2:19">
      <c r="B136" s="17"/>
      <c r="C136" s="17"/>
      <c r="D136" s="93">
        <v>340997</v>
      </c>
      <c r="E136" s="93"/>
      <c r="F136" s="93" t="s">
        <v>279</v>
      </c>
      <c r="G136" s="26">
        <f>'BS Format'!G136/'BS Format USD'!$G$3</f>
        <v>485.31324041811848</v>
      </c>
      <c r="H136" s="26">
        <f>'BS Format'!H136/'BS Format USD'!$H$3</f>
        <v>498.57379787614843</v>
      </c>
      <c r="I136" s="26">
        <f>'BS Format'!I136/'BS Format USD'!$I$3</f>
        <v>497.86095555820327</v>
      </c>
      <c r="J136" s="26">
        <f>'BS Format'!J136/'BS Format USD'!$J$3</f>
        <v>495.9405376535517</v>
      </c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2:19">
      <c r="B137" s="17"/>
      <c r="C137" s="17"/>
      <c r="D137" s="93">
        <v>340998</v>
      </c>
      <c r="E137" s="93"/>
      <c r="F137" s="93" t="s">
        <v>280</v>
      </c>
      <c r="G137" s="26">
        <f>'BS Format'!G137/'BS Format USD'!$G$3</f>
        <v>327464.77173025551</v>
      </c>
      <c r="H137" s="26">
        <f>'BS Format'!H137/'BS Format USD'!$H$3</f>
        <v>339447.70440251759</v>
      </c>
      <c r="I137" s="26">
        <f>'BS Format'!I137/'BS Format USD'!$I$3</f>
        <v>344806.60903103778</v>
      </c>
      <c r="J137" s="26">
        <f>'BS Format'!J137/'BS Format USD'!$J$3</f>
        <v>343476.5734493502</v>
      </c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2:19">
      <c r="B138" s="17"/>
      <c r="C138" s="17"/>
      <c r="D138" s="93">
        <v>340999</v>
      </c>
      <c r="E138" s="93"/>
      <c r="F138" s="93" t="s">
        <v>81</v>
      </c>
      <c r="G138" s="26">
        <f>'BS Format'!G138/'BS Format USD'!$G$3</f>
        <v>2204.4599332171865</v>
      </c>
      <c r="H138" s="26">
        <f>'BS Format'!H138/'BS Format USD'!$H$3</f>
        <v>2264.6939535854881</v>
      </c>
      <c r="I138" s="26">
        <f>'BS Format'!I138/'BS Format USD'!$I$3</f>
        <v>2261.4559781961129</v>
      </c>
      <c r="J138" s="26">
        <f>'BS Format'!J138/'BS Format USD'!$J$3</f>
        <v>2252.7327784701179</v>
      </c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2:19" ht="15" thickBot="1">
      <c r="B139" s="17"/>
      <c r="C139" s="17"/>
      <c r="D139" s="102"/>
      <c r="E139" s="17" t="s">
        <v>97</v>
      </c>
      <c r="G139" s="68">
        <f>SUM(G130:G138)</f>
        <v>337915.28486324032</v>
      </c>
      <c r="H139" s="68">
        <f>SUM(H130:H138)</f>
        <v>350183.76430885325</v>
      </c>
      <c r="I139" s="68">
        <f>SUM(I130:I138)</f>
        <v>355527.31891725236</v>
      </c>
      <c r="J139" s="68">
        <f>SUM(J130:J138)</f>
        <v>354155.92993561202</v>
      </c>
      <c r="K139" s="68"/>
      <c r="L139" s="68"/>
      <c r="M139" s="68"/>
      <c r="N139" s="68"/>
      <c r="O139" s="68"/>
      <c r="P139" s="68"/>
      <c r="Q139" s="68"/>
      <c r="R139" s="68"/>
      <c r="S139" s="68"/>
    </row>
    <row r="140" spans="2:19">
      <c r="B140" s="17"/>
      <c r="C140" s="17"/>
      <c r="D140" s="102" t="s">
        <v>14</v>
      </c>
      <c r="E140" s="17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2:19">
      <c r="B141" s="17"/>
      <c r="C141" s="17"/>
      <c r="D141" s="93">
        <v>320999</v>
      </c>
      <c r="E141" s="93"/>
      <c r="F141" s="93" t="s">
        <v>82</v>
      </c>
      <c r="G141" s="26">
        <f>'BS Format'!G141/'BS Format USD'!$G$3</f>
        <v>0</v>
      </c>
      <c r="H141" s="26">
        <f>'BS Format'!H141/'BS Format USD'!$H$3</f>
        <v>0</v>
      </c>
      <c r="I141" s="26">
        <f>'BS Format'!I141/'BS Format USD'!$I$3</f>
        <v>0</v>
      </c>
      <c r="J141" s="26">
        <f>'BS Format'!J141/'BS Format USD'!$J$3</f>
        <v>0</v>
      </c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2:19">
      <c r="B142" s="17"/>
      <c r="C142" s="17"/>
      <c r="D142" s="93">
        <v>330001</v>
      </c>
      <c r="E142" s="93"/>
      <c r="F142" s="93" t="s">
        <v>83</v>
      </c>
      <c r="G142" s="26">
        <f>'BS Format'!G142/'BS Format USD'!$G$3</f>
        <v>0</v>
      </c>
      <c r="H142" s="26">
        <f>'BS Format'!H142/'BS Format USD'!$H$3</f>
        <v>0</v>
      </c>
      <c r="I142" s="26">
        <f>'BS Format'!I142/'BS Format USD'!$I$3</f>
        <v>0</v>
      </c>
      <c r="J142" s="26">
        <f>'BS Format'!J142/'BS Format USD'!$J$3</f>
        <v>0</v>
      </c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2:19">
      <c r="B143" s="17"/>
      <c r="C143" s="17"/>
      <c r="D143" s="93">
        <v>330999</v>
      </c>
      <c r="E143" s="93"/>
      <c r="F143" s="93" t="s">
        <v>84</v>
      </c>
      <c r="G143" s="26">
        <f>'BS Format'!G143/'BS Format USD'!$G$3</f>
        <v>0</v>
      </c>
      <c r="H143" s="26">
        <f>'BS Format'!H143/'BS Format USD'!$H$3</f>
        <v>0</v>
      </c>
      <c r="I143" s="26">
        <f>'BS Format'!I143/'BS Format USD'!$I$3</f>
        <v>0</v>
      </c>
      <c r="J143" s="26">
        <f>'BS Format'!J143/'BS Format USD'!$J$3</f>
        <v>0</v>
      </c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2:19">
      <c r="B144" s="17"/>
      <c r="C144" s="17"/>
      <c r="D144" s="93">
        <v>335001</v>
      </c>
      <c r="E144" s="93"/>
      <c r="F144" s="93" t="s">
        <v>281</v>
      </c>
      <c r="G144" s="26">
        <f>'BS Format'!G144/'BS Format USD'!$G$3</f>
        <v>0</v>
      </c>
      <c r="H144" s="26">
        <f>'BS Format'!H144/'BS Format USD'!$H$3</f>
        <v>0</v>
      </c>
      <c r="I144" s="26">
        <f>'BS Format'!I144/'BS Format USD'!$I$3</f>
        <v>0</v>
      </c>
      <c r="J144" s="26">
        <f>'BS Format'!J144/'BS Format USD'!$J$3</f>
        <v>0</v>
      </c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2:19">
      <c r="B145" s="17"/>
      <c r="C145" s="17"/>
      <c r="D145" s="93">
        <v>335002</v>
      </c>
      <c r="E145" s="93"/>
      <c r="F145" s="93" t="s">
        <v>282</v>
      </c>
      <c r="G145" s="26">
        <f>'BS Format'!G145/'BS Format USD'!$G$3</f>
        <v>0</v>
      </c>
      <c r="H145" s="26">
        <f>'BS Format'!H145/'BS Format USD'!$H$3</f>
        <v>0</v>
      </c>
      <c r="I145" s="26">
        <f>'BS Format'!I145/'BS Format USD'!$I$3</f>
        <v>0</v>
      </c>
      <c r="J145" s="26">
        <f>'BS Format'!J145/'BS Format USD'!$J$3</f>
        <v>0</v>
      </c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2:19">
      <c r="B146" s="17"/>
      <c r="C146" s="17"/>
      <c r="D146" s="93">
        <v>335003</v>
      </c>
      <c r="E146" s="93"/>
      <c r="F146" s="93" t="s">
        <v>283</v>
      </c>
      <c r="G146" s="26">
        <f>'BS Format'!G146/'BS Format USD'!$G$3</f>
        <v>0</v>
      </c>
      <c r="H146" s="26">
        <f>'BS Format'!H146/'BS Format USD'!$H$3</f>
        <v>0</v>
      </c>
      <c r="I146" s="26">
        <f>'BS Format'!I146/'BS Format USD'!$I$3</f>
        <v>0</v>
      </c>
      <c r="J146" s="26">
        <f>'BS Format'!J146/'BS Format USD'!$J$3</f>
        <v>0</v>
      </c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2:19">
      <c r="B147" s="17"/>
      <c r="C147" s="17"/>
      <c r="D147" s="93">
        <v>335004</v>
      </c>
      <c r="E147" s="93"/>
      <c r="F147" s="93" t="s">
        <v>85</v>
      </c>
      <c r="G147" s="26">
        <f>'BS Format'!G147/'BS Format USD'!$G$3</f>
        <v>0</v>
      </c>
      <c r="H147" s="26">
        <f>'BS Format'!H147/'BS Format USD'!$H$3</f>
        <v>0</v>
      </c>
      <c r="I147" s="26">
        <f>'BS Format'!I147/'BS Format USD'!$I$3</f>
        <v>0</v>
      </c>
      <c r="J147" s="26">
        <f>'BS Format'!J147/'BS Format USD'!$J$3</f>
        <v>0</v>
      </c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2:19">
      <c r="B148" s="17"/>
      <c r="C148" s="17"/>
      <c r="D148" s="93">
        <v>335005</v>
      </c>
      <c r="E148" s="93"/>
      <c r="F148" s="93" t="s">
        <v>284</v>
      </c>
      <c r="G148" s="26">
        <f>'BS Format'!G148/'BS Format USD'!$G$3</f>
        <v>0</v>
      </c>
      <c r="H148" s="26">
        <f>'BS Format'!H148/'BS Format USD'!$H$3</f>
        <v>0</v>
      </c>
      <c r="I148" s="26">
        <f>'BS Format'!I148/'BS Format USD'!$I$3</f>
        <v>0</v>
      </c>
      <c r="J148" s="26">
        <f>'BS Format'!J148/'BS Format USD'!$J$3</f>
        <v>0</v>
      </c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2:19">
      <c r="B149" s="17"/>
      <c r="C149" s="17"/>
      <c r="D149" s="93">
        <v>335999</v>
      </c>
      <c r="E149" s="93"/>
      <c r="F149" s="93" t="s">
        <v>86</v>
      </c>
      <c r="G149" s="26">
        <f>'BS Format'!G149/'BS Format USD'!$G$3</f>
        <v>0</v>
      </c>
      <c r="H149" s="26">
        <f>'BS Format'!H149/'BS Format USD'!$H$3</f>
        <v>0</v>
      </c>
      <c r="I149" s="26">
        <f>'BS Format'!I149/'BS Format USD'!$I$3</f>
        <v>0</v>
      </c>
      <c r="J149" s="26">
        <f>'BS Format'!J149/'BS Format USD'!$J$3</f>
        <v>0</v>
      </c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2:19">
      <c r="B150" s="17"/>
      <c r="C150" s="17"/>
      <c r="D150" s="93">
        <v>341999</v>
      </c>
      <c r="E150" s="93"/>
      <c r="F150" s="93" t="s">
        <v>87</v>
      </c>
      <c r="G150" s="26">
        <f>'BS Format'!G150/'BS Format USD'!$G$3</f>
        <v>550397.30968466902</v>
      </c>
      <c r="H150" s="26">
        <f>'BS Format'!H150/'BS Format USD'!$H$3</f>
        <v>565922.99831583351</v>
      </c>
      <c r="I150" s="26">
        <f>'BS Format'!I150/'BS Format USD'!$I$3</f>
        <v>565588.72046765161</v>
      </c>
      <c r="J150" s="26">
        <f>'BS Format'!J150/'BS Format USD'!$J$3</f>
        <v>563780.7810082488</v>
      </c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2:19">
      <c r="B151" s="17"/>
      <c r="C151" s="17"/>
      <c r="D151" s="93">
        <v>350002</v>
      </c>
      <c r="E151" s="93"/>
      <c r="F151" s="93" t="s">
        <v>88</v>
      </c>
      <c r="G151" s="26">
        <f>'BS Format'!G151/'BS Format USD'!$G$3</f>
        <v>0</v>
      </c>
      <c r="H151" s="26">
        <f>'BS Format'!H151/'BS Format USD'!$H$3</f>
        <v>0</v>
      </c>
      <c r="I151" s="26">
        <f>'BS Format'!I151/'BS Format USD'!$I$3</f>
        <v>0</v>
      </c>
      <c r="J151" s="26">
        <f>'BS Format'!J151/'BS Format USD'!$J$3</f>
        <v>0</v>
      </c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2:19">
      <c r="B152" s="17"/>
      <c r="C152" s="17"/>
      <c r="D152" s="93">
        <v>350003</v>
      </c>
      <c r="E152" s="93"/>
      <c r="F152" s="93" t="s">
        <v>89</v>
      </c>
      <c r="G152" s="26">
        <f>'BS Format'!G152/'BS Format USD'!$G$3</f>
        <v>0</v>
      </c>
      <c r="H152" s="26">
        <f>'BS Format'!H152/'BS Format USD'!$H$3</f>
        <v>0</v>
      </c>
      <c r="I152" s="26">
        <f>'BS Format'!I152/'BS Format USD'!$I$3</f>
        <v>0</v>
      </c>
      <c r="J152" s="26">
        <f>'BS Format'!J152/'BS Format USD'!$J$3</f>
        <v>0</v>
      </c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2:19">
      <c r="B153" s="17"/>
      <c r="C153" s="17"/>
      <c r="D153" s="93">
        <v>350004</v>
      </c>
      <c r="E153" s="93"/>
      <c r="F153" s="93" t="s">
        <v>90</v>
      </c>
      <c r="G153" s="26">
        <f>'BS Format'!G153/'BS Format USD'!$G$3</f>
        <v>0</v>
      </c>
      <c r="H153" s="26">
        <f>'BS Format'!H153/'BS Format USD'!$H$3</f>
        <v>0</v>
      </c>
      <c r="I153" s="26">
        <f>'BS Format'!I153/'BS Format USD'!$I$3</f>
        <v>0</v>
      </c>
      <c r="J153" s="26">
        <f>'BS Format'!J153/'BS Format USD'!$J$3</f>
        <v>0</v>
      </c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2:19">
      <c r="B154" s="17"/>
      <c r="C154" s="17"/>
      <c r="D154" s="93">
        <v>350999</v>
      </c>
      <c r="E154" s="93"/>
      <c r="F154" s="93" t="s">
        <v>91</v>
      </c>
      <c r="G154" s="26">
        <f>'BS Format'!G154/'BS Format USD'!$G$3</f>
        <v>0</v>
      </c>
      <c r="H154" s="26">
        <f>'BS Format'!H154/'BS Format USD'!$H$3</f>
        <v>0</v>
      </c>
      <c r="I154" s="26">
        <f>'BS Format'!I154/'BS Format USD'!$I$3</f>
        <v>0</v>
      </c>
      <c r="J154" s="26">
        <f>'BS Format'!J154/'BS Format USD'!$J$3</f>
        <v>0</v>
      </c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2:19" ht="15" thickBot="1">
      <c r="B155" s="17"/>
      <c r="C155" s="17"/>
      <c r="D155" s="102"/>
      <c r="E155" s="17" t="s">
        <v>92</v>
      </c>
      <c r="G155" s="68">
        <f>SUM(G141:G154)</f>
        <v>550397.30968466902</v>
      </c>
      <c r="H155" s="68">
        <f>SUM(H141:H154)</f>
        <v>565922.99831583351</v>
      </c>
      <c r="I155" s="68">
        <f>SUM(I141:I154)</f>
        <v>565588.72046765161</v>
      </c>
      <c r="J155" s="68">
        <f>SUM(J141:J154)</f>
        <v>563780.7810082488</v>
      </c>
      <c r="K155" s="68"/>
      <c r="L155" s="68"/>
      <c r="M155" s="68"/>
      <c r="N155" s="68"/>
      <c r="O155" s="68"/>
      <c r="P155" s="68"/>
      <c r="Q155" s="68"/>
      <c r="R155" s="68"/>
      <c r="S155" s="68"/>
    </row>
    <row r="156" spans="2:19">
      <c r="B156" s="17"/>
      <c r="C156" s="17"/>
      <c r="D156" s="102" t="s">
        <v>93</v>
      </c>
      <c r="E156" s="17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2:19">
      <c r="B157" s="17"/>
      <c r="C157" s="17"/>
      <c r="D157" s="93">
        <v>310002</v>
      </c>
      <c r="E157" s="93"/>
      <c r="F157" s="93" t="s">
        <v>285</v>
      </c>
      <c r="G157" s="26">
        <f>'BS Format'!G157/'BS Format USD'!$G$3</f>
        <v>0</v>
      </c>
      <c r="H157" s="26">
        <f>'BS Format'!H157/'BS Format USD'!$H$3</f>
        <v>0</v>
      </c>
      <c r="I157" s="26">
        <f>'BS Format'!I157/'BS Format USD'!$I$3</f>
        <v>0</v>
      </c>
      <c r="J157" s="26">
        <f>'BS Format'!J157/'BS Format USD'!$J$3</f>
        <v>0</v>
      </c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2:19">
      <c r="B158" s="17"/>
      <c r="C158" s="17"/>
      <c r="D158" s="93">
        <v>310003</v>
      </c>
      <c r="E158" s="93"/>
      <c r="F158" s="93" t="s">
        <v>286</v>
      </c>
      <c r="G158" s="26">
        <f>'BS Format'!G158/'BS Format USD'!$G$3</f>
        <v>0</v>
      </c>
      <c r="H158" s="26">
        <f>'BS Format'!H158/'BS Format USD'!$H$3</f>
        <v>0</v>
      </c>
      <c r="I158" s="26">
        <f>'BS Format'!I158/'BS Format USD'!$I$3</f>
        <v>0</v>
      </c>
      <c r="J158" s="26">
        <f>'BS Format'!J158/'BS Format USD'!$J$3</f>
        <v>0</v>
      </c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2:19">
      <c r="B159" s="17"/>
      <c r="C159" s="17"/>
      <c r="D159" s="93">
        <v>310005</v>
      </c>
      <c r="E159" s="93"/>
      <c r="F159" s="93" t="s">
        <v>287</v>
      </c>
      <c r="G159" s="26">
        <f>'BS Format'!G159/'BS Format USD'!$G$3</f>
        <v>0</v>
      </c>
      <c r="H159" s="26">
        <f>'BS Format'!H159/'BS Format USD'!$H$3</f>
        <v>0</v>
      </c>
      <c r="I159" s="26">
        <f>'BS Format'!I159/'BS Format USD'!$I$3</f>
        <v>0</v>
      </c>
      <c r="J159" s="26">
        <f>'BS Format'!J159/'BS Format USD'!$J$3</f>
        <v>0</v>
      </c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2:19" ht="15" thickBot="1">
      <c r="B160" s="17"/>
      <c r="C160" s="17"/>
      <c r="D160" s="102"/>
      <c r="E160" s="17" t="s">
        <v>96</v>
      </c>
      <c r="G160" s="69">
        <v>0</v>
      </c>
      <c r="H160" s="69">
        <v>0</v>
      </c>
      <c r="I160" s="69">
        <v>0</v>
      </c>
      <c r="J160" s="69">
        <v>0</v>
      </c>
      <c r="K160" s="69"/>
      <c r="L160" s="69"/>
      <c r="M160" s="69"/>
      <c r="N160" s="69"/>
      <c r="O160" s="69"/>
      <c r="P160" s="69"/>
      <c r="Q160" s="69"/>
      <c r="R160" s="69"/>
      <c r="S160" s="69"/>
    </row>
    <row r="161" spans="2:19" ht="15" thickBot="1">
      <c r="B161" s="17"/>
      <c r="C161" s="17"/>
      <c r="D161" s="102" t="s">
        <v>98</v>
      </c>
      <c r="E161" s="17"/>
      <c r="G161" s="197">
        <f t="shared" ref="G161:J161" si="4">SUM(G160,G155,G139)</f>
        <v>888312.59454790934</v>
      </c>
      <c r="H161" s="197">
        <f t="shared" si="4"/>
        <v>916106.76262468682</v>
      </c>
      <c r="I161" s="197">
        <f t="shared" si="4"/>
        <v>921116.03938490397</v>
      </c>
      <c r="J161" s="197">
        <f t="shared" si="4"/>
        <v>917936.71094386082</v>
      </c>
      <c r="K161" s="36"/>
      <c r="L161" s="36"/>
      <c r="M161" s="36"/>
      <c r="N161" s="197"/>
      <c r="O161" s="197"/>
      <c r="P161" s="197"/>
      <c r="Q161" s="197"/>
      <c r="R161" s="197"/>
      <c r="S161" s="197"/>
    </row>
    <row r="162" spans="2:19">
      <c r="B162" s="17"/>
      <c r="C162" s="17"/>
      <c r="D162" s="102" t="s">
        <v>99</v>
      </c>
      <c r="E162" s="17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2:19">
      <c r="B163" s="17"/>
      <c r="C163" s="17"/>
      <c r="D163" s="93">
        <v>310004</v>
      </c>
      <c r="E163" s="93"/>
      <c r="F163" s="93" t="s">
        <v>94</v>
      </c>
      <c r="G163" s="26">
        <f>'BS Format'!G163/'BS Format USD'!$G$3</f>
        <v>0</v>
      </c>
      <c r="H163" s="26">
        <f>'BS Format'!H163/'BS Format USD'!$H$3</f>
        <v>0</v>
      </c>
      <c r="I163" s="26">
        <f>'BS Format'!I163/'BS Format USD'!$I$3</f>
        <v>0</v>
      </c>
      <c r="J163" s="26">
        <f>'BS Format'!J163/'BS Format USD'!$J$3</f>
        <v>0</v>
      </c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2:19" ht="15" thickBot="1">
      <c r="B164" s="17"/>
      <c r="C164" s="17"/>
      <c r="D164" s="93">
        <v>310999</v>
      </c>
      <c r="E164" s="93"/>
      <c r="F164" s="93" t="s">
        <v>95</v>
      </c>
      <c r="G164" s="26">
        <f>'BS Format'!G164/'BS Format USD'!$G$3</f>
        <v>0</v>
      </c>
      <c r="H164" s="26">
        <f>'BS Format'!H164/'BS Format USD'!$H$3</f>
        <v>0</v>
      </c>
      <c r="I164" s="26">
        <f>'BS Format'!I164/'BS Format USD'!$I$3</f>
        <v>0</v>
      </c>
      <c r="J164" s="26">
        <f>'BS Format'!J164/'BS Format USD'!$J$3</f>
        <v>0</v>
      </c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2:19" ht="15" thickBot="1">
      <c r="B165" s="17"/>
      <c r="C165" s="17"/>
      <c r="D165" s="102" t="s">
        <v>35</v>
      </c>
      <c r="E165" s="17"/>
      <c r="G165" s="36">
        <f t="shared" ref="G165:J165" si="5">SUM(G163:G164)</f>
        <v>0</v>
      </c>
      <c r="H165" s="36">
        <f t="shared" si="5"/>
        <v>0</v>
      </c>
      <c r="I165" s="36">
        <f t="shared" si="5"/>
        <v>0</v>
      </c>
      <c r="J165" s="36">
        <f t="shared" si="5"/>
        <v>0</v>
      </c>
      <c r="K165" s="36"/>
      <c r="L165" s="36"/>
      <c r="M165" s="36"/>
      <c r="N165" s="36"/>
      <c r="O165" s="36"/>
      <c r="P165" s="36"/>
      <c r="Q165" s="36"/>
      <c r="R165" s="36"/>
      <c r="S165" s="36"/>
    </row>
    <row r="166" spans="2:19">
      <c r="B166" s="17"/>
      <c r="C166" s="17"/>
      <c r="D166" s="102"/>
      <c r="E166" s="17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2:19" ht="15" thickBot="1">
      <c r="B167" s="39"/>
      <c r="C167" s="39" t="s">
        <v>15</v>
      </c>
      <c r="D167" s="40"/>
      <c r="E167" s="40"/>
      <c r="F167" s="40"/>
      <c r="G167" s="40">
        <f t="shared" ref="G167:J167" si="6">SUM(G165,G161)</f>
        <v>888312.59454790934</v>
      </c>
      <c r="H167" s="40">
        <f t="shared" si="6"/>
        <v>916106.76262468682</v>
      </c>
      <c r="I167" s="40">
        <f t="shared" si="6"/>
        <v>921116.03938490397</v>
      </c>
      <c r="J167" s="40">
        <f t="shared" si="6"/>
        <v>917936.71094386082</v>
      </c>
      <c r="K167" s="40"/>
      <c r="L167" s="40"/>
      <c r="M167" s="40"/>
      <c r="N167" s="40"/>
      <c r="O167" s="40"/>
      <c r="P167" s="40"/>
      <c r="Q167" s="40"/>
      <c r="R167" s="40"/>
      <c r="S167" s="40"/>
    </row>
    <row r="168" spans="2:19" ht="13.5" customHeight="1" thickTop="1">
      <c r="B168" s="17"/>
      <c r="C168" s="17"/>
      <c r="D168" s="102"/>
      <c r="E168" s="17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</row>
    <row r="169" spans="2:19">
      <c r="B169" s="17"/>
      <c r="C169" s="17" t="s">
        <v>36</v>
      </c>
      <c r="D169" s="102"/>
      <c r="E169" s="17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2:19">
      <c r="B170" s="17"/>
      <c r="C170" s="17"/>
      <c r="D170" s="93">
        <v>400001</v>
      </c>
      <c r="E170" s="93"/>
      <c r="F170" s="93" t="s">
        <v>100</v>
      </c>
      <c r="G170" s="26">
        <f>'BS Format'!G170/'BS Format USD'!$G$3</f>
        <v>0</v>
      </c>
      <c r="H170" s="26">
        <f>'BS Format'!H170/'BS Format USD'!$H$3</f>
        <v>0</v>
      </c>
      <c r="I170" s="26">
        <f>'BS Format'!I170/'BS Format USD'!$I$3</f>
        <v>0</v>
      </c>
      <c r="J170" s="26">
        <f>'BS Format'!J170/'BS Format USD'!$J$3</f>
        <v>0</v>
      </c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2:19">
      <c r="B171" s="17"/>
      <c r="C171" s="17"/>
      <c r="D171" s="93">
        <v>400002</v>
      </c>
      <c r="E171" s="93"/>
      <c r="F171" s="93" t="s">
        <v>101</v>
      </c>
      <c r="G171" s="26">
        <f>'BS Format'!G171/'BS Format USD'!$G$3</f>
        <v>0</v>
      </c>
      <c r="H171" s="26">
        <f>'BS Format'!H171/'BS Format USD'!$H$3</f>
        <v>0</v>
      </c>
      <c r="I171" s="26">
        <f>'BS Format'!I171/'BS Format USD'!$I$3</f>
        <v>0</v>
      </c>
      <c r="J171" s="26">
        <f>'BS Format'!J171/'BS Format USD'!$J$3</f>
        <v>0</v>
      </c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2:19">
      <c r="B172" s="17"/>
      <c r="C172" s="17"/>
      <c r="D172" s="93">
        <v>400003</v>
      </c>
      <c r="E172" s="93"/>
      <c r="F172" s="93" t="s">
        <v>102</v>
      </c>
      <c r="G172" s="26">
        <f>'BS Format'!G172/'BS Format USD'!$G$3</f>
        <v>0</v>
      </c>
      <c r="H172" s="26">
        <f>'BS Format'!H172/'BS Format USD'!$H$3</f>
        <v>0</v>
      </c>
      <c r="I172" s="26">
        <f>'BS Format'!I172/'BS Format USD'!$I$3</f>
        <v>0</v>
      </c>
      <c r="J172" s="26">
        <f>'BS Format'!J172/'BS Format USD'!$J$3</f>
        <v>0</v>
      </c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2:19">
      <c r="B173" s="17"/>
      <c r="C173" s="17"/>
      <c r="D173" s="93">
        <v>400997</v>
      </c>
      <c r="E173" s="93"/>
      <c r="F173" s="93" t="s">
        <v>103</v>
      </c>
      <c r="G173" s="26">
        <f>'BS Format'!G173/'BS Format USD'!$G$3</f>
        <v>0</v>
      </c>
      <c r="H173" s="26">
        <f>'BS Format'!H173/'BS Format USD'!$H$3</f>
        <v>0</v>
      </c>
      <c r="I173" s="26">
        <f>'BS Format'!I173/'BS Format USD'!$I$3</f>
        <v>0</v>
      </c>
      <c r="J173" s="26">
        <f>'BS Format'!J173/'BS Format USD'!$J$3</f>
        <v>0</v>
      </c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2:19">
      <c r="B174" s="17"/>
      <c r="C174" s="17"/>
      <c r="D174" s="93">
        <v>400998</v>
      </c>
      <c r="E174" s="93"/>
      <c r="F174" s="93" t="s">
        <v>104</v>
      </c>
      <c r="G174" s="26">
        <f>'BS Format'!G174/'BS Format USD'!$G$3</f>
        <v>-253149.76757981858</v>
      </c>
      <c r="H174" s="26">
        <f>'BS Format'!H174/'BS Format USD'!$H$3</f>
        <v>-488128.48216043622</v>
      </c>
      <c r="I174" s="26">
        <f>'BS Format'!I174/'BS Format USD'!$I$3</f>
        <v>-487430.57416735566</v>
      </c>
      <c r="J174" s="26">
        <f>'BS Format'!J174/'BS Format USD'!$J$3</f>
        <v>-485550.38976756466</v>
      </c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2:19">
      <c r="B175" s="17"/>
      <c r="C175" s="17"/>
      <c r="D175" s="102" t="s">
        <v>105</v>
      </c>
      <c r="E175" s="17"/>
      <c r="G175" s="26">
        <f>'BS Format'!G175/'BS Format USD'!$G$3</f>
        <v>-221995.97097844112</v>
      </c>
      <c r="H175" s="26">
        <f>'BS Format'!H175/'BS Format USD'!$H$3</f>
        <v>-1984.466510962043</v>
      </c>
      <c r="I175" s="26">
        <f>'PL Format USD'!J123</f>
        <v>-1202.4559231212429</v>
      </c>
      <c r="J175" s="26">
        <f>'PL Format USD'!K123</f>
        <v>2185.8457245946142</v>
      </c>
      <c r="K175" s="7"/>
      <c r="L175" s="187"/>
      <c r="M175" s="7"/>
      <c r="N175" s="184"/>
      <c r="O175" s="184"/>
      <c r="P175" s="184"/>
      <c r="Q175" s="184"/>
      <c r="R175" s="184"/>
      <c r="S175" s="184"/>
    </row>
    <row r="176" spans="2:19" ht="15" customHeight="1">
      <c r="B176" s="17"/>
      <c r="C176" s="17"/>
      <c r="D176" s="102"/>
      <c r="E176" s="1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2:27" ht="15" thickBot="1">
      <c r="B177" s="39"/>
      <c r="C177" s="39" t="s">
        <v>37</v>
      </c>
      <c r="D177" s="167"/>
      <c r="E177" s="40"/>
      <c r="F177" s="40"/>
      <c r="G177" s="40">
        <f>SUM(G170:G175)</f>
        <v>-475145.73855825968</v>
      </c>
      <c r="H177" s="40">
        <f>SUM(H170:H175)</f>
        <v>-490112.94867139828</v>
      </c>
      <c r="I177" s="40">
        <f>SUM(I170:I175)</f>
        <v>-488633.03009047691</v>
      </c>
      <c r="J177" s="40">
        <f>SUM(J170:J175)</f>
        <v>-483364.54404297005</v>
      </c>
      <c r="K177" s="40"/>
      <c r="L177" s="40"/>
      <c r="M177" s="40"/>
      <c r="N177" s="40"/>
      <c r="O177" s="40"/>
      <c r="P177" s="40"/>
      <c r="Q177" s="40"/>
      <c r="R177" s="40"/>
      <c r="S177" s="40"/>
    </row>
    <row r="178" spans="2:27" s="19" customFormat="1" ht="22.95" customHeight="1" thickTop="1" thickBot="1">
      <c r="B178" s="43" t="s">
        <v>38</v>
      </c>
      <c r="C178" s="43"/>
      <c r="D178" s="85"/>
      <c r="E178" s="85"/>
      <c r="F178" s="85"/>
      <c r="G178" s="85">
        <f>SUM(G177,G167)</f>
        <v>413166.85598964966</v>
      </c>
      <c r="H178" s="85">
        <f>SUM(H177,H167)</f>
        <v>425993.81395328854</v>
      </c>
      <c r="I178" s="85">
        <f>SUM(I177,I167)</f>
        <v>432483.00929442706</v>
      </c>
      <c r="J178" s="85">
        <f>SUM(J177,J167)</f>
        <v>434572.16690089076</v>
      </c>
      <c r="K178" s="85"/>
      <c r="L178" s="85"/>
      <c r="M178" s="85"/>
      <c r="N178" s="85"/>
      <c r="O178" s="85"/>
      <c r="P178" s="85"/>
      <c r="Q178" s="85"/>
      <c r="R178" s="85"/>
      <c r="S178" s="85"/>
      <c r="T178" s="37"/>
    </row>
    <row r="179" spans="2:27" ht="15" thickTop="1">
      <c r="B179" s="47"/>
      <c r="C179" s="47"/>
      <c r="D179" s="45"/>
      <c r="E179" s="45"/>
      <c r="F179" s="45" t="s">
        <v>106</v>
      </c>
      <c r="G179" s="45">
        <f>G177/G178</f>
        <v>-1.1500093283623958</v>
      </c>
      <c r="H179" s="45">
        <f t="shared" ref="H179:I179" si="7">H177/H178</f>
        <v>-1.1505165864336719</v>
      </c>
      <c r="I179" s="45">
        <f t="shared" si="7"/>
        <v>-1.1298317381014704</v>
      </c>
      <c r="J179" s="45">
        <f>J177/J178</f>
        <v>-1.112276811214205</v>
      </c>
      <c r="K179" s="45"/>
      <c r="L179" s="45"/>
      <c r="M179" s="45"/>
      <c r="N179" s="45"/>
      <c r="O179" s="45"/>
      <c r="P179" s="45"/>
      <c r="Q179" s="45"/>
      <c r="R179" s="45"/>
      <c r="S179" s="45"/>
      <c r="T179" s="27"/>
      <c r="U179" s="27"/>
      <c r="V179" s="35"/>
      <c r="W179" s="27"/>
      <c r="X179" s="27"/>
      <c r="Y179" s="27"/>
      <c r="Z179" s="27"/>
      <c r="AA179" s="27"/>
    </row>
    <row r="181" spans="2:27">
      <c r="G181" s="42">
        <f>G178-G126</f>
        <v>0</v>
      </c>
      <c r="H181" s="42">
        <f>H178-H126</f>
        <v>0</v>
      </c>
      <c r="I181" s="190">
        <f>I178-I126</f>
        <v>2.6834105956368148E-3</v>
      </c>
      <c r="J181" s="190">
        <f>J178-J126</f>
        <v>-4.5077365357428789E-3</v>
      </c>
      <c r="K181" s="42"/>
      <c r="L181" s="42"/>
      <c r="M181" s="42"/>
      <c r="N181" s="190"/>
      <c r="O181" s="190"/>
      <c r="P181" s="190"/>
      <c r="Q181" s="190"/>
      <c r="R181" s="190"/>
      <c r="S181" s="190"/>
    </row>
    <row r="183" spans="2:27">
      <c r="G183" s="44"/>
      <c r="H183" s="44"/>
      <c r="I183" s="44"/>
      <c r="J183" s="44"/>
      <c r="K183" s="44"/>
      <c r="L183" s="44"/>
      <c r="M183" s="44"/>
      <c r="N183" s="185"/>
      <c r="O183" s="44"/>
      <c r="P183" s="44"/>
      <c r="Q183" s="44"/>
      <c r="R183" s="44"/>
      <c r="S183" s="44"/>
    </row>
    <row r="185" spans="2:27">
      <c r="L185" s="126"/>
      <c r="M185" s="127"/>
      <c r="N185" s="136"/>
      <c r="O185" s="126"/>
      <c r="P185" s="126"/>
      <c r="Q185" s="126"/>
      <c r="R185" s="126"/>
      <c r="S185" s="126"/>
    </row>
    <row r="186" spans="2:27">
      <c r="L186" s="126"/>
      <c r="M186" s="128"/>
      <c r="N186" s="125"/>
      <c r="O186" s="126"/>
      <c r="P186" s="126"/>
      <c r="Q186" s="126"/>
      <c r="R186" s="126"/>
      <c r="S186" s="126"/>
    </row>
    <row r="187" spans="2:27">
      <c r="B187" s="19" t="s">
        <v>305</v>
      </c>
      <c r="F187" s="109" t="s">
        <v>303</v>
      </c>
      <c r="G187" s="110">
        <v>171408918.99993324</v>
      </c>
      <c r="H187" s="113"/>
      <c r="I187" s="113"/>
      <c r="J187" s="113"/>
      <c r="K187" s="113"/>
      <c r="L187" s="129"/>
      <c r="M187" s="130"/>
      <c r="N187" s="131"/>
      <c r="O187" s="132"/>
      <c r="P187" s="132"/>
      <c r="Q187" s="132"/>
      <c r="R187" s="132"/>
      <c r="S187" s="132"/>
    </row>
    <row r="188" spans="2:27">
      <c r="L188" s="128"/>
      <c r="M188" s="130"/>
      <c r="N188" s="133"/>
      <c r="O188" s="126"/>
      <c r="P188" s="126"/>
      <c r="Q188" s="126"/>
      <c r="R188" s="126"/>
      <c r="S188" s="126"/>
    </row>
    <row r="189" spans="2:27">
      <c r="L189" s="126"/>
      <c r="M189" s="127"/>
      <c r="N189" s="134"/>
      <c r="O189" s="134"/>
      <c r="P189" s="134"/>
      <c r="Q189" s="134"/>
      <c r="R189" s="134"/>
      <c r="S189" s="134"/>
    </row>
    <row r="190" spans="2:27">
      <c r="L190" s="126"/>
      <c r="M190" s="126"/>
      <c r="N190" s="135"/>
      <c r="O190" s="136"/>
      <c r="P190" s="136"/>
      <c r="Q190" s="136"/>
      <c r="R190" s="136"/>
      <c r="S190" s="136"/>
    </row>
    <row r="191" spans="2:27">
      <c r="L191" s="126"/>
      <c r="M191" s="126"/>
      <c r="N191" s="125"/>
      <c r="O191" s="134"/>
      <c r="P191" s="134"/>
      <c r="Q191" s="134"/>
      <c r="R191" s="134"/>
      <c r="S191" s="134"/>
    </row>
    <row r="192" spans="2:27">
      <c r="L192" s="126"/>
      <c r="M192" s="126"/>
      <c r="N192" s="126"/>
      <c r="O192" s="126"/>
      <c r="P192" s="126"/>
      <c r="Q192" s="126"/>
      <c r="R192" s="126"/>
      <c r="S192" s="126"/>
    </row>
    <row r="193" spans="12:19">
      <c r="L193" s="126"/>
      <c r="M193" s="126"/>
      <c r="N193" s="126"/>
      <c r="O193" s="126"/>
      <c r="P193" s="126"/>
      <c r="Q193" s="126"/>
      <c r="R193" s="126"/>
      <c r="S193" s="126"/>
    </row>
  </sheetData>
  <conditionalFormatting sqref="L176:S176 M187:S187">
    <cfRule type="cellIs" dxfId="96" priority="17" operator="lessThan">
      <formula>0</formula>
    </cfRule>
  </conditionalFormatting>
  <conditionalFormatting sqref="L176:S176">
    <cfRule type="cellIs" dxfId="95" priority="16" operator="lessThan">
      <formula>0</formula>
    </cfRule>
  </conditionalFormatting>
  <conditionalFormatting sqref="E100">
    <cfRule type="duplicateValues" dxfId="94" priority="15"/>
  </conditionalFormatting>
  <conditionalFormatting sqref="E162 E156:E159 E124:E125 E127:E129 E182:E1048576 E180 E2:E61 E101:E109 E168:E169 E115:E118 E139:E154 E165:E166 E175:E176 E76:E77 E79:E86 F78 E88:E99 F87 E63:E74">
    <cfRule type="duplicateValues" dxfId="93" priority="18"/>
  </conditionalFormatting>
  <conditionalFormatting sqref="E155">
    <cfRule type="duplicateValues" dxfId="92" priority="14"/>
  </conditionalFormatting>
  <conditionalFormatting sqref="E160">
    <cfRule type="duplicateValues" dxfId="91" priority="13"/>
  </conditionalFormatting>
  <conditionalFormatting sqref="E161">
    <cfRule type="duplicateValues" dxfId="90" priority="12"/>
  </conditionalFormatting>
  <conditionalFormatting sqref="E75">
    <cfRule type="duplicateValues" dxfId="89" priority="11"/>
  </conditionalFormatting>
  <conditionalFormatting sqref="E62">
    <cfRule type="duplicateValues" dxfId="88" priority="10"/>
  </conditionalFormatting>
  <conditionalFormatting sqref="E120:E123">
    <cfRule type="duplicateValues" dxfId="87" priority="9"/>
  </conditionalFormatting>
  <conditionalFormatting sqref="E119">
    <cfRule type="duplicateValues" dxfId="86" priority="8"/>
  </conditionalFormatting>
  <conditionalFormatting sqref="G176:K176 G187:K187">
    <cfRule type="cellIs" dxfId="85" priority="7" operator="lessThan">
      <formula>0</formula>
    </cfRule>
  </conditionalFormatting>
  <conditionalFormatting sqref="G176:K176">
    <cfRule type="cellIs" dxfId="84" priority="6" operator="lessThan">
      <formula>0</formula>
    </cfRule>
  </conditionalFormatting>
  <conditionalFormatting sqref="E110:E114">
    <cfRule type="duplicateValues" dxfId="83" priority="5"/>
  </conditionalFormatting>
  <conditionalFormatting sqref="E130:E138">
    <cfRule type="duplicateValues" dxfId="82" priority="4"/>
  </conditionalFormatting>
  <conditionalFormatting sqref="E163:E164">
    <cfRule type="duplicateValues" dxfId="81" priority="3"/>
  </conditionalFormatting>
  <conditionalFormatting sqref="E170:E174">
    <cfRule type="duplicateValues" dxfId="80" priority="2"/>
  </conditionalFormatting>
  <conditionalFormatting sqref="M188">
    <cfRule type="cellIs" dxfId="7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 Review Points</vt:lpstr>
      <vt:lpstr>TBDec</vt:lpstr>
      <vt:lpstr>APIS ACC Mapping</vt:lpstr>
      <vt:lpstr>TBJan23</vt:lpstr>
      <vt:lpstr>TBFeb23</vt:lpstr>
      <vt:lpstr>TBMar23</vt:lpstr>
      <vt:lpstr>BS Format</vt:lpstr>
      <vt:lpstr>PL Format</vt:lpstr>
      <vt:lpstr>BS Format USD</vt:lpstr>
      <vt:lpstr>PL Format USD</vt:lpstr>
      <vt:lpstr>Sum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高橋周平</dc:creator>
  <cp:lastModifiedBy>ASUS</cp:lastModifiedBy>
  <dcterms:created xsi:type="dcterms:W3CDTF">2022-06-11T06:34:21Z</dcterms:created>
  <dcterms:modified xsi:type="dcterms:W3CDTF">2023-04-05T09:30:22Z</dcterms:modified>
</cp:coreProperties>
</file>