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CLIENTS\1. BRAVESOFT\Monthly report\04.2023\"/>
    </mc:Choice>
  </mc:AlternateContent>
  <bookViews>
    <workbookView xWindow="-108" yWindow="-108" windowWidth="19416" windowHeight="10416" activeTab="6"/>
  </bookViews>
  <sheets>
    <sheet name="T1.2023" sheetId="23" r:id="rId1"/>
    <sheet name="TB1" sheetId="24" r:id="rId2"/>
    <sheet name="T2.2023" sheetId="25" r:id="rId3"/>
    <sheet name="TB2" sheetId="26" r:id="rId4"/>
    <sheet name="T3.2023" sheetId="27" r:id="rId5"/>
    <sheet name="TB3" sheetId="28" r:id="rId6"/>
    <sheet name="T4.2023" sheetId="30" r:id="rId7"/>
    <sheet name="TB4" sheetId="29" r:id="rId8"/>
  </sheets>
  <definedNames>
    <definedName name="_xlnm._FilterDatabase" localSheetId="5" hidden="1">'TB3'!$A$1:$H$1</definedName>
    <definedName name="_xlnm.Print_Area" localSheetId="0">T1.2023!$A$1:$E$137</definedName>
    <definedName name="_xlnm.Print_Area" localSheetId="2">T2.2023!$A$1:$E$147</definedName>
    <definedName name="_xlnm.Print_Titles" localSheetId="0">T1.2023!$1:$8</definedName>
    <definedName name="_xlnm.Print_Titles" localSheetId="2">T2.2023!$1:$8</definedName>
    <definedName name="_xlnm.Print_Titles" localSheetId="5">'TB3'!$1:$1</definedName>
    <definedName name="_xlnm.Print_Titles" localSheetId="7">'TB4'!$1:$1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27" l="1"/>
  <c r="C83" i="27" s="1"/>
  <c r="C70" i="30" l="1"/>
  <c r="C67" i="30" s="1"/>
  <c r="F67" i="30" s="1"/>
  <c r="C61" i="30" l="1"/>
  <c r="E62" i="30" s="1"/>
  <c r="F39" i="30"/>
  <c r="F37" i="30"/>
  <c r="D37" i="30"/>
  <c r="C82" i="30" l="1"/>
  <c r="F82" i="30" s="1"/>
  <c r="E107" i="30" l="1"/>
  <c r="C95" i="30"/>
  <c r="C91" i="30" s="1"/>
  <c r="F91" i="30" s="1"/>
  <c r="C79" i="30"/>
  <c r="F79" i="30" s="1"/>
  <c r="C57" i="30"/>
  <c r="E57" i="30" s="1"/>
  <c r="C53" i="30"/>
  <c r="C52" i="30"/>
  <c r="E31" i="30"/>
  <c r="E30" i="30"/>
  <c r="E29" i="30"/>
  <c r="E28" i="30"/>
  <c r="E27" i="30"/>
  <c r="E26" i="30"/>
  <c r="C49" i="30" l="1"/>
  <c r="E49" i="30" s="1"/>
  <c r="E25" i="30"/>
  <c r="F25" i="30" s="1"/>
  <c r="F42" i="27"/>
  <c r="F110" i="27"/>
  <c r="F108" i="27"/>
  <c r="C104" i="27"/>
  <c r="C99" i="27" s="1"/>
  <c r="F99" i="27" s="1"/>
  <c r="C77" i="27"/>
  <c r="C63" i="27" l="1"/>
  <c r="E64" i="27" s="1"/>
  <c r="C59" i="27"/>
  <c r="E59" i="27" s="1"/>
  <c r="G42" i="27"/>
  <c r="E27" i="27" l="1"/>
  <c r="E124" i="27" l="1"/>
  <c r="E122" i="27" s="1"/>
  <c r="F122" i="27" s="1"/>
  <c r="C90" i="27"/>
  <c r="F90" i="27" s="1"/>
  <c r="C85" i="27"/>
  <c r="F85" i="27" s="1"/>
  <c r="C75" i="27"/>
  <c r="C73" i="27"/>
  <c r="C72" i="27"/>
  <c r="C55" i="27"/>
  <c r="C54" i="27"/>
  <c r="E38" i="27"/>
  <c r="F38" i="27" s="1"/>
  <c r="E33" i="27"/>
  <c r="E32" i="27"/>
  <c r="E31" i="27"/>
  <c r="E30" i="27"/>
  <c r="E29" i="27"/>
  <c r="E28" i="27"/>
  <c r="E26" i="27"/>
  <c r="C68" i="27" l="1"/>
  <c r="F68" i="27" s="1"/>
  <c r="C51" i="27"/>
  <c r="E51" i="27" s="1"/>
  <c r="E25" i="27"/>
  <c r="F25" i="27" s="1"/>
  <c r="C86" i="25"/>
  <c r="C73" i="25" l="1"/>
  <c r="Q44" i="26" l="1"/>
  <c r="T41" i="26" l="1"/>
  <c r="P41" i="26" l="1"/>
  <c r="Q15" i="26" l="1"/>
  <c r="P15" i="26"/>
  <c r="V14" i="26"/>
  <c r="Q14" i="26" l="1"/>
  <c r="P14" i="26"/>
  <c r="E134" i="25"/>
  <c r="E132" i="25" s="1"/>
  <c r="F132" i="25" s="1"/>
  <c r="F120" i="25"/>
  <c r="F118" i="25"/>
  <c r="C114" i="25"/>
  <c r="C109" i="25" s="1"/>
  <c r="F109" i="25" s="1"/>
  <c r="C100" i="25"/>
  <c r="F100" i="25" s="1"/>
  <c r="C95" i="25"/>
  <c r="F95" i="25" s="1"/>
  <c r="C92" i="25"/>
  <c r="C93" i="25" s="1"/>
  <c r="C84" i="25"/>
  <c r="C83" i="25"/>
  <c r="C79" i="25" s="1"/>
  <c r="F73" i="25"/>
  <c r="C66" i="25"/>
  <c r="F66" i="25" s="1"/>
  <c r="C63" i="25"/>
  <c r="C62" i="25"/>
  <c r="F58" i="25"/>
  <c r="F48" i="25"/>
  <c r="G48" i="25" s="1"/>
  <c r="E44" i="25"/>
  <c r="F44" i="25" s="1"/>
  <c r="E37" i="25"/>
  <c r="E36" i="25"/>
  <c r="E35" i="25"/>
  <c r="E34" i="25"/>
  <c r="E33" i="25"/>
  <c r="E32" i="25"/>
  <c r="E31" i="25"/>
  <c r="E30" i="25"/>
  <c r="E29" i="25"/>
  <c r="E28" i="25"/>
  <c r="E27" i="25"/>
  <c r="E26" i="25"/>
  <c r="R48" i="24"/>
  <c r="Q46" i="24"/>
  <c r="F26" i="25" l="1"/>
  <c r="C59" i="25"/>
  <c r="F59" i="25" s="1"/>
  <c r="F79" i="25"/>
  <c r="G26" i="25"/>
  <c r="S36" i="24"/>
  <c r="C95" i="23" l="1"/>
  <c r="F95" i="23" l="1"/>
  <c r="C90" i="23"/>
  <c r="F90" i="23" s="1"/>
  <c r="C83" i="23" l="1"/>
  <c r="C82" i="23"/>
  <c r="C78" i="23" l="1"/>
  <c r="F78" i="23" s="1"/>
  <c r="R38" i="24" l="1"/>
  <c r="Q41" i="24"/>
  <c r="Q38" i="24"/>
  <c r="S42" i="24" l="1"/>
  <c r="E27" i="23" l="1"/>
  <c r="W15" i="24"/>
  <c r="W14" i="24"/>
  <c r="V15" i="24"/>
  <c r="V14" i="24"/>
  <c r="Q15" i="24" l="1"/>
  <c r="Q14" i="24"/>
  <c r="P15" i="24"/>
  <c r="P14" i="24"/>
  <c r="P12" i="24"/>
  <c r="P6" i="24"/>
  <c r="E127" i="23"/>
  <c r="E125" i="23" l="1"/>
  <c r="F125" i="23" s="1"/>
  <c r="C87" i="23"/>
  <c r="C88" i="23" s="1"/>
  <c r="C66" i="23" l="1"/>
  <c r="E26" i="23" l="1"/>
  <c r="F113" i="23" l="1"/>
  <c r="F111" i="23"/>
  <c r="C107" i="23"/>
  <c r="C73" i="23"/>
  <c r="F73" i="23" s="1"/>
  <c r="F66" i="23"/>
  <c r="C63" i="23"/>
  <c r="C62" i="23"/>
  <c r="F58" i="23"/>
  <c r="F48" i="23"/>
  <c r="G48" i="23" s="1"/>
  <c r="E44" i="23"/>
  <c r="F44" i="23" s="1"/>
  <c r="E37" i="23"/>
  <c r="E36" i="23"/>
  <c r="E35" i="23"/>
  <c r="E34" i="23"/>
  <c r="E33" i="23"/>
  <c r="E32" i="23"/>
  <c r="E31" i="23"/>
  <c r="E30" i="23"/>
  <c r="E29" i="23"/>
  <c r="E28" i="23"/>
  <c r="C102" i="23" l="1"/>
  <c r="F102" i="23" s="1"/>
  <c r="F26" i="23"/>
  <c r="G26" i="23" s="1"/>
  <c r="C59" i="23"/>
  <c r="F59" i="23" s="1"/>
</calcChain>
</file>

<file path=xl/sharedStrings.xml><?xml version="1.0" encoding="utf-8"?>
<sst xmlns="http://schemas.openxmlformats.org/spreadsheetml/2006/main" count="1552" uniqueCount="418">
  <si>
    <t>TCF</t>
  </si>
  <si>
    <t>1. Manager in charge</t>
  </si>
  <si>
    <t>Nu san</t>
  </si>
  <si>
    <t>Client: BRAVESOFT</t>
  </si>
  <si>
    <t>2. Senior in charge</t>
  </si>
  <si>
    <t>Hien san</t>
  </si>
  <si>
    <t>3. Prepared by</t>
  </si>
  <si>
    <t>The following is a complete list of queries to be answered, confirmations and Certificates to be received and any other outstanding matters to be dealt with before the financial statements are provided to Client.</t>
  </si>
  <si>
    <t>4. Date prepared</t>
  </si>
  <si>
    <t>5. Period</t>
  </si>
  <si>
    <t>TK</t>
  </si>
  <si>
    <t>Nội dung</t>
  </si>
  <si>
    <t>Note</t>
  </si>
  <si>
    <t>11211</t>
  </si>
  <si>
    <t>Khớp sao kê ngân hàng</t>
  </si>
  <si>
    <t>11212</t>
  </si>
  <si>
    <t>TK này thường để nhận lãi của TK ký quỹ =&gt; Lúc nào phát sinh khách hàng sẽ gửi</t>
  </si>
  <si>
    <t>11213</t>
  </si>
  <si>
    <t>11214</t>
  </si>
  <si>
    <t>TK ký quỹ để mở thẻ visa. Thường không phát sinh gì =&gt; Cuối năm xin sao kê một lần để đối chiếu số dư</t>
  </si>
  <si>
    <t>11215</t>
  </si>
  <si>
    <t>nt</t>
  </si>
  <si>
    <t>11216</t>
  </si>
  <si>
    <t xml:space="preserve">Số dư Nợ 131 </t>
  </si>
  <si>
    <t>ok</t>
  </si>
  <si>
    <t>Bayard</t>
  </si>
  <si>
    <t>Bravesoft JP</t>
  </si>
  <si>
    <t>Clipline</t>
  </si>
  <si>
    <t>Hutec</t>
  </si>
  <si>
    <t>Navac</t>
  </si>
  <si>
    <t>Tanosy</t>
  </si>
  <si>
    <t>Meabe</t>
  </si>
  <si>
    <t>TBTECH</t>
  </si>
  <si>
    <t>Số dư</t>
  </si>
  <si>
    <t>BSJ hỗ trợ</t>
  </si>
  <si>
    <t>Khớp file nội bộ của Ms Đông</t>
  </si>
  <si>
    <t>TSCĐ</t>
  </si>
  <si>
    <t>Ngắn hạn</t>
  </si>
  <si>
    <t>Tín Việt - Thuê máy tính</t>
  </si>
  <si>
    <t>Dài hạn</t>
  </si>
  <si>
    <t>Đông Hàn - Thuê Vp</t>
  </si>
  <si>
    <t>Vinasun - Thẻ taxi</t>
  </si>
  <si>
    <t>Trường Phát Đạt - Bình nước</t>
  </si>
  <si>
    <t>Các khoản chưa thanh toán</t>
  </si>
  <si>
    <t>Các khoản chờ hóa đơn</t>
  </si>
  <si>
    <t>Số dư TK PIT</t>
  </si>
  <si>
    <t>Nộp thừa (Từ 2018 firm khác chuyển sang)</t>
  </si>
  <si>
    <t>PIT tháng 12</t>
  </si>
  <si>
    <t>Số dư lương</t>
  </si>
  <si>
    <t>BH</t>
  </si>
  <si>
    <t>Số dư TK 3388</t>
  </si>
  <si>
    <t>Thẻ visa của Ms Đông</t>
  </si>
  <si>
    <t>Thẻ visa của Mr Đặng Lê Hưng</t>
  </si>
  <si>
    <t>Qũy phòng chống Covid</t>
  </si>
  <si>
    <t>File COGS</t>
  </si>
  <si>
    <t>Chứng từ</t>
  </si>
  <si>
    <t>Tài khoản</t>
  </si>
  <si>
    <t>Tên tài khoản</t>
  </si>
  <si>
    <t>Nợ đầu kỳ n.tệ</t>
  </si>
  <si>
    <t>Có đầu kỳ n.tệ</t>
  </si>
  <si>
    <t>Phát sinh nợ n.tệ</t>
  </si>
  <si>
    <t>Phát sinh có n.tệ</t>
  </si>
  <si>
    <t>Nợ cuối kỳ n.tệ</t>
  </si>
  <si>
    <t>Có cuối kỳ n.tệ</t>
  </si>
  <si>
    <t>Nợ đầu kỳ</t>
  </si>
  <si>
    <t>Có đầu kỳ</t>
  </si>
  <si>
    <t>Phát sinh nợ</t>
  </si>
  <si>
    <t>Phát sinh có</t>
  </si>
  <si>
    <t>Nợ cuối kỳ</t>
  </si>
  <si>
    <t>Có cuối kỳ</t>
  </si>
  <si>
    <t>111</t>
  </si>
  <si>
    <t>Tiền mặt</t>
  </si>
  <si>
    <t>1111</t>
  </si>
  <si>
    <t>Tiền mặt VND</t>
  </si>
  <si>
    <t>112</t>
  </si>
  <si>
    <t>Tiền gửi ngân hàng</t>
  </si>
  <si>
    <t>1121</t>
  </si>
  <si>
    <t>Tiền VND gửi ngân hàng</t>
  </si>
  <si>
    <t>Tiền gửi ngân hàng - Vietcombank TK số 0331000420918</t>
  </si>
  <si>
    <t>Tiền gửi ngân hàng - Vietcombank TK số 0335004451880</t>
  </si>
  <si>
    <t>Tiền gửi ngân hàng - Vietcombank TK số 0331000444402</t>
  </si>
  <si>
    <t>Tiền gửi ngân hàng - Vietcombank TK số 0335004485129</t>
  </si>
  <si>
    <t>Tiền gửi ngân hàng - Vietcombank TK 0335004489540</t>
  </si>
  <si>
    <t>Tiền gửi ngân hàng - Vietcombank TK số 0335004566996</t>
  </si>
  <si>
    <t>1122</t>
  </si>
  <si>
    <t>Ngoại tệ</t>
  </si>
  <si>
    <t>11221</t>
  </si>
  <si>
    <t>Tiền gửi ngân hàng - Vietcombank JPY - TK số 0331410427850</t>
  </si>
  <si>
    <t>113</t>
  </si>
  <si>
    <t>Tiền đang chuyển</t>
  </si>
  <si>
    <t>1132</t>
  </si>
  <si>
    <t>11321</t>
  </si>
  <si>
    <t>Ngoại tệ - USD</t>
  </si>
  <si>
    <t>131</t>
  </si>
  <si>
    <t>Phải thu khách hàng</t>
  </si>
  <si>
    <t>1311</t>
  </si>
  <si>
    <t>Phải thu ngắn hạn khách hàng</t>
  </si>
  <si>
    <t>13111</t>
  </si>
  <si>
    <t>Phải thu ngắn hạn khách hàng: hoạt động SXKD</t>
  </si>
  <si>
    <t>131113</t>
  </si>
  <si>
    <t>Phải thu ngắn hạn khách hàng: hoạt động SXKD (JPY)</t>
  </si>
  <si>
    <t>133</t>
  </si>
  <si>
    <t>Thuế GTGT được khấu trừ</t>
  </si>
  <si>
    <t>1331</t>
  </si>
  <si>
    <t>Thuế GTGT được khấu trừ của hàng hoá, dịch vụ</t>
  </si>
  <si>
    <t>13311</t>
  </si>
  <si>
    <t>Thuế GTGT được khấu trừ của hàng hoá dịch vụ</t>
  </si>
  <si>
    <t>133111</t>
  </si>
  <si>
    <t>Thuế GTGT được khấu trừ của hàng hoá dịch vụ: HĐ SXKD</t>
  </si>
  <si>
    <t>138</t>
  </si>
  <si>
    <t>Phải thu khác</t>
  </si>
  <si>
    <t>1388</t>
  </si>
  <si>
    <t>13881</t>
  </si>
  <si>
    <t>Phải thu ngắn hạn khác</t>
  </si>
  <si>
    <t>138811</t>
  </si>
  <si>
    <t>Phải thu ngắn hạn khác: HĐ SXKD</t>
  </si>
  <si>
    <t>1388118</t>
  </si>
  <si>
    <t>Phải thu ngắn hạn HĐ SXKD khác</t>
  </si>
  <si>
    <t>141</t>
  </si>
  <si>
    <t>Tạm ứng</t>
  </si>
  <si>
    <t>1411</t>
  </si>
  <si>
    <t>Tạm ứng: ngắn hạn</t>
  </si>
  <si>
    <t>154</t>
  </si>
  <si>
    <t>Chi phí SXKD dở dang</t>
  </si>
  <si>
    <t>1541</t>
  </si>
  <si>
    <t>Chi phí SXKD dở dang: ngắn hạn</t>
  </si>
  <si>
    <t>211</t>
  </si>
  <si>
    <t>Tài sản cố định hữu hình</t>
  </si>
  <si>
    <t>2112</t>
  </si>
  <si>
    <t>Máy móc, thiết bị</t>
  </si>
  <si>
    <t>214</t>
  </si>
  <si>
    <t>Hao mòn tài sản cố định</t>
  </si>
  <si>
    <t>2141</t>
  </si>
  <si>
    <t>Hao mòn TSCĐ hữu hình</t>
  </si>
  <si>
    <t>21412</t>
  </si>
  <si>
    <t>Hao mòn máy móc, thiết bị</t>
  </si>
  <si>
    <t>242</t>
  </si>
  <si>
    <t>Chi phí trả trước</t>
  </si>
  <si>
    <t>2421</t>
  </si>
  <si>
    <t>Chi phí trả trước: ngắn hạn</t>
  </si>
  <si>
    <t>24218</t>
  </si>
  <si>
    <t>Chi phí trả trước ngắn hạn khác</t>
  </si>
  <si>
    <t>2422</t>
  </si>
  <si>
    <t>Chi phí trả trước: dài hạn</t>
  </si>
  <si>
    <t>24228</t>
  </si>
  <si>
    <t>Chi phí trả trước dài hạn khác</t>
  </si>
  <si>
    <t>244</t>
  </si>
  <si>
    <t>Cầm cố, thế chấp, ký quỹ, ký cược</t>
  </si>
  <si>
    <t>2441</t>
  </si>
  <si>
    <t>Cầm cố, thế chấp, ký quỹ, ký cược: ngắn hạn</t>
  </si>
  <si>
    <t>2442</t>
  </si>
  <si>
    <t>Cầm cố, thế chấp, ký quỹ, ký cược: dài hạn</t>
  </si>
  <si>
    <t>331</t>
  </si>
  <si>
    <t>Phải trả cho người bán</t>
  </si>
  <si>
    <t>3311</t>
  </si>
  <si>
    <t>Phải trả ngắn hạn người bán</t>
  </si>
  <si>
    <t>33111</t>
  </si>
  <si>
    <t>Phải trả cho người bán: hoạt động SXKD</t>
  </si>
  <si>
    <t>331111</t>
  </si>
  <si>
    <t>Phải trả ngắn hạn người bán: HĐ SXKD (VND)</t>
  </si>
  <si>
    <t>333</t>
  </si>
  <si>
    <t>Thuế và các khoản phải nộp Nhà nước</t>
  </si>
  <si>
    <t>3333</t>
  </si>
  <si>
    <t>Thuế xuất, nhập khẩu</t>
  </si>
  <si>
    <t>33332</t>
  </si>
  <si>
    <t>Thuế nhập khẩu</t>
  </si>
  <si>
    <t>333321</t>
  </si>
  <si>
    <t>Thuế nhập khẩu: HĐ SXKD</t>
  </si>
  <si>
    <t>3335</t>
  </si>
  <si>
    <t>Thuế thu nhập cá nhân</t>
  </si>
  <si>
    <t>3338</t>
  </si>
  <si>
    <t>Thuế bảo vệ môi trường và các loại thuế khác</t>
  </si>
  <si>
    <t>33388</t>
  </si>
  <si>
    <t>Các loại thuế khác</t>
  </si>
  <si>
    <t>3339</t>
  </si>
  <si>
    <t>Phí, lệ phí, các khoản phải nộp khác</t>
  </si>
  <si>
    <t>33392</t>
  </si>
  <si>
    <t>Các khoản phí, lệ phí</t>
  </si>
  <si>
    <t>334</t>
  </si>
  <si>
    <t>Phải trả người lao động</t>
  </si>
  <si>
    <t>3341</t>
  </si>
  <si>
    <t>Phải trả công nhân viên</t>
  </si>
  <si>
    <t>33411</t>
  </si>
  <si>
    <t>Phải trả người lao động (VND)</t>
  </si>
  <si>
    <t>335</t>
  </si>
  <si>
    <t>Chi phí phải trả</t>
  </si>
  <si>
    <t>3351</t>
  </si>
  <si>
    <t>Chi phí phải trả: ngắn hạn</t>
  </si>
  <si>
    <t>33518</t>
  </si>
  <si>
    <t>Chi phí phải trả khác</t>
  </si>
  <si>
    <t>338</t>
  </si>
  <si>
    <t>Phải trả, phải nộp khác</t>
  </si>
  <si>
    <t>3382</t>
  </si>
  <si>
    <t>Kinh phí công đoàn</t>
  </si>
  <si>
    <t>3383</t>
  </si>
  <si>
    <t>Bảo hiểm xã hội</t>
  </si>
  <si>
    <t>3384</t>
  </si>
  <si>
    <t>Bảo hiểm y tế</t>
  </si>
  <si>
    <t>3386</t>
  </si>
  <si>
    <t>Bảo hiểm thất nghiệp</t>
  </si>
  <si>
    <t>3387</t>
  </si>
  <si>
    <t>Doanh thu chưa thực hiện</t>
  </si>
  <si>
    <t>33871</t>
  </si>
  <si>
    <t>Doanh thu chưa thực hiện: ngắn hạn</t>
  </si>
  <si>
    <t>338711</t>
  </si>
  <si>
    <t>Doanh thu ngắn hạn nhận trước</t>
  </si>
  <si>
    <t>3388</t>
  </si>
  <si>
    <t>33881</t>
  </si>
  <si>
    <t>Phải trả, phải nộp ngắn hạn khác</t>
  </si>
  <si>
    <t>338811</t>
  </si>
  <si>
    <t>Phải trả, phải nộp khác: HĐ SXKD</t>
  </si>
  <si>
    <t>344</t>
  </si>
  <si>
    <t>Nhận ký quỹ, ký cược</t>
  </si>
  <si>
    <t>3441</t>
  </si>
  <si>
    <t>Nhận ký quỹ, ký cược: ngắn hạn</t>
  </si>
  <si>
    <t>411</t>
  </si>
  <si>
    <t>Vốn đầu tư của chủ sở hữu</t>
  </si>
  <si>
    <t>4111</t>
  </si>
  <si>
    <t>Vốn góp của chủ sở hữu</t>
  </si>
  <si>
    <t>41111</t>
  </si>
  <si>
    <t>Cổ phiếu phổ thông có quyền biểu quyết</t>
  </si>
  <si>
    <t>411111</t>
  </si>
  <si>
    <t>Vốn góp của công ty mẹ</t>
  </si>
  <si>
    <t>411112</t>
  </si>
  <si>
    <t>Vốn góp của các đối tượng khác</t>
  </si>
  <si>
    <t>421</t>
  </si>
  <si>
    <t>Lợi nhuận sau thuế chưa phân phối</t>
  </si>
  <si>
    <t>4211</t>
  </si>
  <si>
    <t>Lợi nhuận sau thuế chưa phân phối năm trước</t>
  </si>
  <si>
    <t>4212</t>
  </si>
  <si>
    <t>Lợi nhuận sau thuế chưa phân phối năm nay</t>
  </si>
  <si>
    <t>511</t>
  </si>
  <si>
    <t>Doanh thu bán hàng và cung cấp dịch vụ</t>
  </si>
  <si>
    <t>5113</t>
  </si>
  <si>
    <t>Doanh thu cung cấp dịch vụ</t>
  </si>
  <si>
    <t>51131</t>
  </si>
  <si>
    <t>Doanh thu cung cấp dịch vụ: bên ngoài</t>
  </si>
  <si>
    <t>515</t>
  </si>
  <si>
    <t>Doanh thu hoạt động tài chính</t>
  </si>
  <si>
    <t>5151</t>
  </si>
  <si>
    <t>Lãi tiền cho vay, tiền gởi</t>
  </si>
  <si>
    <t>5152</t>
  </si>
  <si>
    <t>Chênh lệch lãi tỷ giá phát sinh trong kỳ</t>
  </si>
  <si>
    <t>622</t>
  </si>
  <si>
    <t>Chi phí nhân công trực tiếp</t>
  </si>
  <si>
    <t>627</t>
  </si>
  <si>
    <t>Chi phí sản xuất chung</t>
  </si>
  <si>
    <t>6273</t>
  </si>
  <si>
    <t>Chi phí dụng cụ sản xuất</t>
  </si>
  <si>
    <t>6274</t>
  </si>
  <si>
    <t>Chi phí khấu hao TSCĐ</t>
  </si>
  <si>
    <t>6277</t>
  </si>
  <si>
    <t>Chi phí dịch vụ mua ngoài</t>
  </si>
  <si>
    <t>6278</t>
  </si>
  <si>
    <t>Chi phí bằng tiền khác</t>
  </si>
  <si>
    <t>632</t>
  </si>
  <si>
    <t>Giá vốn hàng bán</t>
  </si>
  <si>
    <t>6321</t>
  </si>
  <si>
    <t>Giá vốn hàng bán: hàng hoá, thành phẩm</t>
  </si>
  <si>
    <t>63213</t>
  </si>
  <si>
    <t>Giá vốn hàng bán: dịch vụ</t>
  </si>
  <si>
    <t>635</t>
  </si>
  <si>
    <t>Chi phí tài chính</t>
  </si>
  <si>
    <t>6351</t>
  </si>
  <si>
    <t>Chênh lệch lỗ tỷ giá phát sinh trong kỳ</t>
  </si>
  <si>
    <t>641</t>
  </si>
  <si>
    <t>Chi phí bán hàng</t>
  </si>
  <si>
    <t>6417</t>
  </si>
  <si>
    <t>642</t>
  </si>
  <si>
    <t>Chi phí quản lý doanh nghiệp</t>
  </si>
  <si>
    <t>6421</t>
  </si>
  <si>
    <t>Chi phí nhân viên quản lý</t>
  </si>
  <si>
    <t>6423</t>
  </si>
  <si>
    <t>Chi phí đồ dùng văn phòng</t>
  </si>
  <si>
    <t>6424</t>
  </si>
  <si>
    <t>6425</t>
  </si>
  <si>
    <t>Thuế, phí và lệ phí</t>
  </si>
  <si>
    <t>6427</t>
  </si>
  <si>
    <t>6428</t>
  </si>
  <si>
    <t>711</t>
  </si>
  <si>
    <t>Thu nhập khác</t>
  </si>
  <si>
    <t>7118</t>
  </si>
  <si>
    <t>911</t>
  </si>
  <si>
    <t>Xác định kết quả kinh doanh</t>
  </si>
  <si>
    <t>Tổng cộng:</t>
  </si>
  <si>
    <t>Tỷ giá ok</t>
  </si>
  <si>
    <t>Ex</t>
  </si>
  <si>
    <t>VNĐ</t>
  </si>
  <si>
    <t>Kiểm toán AS</t>
  </si>
  <si>
    <t>KPCĐ tháng 1</t>
  </si>
  <si>
    <t>Năm 2021</t>
  </si>
  <si>
    <t>Tháng 1/2022</t>
  </si>
  <si>
    <t>Số dư có 131</t>
  </si>
  <si>
    <t>Weefree</t>
  </si>
  <si>
    <t>Tháng 2/2022</t>
  </si>
  <si>
    <t>Mua cồn- Dùng quỹ Covid</t>
  </si>
  <si>
    <t>128</t>
  </si>
  <si>
    <t>Đầu tư nắm giữ đến ngày đáo hạn</t>
  </si>
  <si>
    <t>1281</t>
  </si>
  <si>
    <t>Tiền gửi có kỳ hạn</t>
  </si>
  <si>
    <t>12812</t>
  </si>
  <si>
    <t>Tiền gởi có kỳ hạn: &gt; 3 tháng và &lt;= 12 tháng</t>
  </si>
  <si>
    <t>811</t>
  </si>
  <si>
    <t>Chi phí khác</t>
  </si>
  <si>
    <t>8111</t>
  </si>
  <si>
    <t>Chi phí khác: bồi thường, bị phạt và CP khác</t>
  </si>
  <si>
    <t>Tháng 3/2022</t>
  </si>
  <si>
    <t>Test Pcr - Dùng quỹ Covid</t>
  </si>
  <si>
    <t>Ework - Thuê VP</t>
  </si>
  <si>
    <t>11222</t>
  </si>
  <si>
    <t>Công ty TNHH Tokyo Consulting- Chi nhánh HCM</t>
  </si>
  <si>
    <t>NPP. TRƯỜNG PHÁT ĐẠT</t>
  </si>
  <si>
    <t>Tháng 4/2022</t>
  </si>
  <si>
    <t>11219</t>
  </si>
  <si>
    <t>Tiền gửi ngân hàng - ACB - TK số 24629507</t>
  </si>
  <si>
    <t>Tiền gửi ngân hàng -  ACB - TK số 24629617</t>
  </si>
  <si>
    <t>6418</t>
  </si>
  <si>
    <t>8118</t>
  </si>
  <si>
    <t>Tháng 5/2022</t>
  </si>
  <si>
    <t>Tháng 6/2022</t>
  </si>
  <si>
    <t>HOGETIC</t>
  </si>
  <si>
    <t>KOTOBUKI</t>
  </si>
  <si>
    <t>ACB - JPY</t>
  </si>
  <si>
    <t>VCB - JPY</t>
  </si>
  <si>
    <t>Diff</t>
  </si>
  <si>
    <t>Mai Linh - Thẻ taxi</t>
  </si>
  <si>
    <t>Chưa có sao kê</t>
  </si>
  <si>
    <t>Navac, Bayard</t>
  </si>
  <si>
    <t>VCB</t>
  </si>
  <si>
    <t>Khớp biên bản kiểm kê tiền mặt</t>
  </si>
  <si>
    <t>Kiểm toán</t>
  </si>
  <si>
    <t>Dự án PHR của Tanosy đã xuất hóa đơn nhưng chưa hoàn thành</t>
  </si>
  <si>
    <t>Chỉnh lại các note trên và chỉnh lại file COGS</t>
  </si>
  <si>
    <t>CIT</t>
  </si>
  <si>
    <t>VAT</t>
  </si>
  <si>
    <t>3334</t>
  </si>
  <si>
    <t>Thuế thu nhập doanh nghiệp</t>
  </si>
  <si>
    <t>Chỉnh lại công thức dòng tổng cộng từ tháng 1 đến tháng 10 và hạch toán lại</t>
  </si>
  <si>
    <t>Apple center</t>
  </si>
  <si>
    <t>Tín việt</t>
  </si>
  <si>
    <t>Code one Châu á</t>
  </si>
  <si>
    <t>PIT tháng 1</t>
  </si>
  <si>
    <t>Từ Văn Anh Huy tháng 1</t>
  </si>
  <si>
    <t>Vũ Đức Thịnh tháng 1</t>
  </si>
  <si>
    <t>Bảng lương tháng 1</t>
  </si>
  <si>
    <t>Số dư lương tháng 1</t>
  </si>
  <si>
    <t>Lương tháng 1 : 3.2tr, Lương tháng 2: 1tr</t>
  </si>
  <si>
    <t>TCF (Phí QT + consolidate Q4)</t>
  </si>
  <si>
    <t>KPCĐ và ĐPCĐ 2021, 2022</t>
  </si>
  <si>
    <t>Đã chốt với Ms Đông</t>
  </si>
  <si>
    <t>Khớp TBBH tháng 1 (Số dư về 0)</t>
  </si>
  <si>
    <t>Đã nhắc c Đông thanh toán hoặc sử dụng quỹ</t>
  </si>
  <si>
    <t>6422</t>
  </si>
  <si>
    <t>Chi phí vật liệu quản lý</t>
  </si>
  <si>
    <t>File NH chưa có số dư cuối kỳ</t>
  </si>
  <si>
    <t>Nhắc Ms Đông gửi lại sao kê ngân hàng có số dư để đối chiếu</t>
  </si>
  <si>
    <t>Tạm ứng công tác cho Team clipline</t>
  </si>
  <si>
    <t>Theo dõi khoản này thường xuyên để ghi nhận chi phí đúng tháng</t>
  </si>
  <si>
    <t xml:space="preserve">Chuyển hết sang dài hạn </t>
  </si>
  <si>
    <t>Top travel</t>
  </si>
  <si>
    <t>Du lịch Xuân Hồng</t>
  </si>
  <si>
    <t>Khách lẻ</t>
  </si>
  <si>
    <t>PIT tháng 2</t>
  </si>
  <si>
    <t>PK01927: Trả phí viết phần mềm Conobie cho Vũ Đức Thịnh/Paying fees to write Conobie software for Vu Duc Thinh 
=&gt; Chỉnh mã nội bộ thành Vũ Đức Thịnh</t>
  </si>
  <si>
    <t>Vũ Đức Thịnh tháng 2</t>
  </si>
  <si>
    <t>Bảng lương tháng 2</t>
  </si>
  <si>
    <t>Số dư lương tháng 2</t>
  </si>
  <si>
    <t>Lương tháng 2: 1tr + 2tr + 200k, tháng 3: 1tr</t>
  </si>
  <si>
    <t>PK01942: Trả trước 1 phần tiền vệ sinh văn phòng tháng 03.2023/Prepayment a part of office cleaning fee in advance in Mar 2023
=&gt; Chỉnh lại mã NOIBO thành Nguyễn Thị Tư</t>
  </si>
  <si>
    <t>TCF (Phí QT)</t>
  </si>
  <si>
    <t>KPCĐ tháng 2</t>
  </si>
  <si>
    <t>Theo dõi tiến độ dự án này thường xuyên với KH để ghi nhận doanh thu khi hoàn thành</t>
  </si>
  <si>
    <t>DV01247: Mua vali lớn mang quà tặng KH/Buying big suitcase containing presents for clients_inv180377
=&gt; KH nào, có xuất hóa đơn quà tặng không? 
Theo dõi hóa đơn quà tặng trong tương lai để xem xét chi phi này K hạch toán VAT và loại CP</t>
  </si>
  <si>
    <t>3331</t>
  </si>
  <si>
    <t>Thuế GTGT phải nộp</t>
  </si>
  <si>
    <t>33311</t>
  </si>
  <si>
    <t>Thuế GTGT đầu ra phải nộp</t>
  </si>
  <si>
    <t>333111</t>
  </si>
  <si>
    <t>Thuế GTGT phải nộp hàng trong nước: HĐ SXKD</t>
  </si>
  <si>
    <t>821</t>
  </si>
  <si>
    <t>Chi phí thuế thu nhập doanh nghiệp</t>
  </si>
  <si>
    <t>8211</t>
  </si>
  <si>
    <t>Chi phí thuế TNDN hiện hành</t>
  </si>
  <si>
    <t>Dư Có</t>
  </si>
  <si>
    <t>Dư Nợ</t>
  </si>
  <si>
    <t>Tín Việt</t>
  </si>
  <si>
    <t>Top Travels</t>
  </si>
  <si>
    <t>Xuân Hồng</t>
  </si>
  <si>
    <t>PIT tháng 3</t>
  </si>
  <si>
    <t>Vũ Đức Thịnh tháng 3</t>
  </si>
  <si>
    <t>Thuế TNCN bù trừ với QT 2022</t>
  </si>
  <si>
    <t>Bảng lương tháng 3</t>
  </si>
  <si>
    <t>Số dư lương tháng 3</t>
  </si>
  <si>
    <t>Tiền giặt dép tháng 3 và trả trc tháng 4/2023</t>
  </si>
  <si>
    <t>Trích trước tiền thưởng Q1.2023</t>
  </si>
  <si>
    <t>KPCĐ tháng 3</t>
  </si>
  <si>
    <t xml:space="preserve">Chưa có TBBH </t>
  </si>
  <si>
    <t>BH Q3 chi trả trợ cấp ốm đau, thai sản</t>
  </si>
  <si>
    <t>Ok</t>
  </si>
  <si>
    <t>Sửa lại diễn giải mua 7 ghế xoay của TIẾN THÀNH</t>
  </si>
  <si>
    <t>K kê khai VAT và LOAICP đối với HĐ Tiếp khách số 7920 của Cty TNHH dịch vụ và thực phẩm giải khát Việt Nam</t>
  </si>
  <si>
    <t>K tính thuế TNCN cho 2 ng sang VN chơi tháng trc ===&gt; LOAICP</t>
  </si>
  <si>
    <t>711, 811</t>
  </si>
  <si>
    <t>20.536.510 JPY</t>
  </si>
  <si>
    <t>Ok, khớp TBBH</t>
  </si>
  <si>
    <t>KPCĐ tháng 4</t>
  </si>
  <si>
    <t>Khớp bảng phân bổ</t>
  </si>
  <si>
    <t>Công ty TNHH MTV Codeone Châu Á</t>
  </si>
  <si>
    <t>Tokyo Consulting</t>
  </si>
  <si>
    <t>Phòng khám Diamond (Khách lẻ)</t>
  </si>
  <si>
    <t>Vận tải Trường Phát Đạt</t>
  </si>
  <si>
    <t>Vũ Đức Thịnh tháng 4</t>
  </si>
  <si>
    <t>PIT tháng 4</t>
  </si>
  <si>
    <t>Lương tháng 4/2023</t>
  </si>
  <si>
    <t>Bảng lương</t>
  </si>
  <si>
    <t>Số dư trên sổ sách</t>
  </si>
  <si>
    <t>Hạch toán lại khoản thưởng 10.000.000 sang 334</t>
  </si>
  <si>
    <t>Điều chỉnh tiền bonus của Mã Kim Tài và Trần Nhật Kim Anh tháng 3 qua TK 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</si>
</sst>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#,##0;\-#,##0"/>
    <numFmt numFmtId="167" formatCode="#,##0.00;\-#,##0.00"/>
    <numFmt numFmtId="168" formatCode="_-&quot;£&quot;* #,##0_-;\-&quot;£&quot;* #,##0_-;_-&quot;£&quot;* &quot;-&quot;_-;_-@_-"/>
    <numFmt numFmtId="169" formatCode="_-* #,##0.00\ _₫_-;\-* #,##0.00\ _₫_-;_-* &quot;-&quot;??\ _₫_-;_-@_-"/>
    <numFmt numFmtId="170" formatCode=";;"/>
  </numFmts>
  <fonts count="40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10"/>
      <color indexed="30"/>
      <name val="Times New Roman"/>
      <family val="1"/>
    </font>
    <font>
      <i/>
      <sz val="10"/>
      <color indexed="8"/>
      <name val="Times New Roman"/>
      <family val="1"/>
    </font>
    <font>
      <sz val="10"/>
      <color rgb="FFFF0000"/>
      <name val="Times New Roman"/>
      <family val="1"/>
    </font>
    <font>
      <i/>
      <sz val="10"/>
      <color theme="1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i/>
      <sz val="10"/>
      <color rgb="FFFF0000"/>
      <name val="Times New Roman"/>
      <family val="1"/>
    </font>
    <font>
      <sz val="10"/>
      <color theme="1"/>
      <name val="Times New Roman"/>
      <family val="1"/>
    </font>
    <font>
      <i/>
      <sz val="8"/>
      <color theme="1"/>
      <name val="Times New Roman"/>
      <family val="1"/>
    </font>
    <font>
      <i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i/>
      <sz val="10"/>
      <color indexed="8"/>
      <name val="Times New Roman"/>
      <family val="1"/>
    </font>
    <font>
      <b/>
      <sz val="10"/>
      <color rgb="FFFF0000"/>
      <name val="Times New Roman"/>
      <family val="1"/>
    </font>
    <font>
      <i/>
      <sz val="8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12"/>
      <color rgb="FF000000"/>
      <name val="MS PGothic"/>
      <family val="2"/>
    </font>
    <font>
      <sz val="12"/>
      <color rgb="FF000000"/>
      <name val="Calibri"/>
      <family val="2"/>
    </font>
    <font>
      <sz val="12"/>
      <name val="VNI-Times"/>
    </font>
    <font>
      <sz val="11"/>
      <name val="ＭＳ Ｐゴシック"/>
      <family val="3"/>
      <charset val="128"/>
    </font>
    <font>
      <b/>
      <sz val="12"/>
      <name val="Albertus Extra Bold"/>
      <family val="2"/>
    </font>
    <font>
      <i/>
      <sz val="10"/>
      <color theme="4"/>
      <name val="Times New Roman"/>
      <family val="1"/>
    </font>
    <font>
      <b/>
      <i/>
      <sz val="10"/>
      <color theme="4"/>
      <name val="Times New Roman"/>
      <family val="1"/>
    </font>
    <font>
      <sz val="10"/>
      <color theme="4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21">
    <xf numFmtId="0" fontId="0" fillId="0" borderId="0"/>
    <xf numFmtId="164" fontId="2" fillId="0" borderId="0" applyFont="0" applyFill="0" applyBorder="0" applyAlignment="0" applyProtection="0"/>
    <xf numFmtId="0" fontId="17" fillId="0" borderId="0"/>
    <xf numFmtId="0" fontId="27" fillId="0" borderId="0"/>
    <xf numFmtId="41" fontId="27" fillId="0" borderId="0" applyFont="0" applyFill="0" applyBorder="0" applyAlignment="0" applyProtection="0"/>
    <xf numFmtId="0" fontId="29" fillId="0" borderId="0">
      <alignment vertical="center"/>
    </xf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30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/>
    <xf numFmtId="0" fontId="32" fillId="0" borderId="0"/>
    <xf numFmtId="43" fontId="1" fillId="0" borderId="0" applyFont="0" applyFill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38" fontId="34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70" fontId="29" fillId="0" borderId="0"/>
    <xf numFmtId="170" fontId="29" fillId="0" borderId="0"/>
    <xf numFmtId="170" fontId="29" fillId="0" borderId="0"/>
    <xf numFmtId="170" fontId="2" fillId="0" borderId="0"/>
    <xf numFmtId="39" fontId="35" fillId="0" borderId="0"/>
  </cellStyleXfs>
  <cellXfs count="28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17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horizontal="left" wrapText="1"/>
    </xf>
    <xf numFmtId="165" fontId="5" fillId="0" borderId="0" xfId="0" applyNumberFormat="1" applyFont="1"/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wrapText="1"/>
    </xf>
    <xf numFmtId="165" fontId="9" fillId="0" borderId="12" xfId="1" applyNumberFormat="1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10" fillId="0" borderId="0" xfId="0" applyFont="1"/>
    <xf numFmtId="165" fontId="10" fillId="0" borderId="0" xfId="0" applyNumberFormat="1" applyFont="1"/>
    <xf numFmtId="165" fontId="11" fillId="0" borderId="0" xfId="0" applyNumberFormat="1" applyFont="1"/>
    <xf numFmtId="0" fontId="12" fillId="0" borderId="11" xfId="0" applyFon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wrapText="1"/>
    </xf>
    <xf numFmtId="0" fontId="9" fillId="0" borderId="0" xfId="0" applyFont="1"/>
    <xf numFmtId="165" fontId="9" fillId="0" borderId="0" xfId="0" applyNumberFormat="1" applyFont="1"/>
    <xf numFmtId="0" fontId="12" fillId="0" borderId="0" xfId="0" applyFont="1"/>
    <xf numFmtId="165" fontId="7" fillId="0" borderId="12" xfId="1" applyNumberFormat="1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11" fillId="0" borderId="0" xfId="0" applyFont="1"/>
    <xf numFmtId="165" fontId="4" fillId="0" borderId="12" xfId="1" applyNumberFormat="1" applyFont="1" applyBorder="1" applyAlignment="1">
      <alignment horizontal="left" wrapText="1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wrapText="1"/>
    </xf>
    <xf numFmtId="0" fontId="8" fillId="0" borderId="0" xfId="0" applyFont="1"/>
    <xf numFmtId="0" fontId="12" fillId="0" borderId="13" xfId="0" applyFont="1" applyBorder="1" applyAlignment="1">
      <alignment wrapText="1"/>
    </xf>
    <xf numFmtId="164" fontId="12" fillId="0" borderId="13" xfId="1" applyFont="1" applyBorder="1" applyAlignment="1">
      <alignment wrapText="1"/>
    </xf>
    <xf numFmtId="165" fontId="7" fillId="0" borderId="12" xfId="1" applyNumberFormat="1" applyFont="1" applyBorder="1" applyAlignment="1">
      <alignment wrapText="1"/>
    </xf>
    <xf numFmtId="164" fontId="7" fillId="0" borderId="13" xfId="1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4" fillId="0" borderId="13" xfId="0" applyFont="1" applyBorder="1" applyAlignment="1">
      <alignment wrapText="1"/>
    </xf>
    <xf numFmtId="166" fontId="0" fillId="0" borderId="0" xfId="0" applyNumberFormat="1"/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wrapText="1"/>
    </xf>
    <xf numFmtId="0" fontId="13" fillId="0" borderId="0" xfId="0" applyFont="1"/>
    <xf numFmtId="0" fontId="9" fillId="0" borderId="10" xfId="0" applyFont="1" applyBorder="1" applyAlignment="1">
      <alignment horizontal="center" vertical="center"/>
    </xf>
    <xf numFmtId="165" fontId="9" fillId="0" borderId="12" xfId="1" applyNumberFormat="1" applyFont="1" applyFill="1" applyBorder="1" applyAlignment="1">
      <alignment horizontal="left" wrapText="1"/>
    </xf>
    <xf numFmtId="0" fontId="9" fillId="0" borderId="13" xfId="0" applyFont="1" applyBorder="1" applyAlignment="1">
      <alignment wrapText="1"/>
    </xf>
    <xf numFmtId="165" fontId="9" fillId="0" borderId="12" xfId="1" applyNumberFormat="1" applyFont="1" applyFill="1" applyBorder="1" applyAlignment="1">
      <alignment wrapText="1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wrapText="1"/>
    </xf>
    <xf numFmtId="0" fontId="14" fillId="0" borderId="0" xfId="0" applyFont="1"/>
    <xf numFmtId="164" fontId="9" fillId="0" borderId="13" xfId="1" applyFont="1" applyBorder="1" applyAlignment="1">
      <alignment wrapText="1"/>
    </xf>
    <xf numFmtId="165" fontId="4" fillId="2" borderId="12" xfId="1" applyNumberFormat="1" applyFont="1" applyFill="1" applyBorder="1" applyAlignment="1">
      <alignment wrapText="1"/>
    </xf>
    <xf numFmtId="0" fontId="8" fillId="0" borderId="13" xfId="0" applyFont="1" applyBorder="1" applyAlignment="1">
      <alignment wrapText="1"/>
    </xf>
    <xf numFmtId="165" fontId="7" fillId="0" borderId="12" xfId="1" applyNumberFormat="1" applyFont="1" applyBorder="1" applyAlignment="1">
      <alignment horizontal="center" wrapText="1"/>
    </xf>
    <xf numFmtId="165" fontId="8" fillId="0" borderId="12" xfId="1" applyNumberFormat="1" applyFont="1" applyBorder="1" applyAlignment="1">
      <alignment horizontal="left" wrapText="1"/>
    </xf>
    <xf numFmtId="0" fontId="8" fillId="0" borderId="12" xfId="0" quotePrefix="1" applyFont="1" applyBorder="1" applyAlignment="1">
      <alignment horizontal="left" wrapText="1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8" fillId="0" borderId="11" xfId="0" quotePrefix="1" applyFont="1" applyBorder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4" fillId="0" borderId="8" xfId="0" applyFont="1" applyBorder="1" applyAlignment="1">
      <alignment horizontal="left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wrapText="1"/>
    </xf>
    <xf numFmtId="165" fontId="9" fillId="0" borderId="13" xfId="0" applyNumberFormat="1" applyFont="1" applyBorder="1" applyAlignment="1">
      <alignment horizontal="left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18" fillId="0" borderId="0" xfId="0" applyFont="1"/>
    <xf numFmtId="165" fontId="18" fillId="0" borderId="0" xfId="0" applyNumberFormat="1" applyFont="1"/>
    <xf numFmtId="165" fontId="4" fillId="0" borderId="12" xfId="1" applyNumberFormat="1" applyFont="1" applyBorder="1" applyAlignment="1">
      <alignment wrapText="1"/>
    </xf>
    <xf numFmtId="0" fontId="4" fillId="0" borderId="13" xfId="0" applyFont="1" applyBorder="1"/>
    <xf numFmtId="0" fontId="8" fillId="0" borderId="12" xfId="0" applyFont="1" applyBorder="1"/>
    <xf numFmtId="165" fontId="3" fillId="0" borderId="12" xfId="0" applyNumberFormat="1" applyFont="1" applyBorder="1" applyAlignment="1">
      <alignment wrapText="1"/>
    </xf>
    <xf numFmtId="165" fontId="4" fillId="0" borderId="13" xfId="0" applyNumberFormat="1" applyFont="1" applyBorder="1" applyAlignment="1">
      <alignment wrapText="1"/>
    </xf>
    <xf numFmtId="0" fontId="13" fillId="0" borderId="13" xfId="0" applyFont="1" applyBorder="1" applyAlignment="1">
      <alignment wrapText="1"/>
    </xf>
    <xf numFmtId="165" fontId="19" fillId="0" borderId="12" xfId="0" applyNumberFormat="1" applyFont="1" applyBorder="1" applyAlignment="1">
      <alignment wrapText="1"/>
    </xf>
    <xf numFmtId="165" fontId="13" fillId="0" borderId="0" xfId="0" applyNumberFormat="1" applyFont="1"/>
    <xf numFmtId="164" fontId="7" fillId="0" borderId="13" xfId="1" applyFont="1" applyFill="1" applyBorder="1" applyAlignment="1">
      <alignment wrapText="1"/>
    </xf>
    <xf numFmtId="165" fontId="7" fillId="0" borderId="12" xfId="1" applyNumberFormat="1" applyFont="1" applyFill="1" applyBorder="1" applyAlignment="1">
      <alignment wrapText="1"/>
    </xf>
    <xf numFmtId="165" fontId="13" fillId="0" borderId="12" xfId="1" applyNumberFormat="1" applyFont="1" applyBorder="1" applyAlignment="1">
      <alignment wrapText="1"/>
    </xf>
    <xf numFmtId="165" fontId="8" fillId="0" borderId="0" xfId="0" applyNumberFormat="1" applyFont="1"/>
    <xf numFmtId="165" fontId="4" fillId="0" borderId="12" xfId="1" applyNumberFormat="1" applyFont="1" applyFill="1" applyBorder="1" applyAlignment="1">
      <alignment wrapText="1"/>
    </xf>
    <xf numFmtId="0" fontId="8" fillId="0" borderId="13" xfId="0" applyFont="1" applyBorder="1"/>
    <xf numFmtId="165" fontId="4" fillId="0" borderId="12" xfId="0" applyNumberFormat="1" applyFont="1" applyBorder="1" applyAlignment="1">
      <alignment horizontal="left" wrapText="1"/>
    </xf>
    <xf numFmtId="164" fontId="14" fillId="0" borderId="13" xfId="1" applyFont="1" applyBorder="1" applyAlignment="1">
      <alignment wrapText="1"/>
    </xf>
    <xf numFmtId="165" fontId="14" fillId="0" borderId="12" xfId="1" applyNumberFormat="1" applyFont="1" applyBorder="1" applyAlignment="1">
      <alignment wrapText="1"/>
    </xf>
    <xf numFmtId="0" fontId="20" fillId="0" borderId="0" xfId="0" applyFont="1"/>
    <xf numFmtId="0" fontId="21" fillId="0" borderId="0" xfId="0" applyFont="1"/>
    <xf numFmtId="165" fontId="0" fillId="0" borderId="0" xfId="1" applyNumberFormat="1" applyFont="1"/>
    <xf numFmtId="0" fontId="22" fillId="0" borderId="0" xfId="0" applyFont="1"/>
    <xf numFmtId="165" fontId="22" fillId="0" borderId="0" xfId="1" applyNumberFormat="1" applyFont="1"/>
    <xf numFmtId="0" fontId="23" fillId="0" borderId="0" xfId="0" applyFont="1"/>
    <xf numFmtId="165" fontId="22" fillId="0" borderId="0" xfId="0" applyNumberFormat="1" applyFont="1"/>
    <xf numFmtId="166" fontId="10" fillId="0" borderId="0" xfId="0" applyNumberFormat="1" applyFont="1"/>
    <xf numFmtId="0" fontId="24" fillId="0" borderId="11" xfId="0" applyFont="1" applyBorder="1" applyAlignment="1">
      <alignment wrapText="1"/>
    </xf>
    <xf numFmtId="165" fontId="24" fillId="0" borderId="12" xfId="1" applyNumberFormat="1" applyFont="1" applyBorder="1" applyAlignment="1">
      <alignment horizontal="center" wrapText="1"/>
    </xf>
    <xf numFmtId="0" fontId="25" fillId="0" borderId="13" xfId="0" applyFont="1" applyBorder="1" applyAlignment="1">
      <alignment wrapText="1"/>
    </xf>
    <xf numFmtId="166" fontId="22" fillId="0" borderId="0" xfId="0" applyNumberFormat="1" applyFont="1"/>
    <xf numFmtId="43" fontId="22" fillId="0" borderId="0" xfId="0" applyNumberFormat="1" applyFont="1"/>
    <xf numFmtId="164" fontId="12" fillId="0" borderId="13" xfId="1" applyFont="1" applyBorder="1" applyAlignment="1"/>
    <xf numFmtId="165" fontId="12" fillId="0" borderId="12" xfId="1" applyNumberFormat="1" applyFont="1" applyBorder="1" applyAlignment="1">
      <alignment wrapText="1"/>
    </xf>
    <xf numFmtId="165" fontId="24" fillId="0" borderId="12" xfId="1" applyNumberFormat="1" applyFont="1" applyBorder="1" applyAlignment="1">
      <alignment wrapText="1"/>
    </xf>
    <xf numFmtId="0" fontId="13" fillId="0" borderId="13" xfId="0" applyFont="1" applyBorder="1"/>
    <xf numFmtId="0" fontId="8" fillId="0" borderId="13" xfId="0" applyFont="1" applyBorder="1" applyAlignment="1">
      <alignment horizontal="left"/>
    </xf>
    <xf numFmtId="0" fontId="26" fillId="0" borderId="0" xfId="0" applyFont="1"/>
    <xf numFmtId="0" fontId="8" fillId="0" borderId="11" xfId="0" applyFont="1" applyBorder="1"/>
    <xf numFmtId="0" fontId="12" fillId="0" borderId="13" xfId="0" applyFont="1" applyBorder="1" applyAlignment="1">
      <alignment horizontal="left"/>
    </xf>
    <xf numFmtId="167" fontId="21" fillId="0" borderId="0" xfId="0" applyNumberFormat="1" applyFont="1"/>
    <xf numFmtId="166" fontId="21" fillId="0" borderId="0" xfId="0" applyNumberFormat="1" applyFont="1"/>
    <xf numFmtId="167" fontId="0" fillId="0" borderId="0" xfId="0" applyNumberFormat="1"/>
    <xf numFmtId="167" fontId="22" fillId="0" borderId="0" xfId="0" applyNumberFormat="1" applyFont="1"/>
    <xf numFmtId="0" fontId="9" fillId="0" borderId="13" xfId="0" applyFont="1" applyBorder="1" applyAlignment="1">
      <alignment horizontal="left"/>
    </xf>
    <xf numFmtId="165" fontId="9" fillId="0" borderId="12" xfId="1" applyNumberFormat="1" applyFont="1" applyBorder="1" applyAlignment="1">
      <alignment wrapText="1"/>
    </xf>
    <xf numFmtId="0" fontId="12" fillId="0" borderId="13" xfId="0" applyFont="1" applyBorder="1" applyAlignment="1">
      <alignment horizontal="left" wrapText="1"/>
    </xf>
    <xf numFmtId="0" fontId="22" fillId="0" borderId="0" xfId="0" applyFont="1" applyAlignment="1">
      <alignment horizontal="left"/>
    </xf>
    <xf numFmtId="0" fontId="8" fillId="0" borderId="12" xfId="0" applyFont="1" applyBorder="1" applyAlignment="1">
      <alignment horizontal="left"/>
    </xf>
    <xf numFmtId="167" fontId="23" fillId="0" borderId="0" xfId="0" applyNumberFormat="1" applyFont="1"/>
    <xf numFmtId="166" fontId="23" fillId="0" borderId="0" xfId="0" applyNumberFormat="1" applyFont="1"/>
    <xf numFmtId="0" fontId="16" fillId="0" borderId="1" xfId="0" applyFont="1" applyBorder="1" applyAlignment="1">
      <alignment vertical="center"/>
    </xf>
    <xf numFmtId="0" fontId="15" fillId="0" borderId="12" xfId="0" applyFont="1" applyBorder="1"/>
    <xf numFmtId="0" fontId="15" fillId="0" borderId="13" xfId="0" applyFont="1" applyBorder="1"/>
    <xf numFmtId="165" fontId="8" fillId="0" borderId="12" xfId="1" applyNumberFormat="1" applyFont="1" applyBorder="1" applyAlignment="1">
      <alignment horizontal="left"/>
    </xf>
    <xf numFmtId="165" fontId="12" fillId="0" borderId="0" xfId="0" applyNumberFormat="1" applyFont="1"/>
    <xf numFmtId="164" fontId="10" fillId="0" borderId="0" xfId="1" applyFont="1"/>
    <xf numFmtId="165" fontId="12" fillId="0" borderId="12" xfId="1" applyNumberFormat="1" applyFont="1" applyBorder="1" applyAlignment="1">
      <alignment horizontal="left"/>
    </xf>
    <xf numFmtId="0" fontId="12" fillId="0" borderId="13" xfId="0" applyFont="1" applyBorder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165" fontId="4" fillId="0" borderId="0" xfId="1" applyNumberFormat="1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165" fontId="12" fillId="0" borderId="0" xfId="1" applyNumberFormat="1" applyFont="1" applyFill="1" applyBorder="1" applyAlignment="1">
      <alignment horizontal="left" wrapText="1"/>
    </xf>
    <xf numFmtId="165" fontId="9" fillId="0" borderId="13" xfId="1" applyNumberFormat="1" applyFont="1" applyFill="1" applyBorder="1" applyAlignment="1">
      <alignment horizontal="left" wrapText="1"/>
    </xf>
    <xf numFmtId="0" fontId="13" fillId="0" borderId="12" xfId="0" applyFont="1" applyBorder="1" applyAlignment="1">
      <alignment horizontal="left"/>
    </xf>
    <xf numFmtId="0" fontId="22" fillId="2" borderId="0" xfId="0" applyFont="1" applyFill="1"/>
    <xf numFmtId="165" fontId="22" fillId="2" borderId="0" xfId="1" applyNumberFormat="1" applyFont="1" applyFill="1"/>
    <xf numFmtId="0" fontId="13" fillId="0" borderId="12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41" fontId="28" fillId="0" borderId="0" xfId="3" applyNumberFormat="1" applyFont="1"/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wrapText="1"/>
    </xf>
    <xf numFmtId="165" fontId="36" fillId="0" borderId="12" xfId="1" applyNumberFormat="1" applyFont="1" applyBorder="1" applyAlignment="1">
      <alignment horizontal="left" wrapText="1"/>
    </xf>
    <xf numFmtId="0" fontId="36" fillId="0" borderId="13" xfId="0" applyFont="1" applyBorder="1" applyAlignment="1">
      <alignment horizontal="left" wrapText="1"/>
    </xf>
    <xf numFmtId="165" fontId="36" fillId="0" borderId="13" xfId="0" applyNumberFormat="1" applyFont="1" applyBorder="1" applyAlignment="1">
      <alignment horizontal="left" wrapText="1"/>
    </xf>
    <xf numFmtId="165" fontId="36" fillId="0" borderId="0" xfId="0" applyNumberFormat="1" applyFont="1"/>
    <xf numFmtId="165" fontId="37" fillId="0" borderId="0" xfId="0" applyNumberFormat="1" applyFont="1"/>
    <xf numFmtId="0" fontId="36" fillId="0" borderId="0" xfId="0" applyFont="1"/>
    <xf numFmtId="164" fontId="36" fillId="0" borderId="0" xfId="1" applyFont="1"/>
    <xf numFmtId="0" fontId="38" fillId="0" borderId="0" xfId="0" applyFont="1"/>
    <xf numFmtId="165" fontId="38" fillId="0" borderId="0" xfId="1" applyNumberFormat="1" applyFont="1"/>
    <xf numFmtId="0" fontId="8" fillId="0" borderId="0" xfId="0" quotePrefix="1" applyFont="1" applyAlignment="1">
      <alignment wrapText="1"/>
    </xf>
    <xf numFmtId="165" fontId="13" fillId="0" borderId="13" xfId="1" applyNumberFormat="1" applyFont="1" applyBorder="1" applyAlignment="1">
      <alignment wrapText="1"/>
    </xf>
    <xf numFmtId="164" fontId="4" fillId="0" borderId="13" xfId="1" applyFont="1" applyBorder="1" applyAlignment="1">
      <alignment wrapText="1"/>
    </xf>
    <xf numFmtId="165" fontId="3" fillId="0" borderId="13" xfId="0" applyNumberFormat="1" applyFont="1" applyBorder="1" applyAlignment="1">
      <alignment horizontal="center" wrapText="1"/>
    </xf>
    <xf numFmtId="0" fontId="13" fillId="0" borderId="11" xfId="0" quotePrefix="1" applyFont="1" applyBorder="1" applyAlignment="1">
      <alignment wrapText="1"/>
    </xf>
    <xf numFmtId="165" fontId="21" fillId="0" borderId="0" xfId="1" applyNumberFormat="1" applyFont="1" applyFill="1"/>
    <xf numFmtId="0" fontId="8" fillId="0" borderId="9" xfId="0" applyFont="1" applyBorder="1"/>
    <xf numFmtId="0" fontId="13" fillId="0" borderId="12" xfId="0" applyFont="1" applyBorder="1" applyAlignment="1">
      <alignment horizontal="center" wrapText="1"/>
    </xf>
    <xf numFmtId="0" fontId="13" fillId="0" borderId="12" xfId="0" applyFont="1" applyBorder="1"/>
    <xf numFmtId="0" fontId="4" fillId="0" borderId="12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8" fillId="0" borderId="12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165" fontId="12" fillId="0" borderId="0" xfId="1" applyNumberFormat="1" applyFont="1" applyFill="1" applyBorder="1" applyAlignment="1">
      <alignment horizontal="left" wrapText="1"/>
    </xf>
    <xf numFmtId="0" fontId="8" fillId="0" borderId="0" xfId="0" applyFont="1" applyAlignment="1">
      <alignment horizontal="left"/>
    </xf>
    <xf numFmtId="41" fontId="13" fillId="0" borderId="0" xfId="3" applyNumberFormat="1" applyFont="1"/>
    <xf numFmtId="164" fontId="4" fillId="0" borderId="15" xfId="1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0" fontId="12" fillId="0" borderId="14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9" fillId="0" borderId="0" xfId="0" applyFont="1" applyBorder="1"/>
    <xf numFmtId="0" fontId="13" fillId="0" borderId="0" xfId="0" applyFont="1" applyBorder="1"/>
    <xf numFmtId="165" fontId="13" fillId="0" borderId="0" xfId="0" applyNumberFormat="1" applyFont="1" applyBorder="1"/>
    <xf numFmtId="0" fontId="9" fillId="0" borderId="0" xfId="0" applyFont="1" applyBorder="1" applyAlignment="1">
      <alignment wrapText="1"/>
    </xf>
    <xf numFmtId="0" fontId="5" fillId="0" borderId="0" xfId="0" applyFont="1" applyBorder="1"/>
    <xf numFmtId="165" fontId="7" fillId="0" borderId="0" xfId="1" applyNumberFormat="1" applyFont="1" applyBorder="1" applyAlignment="1">
      <alignment wrapText="1"/>
    </xf>
    <xf numFmtId="164" fontId="7" fillId="0" borderId="0" xfId="1" applyFont="1" applyBorder="1" applyAlignment="1">
      <alignment wrapText="1"/>
    </xf>
    <xf numFmtId="165" fontId="9" fillId="0" borderId="13" xfId="1" applyNumberFormat="1" applyFont="1" applyBorder="1" applyAlignment="1">
      <alignment wrapText="1"/>
    </xf>
    <xf numFmtId="165" fontId="9" fillId="0" borderId="0" xfId="1" applyNumberFormat="1" applyFont="1" applyBorder="1" applyAlignment="1">
      <alignment wrapText="1"/>
    </xf>
    <xf numFmtId="164" fontId="9" fillId="0" borderId="0" xfId="1" applyFont="1" applyBorder="1" applyAlignment="1">
      <alignment wrapText="1"/>
    </xf>
    <xf numFmtId="0" fontId="10" fillId="0" borderId="0" xfId="0" applyFont="1" applyBorder="1"/>
    <xf numFmtId="0" fontId="12" fillId="0" borderId="0" xfId="0" applyFont="1" applyBorder="1"/>
    <xf numFmtId="0" fontId="23" fillId="0" borderId="1" xfId="0" applyFont="1" applyBorder="1"/>
    <xf numFmtId="165" fontId="23" fillId="0" borderId="1" xfId="1" applyNumberFormat="1" applyFont="1" applyBorder="1"/>
    <xf numFmtId="0" fontId="0" fillId="0" borderId="1" xfId="0" applyBorder="1"/>
    <xf numFmtId="165" fontId="0" fillId="0" borderId="1" xfId="1" applyNumberFormat="1" applyFont="1" applyBorder="1"/>
    <xf numFmtId="0" fontId="21" fillId="0" borderId="1" xfId="0" applyFont="1" applyBorder="1" applyAlignment="1"/>
    <xf numFmtId="165" fontId="21" fillId="0" borderId="1" xfId="1" applyNumberFormat="1" applyFont="1" applyBorder="1" applyAlignment="1"/>
    <xf numFmtId="0" fontId="2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12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8" fillId="0" borderId="12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165" fontId="3" fillId="0" borderId="13" xfId="0" applyNumberFormat="1" applyFont="1" applyBorder="1" applyAlignment="1">
      <alignment horizontal="left" wrapText="1"/>
    </xf>
    <xf numFmtId="165" fontId="7" fillId="0" borderId="12" xfId="0" applyNumberFormat="1" applyFont="1" applyBorder="1" applyAlignment="1">
      <alignment wrapText="1"/>
    </xf>
    <xf numFmtId="165" fontId="7" fillId="0" borderId="13" xfId="0" applyNumberFormat="1" applyFont="1" applyBorder="1" applyAlignment="1">
      <alignment wrapText="1"/>
    </xf>
    <xf numFmtId="165" fontId="13" fillId="2" borderId="0" xfId="0" applyNumberFormat="1" applyFont="1" applyFill="1"/>
    <xf numFmtId="165" fontId="4" fillId="0" borderId="9" xfId="1" applyNumberFormat="1" applyFont="1" applyBorder="1" applyAlignment="1">
      <alignment horizontal="left" wrapText="1"/>
    </xf>
    <xf numFmtId="0" fontId="4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wrapText="1"/>
    </xf>
    <xf numFmtId="165" fontId="18" fillId="2" borderId="0" xfId="0" applyNumberFormat="1" applyFont="1" applyFill="1"/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wrapText="1"/>
    </xf>
    <xf numFmtId="165" fontId="10" fillId="0" borderId="12" xfId="1" applyNumberFormat="1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165" fontId="10" fillId="0" borderId="13" xfId="0" applyNumberFormat="1" applyFont="1" applyBorder="1" applyAlignment="1">
      <alignment horizontal="left" wrapText="1"/>
    </xf>
    <xf numFmtId="165" fontId="5" fillId="0" borderId="12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65" fontId="7" fillId="2" borderId="12" xfId="1" applyNumberFormat="1" applyFont="1" applyFill="1" applyBorder="1" applyAlignment="1">
      <alignment wrapText="1"/>
    </xf>
    <xf numFmtId="0" fontId="9" fillId="0" borderId="13" xfId="0" applyFont="1" applyBorder="1"/>
    <xf numFmtId="0" fontId="3" fillId="0" borderId="13" xfId="0" applyFont="1" applyBorder="1" applyAlignment="1">
      <alignment horizontal="center" vertical="center"/>
    </xf>
    <xf numFmtId="0" fontId="8" fillId="0" borderId="16" xfId="0" applyFont="1" applyBorder="1" applyAlignment="1">
      <alignment wrapText="1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left" wrapText="1"/>
    </xf>
    <xf numFmtId="0" fontId="4" fillId="0" borderId="14" xfId="0" applyFont="1" applyBorder="1" applyAlignment="1">
      <alignment horizontal="left" wrapText="1"/>
    </xf>
    <xf numFmtId="0" fontId="9" fillId="0" borderId="19" xfId="0" applyFont="1" applyBorder="1" applyAlignment="1">
      <alignment horizontal="center" vertical="center"/>
    </xf>
    <xf numFmtId="0" fontId="12" fillId="0" borderId="20" xfId="0" applyFont="1" applyBorder="1"/>
    <xf numFmtId="0" fontId="3" fillId="0" borderId="0" xfId="0" applyFont="1" applyBorder="1" applyAlignment="1">
      <alignment horizontal="center" vertical="center"/>
    </xf>
    <xf numFmtId="0" fontId="8" fillId="0" borderId="0" xfId="0" applyFont="1" applyBorder="1"/>
    <xf numFmtId="0" fontId="8" fillId="0" borderId="8" xfId="0" applyFont="1" applyBorder="1" applyAlignment="1">
      <alignment vertical="center"/>
    </xf>
    <xf numFmtId="0" fontId="36" fillId="0" borderId="16" xfId="0" applyFont="1" applyBorder="1" applyAlignment="1">
      <alignment horizontal="left" vertical="center" wrapText="1"/>
    </xf>
    <xf numFmtId="0" fontId="8" fillId="0" borderId="11" xfId="0" applyFont="1" applyBorder="1" applyAlignment="1">
      <alignment vertical="center" wrapText="1"/>
    </xf>
    <xf numFmtId="165" fontId="8" fillId="0" borderId="12" xfId="1" applyNumberFormat="1" applyFont="1" applyFill="1" applyBorder="1" applyAlignment="1">
      <alignment horizontal="left" wrapText="1"/>
    </xf>
    <xf numFmtId="165" fontId="8" fillId="0" borderId="13" xfId="1" applyNumberFormat="1" applyFont="1" applyFill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14" fillId="0" borderId="12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8" fillId="0" borderId="12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7" fillId="0" borderId="0" xfId="0" applyFont="1" applyAlignment="1">
      <alignment horizontal="left" vertic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0" borderId="12" xfId="0" quotePrefix="1" applyFont="1" applyBorder="1" applyAlignment="1">
      <alignment horizontal="left" wrapText="1"/>
    </xf>
    <xf numFmtId="0" fontId="4" fillId="0" borderId="13" xfId="0" quotePrefix="1" applyFont="1" applyBorder="1" applyAlignment="1">
      <alignment horizontal="left" wrapText="1"/>
    </xf>
    <xf numFmtId="0" fontId="13" fillId="0" borderId="12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165" fontId="12" fillId="0" borderId="9" xfId="1" applyNumberFormat="1" applyFont="1" applyFill="1" applyBorder="1" applyAlignment="1">
      <alignment horizontal="left" wrapText="1"/>
    </xf>
    <xf numFmtId="165" fontId="12" fillId="0" borderId="0" xfId="1" applyNumberFormat="1" applyFont="1" applyFill="1" applyBorder="1" applyAlignment="1">
      <alignment horizontal="left" wrapText="1"/>
    </xf>
    <xf numFmtId="0" fontId="36" fillId="0" borderId="16" xfId="0" applyFont="1" applyBorder="1" applyAlignment="1">
      <alignment horizontal="left" vertical="center" wrapText="1"/>
    </xf>
    <xf numFmtId="0" fontId="36" fillId="0" borderId="2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165" fontId="8" fillId="0" borderId="14" xfId="1" applyNumberFormat="1" applyFont="1" applyFill="1" applyBorder="1" applyAlignment="1">
      <alignment horizontal="left" wrapText="1"/>
    </xf>
    <xf numFmtId="0" fontId="22" fillId="0" borderId="0" xfId="0" applyFont="1" applyFill="1"/>
    <xf numFmtId="0" fontId="23" fillId="0" borderId="1" xfId="0" applyFont="1" applyFill="1" applyBorder="1"/>
    <xf numFmtId="165" fontId="23" fillId="0" borderId="1" xfId="1" applyNumberFormat="1" applyFont="1" applyFill="1" applyBorder="1"/>
    <xf numFmtId="0" fontId="21" fillId="0" borderId="1" xfId="0" applyFont="1" applyBorder="1"/>
    <xf numFmtId="165" fontId="21" fillId="0" borderId="1" xfId="1" applyNumberFormat="1" applyFont="1" applyBorder="1"/>
    <xf numFmtId="0" fontId="13" fillId="0" borderId="12" xfId="0" applyFont="1" applyBorder="1" applyAlignment="1">
      <alignment wrapText="1"/>
    </xf>
    <xf numFmtId="0" fontId="3" fillId="0" borderId="7" xfId="0" applyFont="1" applyBorder="1" applyAlignment="1">
      <alignment horizontal="center" vertical="center"/>
    </xf>
    <xf numFmtId="2" fontId="9" fillId="0" borderId="13" xfId="0" applyNumberFormat="1" applyFont="1" applyBorder="1" applyAlignment="1">
      <alignment horizontal="left" wrapText="1"/>
    </xf>
    <xf numFmtId="0" fontId="39" fillId="0" borderId="0" xfId="0" applyFont="1"/>
    <xf numFmtId="165" fontId="9" fillId="0" borderId="9" xfId="1" applyNumberFormat="1" applyFont="1" applyBorder="1"/>
    <xf numFmtId="165" fontId="12" fillId="0" borderId="9" xfId="1" applyNumberFormat="1" applyFont="1" applyFill="1" applyBorder="1" applyAlignment="1">
      <alignment wrapText="1"/>
    </xf>
    <xf numFmtId="165" fontId="12" fillId="0" borderId="0" xfId="1" applyNumberFormat="1" applyFont="1" applyFill="1" applyBorder="1" applyAlignment="1">
      <alignment wrapText="1"/>
    </xf>
    <xf numFmtId="165" fontId="9" fillId="0" borderId="0" xfId="0" applyNumberFormat="1" applyFont="1" applyBorder="1"/>
    <xf numFmtId="165" fontId="9" fillId="0" borderId="9" xfId="0" applyNumberFormat="1" applyFont="1" applyBorder="1" applyAlignment="1">
      <alignment wrapText="1"/>
    </xf>
    <xf numFmtId="165" fontId="5" fillId="0" borderId="12" xfId="1" applyNumberFormat="1" applyFont="1" applyBorder="1" applyAlignment="1">
      <alignment wrapText="1"/>
    </xf>
    <xf numFmtId="0" fontId="5" fillId="0" borderId="12" xfId="0" applyFont="1" applyBorder="1"/>
    <xf numFmtId="0" fontId="5" fillId="0" borderId="18" xfId="0" applyFont="1" applyBorder="1" applyAlignment="1">
      <alignment horizontal="left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wrapText="1"/>
    </xf>
    <xf numFmtId="0" fontId="5" fillId="0" borderId="18" xfId="0" applyFont="1" applyBorder="1"/>
  </cellXfs>
  <cellStyles count="221">
    <cellStyle name="Comma" xfId="1" builtinId="3"/>
    <cellStyle name="Comma [0] 2" xfId="7"/>
    <cellStyle name="Comma [0] 2 10" xfId="19"/>
    <cellStyle name="Comma [0] 2 11" xfId="20"/>
    <cellStyle name="Comma [0] 2 12" xfId="21"/>
    <cellStyle name="Comma [0] 2 13" xfId="22"/>
    <cellStyle name="Comma [0] 2 14" xfId="23"/>
    <cellStyle name="Comma [0] 2 15" xfId="24"/>
    <cellStyle name="Comma [0] 2 16" xfId="25"/>
    <cellStyle name="Comma [0] 2 17" xfId="26"/>
    <cellStyle name="Comma [0] 2 18" xfId="27"/>
    <cellStyle name="Comma [0] 2 19" xfId="28"/>
    <cellStyle name="Comma [0] 2 2" xfId="29"/>
    <cellStyle name="Comma [0] 2 20" xfId="30"/>
    <cellStyle name="Comma [0] 2 21" xfId="31"/>
    <cellStyle name="Comma [0] 2 22" xfId="32"/>
    <cellStyle name="Comma [0] 2 23" xfId="33"/>
    <cellStyle name="Comma [0] 2 24" xfId="34"/>
    <cellStyle name="Comma [0] 2 25" xfId="35"/>
    <cellStyle name="Comma [0] 2 26" xfId="36"/>
    <cellStyle name="Comma [0] 2 27" xfId="37"/>
    <cellStyle name="Comma [0] 2 28" xfId="38"/>
    <cellStyle name="Comma [0] 2 29" xfId="39"/>
    <cellStyle name="Comma [0] 2 3" xfId="40"/>
    <cellStyle name="Comma [0] 2 30" xfId="41"/>
    <cellStyle name="Comma [0] 2 31" xfId="42"/>
    <cellStyle name="Comma [0] 2 32" xfId="43"/>
    <cellStyle name="Comma [0] 2 33" xfId="44"/>
    <cellStyle name="Comma [0] 2 34" xfId="45"/>
    <cellStyle name="Comma [0] 2 35" xfId="46"/>
    <cellStyle name="Comma [0] 2 36" xfId="47"/>
    <cellStyle name="Comma [0] 2 37" xfId="48"/>
    <cellStyle name="Comma [0] 2 38" xfId="49"/>
    <cellStyle name="Comma [0] 2 39" xfId="50"/>
    <cellStyle name="Comma [0] 2 4" xfId="51"/>
    <cellStyle name="Comma [0] 2 40" xfId="52"/>
    <cellStyle name="Comma [0] 2 41" xfId="53"/>
    <cellStyle name="Comma [0] 2 42" xfId="54"/>
    <cellStyle name="Comma [0] 2 43" xfId="55"/>
    <cellStyle name="Comma [0] 2 44" xfId="56"/>
    <cellStyle name="Comma [0] 2 45" xfId="57"/>
    <cellStyle name="Comma [0] 2 46" xfId="58"/>
    <cellStyle name="Comma [0] 2 47" xfId="59"/>
    <cellStyle name="Comma [0] 2 48" xfId="60"/>
    <cellStyle name="Comma [0] 2 49" xfId="61"/>
    <cellStyle name="Comma [0] 2 5" xfId="62"/>
    <cellStyle name="Comma [0] 2 50" xfId="63"/>
    <cellStyle name="Comma [0] 2 51" xfId="64"/>
    <cellStyle name="Comma [0] 2 52" xfId="65"/>
    <cellStyle name="Comma [0] 2 53" xfId="66"/>
    <cellStyle name="Comma [0] 2 54" xfId="67"/>
    <cellStyle name="Comma [0] 2 55" xfId="68"/>
    <cellStyle name="Comma [0] 2 56" xfId="69"/>
    <cellStyle name="Comma [0] 2 57" xfId="70"/>
    <cellStyle name="Comma [0] 2 58" xfId="71"/>
    <cellStyle name="Comma [0] 2 59" xfId="72"/>
    <cellStyle name="Comma [0] 2 6" xfId="73"/>
    <cellStyle name="Comma [0] 2 60" xfId="74"/>
    <cellStyle name="Comma [0] 2 61" xfId="75"/>
    <cellStyle name="Comma [0] 2 62" xfId="76"/>
    <cellStyle name="Comma [0] 2 63" xfId="77"/>
    <cellStyle name="Comma [0] 2 64" xfId="209"/>
    <cellStyle name="Comma [0] 2 7" xfId="78"/>
    <cellStyle name="Comma [0] 2 8" xfId="79"/>
    <cellStyle name="Comma [0] 2 9" xfId="80"/>
    <cellStyle name="Comma [0] 3" xfId="10"/>
    <cellStyle name="Comma [0] 4" xfId="12"/>
    <cellStyle name="Comma [0] 5" xfId="14"/>
    <cellStyle name="Comma [0] 6" xfId="4"/>
    <cellStyle name="Comma 2" xfId="9"/>
    <cellStyle name="Comma 2 10" xfId="81"/>
    <cellStyle name="Comma 2 11" xfId="82"/>
    <cellStyle name="Comma 2 12" xfId="83"/>
    <cellStyle name="Comma 2 13" xfId="84"/>
    <cellStyle name="Comma 2 14" xfId="85"/>
    <cellStyle name="Comma 2 15" xfId="86"/>
    <cellStyle name="Comma 2 16" xfId="87"/>
    <cellStyle name="Comma 2 17" xfId="88"/>
    <cellStyle name="Comma 2 18" xfId="89"/>
    <cellStyle name="Comma 2 19" xfId="90"/>
    <cellStyle name="Comma 2 2" xfId="91"/>
    <cellStyle name="Comma 2 2 2" xfId="210"/>
    <cellStyle name="Comma 2 2 2 2" xfId="211"/>
    <cellStyle name="Comma 2 20" xfId="92"/>
    <cellStyle name="Comma 2 21" xfId="93"/>
    <cellStyle name="Comma 2 22" xfId="94"/>
    <cellStyle name="Comma 2 23" xfId="95"/>
    <cellStyle name="Comma 2 24" xfId="96"/>
    <cellStyle name="Comma 2 25" xfId="97"/>
    <cellStyle name="Comma 2 26" xfId="98"/>
    <cellStyle name="Comma 2 27" xfId="99"/>
    <cellStyle name="Comma 2 28" xfId="100"/>
    <cellStyle name="Comma 2 29" xfId="101"/>
    <cellStyle name="Comma 2 3" xfId="102"/>
    <cellStyle name="Comma 2 30" xfId="103"/>
    <cellStyle name="Comma 2 31" xfId="104"/>
    <cellStyle name="Comma 2 32" xfId="105"/>
    <cellStyle name="Comma 2 33" xfId="106"/>
    <cellStyle name="Comma 2 34" xfId="107"/>
    <cellStyle name="Comma 2 35" xfId="108"/>
    <cellStyle name="Comma 2 36" xfId="109"/>
    <cellStyle name="Comma 2 37" xfId="110"/>
    <cellStyle name="Comma 2 38" xfId="111"/>
    <cellStyle name="Comma 2 39" xfId="112"/>
    <cellStyle name="Comma 2 4" xfId="113"/>
    <cellStyle name="Comma 2 40" xfId="114"/>
    <cellStyle name="Comma 2 41" xfId="115"/>
    <cellStyle name="Comma 2 42" xfId="116"/>
    <cellStyle name="Comma 2 43" xfId="117"/>
    <cellStyle name="Comma 2 44" xfId="118"/>
    <cellStyle name="Comma 2 45" xfId="119"/>
    <cellStyle name="Comma 2 46" xfId="120"/>
    <cellStyle name="Comma 2 47" xfId="121"/>
    <cellStyle name="Comma 2 48" xfId="122"/>
    <cellStyle name="Comma 2 49" xfId="123"/>
    <cellStyle name="Comma 2 5" xfId="124"/>
    <cellStyle name="Comma 2 50" xfId="125"/>
    <cellStyle name="Comma 2 51" xfId="126"/>
    <cellStyle name="Comma 2 52" xfId="127"/>
    <cellStyle name="Comma 2 53" xfId="128"/>
    <cellStyle name="Comma 2 54" xfId="129"/>
    <cellStyle name="Comma 2 55" xfId="130"/>
    <cellStyle name="Comma 2 56" xfId="131"/>
    <cellStyle name="Comma 2 57" xfId="132"/>
    <cellStyle name="Comma 2 58" xfId="133"/>
    <cellStyle name="Comma 2 59" xfId="134"/>
    <cellStyle name="Comma 2 6" xfId="135"/>
    <cellStyle name="Comma 2 60" xfId="136"/>
    <cellStyle name="Comma 2 61" xfId="137"/>
    <cellStyle name="Comma 2 62" xfId="138"/>
    <cellStyle name="Comma 2 63" xfId="139"/>
    <cellStyle name="Comma 2 64" xfId="207"/>
    <cellStyle name="Comma 2 7" xfId="140"/>
    <cellStyle name="Comma 2 8" xfId="141"/>
    <cellStyle name="Comma 2 9" xfId="142"/>
    <cellStyle name="Comma 3" xfId="11"/>
    <cellStyle name="Comma 3 2" xfId="212"/>
    <cellStyle name="Comma 3 2 2" xfId="213"/>
    <cellStyle name="Comma 4" xfId="13"/>
    <cellStyle name="Comma 4 2" xfId="214"/>
    <cellStyle name="Comma 4 2 2" xfId="215"/>
    <cellStyle name="Comma 5" xfId="17"/>
    <cellStyle name="Comma 6" xfId="205"/>
    <cellStyle name="Comma 7" xfId="206"/>
    <cellStyle name="Comma 8" xfId="208"/>
    <cellStyle name="Comma 9" xfId="6"/>
    <cellStyle name="Normal" xfId="0" builtinId="0"/>
    <cellStyle name="Normal 2" xfId="2"/>
    <cellStyle name="Normal 2 10" xfId="143"/>
    <cellStyle name="Normal 2 11" xfId="144"/>
    <cellStyle name="Normal 2 12" xfId="145"/>
    <cellStyle name="Normal 2 13" xfId="146"/>
    <cellStyle name="Normal 2 14" xfId="147"/>
    <cellStyle name="Normal 2 15" xfId="148"/>
    <cellStyle name="Normal 2 16" xfId="149"/>
    <cellStyle name="Normal 2 17" xfId="150"/>
    <cellStyle name="Normal 2 18" xfId="151"/>
    <cellStyle name="Normal 2 19" xfId="152"/>
    <cellStyle name="Normal 2 2" xfId="153"/>
    <cellStyle name="Normal 2 2 2" xfId="216"/>
    <cellStyle name="Normal 2 20" xfId="154"/>
    <cellStyle name="Normal 2 21" xfId="155"/>
    <cellStyle name="Normal 2 22" xfId="156"/>
    <cellStyle name="Normal 2 23" xfId="157"/>
    <cellStyle name="Normal 2 24" xfId="158"/>
    <cellStyle name="Normal 2 25" xfId="159"/>
    <cellStyle name="Normal 2 26" xfId="160"/>
    <cellStyle name="Normal 2 27" xfId="161"/>
    <cellStyle name="Normal 2 28" xfId="162"/>
    <cellStyle name="Normal 2 29" xfId="163"/>
    <cellStyle name="Normal 2 3" xfId="164"/>
    <cellStyle name="Normal 2 30" xfId="165"/>
    <cellStyle name="Normal 2 31" xfId="166"/>
    <cellStyle name="Normal 2 32" xfId="167"/>
    <cellStyle name="Normal 2 33" xfId="168"/>
    <cellStyle name="Normal 2 34" xfId="169"/>
    <cellStyle name="Normal 2 35" xfId="170"/>
    <cellStyle name="Normal 2 36" xfId="171"/>
    <cellStyle name="Normal 2 37" xfId="172"/>
    <cellStyle name="Normal 2 38" xfId="173"/>
    <cellStyle name="Normal 2 39" xfId="174"/>
    <cellStyle name="Normal 2 4" xfId="175"/>
    <cellStyle name="Normal 2 40" xfId="176"/>
    <cellStyle name="Normal 2 41" xfId="177"/>
    <cellStyle name="Normal 2 42" xfId="178"/>
    <cellStyle name="Normal 2 43" xfId="179"/>
    <cellStyle name="Normal 2 44" xfId="180"/>
    <cellStyle name="Normal 2 45" xfId="181"/>
    <cellStyle name="Normal 2 46" xfId="182"/>
    <cellStyle name="Normal 2 47" xfId="183"/>
    <cellStyle name="Normal 2 48" xfId="184"/>
    <cellStyle name="Normal 2 49" xfId="185"/>
    <cellStyle name="Normal 2 5" xfId="186"/>
    <cellStyle name="Normal 2 50" xfId="187"/>
    <cellStyle name="Normal 2 51" xfId="188"/>
    <cellStyle name="Normal 2 52" xfId="189"/>
    <cellStyle name="Normal 2 53" xfId="190"/>
    <cellStyle name="Normal 2 54" xfId="191"/>
    <cellStyle name="Normal 2 55" xfId="192"/>
    <cellStyle name="Normal 2 56" xfId="193"/>
    <cellStyle name="Normal 2 57" xfId="194"/>
    <cellStyle name="Normal 2 58" xfId="195"/>
    <cellStyle name="Normal 2 59" xfId="196"/>
    <cellStyle name="Normal 2 6" xfId="197"/>
    <cellStyle name="Normal 2 60" xfId="198"/>
    <cellStyle name="Normal 2 61" xfId="199"/>
    <cellStyle name="Normal 2 62" xfId="200"/>
    <cellStyle name="Normal 2 63" xfId="201"/>
    <cellStyle name="Normal 2 64" xfId="5"/>
    <cellStyle name="Normal 2 7" xfId="202"/>
    <cellStyle name="Normal 2 8" xfId="203"/>
    <cellStyle name="Normal 2 9" xfId="204"/>
    <cellStyle name="Normal 3" xfId="8"/>
    <cellStyle name="Normal 3 2" xfId="217"/>
    <cellStyle name="Normal 4" xfId="15"/>
    <cellStyle name="Normal 4 2" xfId="218"/>
    <cellStyle name="Normal 5" xfId="16"/>
    <cellStyle name="Normal 6" xfId="3"/>
    <cellStyle name="Normal 66" xfId="18"/>
    <cellStyle name="一般_fix03-04" xfId="219"/>
    <cellStyle name="標準_Sheet1" xfId="2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7"/>
  <sheetViews>
    <sheetView view="pageBreakPreview" topLeftCell="A5" zoomScaleNormal="100" zoomScaleSheetLayoutView="100" workbookViewId="0">
      <selection activeCell="B14" sqref="B14"/>
    </sheetView>
  </sheetViews>
  <sheetFormatPr defaultColWidth="9.21875" defaultRowHeight="13.2"/>
  <cols>
    <col min="1" max="1" width="10.77734375" style="75" customWidth="1"/>
    <col min="2" max="2" width="52.77734375" style="4" customWidth="1"/>
    <col min="3" max="3" width="17.77734375" style="76" customWidth="1"/>
    <col min="4" max="4" width="47.88671875" style="76" customWidth="1"/>
    <col min="5" max="5" width="18.77734375" style="76" customWidth="1"/>
    <col min="6" max="6" width="14" style="4" bestFit="1" customWidth="1"/>
    <col min="7" max="7" width="14.21875" style="4" bestFit="1" customWidth="1"/>
    <col min="8" max="8" width="13.77734375" style="4" customWidth="1"/>
    <col min="9" max="9" width="11.5546875" style="4" bestFit="1" customWidth="1"/>
    <col min="10" max="256" width="9.21875" style="4"/>
    <col min="257" max="257" width="10.77734375" style="4" customWidth="1"/>
    <col min="258" max="258" width="52.77734375" style="4" customWidth="1"/>
    <col min="259" max="259" width="17.77734375" style="4" customWidth="1"/>
    <col min="260" max="260" width="29" style="4" customWidth="1"/>
    <col min="261" max="261" width="14.21875" style="4" customWidth="1"/>
    <col min="262" max="262" width="14" style="4" bestFit="1" customWidth="1"/>
    <col min="263" max="263" width="14.21875" style="4" bestFit="1" customWidth="1"/>
    <col min="264" max="264" width="13.77734375" style="4" customWidth="1"/>
    <col min="265" max="265" width="10.77734375" style="4" bestFit="1" customWidth="1"/>
    <col min="266" max="512" width="9.21875" style="4"/>
    <col min="513" max="513" width="10.77734375" style="4" customWidth="1"/>
    <col min="514" max="514" width="52.77734375" style="4" customWidth="1"/>
    <col min="515" max="515" width="17.77734375" style="4" customWidth="1"/>
    <col min="516" max="516" width="29" style="4" customWidth="1"/>
    <col min="517" max="517" width="14.21875" style="4" customWidth="1"/>
    <col min="518" max="518" width="14" style="4" bestFit="1" customWidth="1"/>
    <col min="519" max="519" width="14.21875" style="4" bestFit="1" customWidth="1"/>
    <col min="520" max="520" width="13.77734375" style="4" customWidth="1"/>
    <col min="521" max="521" width="10.77734375" style="4" bestFit="1" customWidth="1"/>
    <col min="522" max="768" width="9.21875" style="4"/>
    <col min="769" max="769" width="10.77734375" style="4" customWidth="1"/>
    <col min="770" max="770" width="52.77734375" style="4" customWidth="1"/>
    <col min="771" max="771" width="17.77734375" style="4" customWidth="1"/>
    <col min="772" max="772" width="29" style="4" customWidth="1"/>
    <col min="773" max="773" width="14.21875" style="4" customWidth="1"/>
    <col min="774" max="774" width="14" style="4" bestFit="1" customWidth="1"/>
    <col min="775" max="775" width="14.21875" style="4" bestFit="1" customWidth="1"/>
    <col min="776" max="776" width="13.77734375" style="4" customWidth="1"/>
    <col min="777" max="777" width="10.77734375" style="4" bestFit="1" customWidth="1"/>
    <col min="778" max="1024" width="9.21875" style="4"/>
    <col min="1025" max="1025" width="10.77734375" style="4" customWidth="1"/>
    <col min="1026" max="1026" width="52.77734375" style="4" customWidth="1"/>
    <col min="1027" max="1027" width="17.77734375" style="4" customWidth="1"/>
    <col min="1028" max="1028" width="29" style="4" customWidth="1"/>
    <col min="1029" max="1029" width="14.21875" style="4" customWidth="1"/>
    <col min="1030" max="1030" width="14" style="4" bestFit="1" customWidth="1"/>
    <col min="1031" max="1031" width="14.21875" style="4" bestFit="1" customWidth="1"/>
    <col min="1032" max="1032" width="13.77734375" style="4" customWidth="1"/>
    <col min="1033" max="1033" width="10.77734375" style="4" bestFit="1" customWidth="1"/>
    <col min="1034" max="1280" width="9.21875" style="4"/>
    <col min="1281" max="1281" width="10.77734375" style="4" customWidth="1"/>
    <col min="1282" max="1282" width="52.77734375" style="4" customWidth="1"/>
    <col min="1283" max="1283" width="17.77734375" style="4" customWidth="1"/>
    <col min="1284" max="1284" width="29" style="4" customWidth="1"/>
    <col min="1285" max="1285" width="14.21875" style="4" customWidth="1"/>
    <col min="1286" max="1286" width="14" style="4" bestFit="1" customWidth="1"/>
    <col min="1287" max="1287" width="14.21875" style="4" bestFit="1" customWidth="1"/>
    <col min="1288" max="1288" width="13.77734375" style="4" customWidth="1"/>
    <col min="1289" max="1289" width="10.77734375" style="4" bestFit="1" customWidth="1"/>
    <col min="1290" max="1536" width="9.21875" style="4"/>
    <col min="1537" max="1537" width="10.77734375" style="4" customWidth="1"/>
    <col min="1538" max="1538" width="52.77734375" style="4" customWidth="1"/>
    <col min="1539" max="1539" width="17.77734375" style="4" customWidth="1"/>
    <col min="1540" max="1540" width="29" style="4" customWidth="1"/>
    <col min="1541" max="1541" width="14.21875" style="4" customWidth="1"/>
    <col min="1542" max="1542" width="14" style="4" bestFit="1" customWidth="1"/>
    <col min="1543" max="1543" width="14.21875" style="4" bestFit="1" customWidth="1"/>
    <col min="1544" max="1544" width="13.77734375" style="4" customWidth="1"/>
    <col min="1545" max="1545" width="10.77734375" style="4" bestFit="1" customWidth="1"/>
    <col min="1546" max="1792" width="9.21875" style="4"/>
    <col min="1793" max="1793" width="10.77734375" style="4" customWidth="1"/>
    <col min="1794" max="1794" width="52.77734375" style="4" customWidth="1"/>
    <col min="1795" max="1795" width="17.77734375" style="4" customWidth="1"/>
    <col min="1796" max="1796" width="29" style="4" customWidth="1"/>
    <col min="1797" max="1797" width="14.21875" style="4" customWidth="1"/>
    <col min="1798" max="1798" width="14" style="4" bestFit="1" customWidth="1"/>
    <col min="1799" max="1799" width="14.21875" style="4" bestFit="1" customWidth="1"/>
    <col min="1800" max="1800" width="13.77734375" style="4" customWidth="1"/>
    <col min="1801" max="1801" width="10.77734375" style="4" bestFit="1" customWidth="1"/>
    <col min="1802" max="2048" width="9.21875" style="4"/>
    <col min="2049" max="2049" width="10.77734375" style="4" customWidth="1"/>
    <col min="2050" max="2050" width="52.77734375" style="4" customWidth="1"/>
    <col min="2051" max="2051" width="17.77734375" style="4" customWidth="1"/>
    <col min="2052" max="2052" width="29" style="4" customWidth="1"/>
    <col min="2053" max="2053" width="14.21875" style="4" customWidth="1"/>
    <col min="2054" max="2054" width="14" style="4" bestFit="1" customWidth="1"/>
    <col min="2055" max="2055" width="14.21875" style="4" bestFit="1" customWidth="1"/>
    <col min="2056" max="2056" width="13.77734375" style="4" customWidth="1"/>
    <col min="2057" max="2057" width="10.77734375" style="4" bestFit="1" customWidth="1"/>
    <col min="2058" max="2304" width="9.21875" style="4"/>
    <col min="2305" max="2305" width="10.77734375" style="4" customWidth="1"/>
    <col min="2306" max="2306" width="52.77734375" style="4" customWidth="1"/>
    <col min="2307" max="2307" width="17.77734375" style="4" customWidth="1"/>
    <col min="2308" max="2308" width="29" style="4" customWidth="1"/>
    <col min="2309" max="2309" width="14.21875" style="4" customWidth="1"/>
    <col min="2310" max="2310" width="14" style="4" bestFit="1" customWidth="1"/>
    <col min="2311" max="2311" width="14.21875" style="4" bestFit="1" customWidth="1"/>
    <col min="2312" max="2312" width="13.77734375" style="4" customWidth="1"/>
    <col min="2313" max="2313" width="10.77734375" style="4" bestFit="1" customWidth="1"/>
    <col min="2314" max="2560" width="9.21875" style="4"/>
    <col min="2561" max="2561" width="10.77734375" style="4" customWidth="1"/>
    <col min="2562" max="2562" width="52.77734375" style="4" customWidth="1"/>
    <col min="2563" max="2563" width="17.77734375" style="4" customWidth="1"/>
    <col min="2564" max="2564" width="29" style="4" customWidth="1"/>
    <col min="2565" max="2565" width="14.21875" style="4" customWidth="1"/>
    <col min="2566" max="2566" width="14" style="4" bestFit="1" customWidth="1"/>
    <col min="2567" max="2567" width="14.21875" style="4" bestFit="1" customWidth="1"/>
    <col min="2568" max="2568" width="13.77734375" style="4" customWidth="1"/>
    <col min="2569" max="2569" width="10.77734375" style="4" bestFit="1" customWidth="1"/>
    <col min="2570" max="2816" width="9.21875" style="4"/>
    <col min="2817" max="2817" width="10.77734375" style="4" customWidth="1"/>
    <col min="2818" max="2818" width="52.77734375" style="4" customWidth="1"/>
    <col min="2819" max="2819" width="17.77734375" style="4" customWidth="1"/>
    <col min="2820" max="2820" width="29" style="4" customWidth="1"/>
    <col min="2821" max="2821" width="14.21875" style="4" customWidth="1"/>
    <col min="2822" max="2822" width="14" style="4" bestFit="1" customWidth="1"/>
    <col min="2823" max="2823" width="14.21875" style="4" bestFit="1" customWidth="1"/>
    <col min="2824" max="2824" width="13.77734375" style="4" customWidth="1"/>
    <col min="2825" max="2825" width="10.77734375" style="4" bestFit="1" customWidth="1"/>
    <col min="2826" max="3072" width="9.21875" style="4"/>
    <col min="3073" max="3073" width="10.77734375" style="4" customWidth="1"/>
    <col min="3074" max="3074" width="52.77734375" style="4" customWidth="1"/>
    <col min="3075" max="3075" width="17.77734375" style="4" customWidth="1"/>
    <col min="3076" max="3076" width="29" style="4" customWidth="1"/>
    <col min="3077" max="3077" width="14.21875" style="4" customWidth="1"/>
    <col min="3078" max="3078" width="14" style="4" bestFit="1" customWidth="1"/>
    <col min="3079" max="3079" width="14.21875" style="4" bestFit="1" customWidth="1"/>
    <col min="3080" max="3080" width="13.77734375" style="4" customWidth="1"/>
    <col min="3081" max="3081" width="10.77734375" style="4" bestFit="1" customWidth="1"/>
    <col min="3082" max="3328" width="9.21875" style="4"/>
    <col min="3329" max="3329" width="10.77734375" style="4" customWidth="1"/>
    <col min="3330" max="3330" width="52.77734375" style="4" customWidth="1"/>
    <col min="3331" max="3331" width="17.77734375" style="4" customWidth="1"/>
    <col min="3332" max="3332" width="29" style="4" customWidth="1"/>
    <col min="3333" max="3333" width="14.21875" style="4" customWidth="1"/>
    <col min="3334" max="3334" width="14" style="4" bestFit="1" customWidth="1"/>
    <col min="3335" max="3335" width="14.21875" style="4" bestFit="1" customWidth="1"/>
    <col min="3336" max="3336" width="13.77734375" style="4" customWidth="1"/>
    <col min="3337" max="3337" width="10.77734375" style="4" bestFit="1" customWidth="1"/>
    <col min="3338" max="3584" width="9.21875" style="4"/>
    <col min="3585" max="3585" width="10.77734375" style="4" customWidth="1"/>
    <col min="3586" max="3586" width="52.77734375" style="4" customWidth="1"/>
    <col min="3587" max="3587" width="17.77734375" style="4" customWidth="1"/>
    <col min="3588" max="3588" width="29" style="4" customWidth="1"/>
    <col min="3589" max="3589" width="14.21875" style="4" customWidth="1"/>
    <col min="3590" max="3590" width="14" style="4" bestFit="1" customWidth="1"/>
    <col min="3591" max="3591" width="14.21875" style="4" bestFit="1" customWidth="1"/>
    <col min="3592" max="3592" width="13.77734375" style="4" customWidth="1"/>
    <col min="3593" max="3593" width="10.77734375" style="4" bestFit="1" customWidth="1"/>
    <col min="3594" max="3840" width="9.21875" style="4"/>
    <col min="3841" max="3841" width="10.77734375" style="4" customWidth="1"/>
    <col min="3842" max="3842" width="52.77734375" style="4" customWidth="1"/>
    <col min="3843" max="3843" width="17.77734375" style="4" customWidth="1"/>
    <col min="3844" max="3844" width="29" style="4" customWidth="1"/>
    <col min="3845" max="3845" width="14.21875" style="4" customWidth="1"/>
    <col min="3846" max="3846" width="14" style="4" bestFit="1" customWidth="1"/>
    <col min="3847" max="3847" width="14.21875" style="4" bestFit="1" customWidth="1"/>
    <col min="3848" max="3848" width="13.77734375" style="4" customWidth="1"/>
    <col min="3849" max="3849" width="10.77734375" style="4" bestFit="1" customWidth="1"/>
    <col min="3850" max="4096" width="9.21875" style="4"/>
    <col min="4097" max="4097" width="10.77734375" style="4" customWidth="1"/>
    <col min="4098" max="4098" width="52.77734375" style="4" customWidth="1"/>
    <col min="4099" max="4099" width="17.77734375" style="4" customWidth="1"/>
    <col min="4100" max="4100" width="29" style="4" customWidth="1"/>
    <col min="4101" max="4101" width="14.21875" style="4" customWidth="1"/>
    <col min="4102" max="4102" width="14" style="4" bestFit="1" customWidth="1"/>
    <col min="4103" max="4103" width="14.21875" style="4" bestFit="1" customWidth="1"/>
    <col min="4104" max="4104" width="13.77734375" style="4" customWidth="1"/>
    <col min="4105" max="4105" width="10.77734375" style="4" bestFit="1" customWidth="1"/>
    <col min="4106" max="4352" width="9.21875" style="4"/>
    <col min="4353" max="4353" width="10.77734375" style="4" customWidth="1"/>
    <col min="4354" max="4354" width="52.77734375" style="4" customWidth="1"/>
    <col min="4355" max="4355" width="17.77734375" style="4" customWidth="1"/>
    <col min="4356" max="4356" width="29" style="4" customWidth="1"/>
    <col min="4357" max="4357" width="14.21875" style="4" customWidth="1"/>
    <col min="4358" max="4358" width="14" style="4" bestFit="1" customWidth="1"/>
    <col min="4359" max="4359" width="14.21875" style="4" bestFit="1" customWidth="1"/>
    <col min="4360" max="4360" width="13.77734375" style="4" customWidth="1"/>
    <col min="4361" max="4361" width="10.77734375" style="4" bestFit="1" customWidth="1"/>
    <col min="4362" max="4608" width="9.21875" style="4"/>
    <col min="4609" max="4609" width="10.77734375" style="4" customWidth="1"/>
    <col min="4610" max="4610" width="52.77734375" style="4" customWidth="1"/>
    <col min="4611" max="4611" width="17.77734375" style="4" customWidth="1"/>
    <col min="4612" max="4612" width="29" style="4" customWidth="1"/>
    <col min="4613" max="4613" width="14.21875" style="4" customWidth="1"/>
    <col min="4614" max="4614" width="14" style="4" bestFit="1" customWidth="1"/>
    <col min="4615" max="4615" width="14.21875" style="4" bestFit="1" customWidth="1"/>
    <col min="4616" max="4616" width="13.77734375" style="4" customWidth="1"/>
    <col min="4617" max="4617" width="10.77734375" style="4" bestFit="1" customWidth="1"/>
    <col min="4618" max="4864" width="9.21875" style="4"/>
    <col min="4865" max="4865" width="10.77734375" style="4" customWidth="1"/>
    <col min="4866" max="4866" width="52.77734375" style="4" customWidth="1"/>
    <col min="4867" max="4867" width="17.77734375" style="4" customWidth="1"/>
    <col min="4868" max="4868" width="29" style="4" customWidth="1"/>
    <col min="4869" max="4869" width="14.21875" style="4" customWidth="1"/>
    <col min="4870" max="4870" width="14" style="4" bestFit="1" customWidth="1"/>
    <col min="4871" max="4871" width="14.21875" style="4" bestFit="1" customWidth="1"/>
    <col min="4872" max="4872" width="13.77734375" style="4" customWidth="1"/>
    <col min="4873" max="4873" width="10.77734375" style="4" bestFit="1" customWidth="1"/>
    <col min="4874" max="5120" width="9.21875" style="4"/>
    <col min="5121" max="5121" width="10.77734375" style="4" customWidth="1"/>
    <col min="5122" max="5122" width="52.77734375" style="4" customWidth="1"/>
    <col min="5123" max="5123" width="17.77734375" style="4" customWidth="1"/>
    <col min="5124" max="5124" width="29" style="4" customWidth="1"/>
    <col min="5125" max="5125" width="14.21875" style="4" customWidth="1"/>
    <col min="5126" max="5126" width="14" style="4" bestFit="1" customWidth="1"/>
    <col min="5127" max="5127" width="14.21875" style="4" bestFit="1" customWidth="1"/>
    <col min="5128" max="5128" width="13.77734375" style="4" customWidth="1"/>
    <col min="5129" max="5129" width="10.77734375" style="4" bestFit="1" customWidth="1"/>
    <col min="5130" max="5376" width="9.21875" style="4"/>
    <col min="5377" max="5377" width="10.77734375" style="4" customWidth="1"/>
    <col min="5378" max="5378" width="52.77734375" style="4" customWidth="1"/>
    <col min="5379" max="5379" width="17.77734375" style="4" customWidth="1"/>
    <col min="5380" max="5380" width="29" style="4" customWidth="1"/>
    <col min="5381" max="5381" width="14.21875" style="4" customWidth="1"/>
    <col min="5382" max="5382" width="14" style="4" bestFit="1" customWidth="1"/>
    <col min="5383" max="5383" width="14.21875" style="4" bestFit="1" customWidth="1"/>
    <col min="5384" max="5384" width="13.77734375" style="4" customWidth="1"/>
    <col min="5385" max="5385" width="10.77734375" style="4" bestFit="1" customWidth="1"/>
    <col min="5386" max="5632" width="9.21875" style="4"/>
    <col min="5633" max="5633" width="10.77734375" style="4" customWidth="1"/>
    <col min="5634" max="5634" width="52.77734375" style="4" customWidth="1"/>
    <col min="5635" max="5635" width="17.77734375" style="4" customWidth="1"/>
    <col min="5636" max="5636" width="29" style="4" customWidth="1"/>
    <col min="5637" max="5637" width="14.21875" style="4" customWidth="1"/>
    <col min="5638" max="5638" width="14" style="4" bestFit="1" customWidth="1"/>
    <col min="5639" max="5639" width="14.21875" style="4" bestFit="1" customWidth="1"/>
    <col min="5640" max="5640" width="13.77734375" style="4" customWidth="1"/>
    <col min="5641" max="5641" width="10.77734375" style="4" bestFit="1" customWidth="1"/>
    <col min="5642" max="5888" width="9.21875" style="4"/>
    <col min="5889" max="5889" width="10.77734375" style="4" customWidth="1"/>
    <col min="5890" max="5890" width="52.77734375" style="4" customWidth="1"/>
    <col min="5891" max="5891" width="17.77734375" style="4" customWidth="1"/>
    <col min="5892" max="5892" width="29" style="4" customWidth="1"/>
    <col min="5893" max="5893" width="14.21875" style="4" customWidth="1"/>
    <col min="5894" max="5894" width="14" style="4" bestFit="1" customWidth="1"/>
    <col min="5895" max="5895" width="14.21875" style="4" bestFit="1" customWidth="1"/>
    <col min="5896" max="5896" width="13.77734375" style="4" customWidth="1"/>
    <col min="5897" max="5897" width="10.77734375" style="4" bestFit="1" customWidth="1"/>
    <col min="5898" max="6144" width="9.21875" style="4"/>
    <col min="6145" max="6145" width="10.77734375" style="4" customWidth="1"/>
    <col min="6146" max="6146" width="52.77734375" style="4" customWidth="1"/>
    <col min="6147" max="6147" width="17.77734375" style="4" customWidth="1"/>
    <col min="6148" max="6148" width="29" style="4" customWidth="1"/>
    <col min="6149" max="6149" width="14.21875" style="4" customWidth="1"/>
    <col min="6150" max="6150" width="14" style="4" bestFit="1" customWidth="1"/>
    <col min="6151" max="6151" width="14.21875" style="4" bestFit="1" customWidth="1"/>
    <col min="6152" max="6152" width="13.77734375" style="4" customWidth="1"/>
    <col min="6153" max="6153" width="10.77734375" style="4" bestFit="1" customWidth="1"/>
    <col min="6154" max="6400" width="9.21875" style="4"/>
    <col min="6401" max="6401" width="10.77734375" style="4" customWidth="1"/>
    <col min="6402" max="6402" width="52.77734375" style="4" customWidth="1"/>
    <col min="6403" max="6403" width="17.77734375" style="4" customWidth="1"/>
    <col min="6404" max="6404" width="29" style="4" customWidth="1"/>
    <col min="6405" max="6405" width="14.21875" style="4" customWidth="1"/>
    <col min="6406" max="6406" width="14" style="4" bestFit="1" customWidth="1"/>
    <col min="6407" max="6407" width="14.21875" style="4" bestFit="1" customWidth="1"/>
    <col min="6408" max="6408" width="13.77734375" style="4" customWidth="1"/>
    <col min="6409" max="6409" width="10.77734375" style="4" bestFit="1" customWidth="1"/>
    <col min="6410" max="6656" width="9.21875" style="4"/>
    <col min="6657" max="6657" width="10.77734375" style="4" customWidth="1"/>
    <col min="6658" max="6658" width="52.77734375" style="4" customWidth="1"/>
    <col min="6659" max="6659" width="17.77734375" style="4" customWidth="1"/>
    <col min="6660" max="6660" width="29" style="4" customWidth="1"/>
    <col min="6661" max="6661" width="14.21875" style="4" customWidth="1"/>
    <col min="6662" max="6662" width="14" style="4" bestFit="1" customWidth="1"/>
    <col min="6663" max="6663" width="14.21875" style="4" bestFit="1" customWidth="1"/>
    <col min="6664" max="6664" width="13.77734375" style="4" customWidth="1"/>
    <col min="6665" max="6665" width="10.77734375" style="4" bestFit="1" customWidth="1"/>
    <col min="6666" max="6912" width="9.21875" style="4"/>
    <col min="6913" max="6913" width="10.77734375" style="4" customWidth="1"/>
    <col min="6914" max="6914" width="52.77734375" style="4" customWidth="1"/>
    <col min="6915" max="6915" width="17.77734375" style="4" customWidth="1"/>
    <col min="6916" max="6916" width="29" style="4" customWidth="1"/>
    <col min="6917" max="6917" width="14.21875" style="4" customWidth="1"/>
    <col min="6918" max="6918" width="14" style="4" bestFit="1" customWidth="1"/>
    <col min="6919" max="6919" width="14.21875" style="4" bestFit="1" customWidth="1"/>
    <col min="6920" max="6920" width="13.77734375" style="4" customWidth="1"/>
    <col min="6921" max="6921" width="10.77734375" style="4" bestFit="1" customWidth="1"/>
    <col min="6922" max="7168" width="9.21875" style="4"/>
    <col min="7169" max="7169" width="10.77734375" style="4" customWidth="1"/>
    <col min="7170" max="7170" width="52.77734375" style="4" customWidth="1"/>
    <col min="7171" max="7171" width="17.77734375" style="4" customWidth="1"/>
    <col min="7172" max="7172" width="29" style="4" customWidth="1"/>
    <col min="7173" max="7173" width="14.21875" style="4" customWidth="1"/>
    <col min="7174" max="7174" width="14" style="4" bestFit="1" customWidth="1"/>
    <col min="7175" max="7175" width="14.21875" style="4" bestFit="1" customWidth="1"/>
    <col min="7176" max="7176" width="13.77734375" style="4" customWidth="1"/>
    <col min="7177" max="7177" width="10.77734375" style="4" bestFit="1" customWidth="1"/>
    <col min="7178" max="7424" width="9.21875" style="4"/>
    <col min="7425" max="7425" width="10.77734375" style="4" customWidth="1"/>
    <col min="7426" max="7426" width="52.77734375" style="4" customWidth="1"/>
    <col min="7427" max="7427" width="17.77734375" style="4" customWidth="1"/>
    <col min="7428" max="7428" width="29" style="4" customWidth="1"/>
    <col min="7429" max="7429" width="14.21875" style="4" customWidth="1"/>
    <col min="7430" max="7430" width="14" style="4" bestFit="1" customWidth="1"/>
    <col min="7431" max="7431" width="14.21875" style="4" bestFit="1" customWidth="1"/>
    <col min="7432" max="7432" width="13.77734375" style="4" customWidth="1"/>
    <col min="7433" max="7433" width="10.77734375" style="4" bestFit="1" customWidth="1"/>
    <col min="7434" max="7680" width="9.21875" style="4"/>
    <col min="7681" max="7681" width="10.77734375" style="4" customWidth="1"/>
    <col min="7682" max="7682" width="52.77734375" style="4" customWidth="1"/>
    <col min="7683" max="7683" width="17.77734375" style="4" customWidth="1"/>
    <col min="7684" max="7684" width="29" style="4" customWidth="1"/>
    <col min="7685" max="7685" width="14.21875" style="4" customWidth="1"/>
    <col min="7686" max="7686" width="14" style="4" bestFit="1" customWidth="1"/>
    <col min="7687" max="7687" width="14.21875" style="4" bestFit="1" customWidth="1"/>
    <col min="7688" max="7688" width="13.77734375" style="4" customWidth="1"/>
    <col min="7689" max="7689" width="10.77734375" style="4" bestFit="1" customWidth="1"/>
    <col min="7690" max="7936" width="9.21875" style="4"/>
    <col min="7937" max="7937" width="10.77734375" style="4" customWidth="1"/>
    <col min="7938" max="7938" width="52.77734375" style="4" customWidth="1"/>
    <col min="7939" max="7939" width="17.77734375" style="4" customWidth="1"/>
    <col min="7940" max="7940" width="29" style="4" customWidth="1"/>
    <col min="7941" max="7941" width="14.21875" style="4" customWidth="1"/>
    <col min="7942" max="7942" width="14" style="4" bestFit="1" customWidth="1"/>
    <col min="7943" max="7943" width="14.21875" style="4" bestFit="1" customWidth="1"/>
    <col min="7944" max="7944" width="13.77734375" style="4" customWidth="1"/>
    <col min="7945" max="7945" width="10.77734375" style="4" bestFit="1" customWidth="1"/>
    <col min="7946" max="8192" width="9.21875" style="4"/>
    <col min="8193" max="8193" width="10.77734375" style="4" customWidth="1"/>
    <col min="8194" max="8194" width="52.77734375" style="4" customWidth="1"/>
    <col min="8195" max="8195" width="17.77734375" style="4" customWidth="1"/>
    <col min="8196" max="8196" width="29" style="4" customWidth="1"/>
    <col min="8197" max="8197" width="14.21875" style="4" customWidth="1"/>
    <col min="8198" max="8198" width="14" style="4" bestFit="1" customWidth="1"/>
    <col min="8199" max="8199" width="14.21875" style="4" bestFit="1" customWidth="1"/>
    <col min="8200" max="8200" width="13.77734375" style="4" customWidth="1"/>
    <col min="8201" max="8201" width="10.77734375" style="4" bestFit="1" customWidth="1"/>
    <col min="8202" max="8448" width="9.21875" style="4"/>
    <col min="8449" max="8449" width="10.77734375" style="4" customWidth="1"/>
    <col min="8450" max="8450" width="52.77734375" style="4" customWidth="1"/>
    <col min="8451" max="8451" width="17.77734375" style="4" customWidth="1"/>
    <col min="8452" max="8452" width="29" style="4" customWidth="1"/>
    <col min="8453" max="8453" width="14.21875" style="4" customWidth="1"/>
    <col min="8454" max="8454" width="14" style="4" bestFit="1" customWidth="1"/>
    <col min="8455" max="8455" width="14.21875" style="4" bestFit="1" customWidth="1"/>
    <col min="8456" max="8456" width="13.77734375" style="4" customWidth="1"/>
    <col min="8457" max="8457" width="10.77734375" style="4" bestFit="1" customWidth="1"/>
    <col min="8458" max="8704" width="9.21875" style="4"/>
    <col min="8705" max="8705" width="10.77734375" style="4" customWidth="1"/>
    <col min="8706" max="8706" width="52.77734375" style="4" customWidth="1"/>
    <col min="8707" max="8707" width="17.77734375" style="4" customWidth="1"/>
    <col min="8708" max="8708" width="29" style="4" customWidth="1"/>
    <col min="8709" max="8709" width="14.21875" style="4" customWidth="1"/>
    <col min="8710" max="8710" width="14" style="4" bestFit="1" customWidth="1"/>
    <col min="8711" max="8711" width="14.21875" style="4" bestFit="1" customWidth="1"/>
    <col min="8712" max="8712" width="13.77734375" style="4" customWidth="1"/>
    <col min="8713" max="8713" width="10.77734375" style="4" bestFit="1" customWidth="1"/>
    <col min="8714" max="8960" width="9.21875" style="4"/>
    <col min="8961" max="8961" width="10.77734375" style="4" customWidth="1"/>
    <col min="8962" max="8962" width="52.77734375" style="4" customWidth="1"/>
    <col min="8963" max="8963" width="17.77734375" style="4" customWidth="1"/>
    <col min="8964" max="8964" width="29" style="4" customWidth="1"/>
    <col min="8965" max="8965" width="14.21875" style="4" customWidth="1"/>
    <col min="8966" max="8966" width="14" style="4" bestFit="1" customWidth="1"/>
    <col min="8967" max="8967" width="14.21875" style="4" bestFit="1" customWidth="1"/>
    <col min="8968" max="8968" width="13.77734375" style="4" customWidth="1"/>
    <col min="8969" max="8969" width="10.77734375" style="4" bestFit="1" customWidth="1"/>
    <col min="8970" max="9216" width="9.21875" style="4"/>
    <col min="9217" max="9217" width="10.77734375" style="4" customWidth="1"/>
    <col min="9218" max="9218" width="52.77734375" style="4" customWidth="1"/>
    <col min="9219" max="9219" width="17.77734375" style="4" customWidth="1"/>
    <col min="9220" max="9220" width="29" style="4" customWidth="1"/>
    <col min="9221" max="9221" width="14.21875" style="4" customWidth="1"/>
    <col min="9222" max="9222" width="14" style="4" bestFit="1" customWidth="1"/>
    <col min="9223" max="9223" width="14.21875" style="4" bestFit="1" customWidth="1"/>
    <col min="9224" max="9224" width="13.77734375" style="4" customWidth="1"/>
    <col min="9225" max="9225" width="10.77734375" style="4" bestFit="1" customWidth="1"/>
    <col min="9226" max="9472" width="9.21875" style="4"/>
    <col min="9473" max="9473" width="10.77734375" style="4" customWidth="1"/>
    <col min="9474" max="9474" width="52.77734375" style="4" customWidth="1"/>
    <col min="9475" max="9475" width="17.77734375" style="4" customWidth="1"/>
    <col min="9476" max="9476" width="29" style="4" customWidth="1"/>
    <col min="9477" max="9477" width="14.21875" style="4" customWidth="1"/>
    <col min="9478" max="9478" width="14" style="4" bestFit="1" customWidth="1"/>
    <col min="9479" max="9479" width="14.21875" style="4" bestFit="1" customWidth="1"/>
    <col min="9480" max="9480" width="13.77734375" style="4" customWidth="1"/>
    <col min="9481" max="9481" width="10.77734375" style="4" bestFit="1" customWidth="1"/>
    <col min="9482" max="9728" width="9.21875" style="4"/>
    <col min="9729" max="9729" width="10.77734375" style="4" customWidth="1"/>
    <col min="9730" max="9730" width="52.77734375" style="4" customWidth="1"/>
    <col min="9731" max="9731" width="17.77734375" style="4" customWidth="1"/>
    <col min="9732" max="9732" width="29" style="4" customWidth="1"/>
    <col min="9733" max="9733" width="14.21875" style="4" customWidth="1"/>
    <col min="9734" max="9734" width="14" style="4" bestFit="1" customWidth="1"/>
    <col min="9735" max="9735" width="14.21875" style="4" bestFit="1" customWidth="1"/>
    <col min="9736" max="9736" width="13.77734375" style="4" customWidth="1"/>
    <col min="9737" max="9737" width="10.77734375" style="4" bestFit="1" customWidth="1"/>
    <col min="9738" max="9984" width="9.21875" style="4"/>
    <col min="9985" max="9985" width="10.77734375" style="4" customWidth="1"/>
    <col min="9986" max="9986" width="52.77734375" style="4" customWidth="1"/>
    <col min="9987" max="9987" width="17.77734375" style="4" customWidth="1"/>
    <col min="9988" max="9988" width="29" style="4" customWidth="1"/>
    <col min="9989" max="9989" width="14.21875" style="4" customWidth="1"/>
    <col min="9990" max="9990" width="14" style="4" bestFit="1" customWidth="1"/>
    <col min="9991" max="9991" width="14.21875" style="4" bestFit="1" customWidth="1"/>
    <col min="9992" max="9992" width="13.77734375" style="4" customWidth="1"/>
    <col min="9993" max="9993" width="10.77734375" style="4" bestFit="1" customWidth="1"/>
    <col min="9994" max="10240" width="9.21875" style="4"/>
    <col min="10241" max="10241" width="10.77734375" style="4" customWidth="1"/>
    <col min="10242" max="10242" width="52.77734375" style="4" customWidth="1"/>
    <col min="10243" max="10243" width="17.77734375" style="4" customWidth="1"/>
    <col min="10244" max="10244" width="29" style="4" customWidth="1"/>
    <col min="10245" max="10245" width="14.21875" style="4" customWidth="1"/>
    <col min="10246" max="10246" width="14" style="4" bestFit="1" customWidth="1"/>
    <col min="10247" max="10247" width="14.21875" style="4" bestFit="1" customWidth="1"/>
    <col min="10248" max="10248" width="13.77734375" style="4" customWidth="1"/>
    <col min="10249" max="10249" width="10.77734375" style="4" bestFit="1" customWidth="1"/>
    <col min="10250" max="10496" width="9.21875" style="4"/>
    <col min="10497" max="10497" width="10.77734375" style="4" customWidth="1"/>
    <col min="10498" max="10498" width="52.77734375" style="4" customWidth="1"/>
    <col min="10499" max="10499" width="17.77734375" style="4" customWidth="1"/>
    <col min="10500" max="10500" width="29" style="4" customWidth="1"/>
    <col min="10501" max="10501" width="14.21875" style="4" customWidth="1"/>
    <col min="10502" max="10502" width="14" style="4" bestFit="1" customWidth="1"/>
    <col min="10503" max="10503" width="14.21875" style="4" bestFit="1" customWidth="1"/>
    <col min="10504" max="10504" width="13.77734375" style="4" customWidth="1"/>
    <col min="10505" max="10505" width="10.77734375" style="4" bestFit="1" customWidth="1"/>
    <col min="10506" max="10752" width="9.21875" style="4"/>
    <col min="10753" max="10753" width="10.77734375" style="4" customWidth="1"/>
    <col min="10754" max="10754" width="52.77734375" style="4" customWidth="1"/>
    <col min="10755" max="10755" width="17.77734375" style="4" customWidth="1"/>
    <col min="10756" max="10756" width="29" style="4" customWidth="1"/>
    <col min="10757" max="10757" width="14.21875" style="4" customWidth="1"/>
    <col min="10758" max="10758" width="14" style="4" bestFit="1" customWidth="1"/>
    <col min="10759" max="10759" width="14.21875" style="4" bestFit="1" customWidth="1"/>
    <col min="10760" max="10760" width="13.77734375" style="4" customWidth="1"/>
    <col min="10761" max="10761" width="10.77734375" style="4" bestFit="1" customWidth="1"/>
    <col min="10762" max="11008" width="9.21875" style="4"/>
    <col min="11009" max="11009" width="10.77734375" style="4" customWidth="1"/>
    <col min="11010" max="11010" width="52.77734375" style="4" customWidth="1"/>
    <col min="11011" max="11011" width="17.77734375" style="4" customWidth="1"/>
    <col min="11012" max="11012" width="29" style="4" customWidth="1"/>
    <col min="11013" max="11013" width="14.21875" style="4" customWidth="1"/>
    <col min="11014" max="11014" width="14" style="4" bestFit="1" customWidth="1"/>
    <col min="11015" max="11015" width="14.21875" style="4" bestFit="1" customWidth="1"/>
    <col min="11016" max="11016" width="13.77734375" style="4" customWidth="1"/>
    <col min="11017" max="11017" width="10.77734375" style="4" bestFit="1" customWidth="1"/>
    <col min="11018" max="11264" width="9.21875" style="4"/>
    <col min="11265" max="11265" width="10.77734375" style="4" customWidth="1"/>
    <col min="11266" max="11266" width="52.77734375" style="4" customWidth="1"/>
    <col min="11267" max="11267" width="17.77734375" style="4" customWidth="1"/>
    <col min="11268" max="11268" width="29" style="4" customWidth="1"/>
    <col min="11269" max="11269" width="14.21875" style="4" customWidth="1"/>
    <col min="11270" max="11270" width="14" style="4" bestFit="1" customWidth="1"/>
    <col min="11271" max="11271" width="14.21875" style="4" bestFit="1" customWidth="1"/>
    <col min="11272" max="11272" width="13.77734375" style="4" customWidth="1"/>
    <col min="11273" max="11273" width="10.77734375" style="4" bestFit="1" customWidth="1"/>
    <col min="11274" max="11520" width="9.21875" style="4"/>
    <col min="11521" max="11521" width="10.77734375" style="4" customWidth="1"/>
    <col min="11522" max="11522" width="52.77734375" style="4" customWidth="1"/>
    <col min="11523" max="11523" width="17.77734375" style="4" customWidth="1"/>
    <col min="11524" max="11524" width="29" style="4" customWidth="1"/>
    <col min="11525" max="11525" width="14.21875" style="4" customWidth="1"/>
    <col min="11526" max="11526" width="14" style="4" bestFit="1" customWidth="1"/>
    <col min="11527" max="11527" width="14.21875" style="4" bestFit="1" customWidth="1"/>
    <col min="11528" max="11528" width="13.77734375" style="4" customWidth="1"/>
    <col min="11529" max="11529" width="10.77734375" style="4" bestFit="1" customWidth="1"/>
    <col min="11530" max="11776" width="9.21875" style="4"/>
    <col min="11777" max="11777" width="10.77734375" style="4" customWidth="1"/>
    <col min="11778" max="11778" width="52.77734375" style="4" customWidth="1"/>
    <col min="11779" max="11779" width="17.77734375" style="4" customWidth="1"/>
    <col min="11780" max="11780" width="29" style="4" customWidth="1"/>
    <col min="11781" max="11781" width="14.21875" style="4" customWidth="1"/>
    <col min="11782" max="11782" width="14" style="4" bestFit="1" customWidth="1"/>
    <col min="11783" max="11783" width="14.21875" style="4" bestFit="1" customWidth="1"/>
    <col min="11784" max="11784" width="13.77734375" style="4" customWidth="1"/>
    <col min="11785" max="11785" width="10.77734375" style="4" bestFit="1" customWidth="1"/>
    <col min="11786" max="12032" width="9.21875" style="4"/>
    <col min="12033" max="12033" width="10.77734375" style="4" customWidth="1"/>
    <col min="12034" max="12034" width="52.77734375" style="4" customWidth="1"/>
    <col min="12035" max="12035" width="17.77734375" style="4" customWidth="1"/>
    <col min="12036" max="12036" width="29" style="4" customWidth="1"/>
    <col min="12037" max="12037" width="14.21875" style="4" customWidth="1"/>
    <col min="12038" max="12038" width="14" style="4" bestFit="1" customWidth="1"/>
    <col min="12039" max="12039" width="14.21875" style="4" bestFit="1" customWidth="1"/>
    <col min="12040" max="12040" width="13.77734375" style="4" customWidth="1"/>
    <col min="12041" max="12041" width="10.77734375" style="4" bestFit="1" customWidth="1"/>
    <col min="12042" max="12288" width="9.21875" style="4"/>
    <col min="12289" max="12289" width="10.77734375" style="4" customWidth="1"/>
    <col min="12290" max="12290" width="52.77734375" style="4" customWidth="1"/>
    <col min="12291" max="12291" width="17.77734375" style="4" customWidth="1"/>
    <col min="12292" max="12292" width="29" style="4" customWidth="1"/>
    <col min="12293" max="12293" width="14.21875" style="4" customWidth="1"/>
    <col min="12294" max="12294" width="14" style="4" bestFit="1" customWidth="1"/>
    <col min="12295" max="12295" width="14.21875" style="4" bestFit="1" customWidth="1"/>
    <col min="12296" max="12296" width="13.77734375" style="4" customWidth="1"/>
    <col min="12297" max="12297" width="10.77734375" style="4" bestFit="1" customWidth="1"/>
    <col min="12298" max="12544" width="9.21875" style="4"/>
    <col min="12545" max="12545" width="10.77734375" style="4" customWidth="1"/>
    <col min="12546" max="12546" width="52.77734375" style="4" customWidth="1"/>
    <col min="12547" max="12547" width="17.77734375" style="4" customWidth="1"/>
    <col min="12548" max="12548" width="29" style="4" customWidth="1"/>
    <col min="12549" max="12549" width="14.21875" style="4" customWidth="1"/>
    <col min="12550" max="12550" width="14" style="4" bestFit="1" customWidth="1"/>
    <col min="12551" max="12551" width="14.21875" style="4" bestFit="1" customWidth="1"/>
    <col min="12552" max="12552" width="13.77734375" style="4" customWidth="1"/>
    <col min="12553" max="12553" width="10.77734375" style="4" bestFit="1" customWidth="1"/>
    <col min="12554" max="12800" width="9.21875" style="4"/>
    <col min="12801" max="12801" width="10.77734375" style="4" customWidth="1"/>
    <col min="12802" max="12802" width="52.77734375" style="4" customWidth="1"/>
    <col min="12803" max="12803" width="17.77734375" style="4" customWidth="1"/>
    <col min="12804" max="12804" width="29" style="4" customWidth="1"/>
    <col min="12805" max="12805" width="14.21875" style="4" customWidth="1"/>
    <col min="12806" max="12806" width="14" style="4" bestFit="1" customWidth="1"/>
    <col min="12807" max="12807" width="14.21875" style="4" bestFit="1" customWidth="1"/>
    <col min="12808" max="12808" width="13.77734375" style="4" customWidth="1"/>
    <col min="12809" max="12809" width="10.77734375" style="4" bestFit="1" customWidth="1"/>
    <col min="12810" max="13056" width="9.21875" style="4"/>
    <col min="13057" max="13057" width="10.77734375" style="4" customWidth="1"/>
    <col min="13058" max="13058" width="52.77734375" style="4" customWidth="1"/>
    <col min="13059" max="13059" width="17.77734375" style="4" customWidth="1"/>
    <col min="13060" max="13060" width="29" style="4" customWidth="1"/>
    <col min="13061" max="13061" width="14.21875" style="4" customWidth="1"/>
    <col min="13062" max="13062" width="14" style="4" bestFit="1" customWidth="1"/>
    <col min="13063" max="13063" width="14.21875" style="4" bestFit="1" customWidth="1"/>
    <col min="13064" max="13064" width="13.77734375" style="4" customWidth="1"/>
    <col min="13065" max="13065" width="10.77734375" style="4" bestFit="1" customWidth="1"/>
    <col min="13066" max="13312" width="9.21875" style="4"/>
    <col min="13313" max="13313" width="10.77734375" style="4" customWidth="1"/>
    <col min="13314" max="13314" width="52.77734375" style="4" customWidth="1"/>
    <col min="13315" max="13315" width="17.77734375" style="4" customWidth="1"/>
    <col min="13316" max="13316" width="29" style="4" customWidth="1"/>
    <col min="13317" max="13317" width="14.21875" style="4" customWidth="1"/>
    <col min="13318" max="13318" width="14" style="4" bestFit="1" customWidth="1"/>
    <col min="13319" max="13319" width="14.21875" style="4" bestFit="1" customWidth="1"/>
    <col min="13320" max="13320" width="13.77734375" style="4" customWidth="1"/>
    <col min="13321" max="13321" width="10.77734375" style="4" bestFit="1" customWidth="1"/>
    <col min="13322" max="13568" width="9.21875" style="4"/>
    <col min="13569" max="13569" width="10.77734375" style="4" customWidth="1"/>
    <col min="13570" max="13570" width="52.77734375" style="4" customWidth="1"/>
    <col min="13571" max="13571" width="17.77734375" style="4" customWidth="1"/>
    <col min="13572" max="13572" width="29" style="4" customWidth="1"/>
    <col min="13573" max="13573" width="14.21875" style="4" customWidth="1"/>
    <col min="13574" max="13574" width="14" style="4" bestFit="1" customWidth="1"/>
    <col min="13575" max="13575" width="14.21875" style="4" bestFit="1" customWidth="1"/>
    <col min="13576" max="13576" width="13.77734375" style="4" customWidth="1"/>
    <col min="13577" max="13577" width="10.77734375" style="4" bestFit="1" customWidth="1"/>
    <col min="13578" max="13824" width="9.21875" style="4"/>
    <col min="13825" max="13825" width="10.77734375" style="4" customWidth="1"/>
    <col min="13826" max="13826" width="52.77734375" style="4" customWidth="1"/>
    <col min="13827" max="13827" width="17.77734375" style="4" customWidth="1"/>
    <col min="13828" max="13828" width="29" style="4" customWidth="1"/>
    <col min="13829" max="13829" width="14.21875" style="4" customWidth="1"/>
    <col min="13830" max="13830" width="14" style="4" bestFit="1" customWidth="1"/>
    <col min="13831" max="13831" width="14.21875" style="4" bestFit="1" customWidth="1"/>
    <col min="13832" max="13832" width="13.77734375" style="4" customWidth="1"/>
    <col min="13833" max="13833" width="10.77734375" style="4" bestFit="1" customWidth="1"/>
    <col min="13834" max="14080" width="9.21875" style="4"/>
    <col min="14081" max="14081" width="10.77734375" style="4" customWidth="1"/>
    <col min="14082" max="14082" width="52.77734375" style="4" customWidth="1"/>
    <col min="14083" max="14083" width="17.77734375" style="4" customWidth="1"/>
    <col min="14084" max="14084" width="29" style="4" customWidth="1"/>
    <col min="14085" max="14085" width="14.21875" style="4" customWidth="1"/>
    <col min="14086" max="14086" width="14" style="4" bestFit="1" customWidth="1"/>
    <col min="14087" max="14087" width="14.21875" style="4" bestFit="1" customWidth="1"/>
    <col min="14088" max="14088" width="13.77734375" style="4" customWidth="1"/>
    <col min="14089" max="14089" width="10.77734375" style="4" bestFit="1" customWidth="1"/>
    <col min="14090" max="14336" width="9.21875" style="4"/>
    <col min="14337" max="14337" width="10.77734375" style="4" customWidth="1"/>
    <col min="14338" max="14338" width="52.77734375" style="4" customWidth="1"/>
    <col min="14339" max="14339" width="17.77734375" style="4" customWidth="1"/>
    <col min="14340" max="14340" width="29" style="4" customWidth="1"/>
    <col min="14341" max="14341" width="14.21875" style="4" customWidth="1"/>
    <col min="14342" max="14342" width="14" style="4" bestFit="1" customWidth="1"/>
    <col min="14343" max="14343" width="14.21875" style="4" bestFit="1" customWidth="1"/>
    <col min="14344" max="14344" width="13.77734375" style="4" customWidth="1"/>
    <col min="14345" max="14345" width="10.77734375" style="4" bestFit="1" customWidth="1"/>
    <col min="14346" max="14592" width="9.21875" style="4"/>
    <col min="14593" max="14593" width="10.77734375" style="4" customWidth="1"/>
    <col min="14594" max="14594" width="52.77734375" style="4" customWidth="1"/>
    <col min="14595" max="14595" width="17.77734375" style="4" customWidth="1"/>
    <col min="14596" max="14596" width="29" style="4" customWidth="1"/>
    <col min="14597" max="14597" width="14.21875" style="4" customWidth="1"/>
    <col min="14598" max="14598" width="14" style="4" bestFit="1" customWidth="1"/>
    <col min="14599" max="14599" width="14.21875" style="4" bestFit="1" customWidth="1"/>
    <col min="14600" max="14600" width="13.77734375" style="4" customWidth="1"/>
    <col min="14601" max="14601" width="10.77734375" style="4" bestFit="1" customWidth="1"/>
    <col min="14602" max="14848" width="9.21875" style="4"/>
    <col min="14849" max="14849" width="10.77734375" style="4" customWidth="1"/>
    <col min="14850" max="14850" width="52.77734375" style="4" customWidth="1"/>
    <col min="14851" max="14851" width="17.77734375" style="4" customWidth="1"/>
    <col min="14852" max="14852" width="29" style="4" customWidth="1"/>
    <col min="14853" max="14853" width="14.21875" style="4" customWidth="1"/>
    <col min="14854" max="14854" width="14" style="4" bestFit="1" customWidth="1"/>
    <col min="14855" max="14855" width="14.21875" style="4" bestFit="1" customWidth="1"/>
    <col min="14856" max="14856" width="13.77734375" style="4" customWidth="1"/>
    <col min="14857" max="14857" width="10.77734375" style="4" bestFit="1" customWidth="1"/>
    <col min="14858" max="15104" width="9.21875" style="4"/>
    <col min="15105" max="15105" width="10.77734375" style="4" customWidth="1"/>
    <col min="15106" max="15106" width="52.77734375" style="4" customWidth="1"/>
    <col min="15107" max="15107" width="17.77734375" style="4" customWidth="1"/>
    <col min="15108" max="15108" width="29" style="4" customWidth="1"/>
    <col min="15109" max="15109" width="14.21875" style="4" customWidth="1"/>
    <col min="15110" max="15110" width="14" style="4" bestFit="1" customWidth="1"/>
    <col min="15111" max="15111" width="14.21875" style="4" bestFit="1" customWidth="1"/>
    <col min="15112" max="15112" width="13.77734375" style="4" customWidth="1"/>
    <col min="15113" max="15113" width="10.77734375" style="4" bestFit="1" customWidth="1"/>
    <col min="15114" max="15360" width="9.21875" style="4"/>
    <col min="15361" max="15361" width="10.77734375" style="4" customWidth="1"/>
    <col min="15362" max="15362" width="52.77734375" style="4" customWidth="1"/>
    <col min="15363" max="15363" width="17.77734375" style="4" customWidth="1"/>
    <col min="15364" max="15364" width="29" style="4" customWidth="1"/>
    <col min="15365" max="15365" width="14.21875" style="4" customWidth="1"/>
    <col min="15366" max="15366" width="14" style="4" bestFit="1" customWidth="1"/>
    <col min="15367" max="15367" width="14.21875" style="4" bestFit="1" customWidth="1"/>
    <col min="15368" max="15368" width="13.77734375" style="4" customWidth="1"/>
    <col min="15369" max="15369" width="10.77734375" style="4" bestFit="1" customWidth="1"/>
    <col min="15370" max="15616" width="9.21875" style="4"/>
    <col min="15617" max="15617" width="10.77734375" style="4" customWidth="1"/>
    <col min="15618" max="15618" width="52.77734375" style="4" customWidth="1"/>
    <col min="15619" max="15619" width="17.77734375" style="4" customWidth="1"/>
    <col min="15620" max="15620" width="29" style="4" customWidth="1"/>
    <col min="15621" max="15621" width="14.21875" style="4" customWidth="1"/>
    <col min="15622" max="15622" width="14" style="4" bestFit="1" customWidth="1"/>
    <col min="15623" max="15623" width="14.21875" style="4" bestFit="1" customWidth="1"/>
    <col min="15624" max="15624" width="13.77734375" style="4" customWidth="1"/>
    <col min="15625" max="15625" width="10.77734375" style="4" bestFit="1" customWidth="1"/>
    <col min="15626" max="15872" width="9.21875" style="4"/>
    <col min="15873" max="15873" width="10.77734375" style="4" customWidth="1"/>
    <col min="15874" max="15874" width="52.77734375" style="4" customWidth="1"/>
    <col min="15875" max="15875" width="17.77734375" style="4" customWidth="1"/>
    <col min="15876" max="15876" width="29" style="4" customWidth="1"/>
    <col min="15877" max="15877" width="14.21875" style="4" customWidth="1"/>
    <col min="15878" max="15878" width="14" style="4" bestFit="1" customWidth="1"/>
    <col min="15879" max="15879" width="14.21875" style="4" bestFit="1" customWidth="1"/>
    <col min="15880" max="15880" width="13.77734375" style="4" customWidth="1"/>
    <col min="15881" max="15881" width="10.77734375" style="4" bestFit="1" customWidth="1"/>
    <col min="15882" max="16128" width="9.21875" style="4"/>
    <col min="16129" max="16129" width="10.77734375" style="4" customWidth="1"/>
    <col min="16130" max="16130" width="52.77734375" style="4" customWidth="1"/>
    <col min="16131" max="16131" width="17.77734375" style="4" customWidth="1"/>
    <col min="16132" max="16132" width="29" style="4" customWidth="1"/>
    <col min="16133" max="16133" width="14.21875" style="4" customWidth="1"/>
    <col min="16134" max="16134" width="14" style="4" bestFit="1" customWidth="1"/>
    <col min="16135" max="16135" width="14.21875" style="4" bestFit="1" customWidth="1"/>
    <col min="16136" max="16136" width="13.77734375" style="4" customWidth="1"/>
    <col min="16137" max="16137" width="10.77734375" style="4" bestFit="1" customWidth="1"/>
    <col min="16138" max="16384" width="9.21875" style="4"/>
  </cols>
  <sheetData>
    <row r="1" spans="1:5" ht="17.25" customHeight="1">
      <c r="A1" s="1" t="s">
        <v>0</v>
      </c>
      <c r="B1" s="2"/>
      <c r="C1" s="3"/>
      <c r="D1" s="3"/>
      <c r="E1" s="3"/>
    </row>
    <row r="2" spans="1:5" ht="17.25" customHeight="1">
      <c r="A2" s="5"/>
      <c r="B2" s="2"/>
      <c r="C2" s="6" t="s">
        <v>1</v>
      </c>
      <c r="D2" s="7" t="s">
        <v>2</v>
      </c>
      <c r="E2" s="7"/>
    </row>
    <row r="3" spans="1:5" ht="17.25" customHeight="1">
      <c r="A3" s="1" t="s">
        <v>3</v>
      </c>
      <c r="B3" s="8"/>
      <c r="C3" s="9" t="s">
        <v>4</v>
      </c>
      <c r="D3" s="10" t="s">
        <v>5</v>
      </c>
      <c r="E3" s="10"/>
    </row>
    <row r="4" spans="1:5" ht="17.25" customHeight="1">
      <c r="A4" s="8"/>
      <c r="B4" s="8"/>
      <c r="C4" s="9" t="s">
        <v>6</v>
      </c>
      <c r="D4" s="11" t="s">
        <v>5</v>
      </c>
      <c r="E4" s="11"/>
    </row>
    <row r="5" spans="1:5" ht="17.25" customHeight="1">
      <c r="A5" s="252" t="s">
        <v>7</v>
      </c>
      <c r="B5" s="252"/>
      <c r="C5" s="9" t="s">
        <v>8</v>
      </c>
      <c r="D5" s="12">
        <v>44963</v>
      </c>
      <c r="E5" s="12"/>
    </row>
    <row r="6" spans="1:5" ht="17.25" customHeight="1">
      <c r="A6" s="252"/>
      <c r="B6" s="252"/>
      <c r="C6" s="11" t="s">
        <v>9</v>
      </c>
      <c r="D6" s="13">
        <v>44927</v>
      </c>
      <c r="E6" s="13"/>
    </row>
    <row r="7" spans="1:5" ht="17.25" customHeight="1">
      <c r="A7" s="252"/>
      <c r="B7" s="252"/>
      <c r="C7" s="14"/>
      <c r="D7" s="15"/>
      <c r="E7" s="15"/>
    </row>
    <row r="8" spans="1:5" ht="10.5" customHeight="1" thickBot="1">
      <c r="A8" s="16"/>
      <c r="B8" s="17"/>
      <c r="C8" s="18"/>
      <c r="D8" s="18"/>
      <c r="E8" s="18"/>
    </row>
    <row r="9" spans="1:5" ht="13.8" thickTop="1">
      <c r="A9" s="78" t="s">
        <v>10</v>
      </c>
      <c r="B9" s="79" t="s">
        <v>11</v>
      </c>
      <c r="C9" s="253" t="s">
        <v>12</v>
      </c>
      <c r="D9" s="254"/>
      <c r="E9" s="4"/>
    </row>
    <row r="10" spans="1:5">
      <c r="A10" s="19">
        <v>111</v>
      </c>
      <c r="B10" s="77" t="s">
        <v>329</v>
      </c>
      <c r="C10" s="20"/>
      <c r="D10" s="21"/>
      <c r="E10" s="21"/>
    </row>
    <row r="11" spans="1:5" ht="15.6" customHeight="1">
      <c r="A11" s="22" t="s">
        <v>13</v>
      </c>
      <c r="B11" s="23" t="s">
        <v>14</v>
      </c>
      <c r="C11" s="24"/>
      <c r="D11" s="25"/>
      <c r="E11" s="25"/>
    </row>
    <row r="12" spans="1:5" ht="25.5" customHeight="1">
      <c r="A12" s="22" t="s">
        <v>15</v>
      </c>
      <c r="B12" s="74" t="s">
        <v>326</v>
      </c>
      <c r="C12" s="255" t="s">
        <v>16</v>
      </c>
      <c r="D12" s="256"/>
      <c r="E12" s="256"/>
    </row>
    <row r="13" spans="1:5" ht="25.5" customHeight="1">
      <c r="A13" s="22" t="s">
        <v>17</v>
      </c>
      <c r="B13" s="23" t="s">
        <v>14</v>
      </c>
      <c r="C13" s="257"/>
      <c r="D13" s="258"/>
      <c r="E13" s="258"/>
    </row>
    <row r="14" spans="1:5" ht="25.5" customHeight="1">
      <c r="A14" s="22" t="s">
        <v>18</v>
      </c>
      <c r="B14" s="26" t="s">
        <v>326</v>
      </c>
      <c r="C14" s="255" t="s">
        <v>19</v>
      </c>
      <c r="D14" s="256"/>
      <c r="E14" s="256"/>
    </row>
    <row r="15" spans="1:5">
      <c r="A15" s="22" t="s">
        <v>20</v>
      </c>
      <c r="B15" s="26" t="s">
        <v>326</v>
      </c>
      <c r="C15" s="24" t="s">
        <v>21</v>
      </c>
      <c r="D15" s="25"/>
      <c r="E15" s="25"/>
    </row>
    <row r="16" spans="1:5">
      <c r="A16" s="22" t="s">
        <v>22</v>
      </c>
      <c r="B16" s="26" t="s">
        <v>326</v>
      </c>
      <c r="C16" s="24" t="s">
        <v>21</v>
      </c>
      <c r="D16" s="25"/>
      <c r="E16" s="25"/>
    </row>
    <row r="17" spans="1:9">
      <c r="A17" s="22">
        <v>11217</v>
      </c>
      <c r="B17" s="23"/>
      <c r="C17" s="248" t="s">
        <v>21</v>
      </c>
      <c r="D17" s="249"/>
      <c r="E17" s="4"/>
    </row>
    <row r="18" spans="1:9" ht="18.45" customHeight="1">
      <c r="A18" s="22">
        <v>11219</v>
      </c>
      <c r="B18" s="23" t="s">
        <v>14</v>
      </c>
      <c r="C18" s="244"/>
      <c r="D18" s="245"/>
      <c r="E18" s="245"/>
    </row>
    <row r="19" spans="1:9">
      <c r="A19" s="22"/>
      <c r="B19" s="23"/>
      <c r="C19" s="24"/>
      <c r="D19" s="25"/>
      <c r="E19" s="4"/>
    </row>
    <row r="20" spans="1:9" ht="20.25" customHeight="1">
      <c r="A20" s="22">
        <v>11221</v>
      </c>
      <c r="B20" s="57" t="s">
        <v>323</v>
      </c>
      <c r="C20" s="151" t="s">
        <v>285</v>
      </c>
      <c r="D20" s="47"/>
      <c r="E20" s="25"/>
    </row>
    <row r="21" spans="1:9" ht="24" customHeight="1">
      <c r="A21" s="22">
        <v>11222</v>
      </c>
      <c r="B21" s="57" t="s">
        <v>322</v>
      </c>
      <c r="C21" s="151" t="s">
        <v>285</v>
      </c>
      <c r="D21" s="47"/>
      <c r="E21" s="25"/>
    </row>
    <row r="22" spans="1:9">
      <c r="A22" s="22"/>
      <c r="B22" s="26"/>
      <c r="C22" s="139"/>
      <c r="D22" s="121"/>
      <c r="E22" s="25"/>
    </row>
    <row r="23" spans="1:9">
      <c r="A23" s="22"/>
      <c r="B23" s="26"/>
      <c r="C23" s="24"/>
      <c r="D23" s="25"/>
      <c r="E23" s="25"/>
    </row>
    <row r="24" spans="1:9">
      <c r="A24" s="22"/>
      <c r="B24" s="23"/>
      <c r="C24" s="24"/>
      <c r="D24" s="25"/>
      <c r="E24" s="25"/>
    </row>
    <row r="25" spans="1:9" s="85" customFormat="1">
      <c r="A25" s="81">
        <v>131</v>
      </c>
      <c r="B25" s="82" t="s">
        <v>23</v>
      </c>
      <c r="C25" s="83" t="s">
        <v>85</v>
      </c>
      <c r="D25" s="84" t="s">
        <v>286</v>
      </c>
      <c r="E25" s="84" t="s">
        <v>287</v>
      </c>
      <c r="H25" s="86"/>
      <c r="I25" s="86"/>
    </row>
    <row r="26" spans="1:9" s="164" customFormat="1" ht="13.8">
      <c r="A26" s="157"/>
      <c r="B26" s="158" t="s">
        <v>25</v>
      </c>
      <c r="C26" s="159">
        <v>1070000</v>
      </c>
      <c r="D26" s="160">
        <v>174.65</v>
      </c>
      <c r="E26" s="161">
        <f>C26*D26</f>
        <v>186875500</v>
      </c>
      <c r="F26" s="162">
        <f>SUM(E26:E37)</f>
        <v>2802666657.0700002</v>
      </c>
      <c r="G26" s="162">
        <f>F26-'TB1'!M22</f>
        <v>-0.57999992370605469</v>
      </c>
      <c r="H26" s="163"/>
      <c r="I26" s="162"/>
    </row>
    <row r="27" spans="1:9" s="33" customFormat="1" ht="13.8">
      <c r="A27" s="29"/>
      <c r="B27" s="30"/>
      <c r="C27" s="31">
        <v>1070000</v>
      </c>
      <c r="D27" s="32">
        <v>176.73</v>
      </c>
      <c r="E27" s="161">
        <f>C27*D27</f>
        <v>189101100</v>
      </c>
      <c r="F27" s="34"/>
      <c r="G27" s="34"/>
      <c r="H27" s="35"/>
      <c r="I27" s="34"/>
    </row>
    <row r="28" spans="1:9" s="33" customFormat="1" ht="13.8">
      <c r="A28" s="29"/>
      <c r="B28" s="30" t="s">
        <v>26</v>
      </c>
      <c r="C28" s="31">
        <v>3864023</v>
      </c>
      <c r="D28" s="32">
        <v>176.73</v>
      </c>
      <c r="E28" s="80">
        <f t="shared" ref="E28:E35" si="0">C28*D28</f>
        <v>682888784.78999996</v>
      </c>
      <c r="F28" s="140"/>
      <c r="G28" s="34"/>
      <c r="H28" s="35" t="s">
        <v>327</v>
      </c>
      <c r="I28" s="34" t="s">
        <v>328</v>
      </c>
    </row>
    <row r="29" spans="1:9" s="33" customFormat="1" ht="13.8">
      <c r="A29" s="29"/>
      <c r="B29" s="30" t="s">
        <v>27</v>
      </c>
      <c r="C29" s="31">
        <v>5448853</v>
      </c>
      <c r="D29" s="32">
        <v>176.73</v>
      </c>
      <c r="E29" s="80">
        <f t="shared" si="0"/>
        <v>962975790.68999994</v>
      </c>
      <c r="F29" s="34"/>
      <c r="H29" s="35"/>
      <c r="I29" s="34"/>
    </row>
    <row r="30" spans="1:9" s="41" customFormat="1">
      <c r="A30" s="37"/>
      <c r="B30" s="38" t="s">
        <v>28</v>
      </c>
      <c r="C30" s="31"/>
      <c r="D30" s="32"/>
      <c r="E30" s="80">
        <f t="shared" si="0"/>
        <v>0</v>
      </c>
      <c r="F30" s="40"/>
    </row>
    <row r="31" spans="1:9" s="164" customFormat="1" ht="13.8">
      <c r="A31" s="157"/>
      <c r="B31" s="158" t="s">
        <v>29</v>
      </c>
      <c r="C31" s="159">
        <v>1898183</v>
      </c>
      <c r="D31" s="160">
        <v>176.73</v>
      </c>
      <c r="E31" s="161">
        <f>C31*D31</f>
        <v>335465881.58999997</v>
      </c>
      <c r="F31" s="162"/>
      <c r="G31" s="163"/>
      <c r="H31" s="163"/>
      <c r="I31" s="165"/>
    </row>
    <row r="32" spans="1:9" s="33" customFormat="1" ht="13.8">
      <c r="A32" s="29"/>
      <c r="B32" s="30" t="s">
        <v>30</v>
      </c>
      <c r="C32" s="42">
        <v>0</v>
      </c>
      <c r="D32" s="32"/>
      <c r="E32" s="80">
        <f t="shared" si="0"/>
        <v>0</v>
      </c>
      <c r="F32" s="34"/>
      <c r="G32" s="44"/>
      <c r="H32" s="35"/>
      <c r="I32" s="34"/>
    </row>
    <row r="33" spans="1:9" s="33" customFormat="1" ht="13.8">
      <c r="A33" s="29"/>
      <c r="B33" s="30" t="s">
        <v>31</v>
      </c>
      <c r="C33" s="42"/>
      <c r="D33" s="43"/>
      <c r="E33" s="80">
        <f t="shared" si="0"/>
        <v>0</v>
      </c>
      <c r="F33" s="34"/>
      <c r="G33" s="35"/>
      <c r="H33" s="34"/>
    </row>
    <row r="34" spans="1:9" s="33" customFormat="1" ht="13.8">
      <c r="A34" s="29"/>
      <c r="B34" s="30" t="s">
        <v>32</v>
      </c>
      <c r="C34" s="42">
        <v>940000</v>
      </c>
      <c r="D34" s="32">
        <v>176.73</v>
      </c>
      <c r="E34" s="80">
        <f t="shared" si="0"/>
        <v>166126200</v>
      </c>
      <c r="F34" s="34"/>
      <c r="H34" s="35"/>
      <c r="I34" s="34"/>
    </row>
    <row r="35" spans="1:9" s="33" customFormat="1" ht="13.8">
      <c r="A35" s="29"/>
      <c r="B35" s="30" t="s">
        <v>320</v>
      </c>
      <c r="C35" s="42">
        <v>1580000</v>
      </c>
      <c r="D35" s="32">
        <v>176.73</v>
      </c>
      <c r="E35" s="80">
        <f t="shared" si="0"/>
        <v>279233400</v>
      </c>
      <c r="F35" s="34"/>
      <c r="H35" s="35"/>
      <c r="I35" s="34"/>
    </row>
    <row r="36" spans="1:9" s="33" customFormat="1" ht="13.8">
      <c r="A36" s="29"/>
      <c r="B36" s="30" t="s">
        <v>321</v>
      </c>
      <c r="C36" s="42"/>
      <c r="D36" s="32"/>
      <c r="E36" s="80">
        <f>C36*D36</f>
        <v>0</v>
      </c>
      <c r="F36" s="34"/>
      <c r="H36" s="35"/>
      <c r="I36" s="34"/>
    </row>
    <row r="37" spans="1:9" s="33" customFormat="1" ht="13.8">
      <c r="A37" s="29"/>
      <c r="B37" s="30"/>
      <c r="C37" s="42"/>
      <c r="D37" s="32"/>
      <c r="E37" s="80">
        <f>C37*D37</f>
        <v>0</v>
      </c>
      <c r="F37" s="34"/>
      <c r="H37" s="35"/>
      <c r="I37" s="34"/>
    </row>
    <row r="38" spans="1:9" s="33" customFormat="1" ht="13.8">
      <c r="A38" s="29"/>
      <c r="B38" s="82" t="s">
        <v>292</v>
      </c>
      <c r="C38" s="42"/>
      <c r="D38" s="32"/>
      <c r="E38" s="80"/>
      <c r="F38" s="34"/>
      <c r="H38" s="35"/>
      <c r="I38" s="34"/>
    </row>
    <row r="39" spans="1:9" s="33" customFormat="1" ht="13.8">
      <c r="A39" s="29"/>
      <c r="B39" s="30" t="s">
        <v>293</v>
      </c>
      <c r="C39" s="42"/>
      <c r="D39" s="32"/>
      <c r="E39" s="80"/>
      <c r="F39" s="34"/>
      <c r="G39" s="35"/>
      <c r="H39" s="34"/>
    </row>
    <row r="40" spans="1:9">
      <c r="A40" s="22">
        <v>133</v>
      </c>
      <c r="B40" s="23"/>
      <c r="C40" s="89"/>
      <c r="D40" s="54"/>
      <c r="E40" s="4"/>
    </row>
    <row r="41" spans="1:9" s="48" customFormat="1">
      <c r="A41" s="46"/>
      <c r="B41" s="26"/>
      <c r="C41" s="27"/>
      <c r="D41" s="47"/>
      <c r="E41" s="47"/>
    </row>
    <row r="42" spans="1:9" ht="13.05" customHeight="1">
      <c r="A42" s="22">
        <v>1388</v>
      </c>
      <c r="B42" s="23"/>
      <c r="C42" s="89"/>
      <c r="D42" s="88"/>
      <c r="E42" s="4"/>
    </row>
    <row r="43" spans="1:9" s="33" customFormat="1">
      <c r="A43" s="29"/>
      <c r="B43" s="23" t="s">
        <v>33</v>
      </c>
      <c r="C43" s="42"/>
      <c r="D43" s="43"/>
      <c r="E43" s="43"/>
      <c r="F43" s="34"/>
      <c r="G43" s="34"/>
    </row>
    <row r="44" spans="1:9" s="33" customFormat="1">
      <c r="A44" s="29"/>
      <c r="B44" s="30" t="s">
        <v>34</v>
      </c>
      <c r="C44" s="42">
        <v>80000</v>
      </c>
      <c r="D44" s="32">
        <v>176.73</v>
      </c>
      <c r="E44" s="80">
        <f>C44*D44</f>
        <v>14138400</v>
      </c>
      <c r="F44" s="34">
        <f>E44-'TB1'!M30</f>
        <v>0</v>
      </c>
      <c r="G44" s="141"/>
    </row>
    <row r="45" spans="1:9" s="33" customFormat="1">
      <c r="A45" s="29"/>
      <c r="B45" s="30"/>
      <c r="C45" s="142"/>
      <c r="D45" s="32"/>
      <c r="E45" s="80"/>
      <c r="F45" s="34"/>
      <c r="G45" s="141"/>
    </row>
    <row r="46" spans="1:9" s="33" customFormat="1">
      <c r="A46" s="29"/>
      <c r="B46" s="36"/>
      <c r="C46" s="42"/>
      <c r="D46" s="43"/>
      <c r="E46" s="43"/>
      <c r="F46" s="34"/>
      <c r="G46" s="34"/>
    </row>
    <row r="47" spans="1:9" s="33" customFormat="1">
      <c r="A47" s="29"/>
      <c r="B47" s="36"/>
      <c r="C47" s="42"/>
      <c r="D47" s="43"/>
      <c r="E47" s="43"/>
      <c r="F47" s="34"/>
      <c r="G47" s="34"/>
    </row>
    <row r="48" spans="1:9">
      <c r="A48" s="22">
        <v>141</v>
      </c>
      <c r="B48" s="23" t="s">
        <v>35</v>
      </c>
      <c r="C48" s="87">
        <v>21413743</v>
      </c>
      <c r="D48" s="120"/>
      <c r="E48" s="4"/>
      <c r="F48" s="28">
        <f>SUM(C48:C50)</f>
        <v>21413743</v>
      </c>
      <c r="G48" s="28">
        <f>F48-'TB1'!M36</f>
        <v>0</v>
      </c>
    </row>
    <row r="49" spans="1:256">
      <c r="A49" s="22"/>
      <c r="B49"/>
      <c r="C49" s="87"/>
      <c r="D49" s="100"/>
      <c r="E49" s="4"/>
      <c r="F49" s="28"/>
    </row>
    <row r="50" spans="1:256">
      <c r="A50" s="22"/>
      <c r="B50"/>
      <c r="C50" s="87"/>
      <c r="D50" s="100"/>
      <c r="E50" s="4"/>
      <c r="F50" s="28"/>
    </row>
    <row r="51" spans="1:256">
      <c r="A51" s="22" t="s">
        <v>36</v>
      </c>
      <c r="B51" s="23"/>
      <c r="C51" s="89" t="s">
        <v>337</v>
      </c>
      <c r="D51" s="54"/>
      <c r="E51" s="4"/>
    </row>
    <row r="52" spans="1:256">
      <c r="A52" s="22"/>
      <c r="B52" s="26"/>
      <c r="C52" s="24"/>
      <c r="D52" s="25"/>
      <c r="E52" s="25"/>
    </row>
    <row r="53" spans="1:256" s="65" customFormat="1">
      <c r="A53" s="22">
        <v>242</v>
      </c>
      <c r="B53" s="136"/>
      <c r="C53" s="137" t="s">
        <v>24</v>
      </c>
      <c r="D53" s="138"/>
    </row>
    <row r="54" spans="1:256" s="65" customFormat="1" ht="10.5" customHeight="1">
      <c r="A54" s="63"/>
      <c r="B54" s="104"/>
      <c r="C54" s="137"/>
      <c r="D54" s="137"/>
      <c r="F54" s="102"/>
      <c r="G54" s="103"/>
      <c r="H54" s="102"/>
      <c r="I54" s="103"/>
      <c r="J54" s="102"/>
      <c r="K54" s="103"/>
      <c r="L54" s="102"/>
      <c r="M54" s="103"/>
      <c r="N54" s="102"/>
      <c r="O54" s="103"/>
      <c r="P54" s="102"/>
      <c r="Q54" s="103"/>
      <c r="R54" s="102"/>
      <c r="S54" s="103"/>
      <c r="T54" s="102"/>
      <c r="U54" s="103"/>
      <c r="V54" s="102"/>
      <c r="W54" s="103"/>
      <c r="X54" s="102"/>
      <c r="Y54" s="103"/>
      <c r="Z54" s="102"/>
      <c r="AA54" s="103"/>
      <c r="AB54" s="102"/>
      <c r="AC54" s="103"/>
      <c r="AD54" s="102"/>
      <c r="AE54" s="103"/>
      <c r="AF54" s="102"/>
      <c r="AG54" s="103"/>
      <c r="AH54" s="102"/>
      <c r="AI54" s="103"/>
      <c r="AJ54" s="102"/>
      <c r="AK54" s="103"/>
      <c r="AL54" s="102"/>
      <c r="AM54" s="103"/>
      <c r="AN54" s="102"/>
      <c r="AO54" s="103"/>
      <c r="AP54" s="102"/>
      <c r="AQ54" s="103"/>
      <c r="AR54" s="102"/>
      <c r="AS54" s="103"/>
      <c r="AT54" s="102"/>
      <c r="AU54" s="103"/>
      <c r="AV54" s="102"/>
      <c r="AW54" s="103"/>
      <c r="AX54" s="102"/>
      <c r="AY54" s="103"/>
      <c r="AZ54" s="102"/>
      <c r="BA54" s="103"/>
      <c r="BB54" s="102"/>
      <c r="BC54" s="103"/>
      <c r="BD54" s="102"/>
      <c r="BE54" s="103"/>
      <c r="BF54" s="102"/>
      <c r="BG54" s="103"/>
      <c r="BH54" s="102"/>
      <c r="BI54" s="103"/>
      <c r="BJ54" s="102"/>
      <c r="BK54" s="103"/>
      <c r="BL54" s="102"/>
      <c r="BM54" s="103"/>
      <c r="BN54" s="102"/>
      <c r="BO54" s="103"/>
      <c r="BP54" s="102"/>
      <c r="BQ54" s="103"/>
      <c r="BR54" s="102"/>
      <c r="BS54" s="103"/>
      <c r="BT54" s="102"/>
      <c r="BU54" s="103"/>
      <c r="BV54" s="102"/>
      <c r="BW54" s="103"/>
      <c r="BX54" s="102"/>
      <c r="BY54" s="103"/>
      <c r="BZ54" s="102"/>
      <c r="CA54" s="103"/>
      <c r="CB54" s="102"/>
      <c r="CC54" s="103"/>
      <c r="CD54" s="102"/>
      <c r="CE54" s="103"/>
      <c r="CF54" s="102"/>
      <c r="CG54" s="103"/>
      <c r="CH54" s="102"/>
      <c r="CI54" s="103"/>
      <c r="CJ54" s="102"/>
      <c r="CK54" s="103"/>
      <c r="CL54" s="102"/>
      <c r="CM54" s="103"/>
      <c r="CN54" s="102"/>
      <c r="CO54" s="103"/>
      <c r="CP54" s="102"/>
      <c r="CQ54" s="103"/>
      <c r="CR54" s="102"/>
      <c r="CS54" s="103"/>
      <c r="CT54" s="102"/>
      <c r="CU54" s="103"/>
      <c r="CV54" s="102"/>
      <c r="CW54" s="103"/>
      <c r="CX54" s="102"/>
      <c r="CY54" s="103"/>
      <c r="CZ54" s="102"/>
      <c r="DA54" s="103"/>
      <c r="DB54" s="102"/>
      <c r="DC54" s="103"/>
      <c r="DD54" s="102"/>
      <c r="DE54" s="103"/>
      <c r="DF54" s="102"/>
      <c r="DG54" s="103"/>
      <c r="DH54" s="102"/>
      <c r="DI54" s="103"/>
      <c r="DJ54" s="102"/>
      <c r="DK54" s="103"/>
      <c r="DL54" s="102"/>
      <c r="DM54" s="103"/>
      <c r="DN54" s="102"/>
      <c r="DO54" s="103"/>
      <c r="DP54" s="102"/>
      <c r="DQ54" s="103"/>
      <c r="DR54" s="102"/>
      <c r="DS54" s="103"/>
      <c r="DT54" s="102"/>
      <c r="DU54" s="103"/>
      <c r="DV54" s="102"/>
      <c r="DW54" s="103"/>
      <c r="DX54" s="102"/>
      <c r="DY54" s="103"/>
      <c r="DZ54" s="102"/>
      <c r="EA54" s="103"/>
      <c r="EB54" s="102"/>
      <c r="EC54" s="103"/>
      <c r="ED54" s="102"/>
      <c r="EE54" s="103"/>
      <c r="EF54" s="102"/>
      <c r="EG54" s="103"/>
      <c r="EH54" s="102"/>
      <c r="EI54" s="103"/>
      <c r="EJ54" s="102"/>
      <c r="EK54" s="103"/>
      <c r="EL54" s="102"/>
      <c r="EM54" s="103"/>
      <c r="EN54" s="102"/>
      <c r="EO54" s="103"/>
      <c r="EP54" s="102"/>
      <c r="EQ54" s="103"/>
      <c r="ER54" s="102"/>
      <c r="ES54" s="103"/>
      <c r="ET54" s="102"/>
      <c r="EU54" s="103"/>
      <c r="EV54" s="102"/>
      <c r="EW54" s="103"/>
      <c r="EX54" s="102"/>
      <c r="EY54" s="103"/>
      <c r="EZ54" s="102"/>
      <c r="FA54" s="103"/>
      <c r="FB54" s="102"/>
      <c r="FC54" s="103"/>
      <c r="FD54" s="102"/>
      <c r="FE54" s="103"/>
      <c r="FF54" s="102"/>
      <c r="FG54" s="103"/>
      <c r="FH54" s="102"/>
      <c r="FI54" s="103"/>
      <c r="FJ54" s="102"/>
      <c r="FK54" s="103"/>
      <c r="FL54" s="102"/>
      <c r="FM54" s="103"/>
      <c r="FN54" s="102"/>
      <c r="FO54" s="103"/>
      <c r="FP54" s="102"/>
      <c r="FQ54" s="103"/>
      <c r="FR54" s="102"/>
      <c r="FS54" s="103"/>
      <c r="FT54" s="102"/>
      <c r="FU54" s="103"/>
      <c r="FV54" s="102"/>
      <c r="FW54" s="103"/>
      <c r="FX54" s="102"/>
      <c r="FY54" s="103"/>
      <c r="FZ54" s="102"/>
      <c r="GA54" s="103"/>
      <c r="GB54" s="102"/>
      <c r="GC54" s="103"/>
      <c r="GD54" s="102"/>
      <c r="GE54" s="103"/>
      <c r="GF54" s="102"/>
      <c r="GG54" s="103"/>
      <c r="GH54" s="102"/>
      <c r="GI54" s="103"/>
      <c r="GJ54" s="102"/>
      <c r="GK54" s="103"/>
      <c r="GL54" s="102"/>
      <c r="GM54" s="103"/>
      <c r="GN54" s="102"/>
      <c r="GO54" s="103"/>
      <c r="GP54" s="102"/>
      <c r="GQ54" s="103"/>
      <c r="GR54" s="102"/>
      <c r="GS54" s="103"/>
      <c r="GT54" s="102"/>
      <c r="GU54" s="103"/>
      <c r="GV54" s="102"/>
      <c r="GW54" s="103"/>
      <c r="GX54" s="102"/>
      <c r="GY54" s="103"/>
      <c r="GZ54" s="102"/>
      <c r="HA54" s="103"/>
      <c r="HB54" s="102"/>
      <c r="HC54" s="103"/>
      <c r="HD54" s="102"/>
      <c r="HE54" s="103"/>
      <c r="HF54" s="102"/>
      <c r="HG54" s="103"/>
      <c r="HH54" s="102"/>
      <c r="HI54" s="103"/>
      <c r="HJ54" s="102"/>
      <c r="HK54" s="103"/>
      <c r="HL54" s="102"/>
      <c r="HM54" s="103"/>
      <c r="HN54" s="102"/>
      <c r="HO54" s="103"/>
      <c r="HP54" s="102"/>
      <c r="HQ54" s="103"/>
      <c r="HR54" s="102"/>
      <c r="HS54" s="103"/>
      <c r="HT54" s="102"/>
      <c r="HU54" s="103"/>
      <c r="HV54" s="102"/>
      <c r="HW54" s="103"/>
      <c r="HX54" s="102"/>
      <c r="HY54" s="103"/>
      <c r="HZ54" s="102"/>
      <c r="IA54" s="103"/>
      <c r="IB54" s="102"/>
      <c r="IC54" s="103"/>
      <c r="ID54" s="102"/>
      <c r="IE54" s="103"/>
      <c r="IF54" s="102"/>
      <c r="IG54" s="103"/>
      <c r="IH54" s="102"/>
      <c r="II54" s="103"/>
      <c r="IJ54" s="102"/>
      <c r="IK54" s="103"/>
      <c r="IL54" s="102"/>
      <c r="IM54" s="103"/>
      <c r="IN54" s="102"/>
      <c r="IO54" s="103"/>
      <c r="IP54" s="102"/>
      <c r="IQ54" s="103"/>
      <c r="IR54" s="102"/>
      <c r="IS54" s="103"/>
      <c r="IT54" s="102"/>
      <c r="IU54" s="103"/>
      <c r="IV54" s="102"/>
    </row>
    <row r="55" spans="1:256" s="65" customFormat="1" ht="10.199999999999999">
      <c r="A55" s="63"/>
      <c r="B55" s="122"/>
      <c r="C55" s="246"/>
      <c r="D55" s="247"/>
      <c r="F55" s="102"/>
      <c r="G55" s="103"/>
      <c r="H55" s="102"/>
      <c r="I55" s="103"/>
      <c r="J55" s="102"/>
      <c r="K55" s="103"/>
      <c r="L55" s="102"/>
      <c r="M55" s="103"/>
      <c r="N55" s="102"/>
      <c r="O55" s="103"/>
      <c r="P55" s="102"/>
      <c r="Q55" s="103"/>
      <c r="R55" s="102"/>
      <c r="S55" s="103"/>
      <c r="T55" s="102"/>
      <c r="U55" s="103"/>
      <c r="V55" s="102"/>
      <c r="W55" s="103"/>
      <c r="X55" s="102"/>
      <c r="Y55" s="103"/>
      <c r="Z55" s="102"/>
      <c r="AA55" s="103"/>
      <c r="AB55" s="102"/>
      <c r="AC55" s="103"/>
      <c r="AD55" s="102"/>
      <c r="AE55" s="103"/>
      <c r="AF55" s="102"/>
      <c r="AG55" s="103"/>
      <c r="AH55" s="102"/>
      <c r="AI55" s="103"/>
      <c r="AJ55" s="102"/>
      <c r="AK55" s="103"/>
      <c r="AL55" s="102"/>
      <c r="AM55" s="103"/>
      <c r="AN55" s="102"/>
      <c r="AO55" s="103"/>
      <c r="AP55" s="102"/>
      <c r="AQ55" s="103"/>
      <c r="AR55" s="102"/>
      <c r="AS55" s="103"/>
      <c r="AT55" s="102"/>
      <c r="AU55" s="103"/>
      <c r="AV55" s="102"/>
      <c r="AW55" s="103"/>
      <c r="AX55" s="102"/>
      <c r="AY55" s="103"/>
      <c r="AZ55" s="102"/>
      <c r="BA55" s="103"/>
      <c r="BB55" s="102"/>
      <c r="BC55" s="103"/>
      <c r="BD55" s="102"/>
      <c r="BE55" s="103"/>
      <c r="BF55" s="102"/>
      <c r="BG55" s="103"/>
      <c r="BH55" s="102"/>
      <c r="BI55" s="103"/>
      <c r="BJ55" s="102"/>
      <c r="BK55" s="103"/>
      <c r="BL55" s="102"/>
      <c r="BM55" s="103"/>
      <c r="BN55" s="102"/>
      <c r="BO55" s="103"/>
      <c r="BP55" s="102"/>
      <c r="BQ55" s="103"/>
      <c r="BR55" s="102"/>
      <c r="BS55" s="103"/>
      <c r="BT55" s="102"/>
      <c r="BU55" s="103"/>
      <c r="BV55" s="102"/>
      <c r="BW55" s="103"/>
      <c r="BX55" s="102"/>
      <c r="BY55" s="103"/>
      <c r="BZ55" s="102"/>
      <c r="CA55" s="103"/>
      <c r="CB55" s="102"/>
      <c r="CC55" s="103"/>
      <c r="CD55" s="102"/>
      <c r="CE55" s="103"/>
      <c r="CF55" s="102"/>
      <c r="CG55" s="103"/>
      <c r="CH55" s="102"/>
      <c r="CI55" s="103"/>
      <c r="CJ55" s="102"/>
      <c r="CK55" s="103"/>
      <c r="CL55" s="102"/>
      <c r="CM55" s="103"/>
      <c r="CN55" s="102"/>
      <c r="CO55" s="103"/>
      <c r="CP55" s="102"/>
      <c r="CQ55" s="103"/>
      <c r="CR55" s="102"/>
      <c r="CS55" s="103"/>
      <c r="CT55" s="102"/>
      <c r="CU55" s="103"/>
      <c r="CV55" s="102"/>
      <c r="CW55" s="103"/>
      <c r="CX55" s="102"/>
      <c r="CY55" s="103"/>
      <c r="CZ55" s="102"/>
      <c r="DA55" s="103"/>
      <c r="DB55" s="102"/>
      <c r="DC55" s="103"/>
      <c r="DD55" s="102"/>
      <c r="DE55" s="103"/>
      <c r="DF55" s="102"/>
      <c r="DG55" s="103"/>
      <c r="DH55" s="102"/>
      <c r="DI55" s="103"/>
      <c r="DJ55" s="102"/>
      <c r="DK55" s="103"/>
      <c r="DL55" s="102"/>
      <c r="DM55" s="103"/>
      <c r="DN55" s="102"/>
      <c r="DO55" s="103"/>
      <c r="DP55" s="102"/>
      <c r="DQ55" s="103"/>
      <c r="DR55" s="102"/>
      <c r="DS55" s="103"/>
      <c r="DT55" s="102"/>
      <c r="DU55" s="103"/>
      <c r="DV55" s="102"/>
      <c r="DW55" s="103"/>
      <c r="DX55" s="102"/>
      <c r="DY55" s="103"/>
      <c r="DZ55" s="102"/>
      <c r="EA55" s="103"/>
      <c r="EB55" s="102"/>
      <c r="EC55" s="103"/>
      <c r="ED55" s="102"/>
      <c r="EE55" s="103"/>
      <c r="EF55" s="102"/>
      <c r="EG55" s="103"/>
      <c r="EH55" s="102"/>
      <c r="EI55" s="103"/>
      <c r="EJ55" s="102"/>
      <c r="EK55" s="103"/>
      <c r="EL55" s="102"/>
      <c r="EM55" s="103"/>
      <c r="EN55" s="102"/>
      <c r="EO55" s="103"/>
      <c r="EP55" s="102"/>
      <c r="EQ55" s="103"/>
      <c r="ER55" s="102"/>
      <c r="ES55" s="103"/>
      <c r="ET55" s="102"/>
      <c r="EU55" s="103"/>
      <c r="EV55" s="102"/>
      <c r="EW55" s="103"/>
      <c r="EX55" s="102"/>
      <c r="EY55" s="103"/>
      <c r="EZ55" s="102"/>
      <c r="FA55" s="103"/>
      <c r="FB55" s="102"/>
      <c r="FC55" s="103"/>
      <c r="FD55" s="102"/>
      <c r="FE55" s="103"/>
      <c r="FF55" s="102"/>
      <c r="FG55" s="103"/>
      <c r="FH55" s="102"/>
      <c r="FI55" s="103"/>
      <c r="FJ55" s="102"/>
      <c r="FK55" s="103"/>
      <c r="FL55" s="102"/>
      <c r="FM55" s="103"/>
      <c r="FN55" s="102"/>
      <c r="FO55" s="103"/>
      <c r="FP55" s="102"/>
      <c r="FQ55" s="103"/>
      <c r="FR55" s="102"/>
      <c r="FS55" s="103"/>
      <c r="FT55" s="102"/>
      <c r="FU55" s="103"/>
      <c r="FV55" s="102"/>
      <c r="FW55" s="103"/>
      <c r="FX55" s="102"/>
      <c r="FY55" s="103"/>
      <c r="FZ55" s="102"/>
      <c r="GA55" s="103"/>
      <c r="GB55" s="102"/>
      <c r="GC55" s="103"/>
      <c r="GD55" s="102"/>
      <c r="GE55" s="103"/>
      <c r="GF55" s="102"/>
      <c r="GG55" s="103"/>
      <c r="GH55" s="102"/>
      <c r="GI55" s="103"/>
      <c r="GJ55" s="102"/>
      <c r="GK55" s="103"/>
      <c r="GL55" s="102"/>
      <c r="GM55" s="103"/>
      <c r="GN55" s="102"/>
      <c r="GO55" s="103"/>
      <c r="GP55" s="102"/>
      <c r="GQ55" s="103"/>
      <c r="GR55" s="102"/>
      <c r="GS55" s="103"/>
      <c r="GT55" s="102"/>
      <c r="GU55" s="103"/>
      <c r="GV55" s="102"/>
      <c r="GW55" s="103"/>
      <c r="GX55" s="102"/>
      <c r="GY55" s="103"/>
      <c r="GZ55" s="102"/>
      <c r="HA55" s="103"/>
      <c r="HB55" s="102"/>
      <c r="HC55" s="103"/>
      <c r="HD55" s="102"/>
      <c r="HE55" s="103"/>
      <c r="HF55" s="102"/>
      <c r="HG55" s="103"/>
      <c r="HH55" s="102"/>
      <c r="HI55" s="103"/>
      <c r="HJ55" s="102"/>
      <c r="HK55" s="103"/>
      <c r="HL55" s="102"/>
      <c r="HM55" s="103"/>
      <c r="HN55" s="102"/>
      <c r="HO55" s="103"/>
      <c r="HP55" s="102"/>
      <c r="HQ55" s="103"/>
      <c r="HR55" s="102"/>
      <c r="HS55" s="103"/>
      <c r="HT55" s="102"/>
      <c r="HU55" s="103"/>
      <c r="HV55" s="102"/>
      <c r="HW55" s="103"/>
      <c r="HX55" s="102"/>
      <c r="HY55" s="103"/>
      <c r="HZ55" s="102"/>
      <c r="IA55" s="103"/>
      <c r="IB55" s="102"/>
      <c r="IC55" s="103"/>
      <c r="ID55" s="102"/>
      <c r="IE55" s="103"/>
      <c r="IF55" s="102"/>
      <c r="IG55" s="103"/>
      <c r="IH55" s="102"/>
      <c r="II55" s="103"/>
      <c r="IJ55" s="102"/>
      <c r="IK55" s="103"/>
      <c r="IL55" s="102"/>
      <c r="IM55" s="103"/>
      <c r="IN55" s="102"/>
      <c r="IO55" s="103"/>
      <c r="IP55" s="102"/>
      <c r="IQ55" s="103"/>
      <c r="IR55" s="102"/>
      <c r="IS55" s="103"/>
      <c r="IT55" s="102"/>
      <c r="IU55" s="103"/>
      <c r="IV55" s="102"/>
    </row>
    <row r="56" spans="1:256">
      <c r="A56" s="22"/>
      <c r="B56" s="26"/>
      <c r="C56" s="24"/>
      <c r="D56" s="25"/>
      <c r="E56" s="25"/>
    </row>
    <row r="57" spans="1:256">
      <c r="A57" s="22">
        <v>244</v>
      </c>
      <c r="B57" s="23" t="s">
        <v>37</v>
      </c>
      <c r="C57" s="248"/>
      <c r="D57" s="249"/>
      <c r="E57" s="4"/>
    </row>
    <row r="58" spans="1:256" s="33" customFormat="1">
      <c r="A58" s="29"/>
      <c r="B58" s="30" t="s">
        <v>38</v>
      </c>
      <c r="C58" s="42">
        <v>144804000</v>
      </c>
      <c r="D58" s="43"/>
      <c r="E58" s="43"/>
      <c r="F58" s="34">
        <f>C58-'TB1'!M52</f>
        <v>129586400</v>
      </c>
    </row>
    <row r="59" spans="1:256">
      <c r="A59" s="22"/>
      <c r="B59" s="23" t="s">
        <v>39</v>
      </c>
      <c r="C59" s="101">
        <f>SUM(C60:C64)</f>
        <v>228694600</v>
      </c>
      <c r="D59" s="25"/>
      <c r="E59" s="25"/>
      <c r="F59" s="28">
        <f>C59-'TB1'!M53</f>
        <v>213477000</v>
      </c>
    </row>
    <row r="60" spans="1:256" s="33" customFormat="1">
      <c r="A60" s="29"/>
      <c r="B60" s="30" t="s">
        <v>40</v>
      </c>
      <c r="C60" s="42">
        <v>0</v>
      </c>
      <c r="D60" s="43"/>
      <c r="E60" s="43"/>
    </row>
    <row r="61" spans="1:256" s="33" customFormat="1">
      <c r="A61" s="29"/>
      <c r="B61" s="30" t="s">
        <v>41</v>
      </c>
      <c r="C61" s="42">
        <v>5000000</v>
      </c>
      <c r="D61" s="43"/>
      <c r="E61" s="43"/>
      <c r="F61" s="34"/>
    </row>
    <row r="62" spans="1:256" s="33" customFormat="1">
      <c r="A62" s="29"/>
      <c r="B62" s="30" t="s">
        <v>42</v>
      </c>
      <c r="C62" s="42">
        <f>800000-500000+100000</f>
        <v>400000</v>
      </c>
      <c r="D62" s="124"/>
      <c r="E62" s="43"/>
    </row>
    <row r="63" spans="1:256" s="39" customFormat="1">
      <c r="A63" s="59"/>
      <c r="B63" s="38" t="s">
        <v>308</v>
      </c>
      <c r="C63" s="31">
        <f>171660600+46634000</f>
        <v>218294600</v>
      </c>
      <c r="D63" s="129"/>
      <c r="E63" s="32"/>
    </row>
    <row r="64" spans="1:256" s="39" customFormat="1">
      <c r="A64" s="59"/>
      <c r="B64" s="38" t="s">
        <v>325</v>
      </c>
      <c r="C64" s="31">
        <v>5000000</v>
      </c>
      <c r="D64" s="129"/>
      <c r="E64" s="32"/>
    </row>
    <row r="65" spans="1:9">
      <c r="A65" s="22"/>
      <c r="B65" s="23"/>
      <c r="C65" s="24"/>
      <c r="D65" s="47"/>
      <c r="E65" s="25"/>
    </row>
    <row r="66" spans="1:9">
      <c r="A66" s="22">
        <v>331</v>
      </c>
      <c r="B66" s="82" t="s">
        <v>43</v>
      </c>
      <c r="C66" s="90">
        <f>SUM(C67:C71)</f>
        <v>151575600</v>
      </c>
      <c r="D66" s="54"/>
      <c r="E66" s="4"/>
      <c r="F66" s="28">
        <f>C66-'TB1'!N54</f>
        <v>-0.41999998688697815</v>
      </c>
    </row>
    <row r="67" spans="1:9" s="33" customFormat="1">
      <c r="A67" s="29"/>
      <c r="B67" s="30"/>
      <c r="C67" s="51"/>
      <c r="D67" s="53"/>
      <c r="E67" s="53"/>
      <c r="F67" s="34"/>
    </row>
    <row r="68" spans="1:9" s="33" customFormat="1">
      <c r="A68" s="29"/>
      <c r="B68" s="30" t="s">
        <v>310</v>
      </c>
      <c r="C68" s="51">
        <v>23650000</v>
      </c>
      <c r="D68" s="143"/>
      <c r="E68" s="53"/>
      <c r="F68" s="34"/>
    </row>
    <row r="69" spans="1:9" s="33" customFormat="1">
      <c r="A69" s="29"/>
      <c r="B69" s="30" t="s">
        <v>339</v>
      </c>
      <c r="C69" s="51">
        <v>880000</v>
      </c>
      <c r="D69" s="143"/>
      <c r="E69" s="53"/>
      <c r="F69" s="34"/>
    </row>
    <row r="70" spans="1:9" s="33" customFormat="1">
      <c r="A70" s="29"/>
      <c r="B70" s="30" t="s">
        <v>340</v>
      </c>
      <c r="C70" s="51">
        <v>127045600</v>
      </c>
      <c r="D70" s="143"/>
      <c r="E70" s="53"/>
      <c r="F70" s="34"/>
    </row>
    <row r="71" spans="1:9" s="33" customFormat="1">
      <c r="A71" s="29"/>
      <c r="B71" s="30"/>
      <c r="C71" s="51"/>
      <c r="D71" s="143"/>
      <c r="E71" s="53"/>
      <c r="F71" s="34"/>
    </row>
    <row r="72" spans="1:9" s="33" customFormat="1">
      <c r="A72" s="29"/>
      <c r="B72" s="30"/>
      <c r="C72" s="51"/>
      <c r="D72" s="53"/>
      <c r="E72" s="53"/>
      <c r="F72" s="34"/>
    </row>
    <row r="73" spans="1:9">
      <c r="A73" s="22"/>
      <c r="B73" s="23" t="s">
        <v>44</v>
      </c>
      <c r="C73" s="90">
        <f>SUM(C74:C76)</f>
        <v>15217600</v>
      </c>
      <c r="D73" s="100"/>
      <c r="E73" s="91"/>
      <c r="F73" s="28">
        <f>C73-'TB1'!M54</f>
        <v>0</v>
      </c>
      <c r="H73" s="51"/>
      <c r="I73" s="52"/>
    </row>
    <row r="74" spans="1:9" s="33" customFormat="1">
      <c r="A74" s="29"/>
      <c r="B74" s="30" t="s">
        <v>311</v>
      </c>
      <c r="C74" s="111">
        <v>1302000</v>
      </c>
      <c r="D74" s="117"/>
      <c r="E74" s="52"/>
    </row>
    <row r="75" spans="1:9" s="33" customFormat="1">
      <c r="A75" s="29"/>
      <c r="B75" s="30" t="s">
        <v>288</v>
      </c>
      <c r="C75" s="111">
        <v>10065600</v>
      </c>
      <c r="D75" s="117"/>
      <c r="E75" s="52"/>
    </row>
    <row r="76" spans="1:9" s="33" customFormat="1">
      <c r="A76" s="29"/>
      <c r="B76" s="30" t="s">
        <v>338</v>
      </c>
      <c r="C76" s="111">
        <v>3850000</v>
      </c>
      <c r="D76" s="117"/>
      <c r="E76" s="52"/>
    </row>
    <row r="77" spans="1:9" s="33" customFormat="1">
      <c r="A77" s="29"/>
      <c r="B77" s="30"/>
      <c r="C77" s="51"/>
      <c r="D77" s="52"/>
      <c r="E77" s="52"/>
    </row>
    <row r="78" spans="1:9" s="58" customFormat="1">
      <c r="A78" s="56">
        <v>3335</v>
      </c>
      <c r="B78" s="57" t="s">
        <v>45</v>
      </c>
      <c r="C78" s="93">
        <f>SUM(C79:C83)</f>
        <v>482470292.57346076</v>
      </c>
      <c r="D78" s="92"/>
      <c r="F78" s="94">
        <f>C78-'TB1'!N61</f>
        <v>-3.4265392422676086</v>
      </c>
      <c r="H78" s="94"/>
    </row>
    <row r="79" spans="1:9" s="39" customFormat="1">
      <c r="A79" s="59"/>
      <c r="B79" s="38" t="s">
        <v>46</v>
      </c>
      <c r="C79" s="60">
        <v>-3146341</v>
      </c>
      <c r="D79" s="32"/>
      <c r="E79" s="32"/>
    </row>
    <row r="80" spans="1:9" s="39" customFormat="1" ht="15" customHeight="1">
      <c r="A80" s="59"/>
      <c r="B80" s="61" t="s">
        <v>47</v>
      </c>
      <c r="C80" s="62">
        <v>377708018.71498477</v>
      </c>
      <c r="D80" s="49"/>
      <c r="E80" s="49"/>
    </row>
    <row r="81" spans="1:256" s="39" customFormat="1" ht="15" customHeight="1">
      <c r="A81" s="59"/>
      <c r="B81" s="61" t="s">
        <v>341</v>
      </c>
      <c r="C81" s="62">
        <v>105353059.30292045</v>
      </c>
      <c r="D81" s="49"/>
      <c r="E81" s="49"/>
    </row>
    <row r="82" spans="1:256" s="39" customFormat="1" ht="15" customHeight="1">
      <c r="A82" s="59"/>
      <c r="B82" s="61" t="s">
        <v>342</v>
      </c>
      <c r="C82" s="62">
        <f>13000000/0.9*0.1</f>
        <v>1444444.4444444445</v>
      </c>
      <c r="D82" s="49"/>
      <c r="E82" s="49"/>
    </row>
    <row r="83" spans="1:256" s="39" customFormat="1" ht="15" customHeight="1">
      <c r="A83" s="59"/>
      <c r="B83" s="61" t="s">
        <v>343</v>
      </c>
      <c r="C83" s="62">
        <f>10000000/0.9*0.1</f>
        <v>1111111.111111111</v>
      </c>
      <c r="D83" s="49"/>
      <c r="E83" s="49"/>
    </row>
    <row r="84" spans="1:256" ht="19.5" customHeight="1">
      <c r="A84" s="22">
        <v>33388</v>
      </c>
      <c r="B84" s="95"/>
      <c r="C84" s="96"/>
      <c r="D84" s="95"/>
      <c r="E84" s="95"/>
      <c r="F84" s="95"/>
      <c r="G84" s="96"/>
      <c r="H84" s="95"/>
      <c r="I84" s="96"/>
      <c r="J84" s="95"/>
      <c r="K84" s="96"/>
      <c r="L84" s="95"/>
      <c r="M84" s="96"/>
      <c r="N84" s="95"/>
      <c r="O84" s="96"/>
      <c r="P84" s="95"/>
      <c r="Q84" s="96"/>
      <c r="R84" s="95"/>
      <c r="S84" s="96"/>
      <c r="T84" s="95"/>
      <c r="U84" s="96"/>
      <c r="V84" s="95"/>
      <c r="W84" s="96"/>
      <c r="X84" s="95"/>
      <c r="Y84" s="96"/>
      <c r="Z84" s="95"/>
      <c r="AA84" s="96"/>
      <c r="AB84" s="95"/>
      <c r="AC84" s="96"/>
      <c r="AD84" s="95"/>
      <c r="AE84" s="96"/>
      <c r="AF84" s="95"/>
      <c r="AG84" s="96"/>
      <c r="AH84" s="95"/>
      <c r="AI84" s="96"/>
      <c r="AJ84" s="95"/>
      <c r="AK84" s="96"/>
      <c r="AL84" s="95"/>
      <c r="AM84" s="96"/>
      <c r="AN84" s="95"/>
      <c r="AO84" s="96"/>
      <c r="AP84" s="95"/>
      <c r="AQ84" s="96"/>
      <c r="AR84" s="95"/>
      <c r="AS84" s="96"/>
      <c r="AT84" s="95"/>
      <c r="AU84" s="96"/>
      <c r="AV84" s="95"/>
      <c r="AW84" s="96"/>
      <c r="AX84" s="95"/>
      <c r="AY84" s="96"/>
      <c r="AZ84" s="95"/>
      <c r="BA84" s="96"/>
      <c r="BB84" s="95"/>
      <c r="BC84" s="96"/>
      <c r="BD84" s="95"/>
      <c r="BE84" s="96"/>
      <c r="BF84" s="95"/>
      <c r="BG84" s="96"/>
      <c r="BH84" s="95"/>
      <c r="BI84" s="96"/>
      <c r="BJ84" s="95"/>
      <c r="BK84" s="96"/>
      <c r="BL84" s="95"/>
      <c r="BM84" s="96"/>
      <c r="BN84" s="95"/>
      <c r="BO84" s="96"/>
      <c r="BP84" s="95"/>
      <c r="BQ84" s="96"/>
      <c r="BR84" s="95"/>
      <c r="BS84" s="96"/>
      <c r="BT84" s="95"/>
      <c r="BU84" s="96"/>
      <c r="BV84" s="95"/>
      <c r="BW84" s="96"/>
      <c r="BX84" s="95"/>
      <c r="BY84" s="96"/>
      <c r="BZ84" s="95"/>
      <c r="CA84" s="96"/>
      <c r="CB84" s="95"/>
      <c r="CC84" s="96"/>
      <c r="CD84" s="95"/>
      <c r="CE84" s="96"/>
      <c r="CF84" s="95"/>
      <c r="CG84" s="96"/>
      <c r="CH84" s="95"/>
      <c r="CI84" s="96"/>
      <c r="CJ84" s="95"/>
      <c r="CK84" s="96"/>
      <c r="CL84" s="95"/>
      <c r="CM84" s="96"/>
      <c r="CN84" s="95"/>
      <c r="CO84" s="96"/>
      <c r="CP84" s="95"/>
      <c r="CQ84" s="96"/>
      <c r="CR84" s="95"/>
      <c r="CS84" s="96"/>
      <c r="CT84" s="95"/>
      <c r="CU84" s="96"/>
      <c r="CV84" s="95"/>
      <c r="CW84" s="96"/>
      <c r="CX84" s="95"/>
      <c r="CY84" s="96"/>
      <c r="CZ84" s="95"/>
      <c r="DA84" s="96"/>
      <c r="DB84" s="95"/>
      <c r="DC84" s="96"/>
      <c r="DD84" s="95"/>
      <c r="DE84" s="96"/>
      <c r="DF84" s="95"/>
      <c r="DG84" s="96"/>
      <c r="DH84" s="95"/>
      <c r="DI84" s="96"/>
      <c r="DJ84" s="95"/>
      <c r="DK84" s="96"/>
      <c r="DL84" s="95"/>
      <c r="DM84" s="96"/>
      <c r="DN84" s="95"/>
      <c r="DO84" s="96"/>
      <c r="DP84" s="95"/>
      <c r="DQ84" s="96"/>
      <c r="DR84" s="95"/>
      <c r="DS84" s="96"/>
      <c r="DT84" s="95"/>
      <c r="DU84" s="96"/>
      <c r="DV84" s="95"/>
      <c r="DW84" s="96"/>
      <c r="DX84" s="95"/>
      <c r="DY84" s="96"/>
      <c r="DZ84" s="95"/>
      <c r="EA84" s="96"/>
      <c r="EB84" s="95"/>
      <c r="EC84" s="96"/>
      <c r="ED84" s="95"/>
      <c r="EE84" s="96"/>
      <c r="EF84" s="95"/>
      <c r="EG84" s="96"/>
      <c r="EH84" s="95"/>
      <c r="EI84" s="96"/>
      <c r="EJ84" s="95"/>
      <c r="EK84" s="96"/>
      <c r="EL84" s="95"/>
      <c r="EM84" s="96"/>
      <c r="EN84" s="95"/>
      <c r="EO84" s="96"/>
      <c r="EP84" s="95"/>
      <c r="EQ84" s="96"/>
      <c r="ER84" s="95"/>
      <c r="ES84" s="96"/>
      <c r="ET84" s="95"/>
      <c r="EU84" s="96"/>
      <c r="EV84" s="95"/>
      <c r="EW84" s="96"/>
      <c r="EX84" s="95"/>
      <c r="EY84" s="96"/>
      <c r="EZ84" s="95"/>
      <c r="FA84" s="96"/>
      <c r="FB84" s="95"/>
      <c r="FC84" s="96"/>
      <c r="FD84" s="95"/>
      <c r="FE84" s="96"/>
      <c r="FF84" s="95"/>
      <c r="FG84" s="96"/>
      <c r="FH84" s="95"/>
      <c r="FI84" s="96"/>
      <c r="FJ84" s="95"/>
      <c r="FK84" s="96"/>
      <c r="FL84" s="95"/>
      <c r="FM84" s="96"/>
      <c r="FN84" s="95"/>
      <c r="FO84" s="96"/>
      <c r="FP84" s="95"/>
      <c r="FQ84" s="96"/>
      <c r="FR84" s="95"/>
      <c r="FS84" s="96"/>
      <c r="FT84" s="95"/>
      <c r="FU84" s="96"/>
      <c r="FV84" s="95"/>
      <c r="FW84" s="96"/>
      <c r="FX84" s="95"/>
      <c r="FY84" s="96"/>
      <c r="FZ84" s="95"/>
      <c r="GA84" s="96"/>
      <c r="GB84" s="95"/>
      <c r="GC84" s="96"/>
      <c r="GD84" s="95"/>
      <c r="GE84" s="96"/>
      <c r="GF84" s="95"/>
      <c r="GG84" s="96"/>
      <c r="GH84" s="95"/>
      <c r="GI84" s="96"/>
      <c r="GJ84" s="95"/>
      <c r="GK84" s="96"/>
      <c r="GL84" s="95"/>
      <c r="GM84" s="96"/>
      <c r="GN84" s="95"/>
      <c r="GO84" s="96"/>
      <c r="GP84" s="95"/>
      <c r="GQ84" s="96"/>
      <c r="GR84" s="95"/>
      <c r="GS84" s="96"/>
      <c r="GT84" s="95"/>
      <c r="GU84" s="96"/>
      <c r="GV84" s="95"/>
      <c r="GW84" s="96"/>
      <c r="GX84" s="95"/>
      <c r="GY84" s="96"/>
      <c r="GZ84" s="95"/>
      <c r="HA84" s="96"/>
      <c r="HB84" s="95"/>
      <c r="HC84" s="96"/>
      <c r="HD84" s="95"/>
      <c r="HE84" s="96"/>
      <c r="HF84" s="95"/>
      <c r="HG84" s="96"/>
      <c r="HH84" s="95"/>
      <c r="HI84" s="96"/>
      <c r="HJ84" s="95"/>
      <c r="HK84" s="96"/>
      <c r="HL84" s="95"/>
      <c r="HM84" s="96"/>
      <c r="HN84" s="95"/>
      <c r="HO84" s="96"/>
      <c r="HP84" s="95"/>
      <c r="HQ84" s="96"/>
      <c r="HR84" s="95"/>
      <c r="HS84" s="96"/>
      <c r="HT84" s="95"/>
      <c r="HU84" s="96"/>
      <c r="HV84" s="95"/>
      <c r="HW84" s="96"/>
      <c r="HX84" s="95"/>
      <c r="HY84" s="96"/>
      <c r="HZ84" s="95"/>
      <c r="IA84" s="96"/>
      <c r="IB84" s="95"/>
      <c r="IC84" s="96"/>
      <c r="ID84" s="95"/>
      <c r="IE84" s="96"/>
      <c r="IF84" s="95"/>
      <c r="IG84" s="96"/>
      <c r="IH84" s="95"/>
      <c r="II84" s="96"/>
      <c r="IJ84" s="95"/>
      <c r="IK84" s="96"/>
      <c r="IL84" s="95"/>
      <c r="IM84" s="96"/>
      <c r="IN84" s="95"/>
      <c r="IO84" s="96"/>
      <c r="IP84" s="95"/>
      <c r="IQ84" s="96"/>
      <c r="IR84" s="95"/>
      <c r="IS84" s="96"/>
      <c r="IT84" s="95"/>
      <c r="IU84" s="96"/>
      <c r="IV84" s="95"/>
    </row>
    <row r="85" spans="1:256" s="58" customFormat="1">
      <c r="A85" s="56">
        <v>334</v>
      </c>
      <c r="B85" s="57" t="s">
        <v>48</v>
      </c>
      <c r="C85" s="93"/>
      <c r="D85" s="92"/>
      <c r="F85" s="94"/>
    </row>
    <row r="86" spans="1:256" s="65" customFormat="1" ht="27.75" customHeight="1">
      <c r="A86" s="63"/>
      <c r="B86" s="38" t="s">
        <v>344</v>
      </c>
      <c r="C86" s="156">
        <v>1245133342</v>
      </c>
      <c r="D86" s="32"/>
      <c r="E86" s="38"/>
    </row>
    <row r="87" spans="1:256" s="65" customFormat="1" ht="27.75" customHeight="1">
      <c r="A87" s="63"/>
      <c r="B87" s="38" t="s">
        <v>345</v>
      </c>
      <c r="C87" s="60">
        <f>'TB1'!N67</f>
        <v>1240933341</v>
      </c>
      <c r="D87" s="32"/>
      <c r="E87" s="38"/>
    </row>
    <row r="88" spans="1:256" s="65" customFormat="1" ht="27.75" customHeight="1">
      <c r="A88" s="63"/>
      <c r="B88" s="64" t="s">
        <v>324</v>
      </c>
      <c r="C88" s="60">
        <f>C86-C87</f>
        <v>4200001</v>
      </c>
      <c r="D88" s="150" t="s">
        <v>346</v>
      </c>
      <c r="E88" s="149"/>
    </row>
    <row r="89" spans="1:256" s="65" customFormat="1" ht="27.75" customHeight="1">
      <c r="A89" s="63"/>
      <c r="B89" s="64"/>
      <c r="C89" s="60"/>
      <c r="D89" s="150"/>
      <c r="E89" s="149"/>
    </row>
    <row r="90" spans="1:256" s="48" customFormat="1">
      <c r="A90" s="46">
        <v>335</v>
      </c>
      <c r="B90" s="26"/>
      <c r="C90" s="93">
        <f>SUM(C91:C93)</f>
        <v>73640000</v>
      </c>
      <c r="D90" s="68"/>
      <c r="F90" s="98">
        <f>C90-'TB1'!N69</f>
        <v>0</v>
      </c>
    </row>
    <row r="91" spans="1:256" s="33" customFormat="1">
      <c r="A91" s="29"/>
      <c r="B91" s="38" t="s">
        <v>330</v>
      </c>
      <c r="C91" s="130">
        <v>18640000</v>
      </c>
      <c r="D91" s="117"/>
      <c r="E91" s="66"/>
      <c r="F91" s="34"/>
    </row>
    <row r="92" spans="1:256" s="33" customFormat="1">
      <c r="A92" s="29"/>
      <c r="B92" s="38" t="s">
        <v>347</v>
      </c>
      <c r="C92" s="130">
        <v>55000000</v>
      </c>
      <c r="D92" s="117"/>
      <c r="E92" s="66"/>
      <c r="F92" s="34"/>
    </row>
    <row r="93" spans="1:256" s="33" customFormat="1">
      <c r="A93" s="29"/>
      <c r="B93" s="36"/>
      <c r="C93" s="118"/>
      <c r="D93" s="117"/>
      <c r="E93" s="66"/>
      <c r="F93" s="34"/>
    </row>
    <row r="94" spans="1:256">
      <c r="A94" s="22"/>
      <c r="B94" s="23"/>
      <c r="C94" s="51"/>
      <c r="D94" s="66"/>
      <c r="E94" s="66"/>
      <c r="F94" s="28"/>
    </row>
    <row r="95" spans="1:256" ht="13.8">
      <c r="A95" s="22">
        <v>3382</v>
      </c>
      <c r="B95" s="23"/>
      <c r="C95" s="119">
        <f>SUM(C96:C98)</f>
        <v>407079000</v>
      </c>
      <c r="D95" s="50"/>
      <c r="E95" s="50"/>
      <c r="F95" s="28">
        <f>C95-'TB1'!N73</f>
        <v>0</v>
      </c>
    </row>
    <row r="96" spans="1:256">
      <c r="A96" s="22"/>
      <c r="B96" s="23" t="s">
        <v>348</v>
      </c>
      <c r="C96" s="67">
        <v>391492000</v>
      </c>
      <c r="D96" s="120" t="s">
        <v>349</v>
      </c>
      <c r="E96" s="68"/>
    </row>
    <row r="97" spans="1:6">
      <c r="A97" s="22"/>
      <c r="B97" s="23" t="s">
        <v>289</v>
      </c>
      <c r="C97" s="99">
        <v>15587000</v>
      </c>
      <c r="D97" s="68"/>
      <c r="E97" s="68"/>
    </row>
    <row r="98" spans="1:6">
      <c r="A98" s="22"/>
      <c r="B98" s="23"/>
      <c r="C98" s="99"/>
      <c r="D98" s="68"/>
      <c r="E98" s="68"/>
    </row>
    <row r="99" spans="1:6">
      <c r="A99" s="22" t="s">
        <v>49</v>
      </c>
      <c r="B99" s="23" t="s">
        <v>350</v>
      </c>
      <c r="C99" s="248"/>
      <c r="D99" s="249"/>
      <c r="E99" s="4"/>
    </row>
    <row r="100" spans="1:6">
      <c r="A100" s="22"/>
      <c r="B100" s="23"/>
      <c r="C100" s="45">
        <v>0</v>
      </c>
      <c r="D100" s="25"/>
      <c r="E100" s="4"/>
    </row>
    <row r="101" spans="1:6">
      <c r="A101" s="22"/>
      <c r="B101" s="23"/>
      <c r="C101" s="24"/>
      <c r="D101" s="25"/>
      <c r="E101" s="25"/>
    </row>
    <row r="102" spans="1:6">
      <c r="A102" s="22">
        <v>3388</v>
      </c>
      <c r="B102" s="23" t="s">
        <v>50</v>
      </c>
      <c r="C102" s="101">
        <f>SUM(C103:C107)</f>
        <v>103670887</v>
      </c>
      <c r="D102" s="25"/>
      <c r="E102" s="25"/>
      <c r="F102" s="28">
        <f>C102-'TB1'!N81</f>
        <v>0</v>
      </c>
    </row>
    <row r="103" spans="1:6">
      <c r="A103" s="22"/>
      <c r="B103" s="30" t="s">
        <v>51</v>
      </c>
      <c r="C103" s="69">
        <v>0</v>
      </c>
      <c r="D103" s="43"/>
      <c r="E103" s="43"/>
    </row>
    <row r="104" spans="1:6">
      <c r="A104" s="22"/>
      <c r="B104" s="30" t="s">
        <v>52</v>
      </c>
      <c r="C104" s="69">
        <v>57974287</v>
      </c>
      <c r="D104" s="131"/>
      <c r="E104" s="43"/>
      <c r="F104" s="28"/>
    </row>
    <row r="105" spans="1:6">
      <c r="A105" s="22"/>
      <c r="B105" s="30"/>
      <c r="C105" s="69"/>
      <c r="D105" s="43"/>
      <c r="E105" s="43"/>
      <c r="F105" s="28"/>
    </row>
    <row r="106" spans="1:6">
      <c r="A106" s="22"/>
      <c r="B106" s="30"/>
      <c r="C106" s="69"/>
      <c r="D106" s="43"/>
      <c r="E106" s="43"/>
      <c r="F106" s="28"/>
    </row>
    <row r="107" spans="1:6" s="85" customFormat="1" ht="13.8">
      <c r="A107" s="81"/>
      <c r="B107" s="112" t="s">
        <v>53</v>
      </c>
      <c r="C107" s="113">
        <f>SUM(C108:C116)</f>
        <v>45696600</v>
      </c>
      <c r="D107" s="114" t="s">
        <v>351</v>
      </c>
      <c r="E107" s="114"/>
      <c r="F107" s="86"/>
    </row>
    <row r="108" spans="1:6" s="33" customFormat="1">
      <c r="A108" s="29"/>
      <c r="B108" s="30" t="s">
        <v>290</v>
      </c>
      <c r="C108" s="69">
        <v>23883000</v>
      </c>
      <c r="D108" s="43"/>
      <c r="E108" s="43"/>
      <c r="F108" s="34"/>
    </row>
    <row r="109" spans="1:6" s="33" customFormat="1">
      <c r="A109" s="29"/>
      <c r="B109" s="30" t="s">
        <v>291</v>
      </c>
      <c r="C109" s="42">
        <v>3886000</v>
      </c>
      <c r="D109" s="43"/>
      <c r="E109" s="43"/>
    </row>
    <row r="110" spans="1:6" s="33" customFormat="1">
      <c r="A110" s="29"/>
      <c r="B110" s="30" t="s">
        <v>294</v>
      </c>
      <c r="C110" s="42">
        <v>3778000</v>
      </c>
      <c r="D110" s="43"/>
      <c r="E110" s="43"/>
    </row>
    <row r="111" spans="1:6" s="33" customFormat="1">
      <c r="A111" s="29"/>
      <c r="B111" s="30" t="s">
        <v>295</v>
      </c>
      <c r="C111" s="42">
        <v>-128400</v>
      </c>
      <c r="D111" s="43"/>
      <c r="E111" s="43"/>
      <c r="F111" s="34">
        <f>SUM(C108:C110,C112,C114:C116)</f>
        <v>46861000</v>
      </c>
    </row>
    <row r="112" spans="1:6">
      <c r="A112" s="22"/>
      <c r="B112" s="30" t="s">
        <v>306</v>
      </c>
      <c r="C112" s="45">
        <v>3972500</v>
      </c>
      <c r="D112" s="121"/>
      <c r="E112" s="25"/>
    </row>
    <row r="113" spans="1:6">
      <c r="A113" s="22"/>
      <c r="B113" s="30" t="s">
        <v>307</v>
      </c>
      <c r="C113" s="45">
        <v>-1036000</v>
      </c>
      <c r="D113" s="121"/>
      <c r="E113" s="25"/>
      <c r="F113" s="28">
        <f>C111+C113</f>
        <v>-1164400</v>
      </c>
    </row>
    <row r="114" spans="1:6">
      <c r="A114" s="22"/>
      <c r="B114" s="30" t="s">
        <v>312</v>
      </c>
      <c r="C114" s="45">
        <v>3804500</v>
      </c>
      <c r="D114" s="121"/>
      <c r="E114" s="25"/>
    </row>
    <row r="115" spans="1:6">
      <c r="A115" s="22"/>
      <c r="B115" s="30" t="s">
        <v>318</v>
      </c>
      <c r="C115" s="45">
        <v>3768500</v>
      </c>
      <c r="D115" s="121"/>
      <c r="E115" s="25"/>
    </row>
    <row r="116" spans="1:6">
      <c r="A116" s="22"/>
      <c r="B116" s="30" t="s">
        <v>319</v>
      </c>
      <c r="C116" s="45">
        <v>3768500</v>
      </c>
      <c r="D116" s="121"/>
      <c r="E116" s="25"/>
    </row>
    <row r="117" spans="1:6">
      <c r="A117" s="144"/>
      <c r="B117" s="145"/>
      <c r="C117" s="146"/>
      <c r="D117" s="147"/>
      <c r="E117" s="147"/>
    </row>
    <row r="118" spans="1:6">
      <c r="A118" s="22">
        <v>515</v>
      </c>
      <c r="B118" s="26"/>
      <c r="C118" s="70"/>
      <c r="D118" s="25"/>
      <c r="E118" s="25"/>
    </row>
    <row r="119" spans="1:6">
      <c r="A119" s="22">
        <v>635</v>
      </c>
      <c r="B119" s="26"/>
      <c r="C119" s="70"/>
      <c r="D119" s="25"/>
      <c r="E119" s="25"/>
    </row>
    <row r="120" spans="1:6">
      <c r="A120" s="22"/>
      <c r="B120" s="23"/>
      <c r="C120" s="45"/>
      <c r="D120" s="25"/>
      <c r="E120" s="25"/>
    </row>
    <row r="121" spans="1:6" s="48" customFormat="1" ht="13.5" customHeight="1">
      <c r="A121" s="46"/>
      <c r="B121" s="26"/>
      <c r="C121" s="250"/>
      <c r="D121" s="251"/>
    </row>
    <row r="122" spans="1:6" s="48" customFormat="1" ht="13.5" customHeight="1">
      <c r="A122" s="46"/>
      <c r="B122" s="26"/>
      <c r="C122" s="71"/>
      <c r="D122" s="47"/>
      <c r="E122" s="47"/>
    </row>
    <row r="123" spans="1:6" ht="18.75" customHeight="1">
      <c r="A123" s="22" t="s">
        <v>54</v>
      </c>
      <c r="B123" s="26"/>
      <c r="C123" s="133" t="s">
        <v>332</v>
      </c>
      <c r="D123" s="73"/>
      <c r="E123" s="73"/>
    </row>
    <row r="124" spans="1:6" s="48" customFormat="1">
      <c r="A124" s="46"/>
      <c r="B124" s="26"/>
      <c r="C124" s="242"/>
      <c r="D124" s="243"/>
    </row>
    <row r="125" spans="1:6">
      <c r="A125" s="22"/>
      <c r="B125" s="57"/>
      <c r="C125" s="123"/>
      <c r="D125" s="73"/>
      <c r="E125" s="171">
        <f>SUM(E126:E127)</f>
        <v>176120000</v>
      </c>
      <c r="F125" s="28">
        <f>E125-'TB1'!N78</f>
        <v>0</v>
      </c>
    </row>
    <row r="126" spans="1:6" ht="26.55" customHeight="1">
      <c r="A126" s="22">
        <v>3387</v>
      </c>
      <c r="B126" s="172"/>
      <c r="C126" s="87"/>
      <c r="D126" s="170"/>
      <c r="E126" s="169"/>
      <c r="F126" s="34"/>
    </row>
    <row r="127" spans="1:6" ht="21.75" customHeight="1">
      <c r="A127" s="22"/>
      <c r="B127" s="172" t="s">
        <v>331</v>
      </c>
      <c r="C127" s="97">
        <v>1000000</v>
      </c>
      <c r="D127" s="92">
        <v>176.12</v>
      </c>
      <c r="E127" s="169">
        <f>C127*D127</f>
        <v>176120000</v>
      </c>
    </row>
    <row r="128" spans="1:6" ht="21.75" customHeight="1">
      <c r="A128" s="22"/>
      <c r="B128" s="168"/>
      <c r="C128" s="154"/>
      <c r="D128" s="155"/>
      <c r="E128" s="155"/>
    </row>
    <row r="129" spans="1:5" ht="19.5" customHeight="1">
      <c r="A129" s="22">
        <v>511</v>
      </c>
      <c r="B129" s="132"/>
      <c r="C129" s="133" t="s">
        <v>24</v>
      </c>
      <c r="D129" s="73"/>
      <c r="E129" s="73"/>
    </row>
    <row r="130" spans="1:5" ht="19.5" customHeight="1">
      <c r="A130" s="22"/>
      <c r="B130" s="23"/>
      <c r="C130" s="72"/>
      <c r="D130" s="73"/>
      <c r="E130" s="73"/>
    </row>
    <row r="131" spans="1:5" ht="25.95" customHeight="1">
      <c r="A131" s="22">
        <v>642</v>
      </c>
      <c r="B131" s="26"/>
      <c r="C131" s="133" t="s">
        <v>24</v>
      </c>
      <c r="D131" s="73"/>
      <c r="E131" s="73"/>
    </row>
    <row r="132" spans="1:5" ht="19.5" customHeight="1">
      <c r="A132" s="22"/>
      <c r="B132" s="26"/>
      <c r="C132" s="133"/>
      <c r="D132" s="73"/>
      <c r="E132" s="73"/>
    </row>
    <row r="133" spans="1:5" ht="19.5" customHeight="1">
      <c r="A133" s="22"/>
      <c r="B133" s="148"/>
      <c r="C133" s="133"/>
      <c r="D133" s="73"/>
      <c r="E133" s="21"/>
    </row>
    <row r="134" spans="1:5" ht="23.55" customHeight="1">
      <c r="A134" s="22" t="s">
        <v>55</v>
      </c>
      <c r="B134" s="132"/>
      <c r="C134" s="89" t="s">
        <v>24</v>
      </c>
      <c r="D134" s="68"/>
      <c r="E134" s="4"/>
    </row>
    <row r="135" spans="1:5" ht="23.55" customHeight="1">
      <c r="A135" s="22" t="s">
        <v>333</v>
      </c>
      <c r="B135" s="132"/>
      <c r="C135" s="244"/>
      <c r="D135" s="245"/>
      <c r="E135" s="245"/>
    </row>
    <row r="136" spans="1:5" ht="23.55" customHeight="1">
      <c r="A136" s="22" t="s">
        <v>334</v>
      </c>
      <c r="B136" s="132"/>
      <c r="C136" s="89"/>
      <c r="D136" s="68"/>
      <c r="E136" s="4"/>
    </row>
    <row r="137" spans="1:5" ht="23.55" customHeight="1">
      <c r="A137" s="22"/>
      <c r="B137" s="132"/>
      <c r="C137" s="89"/>
      <c r="D137" s="68"/>
      <c r="E137" s="4"/>
    </row>
  </sheetData>
  <mergeCells count="13">
    <mergeCell ref="C17:D17"/>
    <mergeCell ref="A5:B7"/>
    <mergeCell ref="C9:D9"/>
    <mergeCell ref="C12:E12"/>
    <mergeCell ref="C13:E13"/>
    <mergeCell ref="C14:E14"/>
    <mergeCell ref="C124:D124"/>
    <mergeCell ref="C135:E135"/>
    <mergeCell ref="C18:E18"/>
    <mergeCell ref="C55:D55"/>
    <mergeCell ref="C57:D57"/>
    <mergeCell ref="C99:D99"/>
    <mergeCell ref="C121:D121"/>
  </mergeCells>
  <pageMargins left="0.45" right="0.34" top="0.43" bottom="0.37" header="0.32" footer="0.27"/>
  <pageSetup paperSize="9" scale="3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"/>
  <sheetViews>
    <sheetView workbookViewId="0">
      <pane xSplit="2" topLeftCell="C1" activePane="topRight" state="frozen"/>
      <selection activeCell="B14" sqref="B14"/>
      <selection pane="topRight" activeCell="B14" sqref="B14"/>
    </sheetView>
  </sheetViews>
  <sheetFormatPr defaultRowHeight="13.2"/>
  <cols>
    <col min="2" max="2" width="18.21875" customWidth="1"/>
    <col min="3" max="14" width="14.5546875" customWidth="1"/>
    <col min="15" max="15" width="13.77734375" style="106" bestFit="1" customWidth="1"/>
    <col min="16" max="16" width="8.77734375" style="106" bestFit="1" customWidth="1"/>
    <col min="17" max="18" width="10.88671875" bestFit="1" customWidth="1"/>
    <col min="19" max="19" width="9.5546875" bestFit="1" customWidth="1"/>
  </cols>
  <sheetData>
    <row r="1" spans="1:23" s="105" customFormat="1">
      <c r="A1" s="105" t="s">
        <v>56</v>
      </c>
      <c r="B1" s="105" t="s">
        <v>57</v>
      </c>
      <c r="C1" s="105" t="s">
        <v>58</v>
      </c>
      <c r="D1" s="105" t="s">
        <v>59</v>
      </c>
      <c r="E1" s="105" t="s">
        <v>60</v>
      </c>
      <c r="F1" s="105" t="s">
        <v>61</v>
      </c>
      <c r="G1" s="105" t="s">
        <v>62</v>
      </c>
      <c r="H1" s="105" t="s">
        <v>63</v>
      </c>
      <c r="I1" s="105" t="s">
        <v>64</v>
      </c>
      <c r="J1" s="105" t="s">
        <v>65</v>
      </c>
      <c r="K1" s="105" t="s">
        <v>66</v>
      </c>
      <c r="L1" s="105" t="s">
        <v>67</v>
      </c>
      <c r="M1" s="105" t="s">
        <v>68</v>
      </c>
      <c r="N1" s="105" t="s">
        <v>69</v>
      </c>
      <c r="O1" s="173"/>
      <c r="P1" s="173"/>
    </row>
    <row r="2" spans="1:23">
      <c r="A2" s="105" t="s">
        <v>70</v>
      </c>
      <c r="B2" s="105" t="s">
        <v>71</v>
      </c>
      <c r="C2" s="125"/>
      <c r="D2" s="125"/>
      <c r="E2" s="125">
        <v>0</v>
      </c>
      <c r="F2" s="125"/>
      <c r="G2" s="125"/>
      <c r="H2" s="125"/>
      <c r="I2" s="126">
        <v>52159000</v>
      </c>
      <c r="J2" s="126"/>
      <c r="K2" s="126"/>
      <c r="L2" s="126">
        <v>52159000</v>
      </c>
      <c r="M2" s="126"/>
      <c r="N2" s="126"/>
    </row>
    <row r="3" spans="1:23" s="107" customFormat="1">
      <c r="A3" t="s">
        <v>72</v>
      </c>
      <c r="B3" t="s">
        <v>73</v>
      </c>
      <c r="C3" s="127"/>
      <c r="D3" s="127"/>
      <c r="E3" s="127">
        <v>0</v>
      </c>
      <c r="F3" s="127"/>
      <c r="G3" s="127"/>
      <c r="H3" s="127"/>
      <c r="I3" s="55">
        <v>52159000</v>
      </c>
      <c r="J3" s="55"/>
      <c r="K3" s="55"/>
      <c r="L3" s="55">
        <v>52159000</v>
      </c>
      <c r="M3" s="55"/>
      <c r="N3" s="55"/>
      <c r="O3" s="108"/>
      <c r="P3" s="108"/>
    </row>
    <row r="4" spans="1:23">
      <c r="A4" s="105" t="s">
        <v>74</v>
      </c>
      <c r="B4" s="105" t="s">
        <v>75</v>
      </c>
      <c r="C4" s="125">
        <v>412727760</v>
      </c>
      <c r="D4" s="125"/>
      <c r="E4" s="125">
        <v>33214411</v>
      </c>
      <c r="F4" s="125">
        <v>15675699</v>
      </c>
      <c r="G4" s="125">
        <v>430266472</v>
      </c>
      <c r="H4" s="125"/>
      <c r="I4" s="126">
        <v>4839571238.4200001</v>
      </c>
      <c r="J4" s="126"/>
      <c r="K4" s="126">
        <v>7033313037</v>
      </c>
      <c r="L4" s="126">
        <v>7435707647</v>
      </c>
      <c r="M4" s="126">
        <v>4437176628.4200001</v>
      </c>
      <c r="N4" s="126"/>
    </row>
    <row r="5" spans="1:23">
      <c r="A5" t="s">
        <v>76</v>
      </c>
      <c r="B5" t="s">
        <v>77</v>
      </c>
      <c r="C5" s="127">
        <v>396482050</v>
      </c>
      <c r="D5" s="127"/>
      <c r="E5" s="127">
        <v>15674258</v>
      </c>
      <c r="F5" s="127"/>
      <c r="G5" s="127">
        <v>412156308</v>
      </c>
      <c r="H5" s="127"/>
      <c r="I5" s="55">
        <v>1964348654</v>
      </c>
      <c r="J5" s="55"/>
      <c r="K5" s="55">
        <v>3908152308</v>
      </c>
      <c r="L5" s="55">
        <v>4661582038</v>
      </c>
      <c r="M5" s="55">
        <v>1210918924</v>
      </c>
      <c r="N5" s="55"/>
    </row>
    <row r="6" spans="1:23" s="107" customFormat="1">
      <c r="A6" s="107" t="s">
        <v>13</v>
      </c>
      <c r="B6" s="107" t="s">
        <v>78</v>
      </c>
      <c r="C6" s="128">
        <v>325794527</v>
      </c>
      <c r="D6" s="128"/>
      <c r="E6" s="128">
        <v>3674258</v>
      </c>
      <c r="F6" s="128"/>
      <c r="G6" s="128">
        <v>329468785</v>
      </c>
      <c r="H6" s="128"/>
      <c r="I6" s="115">
        <v>1235917004</v>
      </c>
      <c r="J6" s="115"/>
      <c r="K6" s="115">
        <v>1762281798</v>
      </c>
      <c r="L6" s="115">
        <v>2918118182</v>
      </c>
      <c r="M6" s="115">
        <v>80080620</v>
      </c>
      <c r="N6" s="115"/>
      <c r="O6" s="108">
        <v>80080620</v>
      </c>
      <c r="P6" s="108">
        <f>M6-O6</f>
        <v>0</v>
      </c>
    </row>
    <row r="7" spans="1:23" s="107" customFormat="1">
      <c r="A7" s="107" t="s">
        <v>15</v>
      </c>
      <c r="B7" s="107" t="s">
        <v>79</v>
      </c>
      <c r="C7" s="128"/>
      <c r="D7" s="128"/>
      <c r="E7" s="128"/>
      <c r="F7" s="128"/>
      <c r="G7" s="128"/>
      <c r="H7" s="128"/>
      <c r="I7" s="115">
        <v>32696092</v>
      </c>
      <c r="J7" s="115"/>
      <c r="K7" s="115"/>
      <c r="L7" s="115"/>
      <c r="M7" s="115">
        <v>32696092</v>
      </c>
      <c r="N7" s="115"/>
      <c r="O7" s="108"/>
      <c r="P7" s="108"/>
    </row>
    <row r="8" spans="1:23" s="152" customFormat="1">
      <c r="A8" s="107" t="s">
        <v>17</v>
      </c>
      <c r="B8" s="107" t="s">
        <v>80</v>
      </c>
      <c r="C8" s="128"/>
      <c r="D8" s="128"/>
      <c r="E8" s="128">
        <v>0</v>
      </c>
      <c r="F8" s="128"/>
      <c r="G8" s="128"/>
      <c r="H8" s="128"/>
      <c r="I8" s="115">
        <v>1024966</v>
      </c>
      <c r="J8" s="115"/>
      <c r="K8" s="115">
        <v>140</v>
      </c>
      <c r="L8" s="115"/>
      <c r="M8" s="115">
        <v>1025106</v>
      </c>
      <c r="N8" s="115"/>
      <c r="O8" s="153">
        <v>1025106</v>
      </c>
      <c r="P8" s="153"/>
    </row>
    <row r="9" spans="1:23" s="107" customFormat="1">
      <c r="A9" s="107" t="s">
        <v>18</v>
      </c>
      <c r="B9" s="107" t="s">
        <v>81</v>
      </c>
      <c r="C9" s="128"/>
      <c r="D9" s="128"/>
      <c r="E9" s="128"/>
      <c r="F9" s="128"/>
      <c r="G9" s="128"/>
      <c r="H9" s="128"/>
      <c r="I9" s="115">
        <v>50000000</v>
      </c>
      <c r="J9" s="115"/>
      <c r="K9" s="115"/>
      <c r="L9" s="115"/>
      <c r="M9" s="115">
        <v>50000000</v>
      </c>
      <c r="N9" s="115"/>
      <c r="O9" s="108"/>
      <c r="P9" s="108"/>
    </row>
    <row r="10" spans="1:23" s="107" customFormat="1">
      <c r="A10" s="107" t="s">
        <v>20</v>
      </c>
      <c r="B10" s="107" t="s">
        <v>82</v>
      </c>
      <c r="C10" s="128"/>
      <c r="D10" s="128"/>
      <c r="E10" s="128"/>
      <c r="F10" s="128"/>
      <c r="G10" s="128"/>
      <c r="H10" s="128"/>
      <c r="I10" s="115">
        <v>5000000</v>
      </c>
      <c r="J10" s="115"/>
      <c r="K10" s="115"/>
      <c r="L10" s="115"/>
      <c r="M10" s="115">
        <v>5000000</v>
      </c>
      <c r="N10" s="115"/>
      <c r="O10" s="108"/>
      <c r="P10" s="108"/>
    </row>
    <row r="11" spans="1:23" s="107" customFormat="1">
      <c r="A11" s="107" t="s">
        <v>22</v>
      </c>
      <c r="B11" s="107" t="s">
        <v>83</v>
      </c>
      <c r="C11" s="128"/>
      <c r="D11" s="128"/>
      <c r="E11" s="128">
        <v>0</v>
      </c>
      <c r="F11" s="128"/>
      <c r="G11" s="128"/>
      <c r="H11" s="128"/>
      <c r="I11" s="115">
        <v>100000000</v>
      </c>
      <c r="J11" s="115"/>
      <c r="K11" s="115">
        <v>4587397</v>
      </c>
      <c r="L11" s="115">
        <v>4587397</v>
      </c>
      <c r="M11" s="115">
        <v>100000000</v>
      </c>
      <c r="N11" s="115"/>
      <c r="O11" s="108"/>
      <c r="P11" s="108"/>
    </row>
    <row r="12" spans="1:23" s="107" customFormat="1">
      <c r="A12" s="107" t="s">
        <v>313</v>
      </c>
      <c r="B12" s="107" t="s">
        <v>314</v>
      </c>
      <c r="C12" s="128">
        <v>70687523</v>
      </c>
      <c r="D12" s="128"/>
      <c r="E12" s="128">
        <v>12000000</v>
      </c>
      <c r="F12" s="128"/>
      <c r="G12" s="128">
        <v>82687523</v>
      </c>
      <c r="H12" s="128"/>
      <c r="I12" s="115">
        <v>539710592</v>
      </c>
      <c r="J12" s="115"/>
      <c r="K12" s="115">
        <v>2141282973</v>
      </c>
      <c r="L12" s="115">
        <v>1738876459</v>
      </c>
      <c r="M12" s="115">
        <v>942117106</v>
      </c>
      <c r="N12" s="115"/>
      <c r="O12" s="108">
        <v>942117106</v>
      </c>
      <c r="P12" s="108">
        <f>M12-O12</f>
        <v>0</v>
      </c>
    </row>
    <row r="13" spans="1:23">
      <c r="A13" t="s">
        <v>84</v>
      </c>
      <c r="B13" t="s">
        <v>85</v>
      </c>
      <c r="C13" s="127">
        <v>16245710</v>
      </c>
      <c r="D13" s="127"/>
      <c r="E13" s="127">
        <v>17540153</v>
      </c>
      <c r="F13" s="127">
        <v>15675699</v>
      </c>
      <c r="G13" s="127">
        <v>18110164</v>
      </c>
      <c r="H13" s="127"/>
      <c r="I13" s="55">
        <v>2875222584.4200001</v>
      </c>
      <c r="J13" s="55"/>
      <c r="K13" s="55">
        <v>3125160729</v>
      </c>
      <c r="L13" s="55">
        <v>2774125609</v>
      </c>
      <c r="M13" s="55">
        <v>3226257704.4200001</v>
      </c>
      <c r="N13" s="55"/>
    </row>
    <row r="14" spans="1:23" s="107" customFormat="1">
      <c r="A14" s="107" t="s">
        <v>86</v>
      </c>
      <c r="B14" s="107" t="s">
        <v>87</v>
      </c>
      <c r="C14" s="128">
        <v>3734379</v>
      </c>
      <c r="D14" s="128"/>
      <c r="E14" s="128">
        <v>2604500</v>
      </c>
      <c r="F14" s="128">
        <v>3674379</v>
      </c>
      <c r="G14" s="128">
        <v>2664500</v>
      </c>
      <c r="H14" s="128"/>
      <c r="I14" s="115">
        <v>652209292.41999996</v>
      </c>
      <c r="J14" s="115"/>
      <c r="K14" s="115">
        <v>462246660</v>
      </c>
      <c r="L14" s="115">
        <v>641730293</v>
      </c>
      <c r="M14" s="115">
        <v>472725659.42000002</v>
      </c>
      <c r="N14" s="115"/>
      <c r="O14" s="108">
        <v>2664500</v>
      </c>
      <c r="P14" s="108">
        <f>G14-O14</f>
        <v>0</v>
      </c>
      <c r="Q14" s="116">
        <f>M14/O14</f>
        <v>177.41627300431603</v>
      </c>
      <c r="S14" s="107">
        <v>2664500</v>
      </c>
      <c r="T14" s="107">
        <v>472725659</v>
      </c>
      <c r="V14" s="110">
        <f>O14-S14</f>
        <v>0</v>
      </c>
      <c r="W14" s="115">
        <f>M14-T14</f>
        <v>0.42000001668930054</v>
      </c>
    </row>
    <row r="15" spans="1:23" s="107" customFormat="1">
      <c r="A15" s="107" t="s">
        <v>309</v>
      </c>
      <c r="B15" s="107" t="s">
        <v>315</v>
      </c>
      <c r="C15" s="128">
        <v>12511331</v>
      </c>
      <c r="D15" s="128"/>
      <c r="E15" s="128">
        <v>14935653</v>
      </c>
      <c r="F15" s="128">
        <v>12001320</v>
      </c>
      <c r="G15" s="128">
        <v>15445664</v>
      </c>
      <c r="H15" s="128"/>
      <c r="I15" s="115">
        <v>2223013292</v>
      </c>
      <c r="J15" s="115"/>
      <c r="K15" s="115">
        <v>2662914069</v>
      </c>
      <c r="L15" s="115">
        <v>2132395316</v>
      </c>
      <c r="M15" s="115">
        <v>2753532045</v>
      </c>
      <c r="N15" s="115"/>
      <c r="O15" s="108">
        <v>15445664</v>
      </c>
      <c r="P15" s="108">
        <f>G15-O15</f>
        <v>0</v>
      </c>
      <c r="Q15" s="116">
        <f>M15/O15</f>
        <v>178.27217042918971</v>
      </c>
      <c r="S15" s="107">
        <v>15445664</v>
      </c>
      <c r="T15" s="107">
        <v>2753532045</v>
      </c>
      <c r="V15" s="110">
        <f>O15-S15</f>
        <v>0</v>
      </c>
      <c r="W15" s="115">
        <f>M15-T15</f>
        <v>0</v>
      </c>
    </row>
    <row r="16" spans="1:23">
      <c r="A16" s="105" t="s">
        <v>88</v>
      </c>
      <c r="B16" s="105" t="s">
        <v>89</v>
      </c>
      <c r="C16" s="125">
        <v>120200000</v>
      </c>
      <c r="D16" s="125"/>
      <c r="E16" s="125"/>
      <c r="F16" s="125"/>
      <c r="G16" s="125">
        <v>120200000</v>
      </c>
      <c r="H16" s="125"/>
      <c r="I16" s="126"/>
      <c r="J16" s="126"/>
      <c r="K16" s="126"/>
      <c r="L16" s="126"/>
      <c r="M16" s="126"/>
      <c r="N16" s="126"/>
    </row>
    <row r="17" spans="1:16">
      <c r="A17" t="s">
        <v>90</v>
      </c>
      <c r="B17" t="s">
        <v>85</v>
      </c>
      <c r="C17" s="127">
        <v>120200000</v>
      </c>
      <c r="D17" s="127"/>
      <c r="E17" s="127"/>
      <c r="F17" s="127"/>
      <c r="G17" s="127">
        <v>120200000</v>
      </c>
      <c r="H17" s="127"/>
      <c r="I17" s="55"/>
      <c r="J17" s="55"/>
      <c r="K17" s="55"/>
      <c r="L17" s="55"/>
      <c r="M17" s="55"/>
      <c r="N17" s="55"/>
    </row>
    <row r="18" spans="1:16">
      <c r="A18" t="s">
        <v>91</v>
      </c>
      <c r="B18" t="s">
        <v>92</v>
      </c>
      <c r="C18" s="127">
        <v>120200000</v>
      </c>
      <c r="D18" s="127"/>
      <c r="E18" s="127"/>
      <c r="F18" s="127"/>
      <c r="G18" s="127">
        <v>120200000</v>
      </c>
      <c r="H18" s="127"/>
      <c r="I18" s="55"/>
      <c r="J18" s="55"/>
      <c r="K18" s="55"/>
      <c r="L18" s="55"/>
      <c r="M18" s="55"/>
      <c r="N18" s="55"/>
    </row>
    <row r="19" spans="1:16">
      <c r="A19" s="105" t="s">
        <v>296</v>
      </c>
      <c r="B19" s="105" t="s">
        <v>297</v>
      </c>
      <c r="C19" s="125"/>
      <c r="D19" s="125"/>
      <c r="E19" s="125"/>
      <c r="F19" s="125"/>
      <c r="G19" s="125"/>
      <c r="H19" s="125"/>
      <c r="I19" s="126">
        <v>31380000</v>
      </c>
      <c r="J19" s="126"/>
      <c r="K19" s="126"/>
      <c r="L19" s="126"/>
      <c r="M19" s="126">
        <v>31380000</v>
      </c>
      <c r="N19" s="126"/>
    </row>
    <row r="20" spans="1:16">
      <c r="A20" t="s">
        <v>298</v>
      </c>
      <c r="B20" t="s">
        <v>299</v>
      </c>
      <c r="C20" s="127"/>
      <c r="D20" s="127"/>
      <c r="E20" s="127"/>
      <c r="F20" s="127"/>
      <c r="G20" s="127"/>
      <c r="H20" s="127"/>
      <c r="I20" s="55">
        <v>31380000</v>
      </c>
      <c r="J20" s="55"/>
      <c r="K20" s="55"/>
      <c r="L20" s="55"/>
      <c r="M20" s="55">
        <v>31380000</v>
      </c>
      <c r="N20" s="55"/>
    </row>
    <row r="21" spans="1:16" s="107" customFormat="1">
      <c r="A21" t="s">
        <v>300</v>
      </c>
      <c r="B21" t="s">
        <v>301</v>
      </c>
      <c r="C21" s="127"/>
      <c r="D21" s="127"/>
      <c r="E21" s="127"/>
      <c r="F21" s="127"/>
      <c r="G21" s="127"/>
      <c r="H21" s="127"/>
      <c r="I21" s="55">
        <v>31380000</v>
      </c>
      <c r="J21" s="55"/>
      <c r="K21" s="55"/>
      <c r="L21" s="55"/>
      <c r="M21" s="55">
        <v>31380000</v>
      </c>
      <c r="N21" s="55"/>
      <c r="O21" s="108"/>
      <c r="P21" s="108"/>
    </row>
    <row r="22" spans="1:16" s="107" customFormat="1">
      <c r="A22" s="109" t="s">
        <v>93</v>
      </c>
      <c r="B22" s="109" t="s">
        <v>94</v>
      </c>
      <c r="C22" s="134">
        <v>18255085</v>
      </c>
      <c r="D22" s="134"/>
      <c r="E22" s="134">
        <v>14801059</v>
      </c>
      <c r="F22" s="134">
        <v>17185085</v>
      </c>
      <c r="G22" s="134">
        <v>15871059</v>
      </c>
      <c r="H22" s="134"/>
      <c r="I22" s="135">
        <v>3232413102.6500001</v>
      </c>
      <c r="J22" s="135"/>
      <c r="K22" s="135">
        <v>2615791158</v>
      </c>
      <c r="L22" s="135">
        <v>3045537603</v>
      </c>
      <c r="M22" s="135">
        <v>2802666657.6500001</v>
      </c>
      <c r="N22" s="135"/>
      <c r="O22" s="108"/>
      <c r="P22" s="108"/>
    </row>
    <row r="23" spans="1:16">
      <c r="A23" t="s">
        <v>95</v>
      </c>
      <c r="B23" t="s">
        <v>96</v>
      </c>
      <c r="C23" s="127">
        <v>18255085</v>
      </c>
      <c r="D23" s="127"/>
      <c r="E23" s="127">
        <v>14801059</v>
      </c>
      <c r="F23" s="127">
        <v>17185085</v>
      </c>
      <c r="G23" s="127">
        <v>15871059</v>
      </c>
      <c r="H23" s="127"/>
      <c r="I23" s="55">
        <v>3232413102.6500001</v>
      </c>
      <c r="J23" s="55"/>
      <c r="K23" s="55">
        <v>2615791158</v>
      </c>
      <c r="L23" s="55">
        <v>3045537603</v>
      </c>
      <c r="M23" s="55">
        <v>2802666657.6500001</v>
      </c>
      <c r="N23" s="55"/>
    </row>
    <row r="24" spans="1:16">
      <c r="A24" t="s">
        <v>97</v>
      </c>
      <c r="B24" t="s">
        <v>98</v>
      </c>
      <c r="C24" s="127">
        <v>18255085</v>
      </c>
      <c r="D24" s="127"/>
      <c r="E24" s="127">
        <v>14801059</v>
      </c>
      <c r="F24" s="127">
        <v>17185085</v>
      </c>
      <c r="G24" s="127">
        <v>15871059</v>
      </c>
      <c r="H24" s="127"/>
      <c r="I24" s="55">
        <v>3232413102.6500001</v>
      </c>
      <c r="J24" s="55"/>
      <c r="K24" s="55">
        <v>2615791158</v>
      </c>
      <c r="L24" s="55">
        <v>3045537603</v>
      </c>
      <c r="M24" s="55">
        <v>2802666657.6500001</v>
      </c>
      <c r="N24" s="55"/>
    </row>
    <row r="25" spans="1:16">
      <c r="A25" t="s">
        <v>99</v>
      </c>
      <c r="B25" t="s">
        <v>100</v>
      </c>
      <c r="C25" s="127">
        <v>18255085</v>
      </c>
      <c r="D25" s="127"/>
      <c r="E25" s="127">
        <v>14801059</v>
      </c>
      <c r="F25" s="127">
        <v>17185085</v>
      </c>
      <c r="G25" s="127">
        <v>15871059</v>
      </c>
      <c r="H25" s="127"/>
      <c r="I25" s="115">
        <v>3232413102.6500001</v>
      </c>
      <c r="J25" s="55"/>
      <c r="K25" s="55">
        <v>2615791158</v>
      </c>
      <c r="L25" s="55">
        <v>3045537603</v>
      </c>
      <c r="M25" s="55">
        <v>2802666657.6500001</v>
      </c>
      <c r="N25" s="55"/>
    </row>
    <row r="26" spans="1:16" s="107" customFormat="1">
      <c r="A26" s="105" t="s">
        <v>101</v>
      </c>
      <c r="B26" s="105" t="s">
        <v>102</v>
      </c>
      <c r="C26" s="125">
        <v>1279.3599999999999</v>
      </c>
      <c r="D26" s="125"/>
      <c r="E26" s="125">
        <v>131</v>
      </c>
      <c r="F26" s="125"/>
      <c r="G26" s="125">
        <v>1410.36</v>
      </c>
      <c r="H26" s="125"/>
      <c r="I26" s="126">
        <v>1801605732</v>
      </c>
      <c r="J26" s="126"/>
      <c r="K26" s="126">
        <v>19677492</v>
      </c>
      <c r="L26" s="126"/>
      <c r="M26" s="126">
        <v>1821283224</v>
      </c>
      <c r="N26" s="126"/>
      <c r="O26" s="108"/>
      <c r="P26" s="108"/>
    </row>
    <row r="27" spans="1:16">
      <c r="A27" t="s">
        <v>103</v>
      </c>
      <c r="B27" t="s">
        <v>104</v>
      </c>
      <c r="C27" s="127">
        <v>1279.3599999999999</v>
      </c>
      <c r="D27" s="127"/>
      <c r="E27" s="127">
        <v>131</v>
      </c>
      <c r="F27" s="127"/>
      <c r="G27" s="127">
        <v>1410.36</v>
      </c>
      <c r="H27" s="127"/>
      <c r="I27" s="55">
        <v>1801605732</v>
      </c>
      <c r="J27" s="55"/>
      <c r="K27" s="55">
        <v>19677492</v>
      </c>
      <c r="L27" s="55"/>
      <c r="M27" s="55">
        <v>1821283224</v>
      </c>
      <c r="N27" s="55"/>
    </row>
    <row r="28" spans="1:16">
      <c r="A28" t="s">
        <v>105</v>
      </c>
      <c r="B28" t="s">
        <v>106</v>
      </c>
      <c r="C28" s="127">
        <v>1279.3599999999999</v>
      </c>
      <c r="D28" s="127"/>
      <c r="E28" s="127">
        <v>131</v>
      </c>
      <c r="F28" s="127"/>
      <c r="G28" s="127">
        <v>1410.36</v>
      </c>
      <c r="H28" s="127"/>
      <c r="I28" s="55">
        <v>1801605732</v>
      </c>
      <c r="J28" s="55"/>
      <c r="K28" s="55">
        <v>19677492</v>
      </c>
      <c r="L28" s="55"/>
      <c r="M28" s="55">
        <v>1821283224</v>
      </c>
      <c r="N28" s="55"/>
    </row>
    <row r="29" spans="1:16">
      <c r="A29" t="s">
        <v>107</v>
      </c>
      <c r="B29" t="s">
        <v>108</v>
      </c>
      <c r="C29" s="127">
        <v>1279.3599999999999</v>
      </c>
      <c r="D29" s="127"/>
      <c r="E29" s="127">
        <v>131</v>
      </c>
      <c r="F29" s="127"/>
      <c r="G29" s="127">
        <v>1410.36</v>
      </c>
      <c r="H29" s="127"/>
      <c r="I29" s="55">
        <v>1801605732</v>
      </c>
      <c r="J29" s="55"/>
      <c r="K29" s="55">
        <v>19677492</v>
      </c>
      <c r="L29" s="55"/>
      <c r="M29" s="55">
        <v>1821283224</v>
      </c>
      <c r="N29" s="55"/>
    </row>
    <row r="30" spans="1:16">
      <c r="A30" s="105" t="s">
        <v>109</v>
      </c>
      <c r="B30" s="105" t="s">
        <v>110</v>
      </c>
      <c r="C30" s="125">
        <v>360568</v>
      </c>
      <c r="D30" s="125"/>
      <c r="E30" s="125">
        <v>80000</v>
      </c>
      <c r="F30" s="125">
        <v>360568</v>
      </c>
      <c r="G30" s="125">
        <v>80000</v>
      </c>
      <c r="H30" s="125"/>
      <c r="I30" s="126">
        <v>64065722</v>
      </c>
      <c r="J30" s="126"/>
      <c r="K30" s="126">
        <v>14138400</v>
      </c>
      <c r="L30" s="126">
        <v>64065722</v>
      </c>
      <c r="M30" s="126">
        <v>14138400</v>
      </c>
      <c r="N30" s="126"/>
    </row>
    <row r="31" spans="1:16">
      <c r="A31" t="s">
        <v>111</v>
      </c>
      <c r="B31" t="s">
        <v>110</v>
      </c>
      <c r="C31" s="127">
        <v>360568</v>
      </c>
      <c r="D31" s="127"/>
      <c r="E31" s="127">
        <v>80000</v>
      </c>
      <c r="F31" s="127">
        <v>360568</v>
      </c>
      <c r="G31" s="127">
        <v>80000</v>
      </c>
      <c r="H31" s="127"/>
      <c r="I31" s="55">
        <v>64065722</v>
      </c>
      <c r="J31" s="55"/>
      <c r="K31" s="55">
        <v>14138400</v>
      </c>
      <c r="L31" s="55">
        <v>64065722</v>
      </c>
      <c r="M31" s="55">
        <v>14138400</v>
      </c>
      <c r="N31" s="55"/>
    </row>
    <row r="32" spans="1:16">
      <c r="A32" t="s">
        <v>112</v>
      </c>
      <c r="B32" t="s">
        <v>113</v>
      </c>
      <c r="C32" s="127">
        <v>360568</v>
      </c>
      <c r="D32" s="127"/>
      <c r="E32" s="127">
        <v>80000</v>
      </c>
      <c r="F32" s="127">
        <v>360568</v>
      </c>
      <c r="G32" s="127">
        <v>80000</v>
      </c>
      <c r="H32" s="127"/>
      <c r="I32" s="55">
        <v>64065722</v>
      </c>
      <c r="J32" s="55"/>
      <c r="K32" s="55">
        <v>14138400</v>
      </c>
      <c r="L32" s="55">
        <v>64065722</v>
      </c>
      <c r="M32" s="55">
        <v>14138400</v>
      </c>
      <c r="N32" s="55"/>
    </row>
    <row r="33" spans="1:19">
      <c r="A33" t="s">
        <v>114</v>
      </c>
      <c r="B33" t="s">
        <v>115</v>
      </c>
      <c r="C33" s="127">
        <v>360568</v>
      </c>
      <c r="D33" s="127"/>
      <c r="E33" s="127">
        <v>80000</v>
      </c>
      <c r="F33" s="127">
        <v>360568</v>
      </c>
      <c r="G33" s="127">
        <v>80000</v>
      </c>
      <c r="H33" s="127"/>
      <c r="I33" s="55">
        <v>64065722</v>
      </c>
      <c r="J33" s="55"/>
      <c r="K33" s="55">
        <v>14138400</v>
      </c>
      <c r="L33" s="55">
        <v>64065722</v>
      </c>
      <c r="M33" s="55">
        <v>14138400</v>
      </c>
      <c r="N33" s="55"/>
    </row>
    <row r="34" spans="1:19">
      <c r="A34" t="s">
        <v>116</v>
      </c>
      <c r="B34" t="s">
        <v>117</v>
      </c>
      <c r="C34" s="127">
        <v>360568</v>
      </c>
      <c r="D34" s="127"/>
      <c r="E34" s="127">
        <v>80000</v>
      </c>
      <c r="F34" s="127">
        <v>360568</v>
      </c>
      <c r="G34" s="127">
        <v>80000</v>
      </c>
      <c r="H34" s="127"/>
      <c r="I34" s="55">
        <v>64065722</v>
      </c>
      <c r="J34" s="55"/>
      <c r="K34" s="55">
        <v>14138400</v>
      </c>
      <c r="L34" s="55">
        <v>64065722</v>
      </c>
      <c r="M34" s="55">
        <v>14138400</v>
      </c>
      <c r="N34" s="55"/>
    </row>
    <row r="35" spans="1:19" s="166" customFormat="1">
      <c r="A35" s="105" t="s">
        <v>118</v>
      </c>
      <c r="B35" s="105" t="s">
        <v>119</v>
      </c>
      <c r="C35" s="125">
        <v>800000</v>
      </c>
      <c r="D35" s="125">
        <v>242232</v>
      </c>
      <c r="E35" s="125">
        <v>0</v>
      </c>
      <c r="F35" s="125"/>
      <c r="G35" s="125">
        <v>800000</v>
      </c>
      <c r="H35" s="125">
        <v>242232</v>
      </c>
      <c r="I35" s="126"/>
      <c r="J35" s="126"/>
      <c r="K35" s="126">
        <v>442159000</v>
      </c>
      <c r="L35" s="126">
        <v>420745257</v>
      </c>
      <c r="M35" s="126">
        <v>21413743</v>
      </c>
      <c r="N35" s="126"/>
      <c r="O35" s="167"/>
      <c r="P35" s="167"/>
    </row>
    <row r="36" spans="1:19">
      <c r="A36" t="s">
        <v>120</v>
      </c>
      <c r="B36" t="s">
        <v>121</v>
      </c>
      <c r="C36" s="127">
        <v>800000</v>
      </c>
      <c r="D36" s="127">
        <v>242232</v>
      </c>
      <c r="E36" s="127">
        <v>0</v>
      </c>
      <c r="F36" s="127"/>
      <c r="G36" s="127">
        <v>800000</v>
      </c>
      <c r="H36" s="127">
        <v>242232</v>
      </c>
      <c r="I36" s="55"/>
      <c r="J36" s="55"/>
      <c r="K36" s="55">
        <v>442159000</v>
      </c>
      <c r="L36" s="55">
        <v>420745257</v>
      </c>
      <c r="M36" s="55">
        <v>21413743</v>
      </c>
      <c r="N36" s="55"/>
      <c r="Q36">
        <v>486216472</v>
      </c>
      <c r="S36" s="55">
        <f>M39-Q36</f>
        <v>-2731461</v>
      </c>
    </row>
    <row r="37" spans="1:19">
      <c r="A37" s="105" t="s">
        <v>122</v>
      </c>
      <c r="B37" s="105" t="s">
        <v>123</v>
      </c>
      <c r="C37" s="125"/>
      <c r="D37" s="125">
        <v>28826</v>
      </c>
      <c r="E37" s="125">
        <v>0</v>
      </c>
      <c r="F37" s="125"/>
      <c r="G37" s="125"/>
      <c r="H37" s="125">
        <v>28826</v>
      </c>
      <c r="I37" s="126">
        <v>410005183</v>
      </c>
      <c r="J37" s="126"/>
      <c r="K37" s="126">
        <v>1944320485</v>
      </c>
      <c r="L37" s="126">
        <v>1868109196</v>
      </c>
      <c r="M37" s="126">
        <v>486216472</v>
      </c>
      <c r="N37" s="126"/>
    </row>
    <row r="38" spans="1:19">
      <c r="A38" t="s">
        <v>124</v>
      </c>
      <c r="B38" t="s">
        <v>125</v>
      </c>
      <c r="C38" s="127"/>
      <c r="D38" s="127">
        <v>28826</v>
      </c>
      <c r="E38" s="127">
        <v>0</v>
      </c>
      <c r="F38" s="127"/>
      <c r="G38" s="127"/>
      <c r="H38" s="127">
        <v>28826</v>
      </c>
      <c r="I38" s="55">
        <v>410005183</v>
      </c>
      <c r="J38" s="55"/>
      <c r="K38" s="55">
        <v>1944320485</v>
      </c>
      <c r="L38" s="55">
        <v>1868109196</v>
      </c>
      <c r="M38" s="55">
        <v>486216472</v>
      </c>
      <c r="N38" s="55"/>
      <c r="Q38" s="55">
        <f>I40-J43</f>
        <v>211502308</v>
      </c>
      <c r="R38" s="55">
        <f>Q38-L43</f>
        <v>205172885</v>
      </c>
    </row>
    <row r="39" spans="1:19" s="107" customFormat="1">
      <c r="A39" s="109" t="s">
        <v>126</v>
      </c>
      <c r="B39" s="109" t="s">
        <v>127</v>
      </c>
      <c r="C39" s="134">
        <v>274260</v>
      </c>
      <c r="D39" s="134"/>
      <c r="E39" s="134"/>
      <c r="F39" s="134"/>
      <c r="G39" s="134">
        <v>274260</v>
      </c>
      <c r="H39" s="134"/>
      <c r="I39" s="135">
        <v>483485011</v>
      </c>
      <c r="J39" s="135"/>
      <c r="K39" s="135"/>
      <c r="L39" s="135"/>
      <c r="M39" s="135">
        <v>483485011</v>
      </c>
      <c r="N39" s="135"/>
      <c r="O39" s="108"/>
      <c r="P39" s="108"/>
    </row>
    <row r="40" spans="1:19" s="107" customFormat="1">
      <c r="A40" s="107" t="s">
        <v>128</v>
      </c>
      <c r="B40" s="107" t="s">
        <v>129</v>
      </c>
      <c r="C40" s="128">
        <v>274260</v>
      </c>
      <c r="D40" s="128"/>
      <c r="E40" s="128"/>
      <c r="F40" s="128"/>
      <c r="G40" s="128">
        <v>274260</v>
      </c>
      <c r="H40" s="128"/>
      <c r="I40" s="115">
        <v>483485011</v>
      </c>
      <c r="J40" s="115"/>
      <c r="K40" s="115"/>
      <c r="L40" s="115"/>
      <c r="M40" s="115">
        <v>483485011</v>
      </c>
      <c r="N40" s="115"/>
      <c r="O40" s="108"/>
      <c r="P40" s="108"/>
    </row>
    <row r="41" spans="1:19" s="107" customFormat="1">
      <c r="A41" s="109" t="s">
        <v>130</v>
      </c>
      <c r="B41" s="109" t="s">
        <v>131</v>
      </c>
      <c r="C41" s="134"/>
      <c r="D41" s="134"/>
      <c r="E41" s="134">
        <v>0</v>
      </c>
      <c r="F41" s="134"/>
      <c r="G41" s="134"/>
      <c r="H41" s="134"/>
      <c r="I41" s="135"/>
      <c r="J41" s="135">
        <v>271982703</v>
      </c>
      <c r="K41" s="135"/>
      <c r="L41" s="135">
        <v>6329423</v>
      </c>
      <c r="M41" s="135"/>
      <c r="N41" s="135">
        <v>278312126</v>
      </c>
      <c r="O41" s="108"/>
      <c r="P41" s="108"/>
      <c r="Q41" s="115">
        <f>M39-N41</f>
        <v>205172885</v>
      </c>
    </row>
    <row r="42" spans="1:19" s="107" customFormat="1">
      <c r="A42" s="107" t="s">
        <v>132</v>
      </c>
      <c r="B42" s="107" t="s">
        <v>133</v>
      </c>
      <c r="C42" s="128"/>
      <c r="D42" s="128"/>
      <c r="E42" s="128">
        <v>0</v>
      </c>
      <c r="F42" s="128"/>
      <c r="G42" s="128"/>
      <c r="H42" s="128"/>
      <c r="I42" s="115"/>
      <c r="J42" s="115">
        <v>271982703</v>
      </c>
      <c r="K42" s="115"/>
      <c r="L42" s="115">
        <v>6329423</v>
      </c>
      <c r="M42" s="115"/>
      <c r="N42" s="115">
        <v>278312126</v>
      </c>
      <c r="O42" s="108"/>
      <c r="P42" s="108"/>
      <c r="R42" s="107">
        <v>207052494.33333334</v>
      </c>
      <c r="S42" s="115">
        <f>Q41-R42</f>
        <v>-1879609.3333333433</v>
      </c>
    </row>
    <row r="43" spans="1:19" s="107" customFormat="1">
      <c r="A43" s="107" t="s">
        <v>134</v>
      </c>
      <c r="B43" s="107" t="s">
        <v>135</v>
      </c>
      <c r="C43" s="128"/>
      <c r="D43" s="128"/>
      <c r="E43" s="128">
        <v>0</v>
      </c>
      <c r="F43" s="128"/>
      <c r="G43" s="128"/>
      <c r="H43" s="128"/>
      <c r="I43" s="115"/>
      <c r="J43" s="115">
        <v>271982703</v>
      </c>
      <c r="K43" s="115"/>
      <c r="L43" s="115">
        <v>6329423</v>
      </c>
      <c r="M43" s="115"/>
      <c r="N43" s="115">
        <v>278312126</v>
      </c>
      <c r="O43" s="108"/>
      <c r="P43" s="108"/>
    </row>
    <row r="44" spans="1:19" s="107" customFormat="1">
      <c r="A44" s="105" t="s">
        <v>136</v>
      </c>
      <c r="B44" s="105" t="s">
        <v>137</v>
      </c>
      <c r="C44" s="125">
        <v>128304</v>
      </c>
      <c r="D44" s="125"/>
      <c r="E44" s="125">
        <v>0</v>
      </c>
      <c r="F44" s="125"/>
      <c r="G44" s="125">
        <v>128304</v>
      </c>
      <c r="H44" s="125"/>
      <c r="I44" s="126">
        <v>687589057</v>
      </c>
      <c r="J44" s="126"/>
      <c r="K44" s="126">
        <v>4712909</v>
      </c>
      <c r="L44" s="126">
        <v>51512811</v>
      </c>
      <c r="M44" s="126">
        <v>640789155</v>
      </c>
      <c r="N44" s="126"/>
      <c r="O44" s="108"/>
      <c r="P44" s="108"/>
      <c r="Q44" s="107">
        <v>640789155</v>
      </c>
    </row>
    <row r="45" spans="1:19" s="107" customFormat="1">
      <c r="A45" t="s">
        <v>138</v>
      </c>
      <c r="B45" t="s">
        <v>139</v>
      </c>
      <c r="C45" s="127">
        <v>128304</v>
      </c>
      <c r="D45" s="127"/>
      <c r="E45" s="127">
        <v>0</v>
      </c>
      <c r="F45" s="127"/>
      <c r="G45" s="127">
        <v>128304</v>
      </c>
      <c r="H45" s="127"/>
      <c r="I45" s="55">
        <v>162359519</v>
      </c>
      <c r="J45" s="55"/>
      <c r="K45" s="55">
        <v>4712909</v>
      </c>
      <c r="L45" s="55">
        <v>28850613</v>
      </c>
      <c r="M45" s="55">
        <v>138221815</v>
      </c>
      <c r="N45" s="55"/>
      <c r="O45" s="108"/>
      <c r="P45" s="108"/>
    </row>
    <row r="46" spans="1:19">
      <c r="A46" t="s">
        <v>140</v>
      </c>
      <c r="B46" t="s">
        <v>141</v>
      </c>
      <c r="C46" s="127">
        <v>128304</v>
      </c>
      <c r="D46" s="127"/>
      <c r="E46" s="127">
        <v>0</v>
      </c>
      <c r="F46" s="127"/>
      <c r="G46" s="127">
        <v>128304</v>
      </c>
      <c r="H46" s="127"/>
      <c r="I46" s="55">
        <v>162359519</v>
      </c>
      <c r="J46" s="55"/>
      <c r="K46" s="55">
        <v>4712909</v>
      </c>
      <c r="L46" s="55">
        <v>28850613</v>
      </c>
      <c r="M46" s="55">
        <v>138221815</v>
      </c>
      <c r="N46" s="55"/>
      <c r="Q46" s="55">
        <f>M44-Q44</f>
        <v>0</v>
      </c>
    </row>
    <row r="47" spans="1:19" s="107" customFormat="1">
      <c r="A47" t="s">
        <v>142</v>
      </c>
      <c r="B47" t="s">
        <v>143</v>
      </c>
      <c r="C47" s="127"/>
      <c r="D47" s="127"/>
      <c r="E47" s="127">
        <v>0</v>
      </c>
      <c r="F47" s="127"/>
      <c r="G47" s="127"/>
      <c r="H47" s="127"/>
      <c r="I47" s="55">
        <v>525229538</v>
      </c>
      <c r="J47" s="55"/>
      <c r="K47" s="55"/>
      <c r="L47" s="55">
        <v>22662198</v>
      </c>
      <c r="M47" s="55">
        <v>502567340</v>
      </c>
      <c r="N47" s="55"/>
      <c r="O47" s="108"/>
      <c r="P47" s="108"/>
    </row>
    <row r="48" spans="1:19" s="107" customFormat="1">
      <c r="A48" t="s">
        <v>144</v>
      </c>
      <c r="B48" t="s">
        <v>145</v>
      </c>
      <c r="C48" s="127"/>
      <c r="D48" s="127"/>
      <c r="E48" s="127">
        <v>0</v>
      </c>
      <c r="F48" s="127"/>
      <c r="G48" s="127"/>
      <c r="H48" s="127"/>
      <c r="I48" s="55">
        <v>525229538</v>
      </c>
      <c r="J48" s="55"/>
      <c r="K48" s="55"/>
      <c r="L48" s="55">
        <v>22662198</v>
      </c>
      <c r="M48" s="55">
        <v>502567340</v>
      </c>
      <c r="N48" s="55"/>
      <c r="O48" s="108"/>
      <c r="P48" s="108"/>
      <c r="Q48" s="107">
        <v>687589057</v>
      </c>
      <c r="R48" s="115">
        <f>Q48-I44</f>
        <v>0</v>
      </c>
    </row>
    <row r="49" spans="1:16" s="107" customFormat="1">
      <c r="A49" s="109" t="s">
        <v>146</v>
      </c>
      <c r="B49" s="109" t="s">
        <v>147</v>
      </c>
      <c r="C49" s="134"/>
      <c r="D49" s="134"/>
      <c r="E49" s="134"/>
      <c r="F49" s="134"/>
      <c r="G49" s="134"/>
      <c r="H49" s="134"/>
      <c r="I49" s="135">
        <v>373498600</v>
      </c>
      <c r="J49" s="135"/>
      <c r="K49" s="135"/>
      <c r="L49" s="135"/>
      <c r="M49" s="135">
        <v>373498600</v>
      </c>
      <c r="N49" s="135"/>
      <c r="O49" s="108"/>
      <c r="P49" s="108"/>
    </row>
    <row r="50" spans="1:16" s="107" customFormat="1">
      <c r="A50" s="107" t="s">
        <v>148</v>
      </c>
      <c r="B50" s="107" t="s">
        <v>149</v>
      </c>
      <c r="C50" s="128"/>
      <c r="D50" s="128"/>
      <c r="E50" s="128"/>
      <c r="F50" s="128"/>
      <c r="G50" s="128"/>
      <c r="H50" s="128"/>
      <c r="I50" s="115">
        <v>144804000</v>
      </c>
      <c r="J50" s="115"/>
      <c r="K50" s="115"/>
      <c r="L50" s="115"/>
      <c r="M50" s="115">
        <v>144804000</v>
      </c>
      <c r="N50" s="115"/>
      <c r="O50" s="108"/>
      <c r="P50" s="108"/>
    </row>
    <row r="51" spans="1:16" s="107" customFormat="1">
      <c r="A51" s="107" t="s">
        <v>150</v>
      </c>
      <c r="B51" s="107" t="s">
        <v>151</v>
      </c>
      <c r="C51" s="128"/>
      <c r="D51" s="128"/>
      <c r="E51" s="128"/>
      <c r="F51" s="128"/>
      <c r="G51" s="128"/>
      <c r="H51" s="128"/>
      <c r="I51" s="115">
        <v>228694600</v>
      </c>
      <c r="J51" s="115"/>
      <c r="K51" s="115"/>
      <c r="L51" s="115"/>
      <c r="M51" s="115">
        <v>228694600</v>
      </c>
      <c r="N51" s="115"/>
      <c r="O51" s="108"/>
      <c r="P51" s="108"/>
    </row>
    <row r="52" spans="1:16" s="107" customFormat="1">
      <c r="A52" s="105" t="s">
        <v>152</v>
      </c>
      <c r="B52" s="105" t="s">
        <v>153</v>
      </c>
      <c r="C52" s="125"/>
      <c r="D52" s="125"/>
      <c r="E52" s="125">
        <v>0</v>
      </c>
      <c r="F52" s="125"/>
      <c r="G52" s="125"/>
      <c r="H52" s="125"/>
      <c r="I52" s="126">
        <v>28065600</v>
      </c>
      <c r="J52" s="126">
        <v>91165122.420000002</v>
      </c>
      <c r="K52" s="126">
        <v>271724196</v>
      </c>
      <c r="L52" s="126">
        <v>344982674</v>
      </c>
      <c r="M52" s="126">
        <v>15217600</v>
      </c>
      <c r="N52" s="126">
        <v>151575600.41999999</v>
      </c>
      <c r="O52" s="108"/>
      <c r="P52" s="108"/>
    </row>
    <row r="53" spans="1:16" s="107" customFormat="1">
      <c r="A53" t="s">
        <v>154</v>
      </c>
      <c r="B53" t="s">
        <v>155</v>
      </c>
      <c r="C53" s="127"/>
      <c r="D53" s="127"/>
      <c r="E53" s="127">
        <v>0</v>
      </c>
      <c r="F53" s="127"/>
      <c r="G53" s="127"/>
      <c r="H53" s="127"/>
      <c r="I53" s="55">
        <v>28065600</v>
      </c>
      <c r="J53" s="55">
        <v>91165122.420000002</v>
      </c>
      <c r="K53" s="55">
        <v>271724196</v>
      </c>
      <c r="L53" s="55">
        <v>344982674</v>
      </c>
      <c r="M53" s="55">
        <v>15217600</v>
      </c>
      <c r="N53" s="55">
        <v>151575600.41999999</v>
      </c>
      <c r="O53" s="108"/>
      <c r="P53" s="108"/>
    </row>
    <row r="54" spans="1:16" s="107" customFormat="1">
      <c r="A54" t="s">
        <v>156</v>
      </c>
      <c r="B54" t="s">
        <v>157</v>
      </c>
      <c r="C54" s="127"/>
      <c r="D54" s="127"/>
      <c r="E54" s="127">
        <v>0</v>
      </c>
      <c r="F54" s="127"/>
      <c r="G54" s="127"/>
      <c r="H54" s="127"/>
      <c r="I54" s="55">
        <v>28065600</v>
      </c>
      <c r="J54" s="55">
        <v>91165122.420000002</v>
      </c>
      <c r="K54" s="55">
        <v>271724196</v>
      </c>
      <c r="L54" s="55">
        <v>344982674</v>
      </c>
      <c r="M54" s="55">
        <v>15217600</v>
      </c>
      <c r="N54" s="55">
        <v>151575600.41999999</v>
      </c>
      <c r="O54" s="108"/>
      <c r="P54" s="108"/>
    </row>
    <row r="55" spans="1:16" s="107" customFormat="1">
      <c r="A55" t="s">
        <v>158</v>
      </c>
      <c r="B55" t="s">
        <v>159</v>
      </c>
      <c r="C55" s="127"/>
      <c r="D55" s="127"/>
      <c r="E55" s="127">
        <v>0</v>
      </c>
      <c r="F55" s="127"/>
      <c r="G55" s="127"/>
      <c r="H55" s="127"/>
      <c r="I55" s="55">
        <v>28065600</v>
      </c>
      <c r="J55" s="55">
        <v>91165122.420000002</v>
      </c>
      <c r="K55" s="55">
        <v>271724196</v>
      </c>
      <c r="L55" s="55">
        <v>344982674</v>
      </c>
      <c r="M55" s="55">
        <v>15217600</v>
      </c>
      <c r="N55" s="55">
        <v>151575600.41999999</v>
      </c>
      <c r="O55" s="108"/>
      <c r="P55" s="108"/>
    </row>
    <row r="56" spans="1:16" s="107" customFormat="1">
      <c r="A56" s="105" t="s">
        <v>160</v>
      </c>
      <c r="B56" s="105" t="s">
        <v>161</v>
      </c>
      <c r="C56" s="125"/>
      <c r="D56" s="125">
        <v>4013060</v>
      </c>
      <c r="E56" s="125">
        <v>0</v>
      </c>
      <c r="F56" s="125"/>
      <c r="G56" s="125"/>
      <c r="H56" s="125">
        <v>4013060</v>
      </c>
      <c r="I56" s="126"/>
      <c r="J56" s="126">
        <v>784157911</v>
      </c>
      <c r="K56" s="126">
        <v>411595726</v>
      </c>
      <c r="L56" s="126">
        <v>109908614</v>
      </c>
      <c r="M56" s="126"/>
      <c r="N56" s="126">
        <v>482470799</v>
      </c>
      <c r="O56" s="108"/>
      <c r="P56" s="108"/>
    </row>
    <row r="57" spans="1:16" s="107" customFormat="1">
      <c r="A57" t="s">
        <v>162</v>
      </c>
      <c r="B57" t="s">
        <v>163</v>
      </c>
      <c r="C57" s="127"/>
      <c r="D57" s="127">
        <v>13060</v>
      </c>
      <c r="E57" s="127"/>
      <c r="F57" s="127"/>
      <c r="G57" s="127"/>
      <c r="H57" s="127">
        <v>13060</v>
      </c>
      <c r="I57" s="55"/>
      <c r="J57" s="55"/>
      <c r="K57" s="55"/>
      <c r="L57" s="55"/>
      <c r="M57" s="55"/>
      <c r="N57" s="55"/>
      <c r="O57" s="108"/>
      <c r="P57" s="108"/>
    </row>
    <row r="58" spans="1:16" s="107" customFormat="1">
      <c r="A58" t="s">
        <v>164</v>
      </c>
      <c r="B58" t="s">
        <v>165</v>
      </c>
      <c r="C58" s="127"/>
      <c r="D58" s="127">
        <v>13060</v>
      </c>
      <c r="E58" s="127"/>
      <c r="F58" s="127"/>
      <c r="G58" s="127"/>
      <c r="H58" s="127">
        <v>13060</v>
      </c>
      <c r="I58" s="55"/>
      <c r="J58" s="55"/>
      <c r="K58" s="55"/>
      <c r="L58" s="55"/>
      <c r="M58" s="55"/>
      <c r="N58" s="55"/>
      <c r="O58" s="108"/>
      <c r="P58" s="108"/>
    </row>
    <row r="59" spans="1:16" s="107" customFormat="1" ht="10.5" customHeight="1">
      <c r="A59" t="s">
        <v>166</v>
      </c>
      <c r="B59" t="s">
        <v>167</v>
      </c>
      <c r="C59" s="127"/>
      <c r="D59" s="127">
        <v>13060</v>
      </c>
      <c r="E59" s="127"/>
      <c r="F59" s="127"/>
      <c r="G59" s="127"/>
      <c r="H59" s="127">
        <v>13060</v>
      </c>
      <c r="I59" s="55"/>
      <c r="J59" s="55"/>
      <c r="K59" s="55"/>
      <c r="L59" s="55"/>
      <c r="M59" s="55"/>
      <c r="N59" s="55"/>
      <c r="O59" s="108"/>
      <c r="P59" s="108"/>
    </row>
    <row r="60" spans="1:16" s="107" customFormat="1">
      <c r="A60" t="s">
        <v>335</v>
      </c>
      <c r="B60" t="s">
        <v>336</v>
      </c>
      <c r="C60" s="127"/>
      <c r="D60" s="127"/>
      <c r="E60" s="127">
        <v>0</v>
      </c>
      <c r="F60" s="127"/>
      <c r="G60" s="127"/>
      <c r="H60" s="127"/>
      <c r="I60" s="55"/>
      <c r="J60" s="55">
        <v>78072104</v>
      </c>
      <c r="K60" s="55">
        <v>78071601</v>
      </c>
      <c r="L60" s="55"/>
      <c r="M60" s="55"/>
      <c r="N60" s="55">
        <v>503</v>
      </c>
      <c r="O60" s="108"/>
      <c r="P60" s="108"/>
    </row>
    <row r="61" spans="1:16" s="107" customFormat="1">
      <c r="A61" t="s">
        <v>168</v>
      </c>
      <c r="B61" t="s">
        <v>169</v>
      </c>
      <c r="C61" s="127"/>
      <c r="D61" s="127"/>
      <c r="E61" s="127">
        <v>0</v>
      </c>
      <c r="F61" s="127"/>
      <c r="G61" s="127"/>
      <c r="H61" s="127"/>
      <c r="I61" s="55"/>
      <c r="J61" s="55">
        <v>706085807</v>
      </c>
      <c r="K61" s="55">
        <v>331524125</v>
      </c>
      <c r="L61" s="55">
        <v>107908614</v>
      </c>
      <c r="M61" s="55"/>
      <c r="N61" s="55">
        <v>482470296</v>
      </c>
      <c r="O61" s="108"/>
      <c r="P61" s="108"/>
    </row>
    <row r="62" spans="1:16" s="107" customFormat="1">
      <c r="A62" t="s">
        <v>170</v>
      </c>
      <c r="B62" t="s">
        <v>171</v>
      </c>
      <c r="C62" s="127"/>
      <c r="D62" s="127">
        <v>2000000</v>
      </c>
      <c r="E62" s="127"/>
      <c r="F62" s="127"/>
      <c r="G62" s="127"/>
      <c r="H62" s="127">
        <v>2000000</v>
      </c>
      <c r="I62" s="55"/>
      <c r="J62" s="55"/>
      <c r="K62" s="55"/>
      <c r="L62" s="55"/>
      <c r="M62" s="55"/>
      <c r="N62" s="55"/>
      <c r="O62" s="108"/>
      <c r="P62" s="108"/>
    </row>
    <row r="63" spans="1:16">
      <c r="A63" t="s">
        <v>172</v>
      </c>
      <c r="B63" t="s">
        <v>173</v>
      </c>
      <c r="C63" s="127"/>
      <c r="D63" s="127">
        <v>2000000</v>
      </c>
      <c r="E63" s="127"/>
      <c r="F63" s="127"/>
      <c r="G63" s="127"/>
      <c r="H63" s="127">
        <v>2000000</v>
      </c>
      <c r="I63" s="55"/>
      <c r="J63" s="55"/>
      <c r="K63" s="55"/>
      <c r="L63" s="55"/>
      <c r="M63" s="55"/>
      <c r="N63" s="55"/>
    </row>
    <row r="64" spans="1:16">
      <c r="A64" t="s">
        <v>174</v>
      </c>
      <c r="B64" t="s">
        <v>175</v>
      </c>
      <c r="C64" s="127"/>
      <c r="D64" s="127">
        <v>2000000</v>
      </c>
      <c r="E64" s="127">
        <v>0</v>
      </c>
      <c r="F64" s="127"/>
      <c r="G64" s="127"/>
      <c r="H64" s="127">
        <v>2000000</v>
      </c>
      <c r="I64" s="55"/>
      <c r="J64" s="55"/>
      <c r="K64" s="55">
        <v>2000000</v>
      </c>
      <c r="L64" s="55">
        <v>2000000</v>
      </c>
      <c r="M64" s="55"/>
      <c r="N64" s="55"/>
    </row>
    <row r="65" spans="1:16">
      <c r="A65" t="s">
        <v>176</v>
      </c>
      <c r="B65" t="s">
        <v>177</v>
      </c>
      <c r="C65" s="127"/>
      <c r="D65" s="127">
        <v>2000000</v>
      </c>
      <c r="E65" s="127">
        <v>0</v>
      </c>
      <c r="F65" s="127"/>
      <c r="G65" s="127"/>
      <c r="H65" s="127">
        <v>2000000</v>
      </c>
      <c r="I65" s="55"/>
      <c r="J65" s="55"/>
      <c r="K65" s="55">
        <v>2000000</v>
      </c>
      <c r="L65" s="55">
        <v>2000000</v>
      </c>
      <c r="M65" s="55"/>
      <c r="N65" s="55"/>
    </row>
    <row r="66" spans="1:16">
      <c r="A66" s="105" t="s">
        <v>178</v>
      </c>
      <c r="B66" s="105" t="s">
        <v>179</v>
      </c>
      <c r="C66" s="125"/>
      <c r="D66" s="125"/>
      <c r="E66" s="125">
        <v>0</v>
      </c>
      <c r="F66" s="125"/>
      <c r="G66" s="125"/>
      <c r="H66" s="125"/>
      <c r="I66" s="126"/>
      <c r="J66" s="126">
        <v>2251789828</v>
      </c>
      <c r="K66" s="126">
        <v>2274021695</v>
      </c>
      <c r="L66" s="126">
        <v>1263165208</v>
      </c>
      <c r="M66" s="126"/>
      <c r="N66" s="126">
        <v>1240933341</v>
      </c>
    </row>
    <row r="67" spans="1:16">
      <c r="A67" t="s">
        <v>180</v>
      </c>
      <c r="B67" t="s">
        <v>181</v>
      </c>
      <c r="C67" s="127"/>
      <c r="D67" s="127"/>
      <c r="E67" s="127">
        <v>0</v>
      </c>
      <c r="F67" s="127"/>
      <c r="G67" s="127"/>
      <c r="H67" s="127"/>
      <c r="I67" s="55"/>
      <c r="J67" s="55">
        <v>2251789828</v>
      </c>
      <c r="K67" s="55">
        <v>2274021695</v>
      </c>
      <c r="L67" s="55">
        <v>1263165208</v>
      </c>
      <c r="M67" s="55"/>
      <c r="N67" s="55">
        <v>1240933341</v>
      </c>
    </row>
    <row r="68" spans="1:16">
      <c r="A68" t="s">
        <v>182</v>
      </c>
      <c r="B68" t="s">
        <v>183</v>
      </c>
      <c r="C68" s="127"/>
      <c r="D68" s="127"/>
      <c r="E68" s="127">
        <v>0</v>
      </c>
      <c r="F68" s="127"/>
      <c r="G68" s="127"/>
      <c r="H68" s="127"/>
      <c r="I68" s="55"/>
      <c r="J68" s="55">
        <v>2251789828</v>
      </c>
      <c r="K68" s="55">
        <v>2274021695</v>
      </c>
      <c r="L68" s="55">
        <v>1263165208</v>
      </c>
      <c r="M68" s="55"/>
      <c r="N68" s="55">
        <v>1240933341</v>
      </c>
    </row>
    <row r="69" spans="1:16" s="107" customFormat="1">
      <c r="A69" s="105" t="s">
        <v>184</v>
      </c>
      <c r="B69" s="105" t="s">
        <v>185</v>
      </c>
      <c r="C69" s="125"/>
      <c r="D69" s="125"/>
      <c r="E69" s="125">
        <v>0</v>
      </c>
      <c r="F69" s="125"/>
      <c r="G69" s="125"/>
      <c r="H69" s="125"/>
      <c r="I69" s="126"/>
      <c r="J69" s="126">
        <v>75632411</v>
      </c>
      <c r="K69" s="126">
        <v>1992411</v>
      </c>
      <c r="L69" s="126"/>
      <c r="M69" s="126"/>
      <c r="N69" s="126">
        <v>73640000</v>
      </c>
      <c r="O69" s="108"/>
      <c r="P69" s="108"/>
    </row>
    <row r="70" spans="1:16">
      <c r="A70" t="s">
        <v>186</v>
      </c>
      <c r="B70" t="s">
        <v>187</v>
      </c>
      <c r="C70" s="127"/>
      <c r="D70" s="127"/>
      <c r="E70" s="127">
        <v>0</v>
      </c>
      <c r="F70" s="127"/>
      <c r="G70" s="127"/>
      <c r="H70" s="127"/>
      <c r="I70" s="55"/>
      <c r="J70" s="55">
        <v>75632411</v>
      </c>
      <c r="K70" s="55">
        <v>1992411</v>
      </c>
      <c r="L70" s="55"/>
      <c r="M70" s="55"/>
      <c r="N70" s="55">
        <v>73640000</v>
      </c>
    </row>
    <row r="71" spans="1:16">
      <c r="A71" t="s">
        <v>188</v>
      </c>
      <c r="B71" t="s">
        <v>189</v>
      </c>
      <c r="C71" s="127"/>
      <c r="D71" s="127"/>
      <c r="E71" s="127">
        <v>0</v>
      </c>
      <c r="F71" s="127"/>
      <c r="G71" s="127"/>
      <c r="H71" s="127"/>
      <c r="I71" s="55"/>
      <c r="J71" s="55">
        <v>75632411</v>
      </c>
      <c r="K71" s="55">
        <v>1992411</v>
      </c>
      <c r="L71" s="55"/>
      <c r="M71" s="55"/>
      <c r="N71" s="55">
        <v>73640000</v>
      </c>
    </row>
    <row r="72" spans="1:16" s="107" customFormat="1">
      <c r="A72" s="105" t="s">
        <v>190</v>
      </c>
      <c r="B72" s="105" t="s">
        <v>191</v>
      </c>
      <c r="C72" s="125"/>
      <c r="D72" s="125">
        <v>1083334</v>
      </c>
      <c r="E72" s="125">
        <v>83334</v>
      </c>
      <c r="F72" s="125"/>
      <c r="G72" s="125"/>
      <c r="H72" s="125">
        <v>1000000</v>
      </c>
      <c r="I72" s="126"/>
      <c r="J72" s="126">
        <v>688117081</v>
      </c>
      <c r="K72" s="126">
        <v>265330549</v>
      </c>
      <c r="L72" s="126">
        <v>264083355</v>
      </c>
      <c r="M72" s="126"/>
      <c r="N72" s="126">
        <v>686869887</v>
      </c>
      <c r="O72" s="108"/>
      <c r="P72" s="108"/>
    </row>
    <row r="73" spans="1:16">
      <c r="A73" t="s">
        <v>192</v>
      </c>
      <c r="B73" t="s">
        <v>193</v>
      </c>
      <c r="C73" s="127"/>
      <c r="D73" s="127"/>
      <c r="E73" s="127">
        <v>0</v>
      </c>
      <c r="F73" s="127"/>
      <c r="G73" s="127"/>
      <c r="H73" s="127"/>
      <c r="I73" s="55"/>
      <c r="J73" s="55">
        <v>391492000</v>
      </c>
      <c r="K73" s="55"/>
      <c r="L73" s="55">
        <v>15587000</v>
      </c>
      <c r="M73" s="55"/>
      <c r="N73" s="55">
        <v>407079000</v>
      </c>
    </row>
    <row r="74" spans="1:16" s="107" customFormat="1">
      <c r="A74" s="107" t="s">
        <v>194</v>
      </c>
      <c r="B74" s="107" t="s">
        <v>195</v>
      </c>
      <c r="C74" s="128"/>
      <c r="D74" s="128"/>
      <c r="E74" s="128">
        <v>0</v>
      </c>
      <c r="F74" s="128"/>
      <c r="G74" s="128"/>
      <c r="H74" s="128"/>
      <c r="I74" s="115"/>
      <c r="J74" s="115"/>
      <c r="K74" s="115">
        <v>188088000</v>
      </c>
      <c r="L74" s="115">
        <v>188088000</v>
      </c>
      <c r="M74" s="115"/>
      <c r="N74" s="115"/>
      <c r="O74" s="108"/>
      <c r="P74" s="108"/>
    </row>
    <row r="75" spans="1:16" s="107" customFormat="1">
      <c r="A75" s="107" t="s">
        <v>196</v>
      </c>
      <c r="B75" s="107" t="s">
        <v>197</v>
      </c>
      <c r="C75" s="128"/>
      <c r="D75" s="128"/>
      <c r="E75" s="128">
        <v>0</v>
      </c>
      <c r="F75" s="128"/>
      <c r="G75" s="128"/>
      <c r="H75" s="128"/>
      <c r="I75" s="115"/>
      <c r="J75" s="115"/>
      <c r="K75" s="115">
        <v>33192000</v>
      </c>
      <c r="L75" s="115">
        <v>33192000</v>
      </c>
      <c r="M75" s="115"/>
      <c r="N75" s="115"/>
      <c r="O75" s="108"/>
      <c r="P75" s="108"/>
    </row>
    <row r="76" spans="1:16" s="107" customFormat="1">
      <c r="A76" s="107" t="s">
        <v>198</v>
      </c>
      <c r="B76" s="107" t="s">
        <v>199</v>
      </c>
      <c r="C76" s="128"/>
      <c r="D76" s="128"/>
      <c r="E76" s="128">
        <v>0</v>
      </c>
      <c r="F76" s="128"/>
      <c r="G76" s="128"/>
      <c r="H76" s="128"/>
      <c r="I76" s="115"/>
      <c r="J76" s="115"/>
      <c r="K76" s="115">
        <v>14752000</v>
      </c>
      <c r="L76" s="115">
        <v>14752000</v>
      </c>
      <c r="M76" s="115"/>
      <c r="N76" s="115"/>
      <c r="O76" s="108"/>
      <c r="P76" s="108"/>
    </row>
    <row r="77" spans="1:16" s="107" customFormat="1">
      <c r="A77" s="107" t="s">
        <v>200</v>
      </c>
      <c r="B77" s="107" t="s">
        <v>201</v>
      </c>
      <c r="C77" s="128"/>
      <c r="D77" s="128">
        <v>1083334</v>
      </c>
      <c r="E77" s="128">
        <v>83334</v>
      </c>
      <c r="F77" s="128"/>
      <c r="G77" s="128"/>
      <c r="H77" s="128">
        <v>1000000</v>
      </c>
      <c r="I77" s="115"/>
      <c r="J77" s="115">
        <v>189611774</v>
      </c>
      <c r="K77" s="115">
        <v>13491774</v>
      </c>
      <c r="L77" s="115"/>
      <c r="M77" s="115"/>
      <c r="N77" s="115">
        <v>176120000</v>
      </c>
      <c r="O77" s="108"/>
      <c r="P77" s="108"/>
    </row>
    <row r="78" spans="1:16" s="107" customFormat="1">
      <c r="A78" t="s">
        <v>202</v>
      </c>
      <c r="B78" t="s">
        <v>203</v>
      </c>
      <c r="C78" s="127"/>
      <c r="D78" s="127">
        <v>1083334</v>
      </c>
      <c r="E78" s="127">
        <v>83334</v>
      </c>
      <c r="F78" s="127"/>
      <c r="G78" s="127"/>
      <c r="H78" s="127">
        <v>1000000</v>
      </c>
      <c r="I78" s="55"/>
      <c r="J78" s="55">
        <v>189611774</v>
      </c>
      <c r="K78" s="55">
        <v>13491774</v>
      </c>
      <c r="L78" s="55"/>
      <c r="M78" s="55"/>
      <c r="N78" s="55">
        <v>176120000</v>
      </c>
      <c r="O78" s="108"/>
      <c r="P78" s="108"/>
    </row>
    <row r="79" spans="1:16" s="107" customFormat="1">
      <c r="A79" t="s">
        <v>204</v>
      </c>
      <c r="B79" t="s">
        <v>205</v>
      </c>
      <c r="C79" s="127"/>
      <c r="D79" s="127">
        <v>1083334</v>
      </c>
      <c r="E79" s="127">
        <v>83334</v>
      </c>
      <c r="F79" s="127"/>
      <c r="G79" s="127"/>
      <c r="H79" s="127">
        <v>1000000</v>
      </c>
      <c r="I79" s="55"/>
      <c r="J79" s="55">
        <v>189611774</v>
      </c>
      <c r="K79" s="55">
        <v>13491774</v>
      </c>
      <c r="L79" s="55"/>
      <c r="M79" s="55"/>
      <c r="N79" s="55">
        <v>176120000</v>
      </c>
      <c r="O79" s="108"/>
      <c r="P79" s="108"/>
    </row>
    <row r="80" spans="1:16" s="107" customFormat="1">
      <c r="A80" t="s">
        <v>206</v>
      </c>
      <c r="B80" t="s">
        <v>191</v>
      </c>
      <c r="C80" s="127"/>
      <c r="D80" s="127"/>
      <c r="E80" s="127">
        <v>0</v>
      </c>
      <c r="F80" s="127"/>
      <c r="G80" s="127"/>
      <c r="H80" s="127"/>
      <c r="I80" s="55"/>
      <c r="J80" s="55">
        <v>107013307</v>
      </c>
      <c r="K80" s="55">
        <v>15806775</v>
      </c>
      <c r="L80" s="55">
        <v>12464355</v>
      </c>
      <c r="M80" s="55"/>
      <c r="N80" s="55">
        <v>103670887</v>
      </c>
      <c r="O80" s="108"/>
      <c r="P80" s="108"/>
    </row>
    <row r="81" spans="1:16">
      <c r="A81" t="s">
        <v>207</v>
      </c>
      <c r="B81" t="s">
        <v>208</v>
      </c>
      <c r="C81" s="127"/>
      <c r="D81" s="127"/>
      <c r="E81" s="127">
        <v>0</v>
      </c>
      <c r="F81" s="127"/>
      <c r="G81" s="127"/>
      <c r="H81" s="127"/>
      <c r="I81" s="55"/>
      <c r="J81" s="55">
        <v>107013307</v>
      </c>
      <c r="K81" s="55">
        <v>15806775</v>
      </c>
      <c r="L81" s="55">
        <v>12464355</v>
      </c>
      <c r="M81" s="55"/>
      <c r="N81" s="55">
        <v>103670887</v>
      </c>
    </row>
    <row r="82" spans="1:16">
      <c r="A82" t="s">
        <v>209</v>
      </c>
      <c r="B82" t="s">
        <v>210</v>
      </c>
      <c r="C82" s="127"/>
      <c r="D82" s="127"/>
      <c r="E82" s="127">
        <v>0</v>
      </c>
      <c r="F82" s="127"/>
      <c r="G82" s="127"/>
      <c r="H82" s="127"/>
      <c r="I82" s="55"/>
      <c r="J82" s="55">
        <v>107013307</v>
      </c>
      <c r="K82" s="55">
        <v>15806775</v>
      </c>
      <c r="L82" s="55">
        <v>12464355</v>
      </c>
      <c r="M82" s="55"/>
      <c r="N82" s="55">
        <v>103670887</v>
      </c>
    </row>
    <row r="83" spans="1:16">
      <c r="A83" s="105" t="s">
        <v>211</v>
      </c>
      <c r="B83" s="105" t="s">
        <v>212</v>
      </c>
      <c r="C83" s="125">
        <v>450000</v>
      </c>
      <c r="D83" s="125"/>
      <c r="E83" s="125"/>
      <c r="F83" s="125"/>
      <c r="G83" s="125">
        <v>450000</v>
      </c>
      <c r="H83" s="125"/>
      <c r="I83" s="126"/>
      <c r="J83" s="126"/>
      <c r="K83" s="126"/>
      <c r="L83" s="126"/>
      <c r="M83" s="126"/>
      <c r="N83" s="126"/>
    </row>
    <row r="84" spans="1:16">
      <c r="A84" t="s">
        <v>213</v>
      </c>
      <c r="B84" t="s">
        <v>214</v>
      </c>
      <c r="C84" s="127">
        <v>450000</v>
      </c>
      <c r="D84" s="127"/>
      <c r="E84" s="127"/>
      <c r="F84" s="127"/>
      <c r="G84" s="127">
        <v>450000</v>
      </c>
      <c r="H84" s="127"/>
      <c r="I84" s="55"/>
      <c r="J84" s="55"/>
      <c r="K84" s="55"/>
      <c r="L84" s="55"/>
      <c r="M84" s="55"/>
      <c r="N84" s="55"/>
    </row>
    <row r="85" spans="1:16">
      <c r="A85" s="105" t="s">
        <v>215</v>
      </c>
      <c r="B85" s="105" t="s">
        <v>216</v>
      </c>
      <c r="C85" s="125"/>
      <c r="D85" s="125"/>
      <c r="E85" s="125"/>
      <c r="F85" s="125"/>
      <c r="G85" s="125"/>
      <c r="H85" s="125"/>
      <c r="I85" s="126"/>
      <c r="J85" s="126">
        <v>630000000</v>
      </c>
      <c r="K85" s="126"/>
      <c r="L85" s="126"/>
      <c r="M85" s="126"/>
      <c r="N85" s="126">
        <v>630000000</v>
      </c>
    </row>
    <row r="86" spans="1:16">
      <c r="A86" t="s">
        <v>217</v>
      </c>
      <c r="B86" t="s">
        <v>218</v>
      </c>
      <c r="C86" s="127"/>
      <c r="D86" s="127"/>
      <c r="E86" s="127"/>
      <c r="F86" s="127"/>
      <c r="G86" s="127"/>
      <c r="H86" s="127"/>
      <c r="I86" s="55"/>
      <c r="J86" s="55">
        <v>630000000</v>
      </c>
      <c r="K86" s="55"/>
      <c r="L86" s="55"/>
      <c r="M86" s="55"/>
      <c r="N86" s="55">
        <v>630000000</v>
      </c>
    </row>
    <row r="87" spans="1:16">
      <c r="A87" t="s">
        <v>219</v>
      </c>
      <c r="B87" t="s">
        <v>220</v>
      </c>
      <c r="C87" s="127"/>
      <c r="D87" s="127"/>
      <c r="E87" s="127"/>
      <c r="F87" s="127"/>
      <c r="G87" s="127"/>
      <c r="H87" s="127"/>
      <c r="I87" s="55"/>
      <c r="J87" s="55">
        <v>630000000</v>
      </c>
      <c r="K87" s="55"/>
      <c r="L87" s="55"/>
      <c r="M87" s="55"/>
      <c r="N87" s="55">
        <v>630000000</v>
      </c>
    </row>
    <row r="88" spans="1:16">
      <c r="A88" t="s">
        <v>221</v>
      </c>
      <c r="B88" t="s">
        <v>222</v>
      </c>
      <c r="C88" s="127"/>
      <c r="D88" s="127"/>
      <c r="E88" s="127"/>
      <c r="F88" s="127"/>
      <c r="G88" s="127"/>
      <c r="H88" s="127"/>
      <c r="I88" s="55"/>
      <c r="J88" s="55">
        <v>447300000</v>
      </c>
      <c r="K88" s="55"/>
      <c r="L88" s="55"/>
      <c r="M88" s="55"/>
      <c r="N88" s="55">
        <v>447300000</v>
      </c>
    </row>
    <row r="89" spans="1:16">
      <c r="A89" t="s">
        <v>223</v>
      </c>
      <c r="B89" t="s">
        <v>224</v>
      </c>
      <c r="C89" s="127"/>
      <c r="D89" s="127"/>
      <c r="E89" s="127"/>
      <c r="F89" s="127"/>
      <c r="G89" s="127"/>
      <c r="H89" s="127"/>
      <c r="I89" s="55"/>
      <c r="J89" s="55">
        <v>182700000</v>
      </c>
      <c r="K89" s="55"/>
      <c r="L89" s="55"/>
      <c r="M89" s="55"/>
      <c r="N89" s="55">
        <v>182700000</v>
      </c>
    </row>
    <row r="90" spans="1:16">
      <c r="A90" s="105" t="s">
        <v>225</v>
      </c>
      <c r="B90" s="105" t="s">
        <v>226</v>
      </c>
      <c r="C90" s="125"/>
      <c r="D90" s="125">
        <v>514498886.36000001</v>
      </c>
      <c r="E90" s="125">
        <v>0</v>
      </c>
      <c r="F90" s="125">
        <v>14957583</v>
      </c>
      <c r="G90" s="125"/>
      <c r="H90" s="125">
        <v>529456469.36000001</v>
      </c>
      <c r="I90" s="126"/>
      <c r="J90" s="126">
        <v>7210993189.6499996</v>
      </c>
      <c r="K90" s="126"/>
      <c r="L90" s="126">
        <v>372470548</v>
      </c>
      <c r="M90" s="126"/>
      <c r="N90" s="126">
        <v>7583463737.6499996</v>
      </c>
    </row>
    <row r="91" spans="1:16">
      <c r="A91" t="s">
        <v>227</v>
      </c>
      <c r="B91" t="s">
        <v>228</v>
      </c>
      <c r="C91" s="127"/>
      <c r="D91" s="127">
        <v>514498886.36000001</v>
      </c>
      <c r="E91" s="127"/>
      <c r="F91" s="127"/>
      <c r="G91" s="127"/>
      <c r="H91" s="127">
        <v>514498886.36000001</v>
      </c>
      <c r="I91" s="55"/>
      <c r="J91" s="55">
        <v>7210993189.6499996</v>
      </c>
      <c r="K91" s="55"/>
      <c r="L91" s="55"/>
      <c r="M91" s="55"/>
      <c r="N91" s="55">
        <v>7210993189.6499996</v>
      </c>
    </row>
    <row r="92" spans="1:16">
      <c r="A92" t="s">
        <v>229</v>
      </c>
      <c r="B92" t="s">
        <v>230</v>
      </c>
      <c r="C92" s="127"/>
      <c r="D92" s="127"/>
      <c r="E92" s="127">
        <v>0</v>
      </c>
      <c r="F92" s="127">
        <v>14957583</v>
      </c>
      <c r="G92" s="127"/>
      <c r="H92" s="127">
        <v>14957583</v>
      </c>
      <c r="I92" s="55"/>
      <c r="J92" s="55"/>
      <c r="K92" s="55"/>
      <c r="L92" s="55">
        <v>372470548</v>
      </c>
      <c r="M92" s="55"/>
      <c r="N92" s="55">
        <v>372470548</v>
      </c>
    </row>
    <row r="93" spans="1:16">
      <c r="A93" s="105" t="s">
        <v>231</v>
      </c>
      <c r="B93" s="105" t="s">
        <v>232</v>
      </c>
      <c r="C93" s="125"/>
      <c r="D93" s="125"/>
      <c r="E93" s="125">
        <v>14884393</v>
      </c>
      <c r="F93" s="125">
        <v>14884393</v>
      </c>
      <c r="G93" s="125"/>
      <c r="H93" s="125"/>
      <c r="I93" s="126"/>
      <c r="J93" s="126"/>
      <c r="K93" s="126">
        <v>2629282932</v>
      </c>
      <c r="L93" s="126">
        <v>2629282932</v>
      </c>
      <c r="M93" s="126"/>
      <c r="N93" s="126"/>
    </row>
    <row r="94" spans="1:16">
      <c r="A94" t="s">
        <v>233</v>
      </c>
      <c r="B94" t="s">
        <v>234</v>
      </c>
      <c r="C94" s="127"/>
      <c r="D94" s="127"/>
      <c r="E94" s="127">
        <v>14884393</v>
      </c>
      <c r="F94" s="127">
        <v>14884393</v>
      </c>
      <c r="G94" s="127"/>
      <c r="H94" s="127"/>
      <c r="I94" s="55"/>
      <c r="J94" s="55"/>
      <c r="K94" s="55">
        <v>2629282932</v>
      </c>
      <c r="L94" s="55">
        <v>2629282932</v>
      </c>
      <c r="M94" s="55"/>
      <c r="N94" s="55"/>
    </row>
    <row r="95" spans="1:16" s="107" customFormat="1">
      <c r="A95" t="s">
        <v>235</v>
      </c>
      <c r="B95" t="s">
        <v>236</v>
      </c>
      <c r="C95" s="127"/>
      <c r="D95" s="127"/>
      <c r="E95" s="127">
        <v>14884393</v>
      </c>
      <c r="F95" s="127">
        <v>14884393</v>
      </c>
      <c r="G95" s="127"/>
      <c r="H95" s="127"/>
      <c r="I95" s="55"/>
      <c r="J95" s="55"/>
      <c r="K95" s="55">
        <v>2629282932</v>
      </c>
      <c r="L95" s="55">
        <v>2629282932</v>
      </c>
      <c r="M95" s="55"/>
      <c r="N95" s="55"/>
      <c r="O95" s="108"/>
      <c r="P95" s="108"/>
    </row>
    <row r="96" spans="1:16" s="107" customFormat="1">
      <c r="A96" s="105" t="s">
        <v>237</v>
      </c>
      <c r="B96" s="105" t="s">
        <v>238</v>
      </c>
      <c r="C96" s="125"/>
      <c r="D96" s="125"/>
      <c r="E96" s="125">
        <v>0</v>
      </c>
      <c r="F96" s="125"/>
      <c r="G96" s="125"/>
      <c r="H96" s="125"/>
      <c r="I96" s="126"/>
      <c r="J96" s="126"/>
      <c r="K96" s="126">
        <v>46229924</v>
      </c>
      <c r="L96" s="126">
        <v>46229924</v>
      </c>
      <c r="M96" s="126"/>
      <c r="N96" s="126"/>
      <c r="O96" s="108"/>
      <c r="P96" s="108"/>
    </row>
    <row r="97" spans="1:14">
      <c r="A97" t="s">
        <v>239</v>
      </c>
      <c r="B97" t="s">
        <v>240</v>
      </c>
      <c r="C97" s="127"/>
      <c r="D97" s="127"/>
      <c r="E97" s="127">
        <v>0</v>
      </c>
      <c r="F97" s="127"/>
      <c r="G97" s="127"/>
      <c r="H97" s="127"/>
      <c r="I97" s="55"/>
      <c r="J97" s="55"/>
      <c r="K97" s="55">
        <v>5146214</v>
      </c>
      <c r="L97" s="55">
        <v>5146214</v>
      </c>
      <c r="M97" s="55"/>
      <c r="N97" s="55"/>
    </row>
    <row r="98" spans="1:14">
      <c r="A98" t="s">
        <v>241</v>
      </c>
      <c r="B98" t="s">
        <v>242</v>
      </c>
      <c r="C98" s="127"/>
      <c r="D98" s="127"/>
      <c r="E98" s="127">
        <v>0</v>
      </c>
      <c r="F98" s="127"/>
      <c r="G98" s="127"/>
      <c r="H98" s="127"/>
      <c r="I98" s="55"/>
      <c r="J98" s="55"/>
      <c r="K98" s="55">
        <v>41083710</v>
      </c>
      <c r="L98" s="55">
        <v>41083710</v>
      </c>
      <c r="M98" s="55"/>
      <c r="N98" s="55"/>
    </row>
    <row r="99" spans="1:14">
      <c r="A99" s="105" t="s">
        <v>243</v>
      </c>
      <c r="B99" s="105" t="s">
        <v>244</v>
      </c>
      <c r="C99" s="125"/>
      <c r="D99" s="125"/>
      <c r="E99" s="125">
        <v>0</v>
      </c>
      <c r="F99" s="125"/>
      <c r="G99" s="125"/>
      <c r="H99" s="125"/>
      <c r="I99" s="126"/>
      <c r="J99" s="126"/>
      <c r="K99" s="126">
        <v>1357835753</v>
      </c>
      <c r="L99" s="126">
        <v>1357835753</v>
      </c>
      <c r="M99" s="126"/>
      <c r="N99" s="126"/>
    </row>
    <row r="100" spans="1:14">
      <c r="A100" s="105" t="s">
        <v>245</v>
      </c>
      <c r="B100" s="105" t="s">
        <v>246</v>
      </c>
      <c r="C100" s="125"/>
      <c r="D100" s="125"/>
      <c r="E100" s="125">
        <v>0</v>
      </c>
      <c r="F100" s="125"/>
      <c r="G100" s="125"/>
      <c r="H100" s="125"/>
      <c r="I100" s="126"/>
      <c r="J100" s="126"/>
      <c r="K100" s="126">
        <v>586484732</v>
      </c>
      <c r="L100" s="126">
        <v>586484732</v>
      </c>
      <c r="M100" s="126"/>
      <c r="N100" s="126"/>
    </row>
    <row r="101" spans="1:14">
      <c r="A101" t="s">
        <v>247</v>
      </c>
      <c r="B101" t="s">
        <v>248</v>
      </c>
      <c r="C101" s="127"/>
      <c r="D101" s="127"/>
      <c r="E101" s="127">
        <v>0</v>
      </c>
      <c r="F101" s="127"/>
      <c r="G101" s="127"/>
      <c r="H101" s="127"/>
      <c r="I101" s="55"/>
      <c r="J101" s="55"/>
      <c r="K101" s="55">
        <v>29197393</v>
      </c>
      <c r="L101" s="55">
        <v>29197393</v>
      </c>
      <c r="M101" s="55"/>
      <c r="N101" s="55"/>
    </row>
    <row r="102" spans="1:14">
      <c r="A102" t="s">
        <v>249</v>
      </c>
      <c r="B102" t="s">
        <v>250</v>
      </c>
      <c r="C102" s="127"/>
      <c r="D102" s="127"/>
      <c r="E102" s="127">
        <v>0</v>
      </c>
      <c r="F102" s="127"/>
      <c r="G102" s="127"/>
      <c r="H102" s="127"/>
      <c r="I102" s="55"/>
      <c r="J102" s="55"/>
      <c r="K102" s="55">
        <v>4961860</v>
      </c>
      <c r="L102" s="55">
        <v>4961860</v>
      </c>
      <c r="M102" s="55"/>
      <c r="N102" s="55"/>
    </row>
    <row r="103" spans="1:14">
      <c r="A103" t="s">
        <v>251</v>
      </c>
      <c r="B103" t="s">
        <v>252</v>
      </c>
      <c r="C103" s="127"/>
      <c r="D103" s="127"/>
      <c r="E103" s="127">
        <v>0</v>
      </c>
      <c r="F103" s="127"/>
      <c r="G103" s="127"/>
      <c r="H103" s="127"/>
      <c r="I103" s="55"/>
      <c r="J103" s="55"/>
      <c r="K103" s="55">
        <v>253650327</v>
      </c>
      <c r="L103" s="55">
        <v>253650327</v>
      </c>
      <c r="M103" s="55"/>
      <c r="N103" s="55"/>
    </row>
    <row r="104" spans="1:14">
      <c r="A104" t="s">
        <v>253</v>
      </c>
      <c r="B104" t="s">
        <v>254</v>
      </c>
      <c r="C104" s="127"/>
      <c r="D104" s="127"/>
      <c r="E104" s="127">
        <v>0</v>
      </c>
      <c r="F104" s="127"/>
      <c r="G104" s="127"/>
      <c r="H104" s="127"/>
      <c r="I104" s="55"/>
      <c r="J104" s="55"/>
      <c r="K104" s="55">
        <v>298675152</v>
      </c>
      <c r="L104" s="55">
        <v>298675152</v>
      </c>
      <c r="M104" s="55"/>
      <c r="N104" s="55"/>
    </row>
    <row r="105" spans="1:14">
      <c r="A105" s="105" t="s">
        <v>255</v>
      </c>
      <c r="B105" s="105" t="s">
        <v>256</v>
      </c>
      <c r="C105" s="125"/>
      <c r="D105" s="125"/>
      <c r="E105" s="125">
        <v>0</v>
      </c>
      <c r="F105" s="125"/>
      <c r="G105" s="125"/>
      <c r="H105" s="125"/>
      <c r="I105" s="126"/>
      <c r="J105" s="126"/>
      <c r="K105" s="126">
        <v>1868109196</v>
      </c>
      <c r="L105" s="126">
        <v>1868109196</v>
      </c>
      <c r="M105" s="126"/>
      <c r="N105" s="126"/>
    </row>
    <row r="106" spans="1:14">
      <c r="A106" t="s">
        <v>257</v>
      </c>
      <c r="B106" t="s">
        <v>258</v>
      </c>
      <c r="C106" s="127"/>
      <c r="D106" s="127"/>
      <c r="E106" s="127">
        <v>0</v>
      </c>
      <c r="F106" s="127"/>
      <c r="G106" s="127"/>
      <c r="H106" s="127"/>
      <c r="I106" s="55"/>
      <c r="J106" s="55"/>
      <c r="K106" s="55">
        <v>1868109196</v>
      </c>
      <c r="L106" s="55">
        <v>1868109196</v>
      </c>
      <c r="M106" s="55"/>
      <c r="N106" s="55"/>
    </row>
    <row r="107" spans="1:14">
      <c r="A107" t="s">
        <v>259</v>
      </c>
      <c r="B107" t="s">
        <v>260</v>
      </c>
      <c r="C107" s="127"/>
      <c r="D107" s="127"/>
      <c r="E107" s="127">
        <v>0</v>
      </c>
      <c r="F107" s="127"/>
      <c r="G107" s="127"/>
      <c r="H107" s="127"/>
      <c r="I107" s="55"/>
      <c r="J107" s="55"/>
      <c r="K107" s="55">
        <v>1868109196</v>
      </c>
      <c r="L107" s="55">
        <v>1868109196</v>
      </c>
      <c r="M107" s="55"/>
      <c r="N107" s="55"/>
    </row>
    <row r="108" spans="1:14">
      <c r="A108" s="105" t="s">
        <v>261</v>
      </c>
      <c r="B108" s="105" t="s">
        <v>262</v>
      </c>
      <c r="C108" s="125"/>
      <c r="D108" s="125"/>
      <c r="E108" s="125">
        <v>0</v>
      </c>
      <c r="F108" s="125"/>
      <c r="G108" s="125"/>
      <c r="H108" s="125"/>
      <c r="I108" s="126"/>
      <c r="J108" s="126"/>
      <c r="K108" s="126">
        <v>448</v>
      </c>
      <c r="L108" s="126">
        <v>448</v>
      </c>
      <c r="M108" s="126"/>
      <c r="N108" s="126"/>
    </row>
    <row r="109" spans="1:14">
      <c r="A109" t="s">
        <v>263</v>
      </c>
      <c r="B109" t="s">
        <v>264</v>
      </c>
      <c r="C109" s="127"/>
      <c r="D109" s="127"/>
      <c r="E109" s="127">
        <v>0</v>
      </c>
      <c r="F109" s="127"/>
      <c r="G109" s="127"/>
      <c r="H109" s="127"/>
      <c r="I109" s="55"/>
      <c r="J109" s="55"/>
      <c r="K109" s="55">
        <v>448</v>
      </c>
      <c r="L109" s="55">
        <v>448</v>
      </c>
      <c r="M109" s="55"/>
      <c r="N109" s="55"/>
    </row>
    <row r="110" spans="1:14">
      <c r="A110" s="105" t="s">
        <v>265</v>
      </c>
      <c r="B110" s="105" t="s">
        <v>266</v>
      </c>
      <c r="C110" s="125"/>
      <c r="D110" s="125"/>
      <c r="E110" s="125">
        <v>0</v>
      </c>
      <c r="F110" s="125"/>
      <c r="G110" s="125"/>
      <c r="H110" s="125"/>
      <c r="I110" s="126"/>
      <c r="J110" s="126"/>
      <c r="K110" s="126">
        <v>8769718</v>
      </c>
      <c r="L110" s="126">
        <v>8769718</v>
      </c>
      <c r="M110" s="126"/>
      <c r="N110" s="126"/>
    </row>
    <row r="111" spans="1:14">
      <c r="A111" t="s">
        <v>267</v>
      </c>
      <c r="B111" t="s">
        <v>252</v>
      </c>
      <c r="C111" s="127"/>
      <c r="D111" s="127"/>
      <c r="E111" s="127">
        <v>0</v>
      </c>
      <c r="F111" s="127"/>
      <c r="G111" s="127"/>
      <c r="H111" s="127"/>
      <c r="I111" s="55"/>
      <c r="J111" s="55"/>
      <c r="K111" s="55">
        <v>8721384</v>
      </c>
      <c r="L111" s="55">
        <v>8721384</v>
      </c>
      <c r="M111" s="55"/>
      <c r="N111" s="55"/>
    </row>
    <row r="112" spans="1:14">
      <c r="A112" t="s">
        <v>316</v>
      </c>
      <c r="B112" t="s">
        <v>254</v>
      </c>
      <c r="C112" s="127"/>
      <c r="D112" s="127"/>
      <c r="E112" s="127">
        <v>0</v>
      </c>
      <c r="F112" s="127"/>
      <c r="G112" s="127"/>
      <c r="H112" s="127"/>
      <c r="I112" s="55"/>
      <c r="J112" s="55"/>
      <c r="K112" s="55">
        <v>48334</v>
      </c>
      <c r="L112" s="55">
        <v>48334</v>
      </c>
      <c r="M112" s="55"/>
      <c r="N112" s="55"/>
    </row>
    <row r="113" spans="1:14">
      <c r="A113" s="105" t="s">
        <v>268</v>
      </c>
      <c r="B113" s="105" t="s">
        <v>269</v>
      </c>
      <c r="C113" s="125"/>
      <c r="D113" s="125"/>
      <c r="E113" s="125">
        <v>6810</v>
      </c>
      <c r="F113" s="125">
        <v>6810</v>
      </c>
      <c r="G113" s="125"/>
      <c r="H113" s="125"/>
      <c r="I113" s="126"/>
      <c r="J113" s="126"/>
      <c r="K113" s="126">
        <v>440301347</v>
      </c>
      <c r="L113" s="126">
        <v>440301347</v>
      </c>
      <c r="M113" s="126"/>
      <c r="N113" s="126"/>
    </row>
    <row r="114" spans="1:14">
      <c r="A114" t="s">
        <v>270</v>
      </c>
      <c r="B114" t="s">
        <v>271</v>
      </c>
      <c r="C114" s="127"/>
      <c r="D114" s="127"/>
      <c r="E114" s="127">
        <v>0</v>
      </c>
      <c r="F114" s="127"/>
      <c r="G114" s="127"/>
      <c r="H114" s="127"/>
      <c r="I114" s="55"/>
      <c r="J114" s="55"/>
      <c r="K114" s="55">
        <v>326685647</v>
      </c>
      <c r="L114" s="55">
        <v>326685647</v>
      </c>
      <c r="M114" s="55"/>
      <c r="N114" s="55"/>
    </row>
    <row r="115" spans="1:14">
      <c r="A115" t="s">
        <v>272</v>
      </c>
      <c r="B115" t="s">
        <v>273</v>
      </c>
      <c r="C115" s="127"/>
      <c r="D115" s="127"/>
      <c r="E115" s="127">
        <v>0</v>
      </c>
      <c r="F115" s="127"/>
      <c r="G115" s="127"/>
      <c r="H115" s="127"/>
      <c r="I115" s="55"/>
      <c r="J115" s="55"/>
      <c r="K115" s="55">
        <v>6747358</v>
      </c>
      <c r="L115" s="55">
        <v>6747358</v>
      </c>
      <c r="M115" s="55"/>
      <c r="N115" s="55"/>
    </row>
    <row r="116" spans="1:14">
      <c r="A116" t="s">
        <v>274</v>
      </c>
      <c r="B116" t="s">
        <v>250</v>
      </c>
      <c r="C116" s="127"/>
      <c r="D116" s="127"/>
      <c r="E116" s="127">
        <v>0</v>
      </c>
      <c r="F116" s="127"/>
      <c r="G116" s="127"/>
      <c r="H116" s="127"/>
      <c r="I116" s="55"/>
      <c r="J116" s="55"/>
      <c r="K116" s="55">
        <v>1367563</v>
      </c>
      <c r="L116" s="55">
        <v>1367563</v>
      </c>
      <c r="M116" s="55"/>
      <c r="N116" s="55"/>
    </row>
    <row r="117" spans="1:14">
      <c r="A117" t="s">
        <v>275</v>
      </c>
      <c r="B117" t="s">
        <v>276</v>
      </c>
      <c r="C117" s="127"/>
      <c r="D117" s="127"/>
      <c r="E117" s="127">
        <v>0</v>
      </c>
      <c r="F117" s="127"/>
      <c r="G117" s="127"/>
      <c r="H117" s="127"/>
      <c r="I117" s="55"/>
      <c r="J117" s="55"/>
      <c r="K117" s="55">
        <v>2000000</v>
      </c>
      <c r="L117" s="55">
        <v>2000000</v>
      </c>
      <c r="M117" s="55"/>
      <c r="N117" s="55"/>
    </row>
    <row r="118" spans="1:14">
      <c r="A118" t="s">
        <v>277</v>
      </c>
      <c r="B118" t="s">
        <v>252</v>
      </c>
      <c r="C118" s="127"/>
      <c r="D118" s="127"/>
      <c r="E118" s="127">
        <v>0</v>
      </c>
      <c r="F118" s="127"/>
      <c r="G118" s="127"/>
      <c r="H118" s="127"/>
      <c r="I118" s="55"/>
      <c r="J118" s="55"/>
      <c r="K118" s="55">
        <v>8865717</v>
      </c>
      <c r="L118" s="55">
        <v>8865717</v>
      </c>
      <c r="M118" s="55"/>
      <c r="N118" s="55"/>
    </row>
    <row r="119" spans="1:14">
      <c r="A119" t="s">
        <v>278</v>
      </c>
      <c r="B119" t="s">
        <v>254</v>
      </c>
      <c r="C119" s="127"/>
      <c r="D119" s="127"/>
      <c r="E119" s="127">
        <v>6810</v>
      </c>
      <c r="F119" s="127">
        <v>6810</v>
      </c>
      <c r="G119" s="127"/>
      <c r="H119" s="127"/>
      <c r="I119" s="55"/>
      <c r="J119" s="55"/>
      <c r="K119" s="55">
        <v>94635062</v>
      </c>
      <c r="L119" s="55">
        <v>94635062</v>
      </c>
      <c r="M119" s="55"/>
      <c r="N119" s="55"/>
    </row>
    <row r="120" spans="1:14">
      <c r="A120" s="105" t="s">
        <v>279</v>
      </c>
      <c r="B120" s="105" t="s">
        <v>280</v>
      </c>
      <c r="C120" s="125"/>
      <c r="D120" s="125"/>
      <c r="E120" s="125">
        <v>80000</v>
      </c>
      <c r="F120" s="125">
        <v>80000</v>
      </c>
      <c r="G120" s="125"/>
      <c r="H120" s="125"/>
      <c r="I120" s="126"/>
      <c r="J120" s="126"/>
      <c r="K120" s="126">
        <v>14138400</v>
      </c>
      <c r="L120" s="126">
        <v>14138400</v>
      </c>
      <c r="M120" s="126"/>
      <c r="N120" s="126"/>
    </row>
    <row r="121" spans="1:14">
      <c r="A121" t="s">
        <v>281</v>
      </c>
      <c r="B121" t="s">
        <v>280</v>
      </c>
      <c r="C121" s="127"/>
      <c r="D121" s="127"/>
      <c r="E121" s="127">
        <v>80000</v>
      </c>
      <c r="F121" s="127">
        <v>80000</v>
      </c>
      <c r="G121" s="127"/>
      <c r="H121" s="127"/>
      <c r="I121" s="55"/>
      <c r="J121" s="55"/>
      <c r="K121" s="55">
        <v>14138400</v>
      </c>
      <c r="L121" s="55">
        <v>14138400</v>
      </c>
      <c r="M121" s="55"/>
      <c r="N121" s="55"/>
    </row>
    <row r="122" spans="1:14">
      <c r="A122" s="105" t="s">
        <v>302</v>
      </c>
      <c r="B122" s="105" t="s">
        <v>303</v>
      </c>
      <c r="C122" s="125"/>
      <c r="D122" s="125"/>
      <c r="E122" s="125">
        <v>0</v>
      </c>
      <c r="F122" s="125"/>
      <c r="G122" s="125"/>
      <c r="H122" s="125"/>
      <c r="I122" s="126"/>
      <c r="J122" s="126"/>
      <c r="K122" s="126">
        <v>-1</v>
      </c>
      <c r="L122" s="126">
        <v>-1</v>
      </c>
      <c r="M122" s="126"/>
      <c r="N122" s="126"/>
    </row>
    <row r="123" spans="1:14">
      <c r="A123" t="s">
        <v>304</v>
      </c>
      <c r="B123" t="s">
        <v>305</v>
      </c>
      <c r="C123" s="127"/>
      <c r="D123" s="127"/>
      <c r="E123" s="127">
        <v>0</v>
      </c>
      <c r="F123" s="127"/>
      <c r="G123" s="127"/>
      <c r="H123" s="127"/>
      <c r="I123" s="55"/>
      <c r="J123" s="55"/>
      <c r="K123" s="55">
        <v>-1</v>
      </c>
      <c r="L123" s="55">
        <v>-1</v>
      </c>
      <c r="M123" s="55"/>
      <c r="N123" s="55"/>
    </row>
    <row r="124" spans="1:14">
      <c r="A124" s="105" t="s">
        <v>282</v>
      </c>
      <c r="B124" s="105" t="s">
        <v>283</v>
      </c>
      <c r="C124" s="125"/>
      <c r="D124" s="125"/>
      <c r="E124" s="125">
        <v>14964393</v>
      </c>
      <c r="F124" s="125">
        <v>14964393</v>
      </c>
      <c r="G124" s="125"/>
      <c r="H124" s="125"/>
      <c r="I124" s="126"/>
      <c r="J124" s="126"/>
      <c r="K124" s="126">
        <v>2689651256</v>
      </c>
      <c r="L124" s="126">
        <v>2689651256</v>
      </c>
      <c r="M124" s="126"/>
      <c r="N124" s="126"/>
    </row>
    <row r="125" spans="1:14">
      <c r="B125" s="105" t="s">
        <v>284</v>
      </c>
      <c r="C125" s="125">
        <v>553197256.36000001</v>
      </c>
      <c r="D125" s="125">
        <v>519866338.36000001</v>
      </c>
      <c r="E125" s="125">
        <v>78114531</v>
      </c>
      <c r="F125" s="125">
        <v>78114531</v>
      </c>
      <c r="G125" s="125">
        <v>568071505.36000001</v>
      </c>
      <c r="H125" s="125">
        <v>534740587.36000001</v>
      </c>
      <c r="I125" s="126">
        <v>12003838246</v>
      </c>
      <c r="J125" s="126">
        <v>12003838246</v>
      </c>
      <c r="K125" s="126">
        <v>24939580763</v>
      </c>
      <c r="L125" s="126">
        <v>24939580763</v>
      </c>
      <c r="M125" s="126">
        <v>11127265491</v>
      </c>
      <c r="N125" s="126">
        <v>11127265491</v>
      </c>
    </row>
    <row r="126" spans="1:14">
      <c r="A126" t="s">
        <v>278</v>
      </c>
      <c r="B126" t="s">
        <v>254</v>
      </c>
      <c r="C126" s="127"/>
      <c r="D126" s="127"/>
      <c r="E126" s="127">
        <v>6834.55</v>
      </c>
      <c r="F126" s="127">
        <v>6834.55</v>
      </c>
      <c r="G126" s="127"/>
      <c r="H126" s="127"/>
      <c r="I126" s="55"/>
      <c r="J126" s="55"/>
      <c r="K126" s="55">
        <v>241558996</v>
      </c>
      <c r="L126" s="55">
        <v>241558996</v>
      </c>
      <c r="M126" s="55"/>
      <c r="N126" s="55"/>
    </row>
    <row r="127" spans="1:14">
      <c r="A127" s="105" t="s">
        <v>279</v>
      </c>
      <c r="B127" s="105" t="s">
        <v>280</v>
      </c>
      <c r="C127" s="125"/>
      <c r="D127" s="125"/>
      <c r="E127" s="125">
        <v>360568</v>
      </c>
      <c r="F127" s="125">
        <v>360568</v>
      </c>
      <c r="G127" s="125"/>
      <c r="H127" s="125"/>
      <c r="I127" s="126"/>
      <c r="J127" s="126"/>
      <c r="K127" s="126">
        <v>62973201</v>
      </c>
      <c r="L127" s="126">
        <v>62973201</v>
      </c>
      <c r="M127" s="126"/>
      <c r="N127" s="126"/>
    </row>
    <row r="128" spans="1:14">
      <c r="A128" t="s">
        <v>281</v>
      </c>
      <c r="B128" t="s">
        <v>280</v>
      </c>
      <c r="C128" s="127"/>
      <c r="D128" s="127"/>
      <c r="E128" s="127">
        <v>360568</v>
      </c>
      <c r="F128" s="127">
        <v>360568</v>
      </c>
      <c r="G128" s="127"/>
      <c r="H128" s="127"/>
      <c r="I128" s="55"/>
      <c r="J128" s="55"/>
      <c r="K128" s="55">
        <v>62973201</v>
      </c>
      <c r="L128" s="55">
        <v>62973201</v>
      </c>
      <c r="M128" s="55"/>
      <c r="N128" s="55"/>
    </row>
    <row r="129" spans="1:14">
      <c r="A129" s="105" t="s">
        <v>302</v>
      </c>
      <c r="B129" s="105" t="s">
        <v>303</v>
      </c>
      <c r="C129" s="125"/>
      <c r="D129" s="125"/>
      <c r="E129" s="125">
        <v>0</v>
      </c>
      <c r="F129" s="125"/>
      <c r="G129" s="125"/>
      <c r="H129" s="125"/>
      <c r="I129" s="126"/>
      <c r="J129" s="126"/>
      <c r="K129" s="126">
        <v>285</v>
      </c>
      <c r="L129" s="126">
        <v>285</v>
      </c>
      <c r="M129" s="126"/>
      <c r="N129" s="126"/>
    </row>
    <row r="130" spans="1:14">
      <c r="A130" t="s">
        <v>304</v>
      </c>
      <c r="B130" t="s">
        <v>305</v>
      </c>
      <c r="C130" s="127"/>
      <c r="D130" s="127"/>
      <c r="E130" s="127"/>
      <c r="F130" s="127"/>
      <c r="G130" s="127"/>
      <c r="H130" s="127"/>
      <c r="I130" s="55"/>
      <c r="J130" s="55"/>
      <c r="K130" s="55"/>
      <c r="L130" s="55"/>
      <c r="M130" s="55"/>
      <c r="N130" s="55"/>
    </row>
    <row r="131" spans="1:14">
      <c r="A131" t="s">
        <v>317</v>
      </c>
      <c r="B131" t="s">
        <v>303</v>
      </c>
      <c r="C131" s="127"/>
      <c r="D131" s="127"/>
      <c r="E131" s="127">
        <v>0</v>
      </c>
      <c r="F131" s="127"/>
      <c r="G131" s="127"/>
      <c r="H131" s="127"/>
      <c r="I131" s="55"/>
      <c r="J131" s="55"/>
      <c r="K131" s="55">
        <v>285</v>
      </c>
      <c r="L131" s="55">
        <v>285</v>
      </c>
      <c r="M131" s="55"/>
      <c r="N131" s="55"/>
    </row>
    <row r="132" spans="1:14">
      <c r="A132" s="105" t="s">
        <v>282</v>
      </c>
      <c r="B132" s="105" t="s">
        <v>283</v>
      </c>
      <c r="C132" s="125"/>
      <c r="D132" s="125"/>
      <c r="E132" s="125">
        <v>18698986</v>
      </c>
      <c r="F132" s="125">
        <v>18698986</v>
      </c>
      <c r="G132" s="125"/>
      <c r="H132" s="125"/>
      <c r="I132" s="126"/>
      <c r="J132" s="126"/>
      <c r="K132" s="126">
        <v>3377934036</v>
      </c>
      <c r="L132" s="126">
        <v>3377934036</v>
      </c>
      <c r="M132" s="126"/>
      <c r="N132" s="126"/>
    </row>
    <row r="133" spans="1:14">
      <c r="B133" s="105" t="s">
        <v>284</v>
      </c>
      <c r="C133" s="125">
        <v>533588437.91000003</v>
      </c>
      <c r="D133" s="125">
        <v>500257519.91000003</v>
      </c>
      <c r="E133" s="125">
        <v>84971707</v>
      </c>
      <c r="F133" s="125">
        <v>84971707</v>
      </c>
      <c r="G133" s="125">
        <v>553197256.36000001</v>
      </c>
      <c r="H133" s="125">
        <v>519866338.36000001</v>
      </c>
      <c r="I133" s="126">
        <v>10844083685</v>
      </c>
      <c r="J133" s="126">
        <v>10844083685</v>
      </c>
      <c r="K133" s="126">
        <v>27774374036</v>
      </c>
      <c r="L133" s="126">
        <v>27774374036</v>
      </c>
      <c r="M133" s="126">
        <v>12001056782</v>
      </c>
      <c r="N133" s="126">
        <v>12001056782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7"/>
  <sheetViews>
    <sheetView view="pageBreakPreview" topLeftCell="A82" zoomScaleNormal="100" zoomScaleSheetLayoutView="100" workbookViewId="0">
      <selection activeCell="C94" sqref="C94:E94"/>
    </sheetView>
  </sheetViews>
  <sheetFormatPr defaultColWidth="9.21875" defaultRowHeight="13.2"/>
  <cols>
    <col min="1" max="1" width="10.77734375" style="75" customWidth="1"/>
    <col min="2" max="2" width="52.77734375" style="4" customWidth="1"/>
    <col min="3" max="3" width="17.77734375" style="76" customWidth="1"/>
    <col min="4" max="4" width="47.88671875" style="76" customWidth="1"/>
    <col min="5" max="5" width="18.77734375" style="76" customWidth="1"/>
    <col min="6" max="6" width="14" style="4" bestFit="1" customWidth="1"/>
    <col min="7" max="7" width="14.21875" style="4" bestFit="1" customWidth="1"/>
    <col min="8" max="8" width="13.77734375" style="4" customWidth="1"/>
    <col min="9" max="9" width="11.5546875" style="4" bestFit="1" customWidth="1"/>
    <col min="10" max="256" width="9.21875" style="4"/>
    <col min="257" max="257" width="10.77734375" style="4" customWidth="1"/>
    <col min="258" max="258" width="52.77734375" style="4" customWidth="1"/>
    <col min="259" max="259" width="17.77734375" style="4" customWidth="1"/>
    <col min="260" max="260" width="29" style="4" customWidth="1"/>
    <col min="261" max="261" width="14.21875" style="4" customWidth="1"/>
    <col min="262" max="262" width="14" style="4" bestFit="1" customWidth="1"/>
    <col min="263" max="263" width="14.21875" style="4" bestFit="1" customWidth="1"/>
    <col min="264" max="264" width="13.77734375" style="4" customWidth="1"/>
    <col min="265" max="265" width="10.77734375" style="4" bestFit="1" customWidth="1"/>
    <col min="266" max="512" width="9.21875" style="4"/>
    <col min="513" max="513" width="10.77734375" style="4" customWidth="1"/>
    <col min="514" max="514" width="52.77734375" style="4" customWidth="1"/>
    <col min="515" max="515" width="17.77734375" style="4" customWidth="1"/>
    <col min="516" max="516" width="29" style="4" customWidth="1"/>
    <col min="517" max="517" width="14.21875" style="4" customWidth="1"/>
    <col min="518" max="518" width="14" style="4" bestFit="1" customWidth="1"/>
    <col min="519" max="519" width="14.21875" style="4" bestFit="1" customWidth="1"/>
    <col min="520" max="520" width="13.77734375" style="4" customWidth="1"/>
    <col min="521" max="521" width="10.77734375" style="4" bestFit="1" customWidth="1"/>
    <col min="522" max="768" width="9.21875" style="4"/>
    <col min="769" max="769" width="10.77734375" style="4" customWidth="1"/>
    <col min="770" max="770" width="52.77734375" style="4" customWidth="1"/>
    <col min="771" max="771" width="17.77734375" style="4" customWidth="1"/>
    <col min="772" max="772" width="29" style="4" customWidth="1"/>
    <col min="773" max="773" width="14.21875" style="4" customWidth="1"/>
    <col min="774" max="774" width="14" style="4" bestFit="1" customWidth="1"/>
    <col min="775" max="775" width="14.21875" style="4" bestFit="1" customWidth="1"/>
    <col min="776" max="776" width="13.77734375" style="4" customWidth="1"/>
    <col min="777" max="777" width="10.77734375" style="4" bestFit="1" customWidth="1"/>
    <col min="778" max="1024" width="9.21875" style="4"/>
    <col min="1025" max="1025" width="10.77734375" style="4" customWidth="1"/>
    <col min="1026" max="1026" width="52.77734375" style="4" customWidth="1"/>
    <col min="1027" max="1027" width="17.77734375" style="4" customWidth="1"/>
    <col min="1028" max="1028" width="29" style="4" customWidth="1"/>
    <col min="1029" max="1029" width="14.21875" style="4" customWidth="1"/>
    <col min="1030" max="1030" width="14" style="4" bestFit="1" customWidth="1"/>
    <col min="1031" max="1031" width="14.21875" style="4" bestFit="1" customWidth="1"/>
    <col min="1032" max="1032" width="13.77734375" style="4" customWidth="1"/>
    <col min="1033" max="1033" width="10.77734375" style="4" bestFit="1" customWidth="1"/>
    <col min="1034" max="1280" width="9.21875" style="4"/>
    <col min="1281" max="1281" width="10.77734375" style="4" customWidth="1"/>
    <col min="1282" max="1282" width="52.77734375" style="4" customWidth="1"/>
    <col min="1283" max="1283" width="17.77734375" style="4" customWidth="1"/>
    <col min="1284" max="1284" width="29" style="4" customWidth="1"/>
    <col min="1285" max="1285" width="14.21875" style="4" customWidth="1"/>
    <col min="1286" max="1286" width="14" style="4" bestFit="1" customWidth="1"/>
    <col min="1287" max="1287" width="14.21875" style="4" bestFit="1" customWidth="1"/>
    <col min="1288" max="1288" width="13.77734375" style="4" customWidth="1"/>
    <col min="1289" max="1289" width="10.77734375" style="4" bestFit="1" customWidth="1"/>
    <col min="1290" max="1536" width="9.21875" style="4"/>
    <col min="1537" max="1537" width="10.77734375" style="4" customWidth="1"/>
    <col min="1538" max="1538" width="52.77734375" style="4" customWidth="1"/>
    <col min="1539" max="1539" width="17.77734375" style="4" customWidth="1"/>
    <col min="1540" max="1540" width="29" style="4" customWidth="1"/>
    <col min="1541" max="1541" width="14.21875" style="4" customWidth="1"/>
    <col min="1542" max="1542" width="14" style="4" bestFit="1" customWidth="1"/>
    <col min="1543" max="1543" width="14.21875" style="4" bestFit="1" customWidth="1"/>
    <col min="1544" max="1544" width="13.77734375" style="4" customWidth="1"/>
    <col min="1545" max="1545" width="10.77734375" style="4" bestFit="1" customWidth="1"/>
    <col min="1546" max="1792" width="9.21875" style="4"/>
    <col min="1793" max="1793" width="10.77734375" style="4" customWidth="1"/>
    <col min="1794" max="1794" width="52.77734375" style="4" customWidth="1"/>
    <col min="1795" max="1795" width="17.77734375" style="4" customWidth="1"/>
    <col min="1796" max="1796" width="29" style="4" customWidth="1"/>
    <col min="1797" max="1797" width="14.21875" style="4" customWidth="1"/>
    <col min="1798" max="1798" width="14" style="4" bestFit="1" customWidth="1"/>
    <col min="1799" max="1799" width="14.21875" style="4" bestFit="1" customWidth="1"/>
    <col min="1800" max="1800" width="13.77734375" style="4" customWidth="1"/>
    <col min="1801" max="1801" width="10.77734375" style="4" bestFit="1" customWidth="1"/>
    <col min="1802" max="2048" width="9.21875" style="4"/>
    <col min="2049" max="2049" width="10.77734375" style="4" customWidth="1"/>
    <col min="2050" max="2050" width="52.77734375" style="4" customWidth="1"/>
    <col min="2051" max="2051" width="17.77734375" style="4" customWidth="1"/>
    <col min="2052" max="2052" width="29" style="4" customWidth="1"/>
    <col min="2053" max="2053" width="14.21875" style="4" customWidth="1"/>
    <col min="2054" max="2054" width="14" style="4" bestFit="1" customWidth="1"/>
    <col min="2055" max="2055" width="14.21875" style="4" bestFit="1" customWidth="1"/>
    <col min="2056" max="2056" width="13.77734375" style="4" customWidth="1"/>
    <col min="2057" max="2057" width="10.77734375" style="4" bestFit="1" customWidth="1"/>
    <col min="2058" max="2304" width="9.21875" style="4"/>
    <col min="2305" max="2305" width="10.77734375" style="4" customWidth="1"/>
    <col min="2306" max="2306" width="52.77734375" style="4" customWidth="1"/>
    <col min="2307" max="2307" width="17.77734375" style="4" customWidth="1"/>
    <col min="2308" max="2308" width="29" style="4" customWidth="1"/>
    <col min="2309" max="2309" width="14.21875" style="4" customWidth="1"/>
    <col min="2310" max="2310" width="14" style="4" bestFit="1" customWidth="1"/>
    <col min="2311" max="2311" width="14.21875" style="4" bestFit="1" customWidth="1"/>
    <col min="2312" max="2312" width="13.77734375" style="4" customWidth="1"/>
    <col min="2313" max="2313" width="10.77734375" style="4" bestFit="1" customWidth="1"/>
    <col min="2314" max="2560" width="9.21875" style="4"/>
    <col min="2561" max="2561" width="10.77734375" style="4" customWidth="1"/>
    <col min="2562" max="2562" width="52.77734375" style="4" customWidth="1"/>
    <col min="2563" max="2563" width="17.77734375" style="4" customWidth="1"/>
    <col min="2564" max="2564" width="29" style="4" customWidth="1"/>
    <col min="2565" max="2565" width="14.21875" style="4" customWidth="1"/>
    <col min="2566" max="2566" width="14" style="4" bestFit="1" customWidth="1"/>
    <col min="2567" max="2567" width="14.21875" style="4" bestFit="1" customWidth="1"/>
    <col min="2568" max="2568" width="13.77734375" style="4" customWidth="1"/>
    <col min="2569" max="2569" width="10.77734375" style="4" bestFit="1" customWidth="1"/>
    <col min="2570" max="2816" width="9.21875" style="4"/>
    <col min="2817" max="2817" width="10.77734375" style="4" customWidth="1"/>
    <col min="2818" max="2818" width="52.77734375" style="4" customWidth="1"/>
    <col min="2819" max="2819" width="17.77734375" style="4" customWidth="1"/>
    <col min="2820" max="2820" width="29" style="4" customWidth="1"/>
    <col min="2821" max="2821" width="14.21875" style="4" customWidth="1"/>
    <col min="2822" max="2822" width="14" style="4" bestFit="1" customWidth="1"/>
    <col min="2823" max="2823" width="14.21875" style="4" bestFit="1" customWidth="1"/>
    <col min="2824" max="2824" width="13.77734375" style="4" customWidth="1"/>
    <col min="2825" max="2825" width="10.77734375" style="4" bestFit="1" customWidth="1"/>
    <col min="2826" max="3072" width="9.21875" style="4"/>
    <col min="3073" max="3073" width="10.77734375" style="4" customWidth="1"/>
    <col min="3074" max="3074" width="52.77734375" style="4" customWidth="1"/>
    <col min="3075" max="3075" width="17.77734375" style="4" customWidth="1"/>
    <col min="3076" max="3076" width="29" style="4" customWidth="1"/>
    <col min="3077" max="3077" width="14.21875" style="4" customWidth="1"/>
    <col min="3078" max="3078" width="14" style="4" bestFit="1" customWidth="1"/>
    <col min="3079" max="3079" width="14.21875" style="4" bestFit="1" customWidth="1"/>
    <col min="3080" max="3080" width="13.77734375" style="4" customWidth="1"/>
    <col min="3081" max="3081" width="10.77734375" style="4" bestFit="1" customWidth="1"/>
    <col min="3082" max="3328" width="9.21875" style="4"/>
    <col min="3329" max="3329" width="10.77734375" style="4" customWidth="1"/>
    <col min="3330" max="3330" width="52.77734375" style="4" customWidth="1"/>
    <col min="3331" max="3331" width="17.77734375" style="4" customWidth="1"/>
    <col min="3332" max="3332" width="29" style="4" customWidth="1"/>
    <col min="3333" max="3333" width="14.21875" style="4" customWidth="1"/>
    <col min="3334" max="3334" width="14" style="4" bestFit="1" customWidth="1"/>
    <col min="3335" max="3335" width="14.21875" style="4" bestFit="1" customWidth="1"/>
    <col min="3336" max="3336" width="13.77734375" style="4" customWidth="1"/>
    <col min="3337" max="3337" width="10.77734375" style="4" bestFit="1" customWidth="1"/>
    <col min="3338" max="3584" width="9.21875" style="4"/>
    <col min="3585" max="3585" width="10.77734375" style="4" customWidth="1"/>
    <col min="3586" max="3586" width="52.77734375" style="4" customWidth="1"/>
    <col min="3587" max="3587" width="17.77734375" style="4" customWidth="1"/>
    <col min="3588" max="3588" width="29" style="4" customWidth="1"/>
    <col min="3589" max="3589" width="14.21875" style="4" customWidth="1"/>
    <col min="3590" max="3590" width="14" style="4" bestFit="1" customWidth="1"/>
    <col min="3591" max="3591" width="14.21875" style="4" bestFit="1" customWidth="1"/>
    <col min="3592" max="3592" width="13.77734375" style="4" customWidth="1"/>
    <col min="3593" max="3593" width="10.77734375" style="4" bestFit="1" customWidth="1"/>
    <col min="3594" max="3840" width="9.21875" style="4"/>
    <col min="3841" max="3841" width="10.77734375" style="4" customWidth="1"/>
    <col min="3842" max="3842" width="52.77734375" style="4" customWidth="1"/>
    <col min="3843" max="3843" width="17.77734375" style="4" customWidth="1"/>
    <col min="3844" max="3844" width="29" style="4" customWidth="1"/>
    <col min="3845" max="3845" width="14.21875" style="4" customWidth="1"/>
    <col min="3846" max="3846" width="14" style="4" bestFit="1" customWidth="1"/>
    <col min="3847" max="3847" width="14.21875" style="4" bestFit="1" customWidth="1"/>
    <col min="3848" max="3848" width="13.77734375" style="4" customWidth="1"/>
    <col min="3849" max="3849" width="10.77734375" style="4" bestFit="1" customWidth="1"/>
    <col min="3850" max="4096" width="9.21875" style="4"/>
    <col min="4097" max="4097" width="10.77734375" style="4" customWidth="1"/>
    <col min="4098" max="4098" width="52.77734375" style="4" customWidth="1"/>
    <col min="4099" max="4099" width="17.77734375" style="4" customWidth="1"/>
    <col min="4100" max="4100" width="29" style="4" customWidth="1"/>
    <col min="4101" max="4101" width="14.21875" style="4" customWidth="1"/>
    <col min="4102" max="4102" width="14" style="4" bestFit="1" customWidth="1"/>
    <col min="4103" max="4103" width="14.21875" style="4" bestFit="1" customWidth="1"/>
    <col min="4104" max="4104" width="13.77734375" style="4" customWidth="1"/>
    <col min="4105" max="4105" width="10.77734375" style="4" bestFit="1" customWidth="1"/>
    <col min="4106" max="4352" width="9.21875" style="4"/>
    <col min="4353" max="4353" width="10.77734375" style="4" customWidth="1"/>
    <col min="4354" max="4354" width="52.77734375" style="4" customWidth="1"/>
    <col min="4355" max="4355" width="17.77734375" style="4" customWidth="1"/>
    <col min="4356" max="4356" width="29" style="4" customWidth="1"/>
    <col min="4357" max="4357" width="14.21875" style="4" customWidth="1"/>
    <col min="4358" max="4358" width="14" style="4" bestFit="1" customWidth="1"/>
    <col min="4359" max="4359" width="14.21875" style="4" bestFit="1" customWidth="1"/>
    <col min="4360" max="4360" width="13.77734375" style="4" customWidth="1"/>
    <col min="4361" max="4361" width="10.77734375" style="4" bestFit="1" customWidth="1"/>
    <col min="4362" max="4608" width="9.21875" style="4"/>
    <col min="4609" max="4609" width="10.77734375" style="4" customWidth="1"/>
    <col min="4610" max="4610" width="52.77734375" style="4" customWidth="1"/>
    <col min="4611" max="4611" width="17.77734375" style="4" customWidth="1"/>
    <col min="4612" max="4612" width="29" style="4" customWidth="1"/>
    <col min="4613" max="4613" width="14.21875" style="4" customWidth="1"/>
    <col min="4614" max="4614" width="14" style="4" bestFit="1" customWidth="1"/>
    <col min="4615" max="4615" width="14.21875" style="4" bestFit="1" customWidth="1"/>
    <col min="4616" max="4616" width="13.77734375" style="4" customWidth="1"/>
    <col min="4617" max="4617" width="10.77734375" style="4" bestFit="1" customWidth="1"/>
    <col min="4618" max="4864" width="9.21875" style="4"/>
    <col min="4865" max="4865" width="10.77734375" style="4" customWidth="1"/>
    <col min="4866" max="4866" width="52.77734375" style="4" customWidth="1"/>
    <col min="4867" max="4867" width="17.77734375" style="4" customWidth="1"/>
    <col min="4868" max="4868" width="29" style="4" customWidth="1"/>
    <col min="4869" max="4869" width="14.21875" style="4" customWidth="1"/>
    <col min="4870" max="4870" width="14" style="4" bestFit="1" customWidth="1"/>
    <col min="4871" max="4871" width="14.21875" style="4" bestFit="1" customWidth="1"/>
    <col min="4872" max="4872" width="13.77734375" style="4" customWidth="1"/>
    <col min="4873" max="4873" width="10.77734375" style="4" bestFit="1" customWidth="1"/>
    <col min="4874" max="5120" width="9.21875" style="4"/>
    <col min="5121" max="5121" width="10.77734375" style="4" customWidth="1"/>
    <col min="5122" max="5122" width="52.77734375" style="4" customWidth="1"/>
    <col min="5123" max="5123" width="17.77734375" style="4" customWidth="1"/>
    <col min="5124" max="5124" width="29" style="4" customWidth="1"/>
    <col min="5125" max="5125" width="14.21875" style="4" customWidth="1"/>
    <col min="5126" max="5126" width="14" style="4" bestFit="1" customWidth="1"/>
    <col min="5127" max="5127" width="14.21875" style="4" bestFit="1" customWidth="1"/>
    <col min="5128" max="5128" width="13.77734375" style="4" customWidth="1"/>
    <col min="5129" max="5129" width="10.77734375" style="4" bestFit="1" customWidth="1"/>
    <col min="5130" max="5376" width="9.21875" style="4"/>
    <col min="5377" max="5377" width="10.77734375" style="4" customWidth="1"/>
    <col min="5378" max="5378" width="52.77734375" style="4" customWidth="1"/>
    <col min="5379" max="5379" width="17.77734375" style="4" customWidth="1"/>
    <col min="5380" max="5380" width="29" style="4" customWidth="1"/>
    <col min="5381" max="5381" width="14.21875" style="4" customWidth="1"/>
    <col min="5382" max="5382" width="14" style="4" bestFit="1" customWidth="1"/>
    <col min="5383" max="5383" width="14.21875" style="4" bestFit="1" customWidth="1"/>
    <col min="5384" max="5384" width="13.77734375" style="4" customWidth="1"/>
    <col min="5385" max="5385" width="10.77734375" style="4" bestFit="1" customWidth="1"/>
    <col min="5386" max="5632" width="9.21875" style="4"/>
    <col min="5633" max="5633" width="10.77734375" style="4" customWidth="1"/>
    <col min="5634" max="5634" width="52.77734375" style="4" customWidth="1"/>
    <col min="5635" max="5635" width="17.77734375" style="4" customWidth="1"/>
    <col min="5636" max="5636" width="29" style="4" customWidth="1"/>
    <col min="5637" max="5637" width="14.21875" style="4" customWidth="1"/>
    <col min="5638" max="5638" width="14" style="4" bestFit="1" customWidth="1"/>
    <col min="5639" max="5639" width="14.21875" style="4" bestFit="1" customWidth="1"/>
    <col min="5640" max="5640" width="13.77734375" style="4" customWidth="1"/>
    <col min="5641" max="5641" width="10.77734375" style="4" bestFit="1" customWidth="1"/>
    <col min="5642" max="5888" width="9.21875" style="4"/>
    <col min="5889" max="5889" width="10.77734375" style="4" customWidth="1"/>
    <col min="5890" max="5890" width="52.77734375" style="4" customWidth="1"/>
    <col min="5891" max="5891" width="17.77734375" style="4" customWidth="1"/>
    <col min="5892" max="5892" width="29" style="4" customWidth="1"/>
    <col min="5893" max="5893" width="14.21875" style="4" customWidth="1"/>
    <col min="5894" max="5894" width="14" style="4" bestFit="1" customWidth="1"/>
    <col min="5895" max="5895" width="14.21875" style="4" bestFit="1" customWidth="1"/>
    <col min="5896" max="5896" width="13.77734375" style="4" customWidth="1"/>
    <col min="5897" max="5897" width="10.77734375" style="4" bestFit="1" customWidth="1"/>
    <col min="5898" max="6144" width="9.21875" style="4"/>
    <col min="6145" max="6145" width="10.77734375" style="4" customWidth="1"/>
    <col min="6146" max="6146" width="52.77734375" style="4" customWidth="1"/>
    <col min="6147" max="6147" width="17.77734375" style="4" customWidth="1"/>
    <col min="6148" max="6148" width="29" style="4" customWidth="1"/>
    <col min="6149" max="6149" width="14.21875" style="4" customWidth="1"/>
    <col min="6150" max="6150" width="14" style="4" bestFit="1" customWidth="1"/>
    <col min="6151" max="6151" width="14.21875" style="4" bestFit="1" customWidth="1"/>
    <col min="6152" max="6152" width="13.77734375" style="4" customWidth="1"/>
    <col min="6153" max="6153" width="10.77734375" style="4" bestFit="1" customWidth="1"/>
    <col min="6154" max="6400" width="9.21875" style="4"/>
    <col min="6401" max="6401" width="10.77734375" style="4" customWidth="1"/>
    <col min="6402" max="6402" width="52.77734375" style="4" customWidth="1"/>
    <col min="6403" max="6403" width="17.77734375" style="4" customWidth="1"/>
    <col min="6404" max="6404" width="29" style="4" customWidth="1"/>
    <col min="6405" max="6405" width="14.21875" style="4" customWidth="1"/>
    <col min="6406" max="6406" width="14" style="4" bestFit="1" customWidth="1"/>
    <col min="6407" max="6407" width="14.21875" style="4" bestFit="1" customWidth="1"/>
    <col min="6408" max="6408" width="13.77734375" style="4" customWidth="1"/>
    <col min="6409" max="6409" width="10.77734375" style="4" bestFit="1" customWidth="1"/>
    <col min="6410" max="6656" width="9.21875" style="4"/>
    <col min="6657" max="6657" width="10.77734375" style="4" customWidth="1"/>
    <col min="6658" max="6658" width="52.77734375" style="4" customWidth="1"/>
    <col min="6659" max="6659" width="17.77734375" style="4" customWidth="1"/>
    <col min="6660" max="6660" width="29" style="4" customWidth="1"/>
    <col min="6661" max="6661" width="14.21875" style="4" customWidth="1"/>
    <col min="6662" max="6662" width="14" style="4" bestFit="1" customWidth="1"/>
    <col min="6663" max="6663" width="14.21875" style="4" bestFit="1" customWidth="1"/>
    <col min="6664" max="6664" width="13.77734375" style="4" customWidth="1"/>
    <col min="6665" max="6665" width="10.77734375" style="4" bestFit="1" customWidth="1"/>
    <col min="6666" max="6912" width="9.21875" style="4"/>
    <col min="6913" max="6913" width="10.77734375" style="4" customWidth="1"/>
    <col min="6914" max="6914" width="52.77734375" style="4" customWidth="1"/>
    <col min="6915" max="6915" width="17.77734375" style="4" customWidth="1"/>
    <col min="6916" max="6916" width="29" style="4" customWidth="1"/>
    <col min="6917" max="6917" width="14.21875" style="4" customWidth="1"/>
    <col min="6918" max="6918" width="14" style="4" bestFit="1" customWidth="1"/>
    <col min="6919" max="6919" width="14.21875" style="4" bestFit="1" customWidth="1"/>
    <col min="6920" max="6920" width="13.77734375" style="4" customWidth="1"/>
    <col min="6921" max="6921" width="10.77734375" style="4" bestFit="1" customWidth="1"/>
    <col min="6922" max="7168" width="9.21875" style="4"/>
    <col min="7169" max="7169" width="10.77734375" style="4" customWidth="1"/>
    <col min="7170" max="7170" width="52.77734375" style="4" customWidth="1"/>
    <col min="7171" max="7171" width="17.77734375" style="4" customWidth="1"/>
    <col min="7172" max="7172" width="29" style="4" customWidth="1"/>
    <col min="7173" max="7173" width="14.21875" style="4" customWidth="1"/>
    <col min="7174" max="7174" width="14" style="4" bestFit="1" customWidth="1"/>
    <col min="7175" max="7175" width="14.21875" style="4" bestFit="1" customWidth="1"/>
    <col min="7176" max="7176" width="13.77734375" style="4" customWidth="1"/>
    <col min="7177" max="7177" width="10.77734375" style="4" bestFit="1" customWidth="1"/>
    <col min="7178" max="7424" width="9.21875" style="4"/>
    <col min="7425" max="7425" width="10.77734375" style="4" customWidth="1"/>
    <col min="7426" max="7426" width="52.77734375" style="4" customWidth="1"/>
    <col min="7427" max="7427" width="17.77734375" style="4" customWidth="1"/>
    <col min="7428" max="7428" width="29" style="4" customWidth="1"/>
    <col min="7429" max="7429" width="14.21875" style="4" customWidth="1"/>
    <col min="7430" max="7430" width="14" style="4" bestFit="1" customWidth="1"/>
    <col min="7431" max="7431" width="14.21875" style="4" bestFit="1" customWidth="1"/>
    <col min="7432" max="7432" width="13.77734375" style="4" customWidth="1"/>
    <col min="7433" max="7433" width="10.77734375" style="4" bestFit="1" customWidth="1"/>
    <col min="7434" max="7680" width="9.21875" style="4"/>
    <col min="7681" max="7681" width="10.77734375" style="4" customWidth="1"/>
    <col min="7682" max="7682" width="52.77734375" style="4" customWidth="1"/>
    <col min="7683" max="7683" width="17.77734375" style="4" customWidth="1"/>
    <col min="7684" max="7684" width="29" style="4" customWidth="1"/>
    <col min="7685" max="7685" width="14.21875" style="4" customWidth="1"/>
    <col min="7686" max="7686" width="14" style="4" bestFit="1" customWidth="1"/>
    <col min="7687" max="7687" width="14.21875" style="4" bestFit="1" customWidth="1"/>
    <col min="7688" max="7688" width="13.77734375" style="4" customWidth="1"/>
    <col min="7689" max="7689" width="10.77734375" style="4" bestFit="1" customWidth="1"/>
    <col min="7690" max="7936" width="9.21875" style="4"/>
    <col min="7937" max="7937" width="10.77734375" style="4" customWidth="1"/>
    <col min="7938" max="7938" width="52.77734375" style="4" customWidth="1"/>
    <col min="7939" max="7939" width="17.77734375" style="4" customWidth="1"/>
    <col min="7940" max="7940" width="29" style="4" customWidth="1"/>
    <col min="7941" max="7941" width="14.21875" style="4" customWidth="1"/>
    <col min="7942" max="7942" width="14" style="4" bestFit="1" customWidth="1"/>
    <col min="7943" max="7943" width="14.21875" style="4" bestFit="1" customWidth="1"/>
    <col min="7944" max="7944" width="13.77734375" style="4" customWidth="1"/>
    <col min="7945" max="7945" width="10.77734375" style="4" bestFit="1" customWidth="1"/>
    <col min="7946" max="8192" width="9.21875" style="4"/>
    <col min="8193" max="8193" width="10.77734375" style="4" customWidth="1"/>
    <col min="8194" max="8194" width="52.77734375" style="4" customWidth="1"/>
    <col min="8195" max="8195" width="17.77734375" style="4" customWidth="1"/>
    <col min="8196" max="8196" width="29" style="4" customWidth="1"/>
    <col min="8197" max="8197" width="14.21875" style="4" customWidth="1"/>
    <col min="8198" max="8198" width="14" style="4" bestFit="1" customWidth="1"/>
    <col min="8199" max="8199" width="14.21875" style="4" bestFit="1" customWidth="1"/>
    <col min="8200" max="8200" width="13.77734375" style="4" customWidth="1"/>
    <col min="8201" max="8201" width="10.77734375" style="4" bestFit="1" customWidth="1"/>
    <col min="8202" max="8448" width="9.21875" style="4"/>
    <col min="8449" max="8449" width="10.77734375" style="4" customWidth="1"/>
    <col min="8450" max="8450" width="52.77734375" style="4" customWidth="1"/>
    <col min="8451" max="8451" width="17.77734375" style="4" customWidth="1"/>
    <col min="8452" max="8452" width="29" style="4" customWidth="1"/>
    <col min="8453" max="8453" width="14.21875" style="4" customWidth="1"/>
    <col min="8454" max="8454" width="14" style="4" bestFit="1" customWidth="1"/>
    <col min="8455" max="8455" width="14.21875" style="4" bestFit="1" customWidth="1"/>
    <col min="8456" max="8456" width="13.77734375" style="4" customWidth="1"/>
    <col min="8457" max="8457" width="10.77734375" style="4" bestFit="1" customWidth="1"/>
    <col min="8458" max="8704" width="9.21875" style="4"/>
    <col min="8705" max="8705" width="10.77734375" style="4" customWidth="1"/>
    <col min="8706" max="8706" width="52.77734375" style="4" customWidth="1"/>
    <col min="8707" max="8707" width="17.77734375" style="4" customWidth="1"/>
    <col min="8708" max="8708" width="29" style="4" customWidth="1"/>
    <col min="8709" max="8709" width="14.21875" style="4" customWidth="1"/>
    <col min="8710" max="8710" width="14" style="4" bestFit="1" customWidth="1"/>
    <col min="8711" max="8711" width="14.21875" style="4" bestFit="1" customWidth="1"/>
    <col min="8712" max="8712" width="13.77734375" style="4" customWidth="1"/>
    <col min="8713" max="8713" width="10.77734375" style="4" bestFit="1" customWidth="1"/>
    <col min="8714" max="8960" width="9.21875" style="4"/>
    <col min="8961" max="8961" width="10.77734375" style="4" customWidth="1"/>
    <col min="8962" max="8962" width="52.77734375" style="4" customWidth="1"/>
    <col min="8963" max="8963" width="17.77734375" style="4" customWidth="1"/>
    <col min="8964" max="8964" width="29" style="4" customWidth="1"/>
    <col min="8965" max="8965" width="14.21875" style="4" customWidth="1"/>
    <col min="8966" max="8966" width="14" style="4" bestFit="1" customWidth="1"/>
    <col min="8967" max="8967" width="14.21875" style="4" bestFit="1" customWidth="1"/>
    <col min="8968" max="8968" width="13.77734375" style="4" customWidth="1"/>
    <col min="8969" max="8969" width="10.77734375" style="4" bestFit="1" customWidth="1"/>
    <col min="8970" max="9216" width="9.21875" style="4"/>
    <col min="9217" max="9217" width="10.77734375" style="4" customWidth="1"/>
    <col min="9218" max="9218" width="52.77734375" style="4" customWidth="1"/>
    <col min="9219" max="9219" width="17.77734375" style="4" customWidth="1"/>
    <col min="9220" max="9220" width="29" style="4" customWidth="1"/>
    <col min="9221" max="9221" width="14.21875" style="4" customWidth="1"/>
    <col min="9222" max="9222" width="14" style="4" bestFit="1" customWidth="1"/>
    <col min="9223" max="9223" width="14.21875" style="4" bestFit="1" customWidth="1"/>
    <col min="9224" max="9224" width="13.77734375" style="4" customWidth="1"/>
    <col min="9225" max="9225" width="10.77734375" style="4" bestFit="1" customWidth="1"/>
    <col min="9226" max="9472" width="9.21875" style="4"/>
    <col min="9473" max="9473" width="10.77734375" style="4" customWidth="1"/>
    <col min="9474" max="9474" width="52.77734375" style="4" customWidth="1"/>
    <col min="9475" max="9475" width="17.77734375" style="4" customWidth="1"/>
    <col min="9476" max="9476" width="29" style="4" customWidth="1"/>
    <col min="9477" max="9477" width="14.21875" style="4" customWidth="1"/>
    <col min="9478" max="9478" width="14" style="4" bestFit="1" customWidth="1"/>
    <col min="9479" max="9479" width="14.21875" style="4" bestFit="1" customWidth="1"/>
    <col min="9480" max="9480" width="13.77734375" style="4" customWidth="1"/>
    <col min="9481" max="9481" width="10.77734375" style="4" bestFit="1" customWidth="1"/>
    <col min="9482" max="9728" width="9.21875" style="4"/>
    <col min="9729" max="9729" width="10.77734375" style="4" customWidth="1"/>
    <col min="9730" max="9730" width="52.77734375" style="4" customWidth="1"/>
    <col min="9731" max="9731" width="17.77734375" style="4" customWidth="1"/>
    <col min="9732" max="9732" width="29" style="4" customWidth="1"/>
    <col min="9733" max="9733" width="14.21875" style="4" customWidth="1"/>
    <col min="9734" max="9734" width="14" style="4" bestFit="1" customWidth="1"/>
    <col min="9735" max="9735" width="14.21875" style="4" bestFit="1" customWidth="1"/>
    <col min="9736" max="9736" width="13.77734375" style="4" customWidth="1"/>
    <col min="9737" max="9737" width="10.77734375" style="4" bestFit="1" customWidth="1"/>
    <col min="9738" max="9984" width="9.21875" style="4"/>
    <col min="9985" max="9985" width="10.77734375" style="4" customWidth="1"/>
    <col min="9986" max="9986" width="52.77734375" style="4" customWidth="1"/>
    <col min="9987" max="9987" width="17.77734375" style="4" customWidth="1"/>
    <col min="9988" max="9988" width="29" style="4" customWidth="1"/>
    <col min="9989" max="9989" width="14.21875" style="4" customWidth="1"/>
    <col min="9990" max="9990" width="14" style="4" bestFit="1" customWidth="1"/>
    <col min="9991" max="9991" width="14.21875" style="4" bestFit="1" customWidth="1"/>
    <col min="9992" max="9992" width="13.77734375" style="4" customWidth="1"/>
    <col min="9993" max="9993" width="10.77734375" style="4" bestFit="1" customWidth="1"/>
    <col min="9994" max="10240" width="9.21875" style="4"/>
    <col min="10241" max="10241" width="10.77734375" style="4" customWidth="1"/>
    <col min="10242" max="10242" width="52.77734375" style="4" customWidth="1"/>
    <col min="10243" max="10243" width="17.77734375" style="4" customWidth="1"/>
    <col min="10244" max="10244" width="29" style="4" customWidth="1"/>
    <col min="10245" max="10245" width="14.21875" style="4" customWidth="1"/>
    <col min="10246" max="10246" width="14" style="4" bestFit="1" customWidth="1"/>
    <col min="10247" max="10247" width="14.21875" style="4" bestFit="1" customWidth="1"/>
    <col min="10248" max="10248" width="13.77734375" style="4" customWidth="1"/>
    <col min="10249" max="10249" width="10.77734375" style="4" bestFit="1" customWidth="1"/>
    <col min="10250" max="10496" width="9.21875" style="4"/>
    <col min="10497" max="10497" width="10.77734375" style="4" customWidth="1"/>
    <col min="10498" max="10498" width="52.77734375" style="4" customWidth="1"/>
    <col min="10499" max="10499" width="17.77734375" style="4" customWidth="1"/>
    <col min="10500" max="10500" width="29" style="4" customWidth="1"/>
    <col min="10501" max="10501" width="14.21875" style="4" customWidth="1"/>
    <col min="10502" max="10502" width="14" style="4" bestFit="1" customWidth="1"/>
    <col min="10503" max="10503" width="14.21875" style="4" bestFit="1" customWidth="1"/>
    <col min="10504" max="10504" width="13.77734375" style="4" customWidth="1"/>
    <col min="10505" max="10505" width="10.77734375" style="4" bestFit="1" customWidth="1"/>
    <col min="10506" max="10752" width="9.21875" style="4"/>
    <col min="10753" max="10753" width="10.77734375" style="4" customWidth="1"/>
    <col min="10754" max="10754" width="52.77734375" style="4" customWidth="1"/>
    <col min="10755" max="10755" width="17.77734375" style="4" customWidth="1"/>
    <col min="10756" max="10756" width="29" style="4" customWidth="1"/>
    <col min="10757" max="10757" width="14.21875" style="4" customWidth="1"/>
    <col min="10758" max="10758" width="14" style="4" bestFit="1" customWidth="1"/>
    <col min="10759" max="10759" width="14.21875" style="4" bestFit="1" customWidth="1"/>
    <col min="10760" max="10760" width="13.77734375" style="4" customWidth="1"/>
    <col min="10761" max="10761" width="10.77734375" style="4" bestFit="1" customWidth="1"/>
    <col min="10762" max="11008" width="9.21875" style="4"/>
    <col min="11009" max="11009" width="10.77734375" style="4" customWidth="1"/>
    <col min="11010" max="11010" width="52.77734375" style="4" customWidth="1"/>
    <col min="11011" max="11011" width="17.77734375" style="4" customWidth="1"/>
    <col min="11012" max="11012" width="29" style="4" customWidth="1"/>
    <col min="11013" max="11013" width="14.21875" style="4" customWidth="1"/>
    <col min="11014" max="11014" width="14" style="4" bestFit="1" customWidth="1"/>
    <col min="11015" max="11015" width="14.21875" style="4" bestFit="1" customWidth="1"/>
    <col min="11016" max="11016" width="13.77734375" style="4" customWidth="1"/>
    <col min="11017" max="11017" width="10.77734375" style="4" bestFit="1" customWidth="1"/>
    <col min="11018" max="11264" width="9.21875" style="4"/>
    <col min="11265" max="11265" width="10.77734375" style="4" customWidth="1"/>
    <col min="11266" max="11266" width="52.77734375" style="4" customWidth="1"/>
    <col min="11267" max="11267" width="17.77734375" style="4" customWidth="1"/>
    <col min="11268" max="11268" width="29" style="4" customWidth="1"/>
    <col min="11269" max="11269" width="14.21875" style="4" customWidth="1"/>
    <col min="11270" max="11270" width="14" style="4" bestFit="1" customWidth="1"/>
    <col min="11271" max="11271" width="14.21875" style="4" bestFit="1" customWidth="1"/>
    <col min="11272" max="11272" width="13.77734375" style="4" customWidth="1"/>
    <col min="11273" max="11273" width="10.77734375" style="4" bestFit="1" customWidth="1"/>
    <col min="11274" max="11520" width="9.21875" style="4"/>
    <col min="11521" max="11521" width="10.77734375" style="4" customWidth="1"/>
    <col min="11522" max="11522" width="52.77734375" style="4" customWidth="1"/>
    <col min="11523" max="11523" width="17.77734375" style="4" customWidth="1"/>
    <col min="11524" max="11524" width="29" style="4" customWidth="1"/>
    <col min="11525" max="11525" width="14.21875" style="4" customWidth="1"/>
    <col min="11526" max="11526" width="14" style="4" bestFit="1" customWidth="1"/>
    <col min="11527" max="11527" width="14.21875" style="4" bestFit="1" customWidth="1"/>
    <col min="11528" max="11528" width="13.77734375" style="4" customWidth="1"/>
    <col min="11529" max="11529" width="10.77734375" style="4" bestFit="1" customWidth="1"/>
    <col min="11530" max="11776" width="9.21875" style="4"/>
    <col min="11777" max="11777" width="10.77734375" style="4" customWidth="1"/>
    <col min="11778" max="11778" width="52.77734375" style="4" customWidth="1"/>
    <col min="11779" max="11779" width="17.77734375" style="4" customWidth="1"/>
    <col min="11780" max="11780" width="29" style="4" customWidth="1"/>
    <col min="11781" max="11781" width="14.21875" style="4" customWidth="1"/>
    <col min="11782" max="11782" width="14" style="4" bestFit="1" customWidth="1"/>
    <col min="11783" max="11783" width="14.21875" style="4" bestFit="1" customWidth="1"/>
    <col min="11784" max="11784" width="13.77734375" style="4" customWidth="1"/>
    <col min="11785" max="11785" width="10.77734375" style="4" bestFit="1" customWidth="1"/>
    <col min="11786" max="12032" width="9.21875" style="4"/>
    <col min="12033" max="12033" width="10.77734375" style="4" customWidth="1"/>
    <col min="12034" max="12034" width="52.77734375" style="4" customWidth="1"/>
    <col min="12035" max="12035" width="17.77734375" style="4" customWidth="1"/>
    <col min="12036" max="12036" width="29" style="4" customWidth="1"/>
    <col min="12037" max="12037" width="14.21875" style="4" customWidth="1"/>
    <col min="12038" max="12038" width="14" style="4" bestFit="1" customWidth="1"/>
    <col min="12039" max="12039" width="14.21875" style="4" bestFit="1" customWidth="1"/>
    <col min="12040" max="12040" width="13.77734375" style="4" customWidth="1"/>
    <col min="12041" max="12041" width="10.77734375" style="4" bestFit="1" customWidth="1"/>
    <col min="12042" max="12288" width="9.21875" style="4"/>
    <col min="12289" max="12289" width="10.77734375" style="4" customWidth="1"/>
    <col min="12290" max="12290" width="52.77734375" style="4" customWidth="1"/>
    <col min="12291" max="12291" width="17.77734375" style="4" customWidth="1"/>
    <col min="12292" max="12292" width="29" style="4" customWidth="1"/>
    <col min="12293" max="12293" width="14.21875" style="4" customWidth="1"/>
    <col min="12294" max="12294" width="14" style="4" bestFit="1" customWidth="1"/>
    <col min="12295" max="12295" width="14.21875" style="4" bestFit="1" customWidth="1"/>
    <col min="12296" max="12296" width="13.77734375" style="4" customWidth="1"/>
    <col min="12297" max="12297" width="10.77734375" style="4" bestFit="1" customWidth="1"/>
    <col min="12298" max="12544" width="9.21875" style="4"/>
    <col min="12545" max="12545" width="10.77734375" style="4" customWidth="1"/>
    <col min="12546" max="12546" width="52.77734375" style="4" customWidth="1"/>
    <col min="12547" max="12547" width="17.77734375" style="4" customWidth="1"/>
    <col min="12548" max="12548" width="29" style="4" customWidth="1"/>
    <col min="12549" max="12549" width="14.21875" style="4" customWidth="1"/>
    <col min="12550" max="12550" width="14" style="4" bestFit="1" customWidth="1"/>
    <col min="12551" max="12551" width="14.21875" style="4" bestFit="1" customWidth="1"/>
    <col min="12552" max="12552" width="13.77734375" style="4" customWidth="1"/>
    <col min="12553" max="12553" width="10.77734375" style="4" bestFit="1" customWidth="1"/>
    <col min="12554" max="12800" width="9.21875" style="4"/>
    <col min="12801" max="12801" width="10.77734375" style="4" customWidth="1"/>
    <col min="12802" max="12802" width="52.77734375" style="4" customWidth="1"/>
    <col min="12803" max="12803" width="17.77734375" style="4" customWidth="1"/>
    <col min="12804" max="12804" width="29" style="4" customWidth="1"/>
    <col min="12805" max="12805" width="14.21875" style="4" customWidth="1"/>
    <col min="12806" max="12806" width="14" style="4" bestFit="1" customWidth="1"/>
    <col min="12807" max="12807" width="14.21875" style="4" bestFit="1" customWidth="1"/>
    <col min="12808" max="12808" width="13.77734375" style="4" customWidth="1"/>
    <col min="12809" max="12809" width="10.77734375" style="4" bestFit="1" customWidth="1"/>
    <col min="12810" max="13056" width="9.21875" style="4"/>
    <col min="13057" max="13057" width="10.77734375" style="4" customWidth="1"/>
    <col min="13058" max="13058" width="52.77734375" style="4" customWidth="1"/>
    <col min="13059" max="13059" width="17.77734375" style="4" customWidth="1"/>
    <col min="13060" max="13060" width="29" style="4" customWidth="1"/>
    <col min="13061" max="13061" width="14.21875" style="4" customWidth="1"/>
    <col min="13062" max="13062" width="14" style="4" bestFit="1" customWidth="1"/>
    <col min="13063" max="13063" width="14.21875" style="4" bestFit="1" customWidth="1"/>
    <col min="13064" max="13064" width="13.77734375" style="4" customWidth="1"/>
    <col min="13065" max="13065" width="10.77734375" style="4" bestFit="1" customWidth="1"/>
    <col min="13066" max="13312" width="9.21875" style="4"/>
    <col min="13313" max="13313" width="10.77734375" style="4" customWidth="1"/>
    <col min="13314" max="13314" width="52.77734375" style="4" customWidth="1"/>
    <col min="13315" max="13315" width="17.77734375" style="4" customWidth="1"/>
    <col min="13316" max="13316" width="29" style="4" customWidth="1"/>
    <col min="13317" max="13317" width="14.21875" style="4" customWidth="1"/>
    <col min="13318" max="13318" width="14" style="4" bestFit="1" customWidth="1"/>
    <col min="13319" max="13319" width="14.21875" style="4" bestFit="1" customWidth="1"/>
    <col min="13320" max="13320" width="13.77734375" style="4" customWidth="1"/>
    <col min="13321" max="13321" width="10.77734375" style="4" bestFit="1" customWidth="1"/>
    <col min="13322" max="13568" width="9.21875" style="4"/>
    <col min="13569" max="13569" width="10.77734375" style="4" customWidth="1"/>
    <col min="13570" max="13570" width="52.77734375" style="4" customWidth="1"/>
    <col min="13571" max="13571" width="17.77734375" style="4" customWidth="1"/>
    <col min="13572" max="13572" width="29" style="4" customWidth="1"/>
    <col min="13573" max="13573" width="14.21875" style="4" customWidth="1"/>
    <col min="13574" max="13574" width="14" style="4" bestFit="1" customWidth="1"/>
    <col min="13575" max="13575" width="14.21875" style="4" bestFit="1" customWidth="1"/>
    <col min="13576" max="13576" width="13.77734375" style="4" customWidth="1"/>
    <col min="13577" max="13577" width="10.77734375" style="4" bestFit="1" customWidth="1"/>
    <col min="13578" max="13824" width="9.21875" style="4"/>
    <col min="13825" max="13825" width="10.77734375" style="4" customWidth="1"/>
    <col min="13826" max="13826" width="52.77734375" style="4" customWidth="1"/>
    <col min="13827" max="13827" width="17.77734375" style="4" customWidth="1"/>
    <col min="13828" max="13828" width="29" style="4" customWidth="1"/>
    <col min="13829" max="13829" width="14.21875" style="4" customWidth="1"/>
    <col min="13830" max="13830" width="14" style="4" bestFit="1" customWidth="1"/>
    <col min="13831" max="13831" width="14.21875" style="4" bestFit="1" customWidth="1"/>
    <col min="13832" max="13832" width="13.77734375" style="4" customWidth="1"/>
    <col min="13833" max="13833" width="10.77734375" style="4" bestFit="1" customWidth="1"/>
    <col min="13834" max="14080" width="9.21875" style="4"/>
    <col min="14081" max="14081" width="10.77734375" style="4" customWidth="1"/>
    <col min="14082" max="14082" width="52.77734375" style="4" customWidth="1"/>
    <col min="14083" max="14083" width="17.77734375" style="4" customWidth="1"/>
    <col min="14084" max="14084" width="29" style="4" customWidth="1"/>
    <col min="14085" max="14085" width="14.21875" style="4" customWidth="1"/>
    <col min="14086" max="14086" width="14" style="4" bestFit="1" customWidth="1"/>
    <col min="14087" max="14087" width="14.21875" style="4" bestFit="1" customWidth="1"/>
    <col min="14088" max="14088" width="13.77734375" style="4" customWidth="1"/>
    <col min="14089" max="14089" width="10.77734375" style="4" bestFit="1" customWidth="1"/>
    <col min="14090" max="14336" width="9.21875" style="4"/>
    <col min="14337" max="14337" width="10.77734375" style="4" customWidth="1"/>
    <col min="14338" max="14338" width="52.77734375" style="4" customWidth="1"/>
    <col min="14339" max="14339" width="17.77734375" style="4" customWidth="1"/>
    <col min="14340" max="14340" width="29" style="4" customWidth="1"/>
    <col min="14341" max="14341" width="14.21875" style="4" customWidth="1"/>
    <col min="14342" max="14342" width="14" style="4" bestFit="1" customWidth="1"/>
    <col min="14343" max="14343" width="14.21875" style="4" bestFit="1" customWidth="1"/>
    <col min="14344" max="14344" width="13.77734375" style="4" customWidth="1"/>
    <col min="14345" max="14345" width="10.77734375" style="4" bestFit="1" customWidth="1"/>
    <col min="14346" max="14592" width="9.21875" style="4"/>
    <col min="14593" max="14593" width="10.77734375" style="4" customWidth="1"/>
    <col min="14594" max="14594" width="52.77734375" style="4" customWidth="1"/>
    <col min="14595" max="14595" width="17.77734375" style="4" customWidth="1"/>
    <col min="14596" max="14596" width="29" style="4" customWidth="1"/>
    <col min="14597" max="14597" width="14.21875" style="4" customWidth="1"/>
    <col min="14598" max="14598" width="14" style="4" bestFit="1" customWidth="1"/>
    <col min="14599" max="14599" width="14.21875" style="4" bestFit="1" customWidth="1"/>
    <col min="14600" max="14600" width="13.77734375" style="4" customWidth="1"/>
    <col min="14601" max="14601" width="10.77734375" style="4" bestFit="1" customWidth="1"/>
    <col min="14602" max="14848" width="9.21875" style="4"/>
    <col min="14849" max="14849" width="10.77734375" style="4" customWidth="1"/>
    <col min="14850" max="14850" width="52.77734375" style="4" customWidth="1"/>
    <col min="14851" max="14851" width="17.77734375" style="4" customWidth="1"/>
    <col min="14852" max="14852" width="29" style="4" customWidth="1"/>
    <col min="14853" max="14853" width="14.21875" style="4" customWidth="1"/>
    <col min="14854" max="14854" width="14" style="4" bestFit="1" customWidth="1"/>
    <col min="14855" max="14855" width="14.21875" style="4" bestFit="1" customWidth="1"/>
    <col min="14856" max="14856" width="13.77734375" style="4" customWidth="1"/>
    <col min="14857" max="14857" width="10.77734375" style="4" bestFit="1" customWidth="1"/>
    <col min="14858" max="15104" width="9.21875" style="4"/>
    <col min="15105" max="15105" width="10.77734375" style="4" customWidth="1"/>
    <col min="15106" max="15106" width="52.77734375" style="4" customWidth="1"/>
    <col min="15107" max="15107" width="17.77734375" style="4" customWidth="1"/>
    <col min="15108" max="15108" width="29" style="4" customWidth="1"/>
    <col min="15109" max="15109" width="14.21875" style="4" customWidth="1"/>
    <col min="15110" max="15110" width="14" style="4" bestFit="1" customWidth="1"/>
    <col min="15111" max="15111" width="14.21875" style="4" bestFit="1" customWidth="1"/>
    <col min="15112" max="15112" width="13.77734375" style="4" customWidth="1"/>
    <col min="15113" max="15113" width="10.77734375" style="4" bestFit="1" customWidth="1"/>
    <col min="15114" max="15360" width="9.21875" style="4"/>
    <col min="15361" max="15361" width="10.77734375" style="4" customWidth="1"/>
    <col min="15362" max="15362" width="52.77734375" style="4" customWidth="1"/>
    <col min="15363" max="15363" width="17.77734375" style="4" customWidth="1"/>
    <col min="15364" max="15364" width="29" style="4" customWidth="1"/>
    <col min="15365" max="15365" width="14.21875" style="4" customWidth="1"/>
    <col min="15366" max="15366" width="14" style="4" bestFit="1" customWidth="1"/>
    <col min="15367" max="15367" width="14.21875" style="4" bestFit="1" customWidth="1"/>
    <col min="15368" max="15368" width="13.77734375" style="4" customWidth="1"/>
    <col min="15369" max="15369" width="10.77734375" style="4" bestFit="1" customWidth="1"/>
    <col min="15370" max="15616" width="9.21875" style="4"/>
    <col min="15617" max="15617" width="10.77734375" style="4" customWidth="1"/>
    <col min="15618" max="15618" width="52.77734375" style="4" customWidth="1"/>
    <col min="15619" max="15619" width="17.77734375" style="4" customWidth="1"/>
    <col min="15620" max="15620" width="29" style="4" customWidth="1"/>
    <col min="15621" max="15621" width="14.21875" style="4" customWidth="1"/>
    <col min="15622" max="15622" width="14" style="4" bestFit="1" customWidth="1"/>
    <col min="15623" max="15623" width="14.21875" style="4" bestFit="1" customWidth="1"/>
    <col min="15624" max="15624" width="13.77734375" style="4" customWidth="1"/>
    <col min="15625" max="15625" width="10.77734375" style="4" bestFit="1" customWidth="1"/>
    <col min="15626" max="15872" width="9.21875" style="4"/>
    <col min="15873" max="15873" width="10.77734375" style="4" customWidth="1"/>
    <col min="15874" max="15874" width="52.77734375" style="4" customWidth="1"/>
    <col min="15875" max="15875" width="17.77734375" style="4" customWidth="1"/>
    <col min="15876" max="15876" width="29" style="4" customWidth="1"/>
    <col min="15877" max="15877" width="14.21875" style="4" customWidth="1"/>
    <col min="15878" max="15878" width="14" style="4" bestFit="1" customWidth="1"/>
    <col min="15879" max="15879" width="14.21875" style="4" bestFit="1" customWidth="1"/>
    <col min="15880" max="15880" width="13.77734375" style="4" customWidth="1"/>
    <col min="15881" max="15881" width="10.77734375" style="4" bestFit="1" customWidth="1"/>
    <col min="15882" max="16128" width="9.21875" style="4"/>
    <col min="16129" max="16129" width="10.77734375" style="4" customWidth="1"/>
    <col min="16130" max="16130" width="52.77734375" style="4" customWidth="1"/>
    <col min="16131" max="16131" width="17.77734375" style="4" customWidth="1"/>
    <col min="16132" max="16132" width="29" style="4" customWidth="1"/>
    <col min="16133" max="16133" width="14.21875" style="4" customWidth="1"/>
    <col min="16134" max="16134" width="14" style="4" bestFit="1" customWidth="1"/>
    <col min="16135" max="16135" width="14.21875" style="4" bestFit="1" customWidth="1"/>
    <col min="16136" max="16136" width="13.77734375" style="4" customWidth="1"/>
    <col min="16137" max="16137" width="10.77734375" style="4" bestFit="1" customWidth="1"/>
    <col min="16138" max="16384" width="9.21875" style="4"/>
  </cols>
  <sheetData>
    <row r="1" spans="1:5" ht="17.25" customHeight="1">
      <c r="A1" s="1" t="s">
        <v>0</v>
      </c>
      <c r="B1" s="2"/>
      <c r="C1" s="3"/>
      <c r="D1" s="3"/>
      <c r="E1" s="3"/>
    </row>
    <row r="2" spans="1:5" ht="17.25" customHeight="1">
      <c r="A2" s="5"/>
      <c r="B2" s="2"/>
      <c r="C2" s="6" t="s">
        <v>1</v>
      </c>
      <c r="D2" s="7" t="s">
        <v>2</v>
      </c>
      <c r="E2" s="7"/>
    </row>
    <row r="3" spans="1:5" ht="17.25" customHeight="1">
      <c r="A3" s="1" t="s">
        <v>3</v>
      </c>
      <c r="B3" s="8"/>
      <c r="C3" s="9" t="s">
        <v>4</v>
      </c>
      <c r="D3" s="10" t="s">
        <v>5</v>
      </c>
      <c r="E3" s="10"/>
    </row>
    <row r="4" spans="1:5" ht="17.25" customHeight="1">
      <c r="A4" s="8"/>
      <c r="B4" s="8"/>
      <c r="C4" s="9" t="s">
        <v>6</v>
      </c>
      <c r="D4" s="11" t="s">
        <v>5</v>
      </c>
      <c r="E4" s="11"/>
    </row>
    <row r="5" spans="1:5" ht="17.25" customHeight="1">
      <c r="A5" s="252" t="s">
        <v>7</v>
      </c>
      <c r="B5" s="252"/>
      <c r="C5" s="9" t="s">
        <v>8</v>
      </c>
      <c r="D5" s="12">
        <v>44992</v>
      </c>
      <c r="E5" s="12"/>
    </row>
    <row r="6" spans="1:5" ht="17.25" customHeight="1">
      <c r="A6" s="252"/>
      <c r="B6" s="252"/>
      <c r="C6" s="11" t="s">
        <v>9</v>
      </c>
      <c r="D6" s="13">
        <v>44958</v>
      </c>
      <c r="E6" s="13"/>
    </row>
    <row r="7" spans="1:5" ht="17.25" customHeight="1">
      <c r="A7" s="252"/>
      <c r="B7" s="252"/>
      <c r="C7" s="14"/>
      <c r="D7" s="15"/>
      <c r="E7" s="15"/>
    </row>
    <row r="8" spans="1:5" ht="10.5" customHeight="1" thickBot="1">
      <c r="A8" s="16"/>
      <c r="B8" s="17"/>
      <c r="C8" s="18"/>
      <c r="D8" s="18"/>
      <c r="E8" s="18"/>
    </row>
    <row r="9" spans="1:5" ht="13.8" thickTop="1">
      <c r="A9" s="78" t="s">
        <v>10</v>
      </c>
      <c r="B9" s="79" t="s">
        <v>11</v>
      </c>
      <c r="C9" s="253" t="s">
        <v>12</v>
      </c>
      <c r="D9" s="254"/>
      <c r="E9" s="4"/>
    </row>
    <row r="10" spans="1:5">
      <c r="A10" s="19">
        <v>111</v>
      </c>
      <c r="B10" s="77"/>
      <c r="C10" s="20"/>
      <c r="D10" s="21"/>
      <c r="E10" s="21"/>
    </row>
    <row r="11" spans="1:5" ht="15.6" customHeight="1">
      <c r="A11" s="22" t="s">
        <v>13</v>
      </c>
      <c r="B11" s="23" t="s">
        <v>14</v>
      </c>
      <c r="C11" s="250" t="s">
        <v>355</v>
      </c>
      <c r="D11" s="251"/>
      <c r="E11" s="25"/>
    </row>
    <row r="12" spans="1:5" ht="25.5" customHeight="1">
      <c r="A12" s="22" t="s">
        <v>15</v>
      </c>
      <c r="B12" s="74"/>
      <c r="C12" s="255" t="s">
        <v>16</v>
      </c>
      <c r="D12" s="256"/>
      <c r="E12" s="256"/>
    </row>
    <row r="13" spans="1:5" ht="25.5" customHeight="1">
      <c r="A13" s="22" t="s">
        <v>17</v>
      </c>
      <c r="B13" s="23" t="s">
        <v>14</v>
      </c>
      <c r="C13" s="257"/>
      <c r="D13" s="258"/>
      <c r="E13" s="258"/>
    </row>
    <row r="14" spans="1:5" ht="25.5" customHeight="1">
      <c r="A14" s="22" t="s">
        <v>18</v>
      </c>
      <c r="B14" s="23" t="s">
        <v>14</v>
      </c>
      <c r="C14" s="255" t="s">
        <v>19</v>
      </c>
      <c r="D14" s="256"/>
      <c r="E14" s="256"/>
    </row>
    <row r="15" spans="1:5">
      <c r="A15" s="22" t="s">
        <v>20</v>
      </c>
      <c r="B15" s="23" t="s">
        <v>14</v>
      </c>
      <c r="C15" s="24" t="s">
        <v>21</v>
      </c>
      <c r="D15" s="25"/>
      <c r="E15" s="25"/>
    </row>
    <row r="16" spans="1:5">
      <c r="A16" s="22" t="s">
        <v>22</v>
      </c>
      <c r="B16" s="23" t="s">
        <v>14</v>
      </c>
      <c r="C16" s="24" t="s">
        <v>21</v>
      </c>
      <c r="D16" s="25"/>
      <c r="E16" s="25"/>
    </row>
    <row r="17" spans="1:9">
      <c r="A17" s="22">
        <v>11217</v>
      </c>
      <c r="B17" s="23" t="s">
        <v>14</v>
      </c>
      <c r="C17" s="248" t="s">
        <v>21</v>
      </c>
      <c r="D17" s="249"/>
      <c r="E17" s="4"/>
    </row>
    <row r="18" spans="1:9" ht="18.45" customHeight="1">
      <c r="A18" s="22">
        <v>11219</v>
      </c>
      <c r="B18" s="23" t="s">
        <v>14</v>
      </c>
      <c r="C18" s="244"/>
      <c r="D18" s="245"/>
      <c r="E18" s="245"/>
    </row>
    <row r="19" spans="1:9">
      <c r="A19" s="22"/>
      <c r="B19" s="23"/>
      <c r="C19" s="24"/>
      <c r="D19" s="25"/>
      <c r="E19" s="4"/>
    </row>
    <row r="20" spans="1:9" ht="20.25" customHeight="1">
      <c r="A20" s="22">
        <v>11221</v>
      </c>
      <c r="B20" s="57" t="s">
        <v>323</v>
      </c>
      <c r="C20" s="151" t="s">
        <v>285</v>
      </c>
      <c r="D20" s="47"/>
      <c r="E20" s="25"/>
    </row>
    <row r="21" spans="1:9" ht="24" customHeight="1">
      <c r="A21" s="22">
        <v>11222</v>
      </c>
      <c r="B21" s="57" t="s">
        <v>322</v>
      </c>
      <c r="C21" s="151" t="s">
        <v>285</v>
      </c>
      <c r="D21" s="47"/>
      <c r="E21" s="25"/>
    </row>
    <row r="22" spans="1:9">
      <c r="A22" s="22"/>
      <c r="B22" s="26"/>
      <c r="C22" s="139"/>
      <c r="D22" s="121"/>
      <c r="E22" s="25"/>
    </row>
    <row r="23" spans="1:9">
      <c r="A23" s="22"/>
      <c r="B23" s="26"/>
      <c r="C23" s="24"/>
      <c r="D23" s="25"/>
      <c r="E23" s="25"/>
    </row>
    <row r="24" spans="1:9">
      <c r="A24" s="22"/>
      <c r="B24" s="23"/>
      <c r="C24" s="24"/>
      <c r="D24" s="25"/>
      <c r="E24" s="25"/>
    </row>
    <row r="25" spans="1:9" s="85" customFormat="1">
      <c r="A25" s="81">
        <v>131</v>
      </c>
      <c r="B25" s="82" t="s">
        <v>23</v>
      </c>
      <c r="C25" s="83" t="s">
        <v>85</v>
      </c>
      <c r="D25" s="84" t="s">
        <v>286</v>
      </c>
      <c r="E25" s="84" t="s">
        <v>287</v>
      </c>
      <c r="H25" s="86"/>
      <c r="I25" s="86"/>
    </row>
    <row r="26" spans="1:9" s="164" customFormat="1" ht="13.8">
      <c r="A26" s="157"/>
      <c r="B26" s="158" t="s">
        <v>25</v>
      </c>
      <c r="C26" s="31">
        <v>1070000</v>
      </c>
      <c r="D26" s="32">
        <v>176.73</v>
      </c>
      <c r="E26" s="161">
        <f>C26*D26</f>
        <v>189101100</v>
      </c>
      <c r="F26" s="162">
        <f>SUM(E26:E37)</f>
        <v>2801032609.8000002</v>
      </c>
      <c r="G26" s="162">
        <f>F26-'TB2'!M22</f>
        <v>0.15000009536743164</v>
      </c>
      <c r="H26" s="163"/>
      <c r="I26" s="162"/>
    </row>
    <row r="27" spans="1:9" s="33" customFormat="1" ht="13.8">
      <c r="A27" s="29"/>
      <c r="B27" s="30"/>
      <c r="C27" s="31">
        <v>1070000</v>
      </c>
      <c r="D27" s="32">
        <v>171.54</v>
      </c>
      <c r="E27" s="161">
        <f>C27*D27</f>
        <v>183547800</v>
      </c>
      <c r="F27" s="34"/>
      <c r="G27" s="34"/>
      <c r="H27" s="35"/>
      <c r="I27" s="34"/>
    </row>
    <row r="28" spans="1:9" s="33" customFormat="1" ht="13.8">
      <c r="A28" s="29"/>
      <c r="B28" s="30" t="s">
        <v>26</v>
      </c>
      <c r="C28" s="31">
        <v>3843500</v>
      </c>
      <c r="D28" s="32">
        <v>171.54</v>
      </c>
      <c r="E28" s="80">
        <f t="shared" ref="E28:E35" si="0">C28*D28</f>
        <v>659313990</v>
      </c>
      <c r="F28" s="140"/>
      <c r="G28" s="34"/>
      <c r="H28" s="35" t="s">
        <v>327</v>
      </c>
      <c r="I28" s="34" t="s">
        <v>328</v>
      </c>
    </row>
    <row r="29" spans="1:9" s="33" customFormat="1" ht="13.8">
      <c r="A29" s="29"/>
      <c r="B29" s="30" t="s">
        <v>27</v>
      </c>
      <c r="C29" s="31">
        <v>5283370</v>
      </c>
      <c r="D29" s="32">
        <v>171.54</v>
      </c>
      <c r="E29" s="80">
        <f t="shared" si="0"/>
        <v>906309289.79999995</v>
      </c>
      <c r="F29" s="34"/>
      <c r="H29" s="35"/>
      <c r="I29" s="34"/>
    </row>
    <row r="30" spans="1:9" s="41" customFormat="1">
      <c r="A30" s="37"/>
      <c r="B30" s="38" t="s">
        <v>28</v>
      </c>
      <c r="C30" s="31"/>
      <c r="D30" s="32"/>
      <c r="E30" s="80">
        <f t="shared" si="0"/>
        <v>0</v>
      </c>
      <c r="F30" s="40"/>
    </row>
    <row r="31" spans="1:9" s="164" customFormat="1" ht="13.8">
      <c r="A31" s="157"/>
      <c r="B31" s="158" t="s">
        <v>29</v>
      </c>
      <c r="C31" s="159">
        <v>2509500</v>
      </c>
      <c r="D31" s="32">
        <v>171.54</v>
      </c>
      <c r="E31" s="161">
        <f>C31*D31</f>
        <v>430479630</v>
      </c>
      <c r="F31" s="162"/>
      <c r="G31" s="163"/>
      <c r="H31" s="163"/>
      <c r="I31" s="165"/>
    </row>
    <row r="32" spans="1:9" s="33" customFormat="1" ht="13.8">
      <c r="A32" s="29"/>
      <c r="B32" s="30" t="s">
        <v>30</v>
      </c>
      <c r="C32" s="42">
        <v>0</v>
      </c>
      <c r="D32" s="32"/>
      <c r="E32" s="80">
        <f t="shared" si="0"/>
        <v>0</v>
      </c>
      <c r="F32" s="34"/>
      <c r="G32" s="44"/>
      <c r="H32" s="35"/>
      <c r="I32" s="34"/>
    </row>
    <row r="33" spans="1:9" s="33" customFormat="1" ht="13.8">
      <c r="A33" s="29"/>
      <c r="B33" s="30" t="s">
        <v>31</v>
      </c>
      <c r="C33" s="42"/>
      <c r="D33" s="43"/>
      <c r="E33" s="80">
        <f t="shared" si="0"/>
        <v>0</v>
      </c>
      <c r="F33" s="34"/>
      <c r="G33" s="35"/>
      <c r="H33" s="34"/>
    </row>
    <row r="34" spans="1:9" s="33" customFormat="1" ht="13.8">
      <c r="A34" s="29"/>
      <c r="B34" s="30" t="s">
        <v>32</v>
      </c>
      <c r="C34" s="42">
        <v>940000</v>
      </c>
      <c r="D34" s="32">
        <v>171.54</v>
      </c>
      <c r="E34" s="80">
        <f t="shared" si="0"/>
        <v>161247600</v>
      </c>
      <c r="F34" s="34"/>
      <c r="H34" s="35"/>
      <c r="I34" s="34"/>
    </row>
    <row r="35" spans="1:9" s="33" customFormat="1" ht="13.8">
      <c r="A35" s="29"/>
      <c r="B35" s="30" t="s">
        <v>320</v>
      </c>
      <c r="C35" s="42">
        <v>1580000</v>
      </c>
      <c r="D35" s="32">
        <v>171.54</v>
      </c>
      <c r="E35" s="80">
        <f t="shared" si="0"/>
        <v>271033200</v>
      </c>
      <c r="F35" s="34"/>
      <c r="H35" s="35"/>
      <c r="I35" s="34"/>
    </row>
    <row r="36" spans="1:9" s="33" customFormat="1" ht="13.8">
      <c r="A36" s="29"/>
      <c r="B36" s="30" t="s">
        <v>321</v>
      </c>
      <c r="C36" s="42"/>
      <c r="D36" s="32"/>
      <c r="E36" s="80">
        <f>C36*D36</f>
        <v>0</v>
      </c>
      <c r="F36" s="34"/>
      <c r="H36" s="35"/>
      <c r="I36" s="34"/>
    </row>
    <row r="37" spans="1:9" s="33" customFormat="1" ht="13.8">
      <c r="A37" s="29"/>
      <c r="B37" s="30"/>
      <c r="C37" s="42"/>
      <c r="D37" s="32"/>
      <c r="E37" s="80">
        <f>C37*D37</f>
        <v>0</v>
      </c>
      <c r="F37" s="34"/>
      <c r="H37" s="35"/>
      <c r="I37" s="34"/>
    </row>
    <row r="38" spans="1:9" s="33" customFormat="1" ht="13.8">
      <c r="A38" s="29"/>
      <c r="B38" s="82" t="s">
        <v>292</v>
      </c>
      <c r="C38" s="42"/>
      <c r="D38" s="32"/>
      <c r="E38" s="80"/>
      <c r="F38" s="34"/>
      <c r="H38" s="35"/>
      <c r="I38" s="34"/>
    </row>
    <row r="39" spans="1:9" s="33" customFormat="1" ht="13.8">
      <c r="A39" s="29"/>
      <c r="B39" s="30" t="s">
        <v>293</v>
      </c>
      <c r="C39" s="42"/>
      <c r="D39" s="32"/>
      <c r="E39" s="80"/>
      <c r="F39" s="34"/>
      <c r="G39" s="35"/>
      <c r="H39" s="34"/>
    </row>
    <row r="40" spans="1:9">
      <c r="A40" s="22">
        <v>133</v>
      </c>
      <c r="B40" s="23"/>
      <c r="C40" s="89"/>
      <c r="D40" s="54"/>
      <c r="E40" s="4"/>
    </row>
    <row r="41" spans="1:9" s="48" customFormat="1">
      <c r="A41" s="46"/>
      <c r="B41" s="26"/>
      <c r="C41" s="27"/>
      <c r="D41" s="47"/>
      <c r="E41" s="47"/>
    </row>
    <row r="42" spans="1:9" ht="13.05" customHeight="1">
      <c r="A42" s="22">
        <v>1388</v>
      </c>
      <c r="B42" s="23"/>
      <c r="C42" s="89"/>
      <c r="D42" s="88"/>
      <c r="E42" s="4"/>
    </row>
    <row r="43" spans="1:9" s="33" customFormat="1">
      <c r="A43" s="29"/>
      <c r="B43" s="23" t="s">
        <v>33</v>
      </c>
      <c r="C43" s="42"/>
      <c r="D43" s="43"/>
      <c r="E43" s="43"/>
      <c r="F43" s="34"/>
      <c r="G43" s="34"/>
    </row>
    <row r="44" spans="1:9" s="33" customFormat="1">
      <c r="A44" s="29"/>
      <c r="B44" s="30" t="s">
        <v>34</v>
      </c>
      <c r="C44" s="42">
        <v>174439</v>
      </c>
      <c r="D44" s="32">
        <v>171.54</v>
      </c>
      <c r="E44" s="80">
        <f>C44*D44</f>
        <v>29923266.059999999</v>
      </c>
      <c r="F44" s="34">
        <f>E44-'TB2'!M30</f>
        <v>5.9999998658895493E-2</v>
      </c>
      <c r="G44" s="141"/>
    </row>
    <row r="45" spans="1:9" s="33" customFormat="1">
      <c r="A45" s="29"/>
      <c r="B45" s="30"/>
      <c r="C45" s="142"/>
      <c r="D45" s="32"/>
      <c r="E45" s="80"/>
      <c r="F45" s="34"/>
      <c r="G45" s="141"/>
    </row>
    <row r="46" spans="1:9" s="33" customFormat="1">
      <c r="A46" s="29"/>
      <c r="B46" s="36"/>
      <c r="C46" s="42"/>
      <c r="D46" s="43"/>
      <c r="E46" s="43"/>
      <c r="F46" s="34"/>
      <c r="G46" s="34"/>
    </row>
    <row r="47" spans="1:9" s="33" customFormat="1">
      <c r="A47" s="29"/>
      <c r="B47" s="36"/>
      <c r="C47" s="42"/>
      <c r="D47" s="43"/>
      <c r="E47" s="43"/>
      <c r="F47" s="34"/>
      <c r="G47" s="34"/>
    </row>
    <row r="48" spans="1:9">
      <c r="A48" s="22">
        <v>141</v>
      </c>
      <c r="B48" s="23" t="s">
        <v>35</v>
      </c>
      <c r="C48" s="87">
        <v>81427453</v>
      </c>
      <c r="D48" s="120"/>
      <c r="E48" s="4"/>
      <c r="F48" s="28">
        <f>SUM(C48:C50)</f>
        <v>168227453</v>
      </c>
      <c r="G48" s="28">
        <f>F48-'TB2'!M36</f>
        <v>0</v>
      </c>
    </row>
    <row r="49" spans="1:256">
      <c r="A49" s="22"/>
      <c r="B49" s="30" t="s">
        <v>356</v>
      </c>
      <c r="C49" s="80">
        <v>86800000</v>
      </c>
      <c r="D49" s="100" t="s">
        <v>357</v>
      </c>
      <c r="E49" s="4"/>
      <c r="F49" s="28"/>
    </row>
    <row r="50" spans="1:256">
      <c r="A50" s="22"/>
      <c r="B50"/>
      <c r="C50" s="87"/>
      <c r="D50" s="100"/>
      <c r="E50" s="4"/>
      <c r="F50" s="28"/>
    </row>
    <row r="51" spans="1:256">
      <c r="A51" s="22" t="s">
        <v>36</v>
      </c>
      <c r="B51" s="23"/>
      <c r="C51" s="89"/>
      <c r="D51" s="54"/>
      <c r="E51" s="4"/>
    </row>
    <row r="52" spans="1:256">
      <c r="A52" s="22"/>
      <c r="B52" s="26"/>
      <c r="C52" s="24"/>
      <c r="D52" s="25"/>
      <c r="E52" s="25"/>
    </row>
    <row r="53" spans="1:256" s="65" customFormat="1">
      <c r="A53" s="22">
        <v>242</v>
      </c>
      <c r="B53" s="136"/>
      <c r="C53" s="137" t="s">
        <v>24</v>
      </c>
      <c r="D53" s="138"/>
    </row>
    <row r="54" spans="1:256" s="65" customFormat="1" ht="10.5" customHeight="1">
      <c r="A54" s="63"/>
      <c r="B54" s="104"/>
      <c r="C54" s="137"/>
      <c r="D54" s="137"/>
      <c r="F54" s="102"/>
      <c r="G54" s="103"/>
      <c r="H54" s="102"/>
      <c r="I54" s="103"/>
      <c r="J54" s="102"/>
      <c r="K54" s="103"/>
      <c r="L54" s="102"/>
      <c r="M54" s="103"/>
      <c r="N54" s="102"/>
      <c r="O54" s="103"/>
      <c r="P54" s="102"/>
      <c r="Q54" s="103"/>
      <c r="R54" s="102"/>
      <c r="S54" s="103"/>
      <c r="T54" s="102"/>
      <c r="U54" s="103"/>
      <c r="V54" s="102"/>
      <c r="W54" s="103"/>
      <c r="X54" s="102"/>
      <c r="Y54" s="103"/>
      <c r="Z54" s="102"/>
      <c r="AA54" s="103"/>
      <c r="AB54" s="102"/>
      <c r="AC54" s="103"/>
      <c r="AD54" s="102"/>
      <c r="AE54" s="103"/>
      <c r="AF54" s="102"/>
      <c r="AG54" s="103"/>
      <c r="AH54" s="102"/>
      <c r="AI54" s="103"/>
      <c r="AJ54" s="102"/>
      <c r="AK54" s="103"/>
      <c r="AL54" s="102"/>
      <c r="AM54" s="103"/>
      <c r="AN54" s="102"/>
      <c r="AO54" s="103"/>
      <c r="AP54" s="102"/>
      <c r="AQ54" s="103"/>
      <c r="AR54" s="102"/>
      <c r="AS54" s="103"/>
      <c r="AT54" s="102"/>
      <c r="AU54" s="103"/>
      <c r="AV54" s="102"/>
      <c r="AW54" s="103"/>
      <c r="AX54" s="102"/>
      <c r="AY54" s="103"/>
      <c r="AZ54" s="102"/>
      <c r="BA54" s="103"/>
      <c r="BB54" s="102"/>
      <c r="BC54" s="103"/>
      <c r="BD54" s="102"/>
      <c r="BE54" s="103"/>
      <c r="BF54" s="102"/>
      <c r="BG54" s="103"/>
      <c r="BH54" s="102"/>
      <c r="BI54" s="103"/>
      <c r="BJ54" s="102"/>
      <c r="BK54" s="103"/>
      <c r="BL54" s="102"/>
      <c r="BM54" s="103"/>
      <c r="BN54" s="102"/>
      <c r="BO54" s="103"/>
      <c r="BP54" s="102"/>
      <c r="BQ54" s="103"/>
      <c r="BR54" s="102"/>
      <c r="BS54" s="103"/>
      <c r="BT54" s="102"/>
      <c r="BU54" s="103"/>
      <c r="BV54" s="102"/>
      <c r="BW54" s="103"/>
      <c r="BX54" s="102"/>
      <c r="BY54" s="103"/>
      <c r="BZ54" s="102"/>
      <c r="CA54" s="103"/>
      <c r="CB54" s="102"/>
      <c r="CC54" s="103"/>
      <c r="CD54" s="102"/>
      <c r="CE54" s="103"/>
      <c r="CF54" s="102"/>
      <c r="CG54" s="103"/>
      <c r="CH54" s="102"/>
      <c r="CI54" s="103"/>
      <c r="CJ54" s="102"/>
      <c r="CK54" s="103"/>
      <c r="CL54" s="102"/>
      <c r="CM54" s="103"/>
      <c r="CN54" s="102"/>
      <c r="CO54" s="103"/>
      <c r="CP54" s="102"/>
      <c r="CQ54" s="103"/>
      <c r="CR54" s="102"/>
      <c r="CS54" s="103"/>
      <c r="CT54" s="102"/>
      <c r="CU54" s="103"/>
      <c r="CV54" s="102"/>
      <c r="CW54" s="103"/>
      <c r="CX54" s="102"/>
      <c r="CY54" s="103"/>
      <c r="CZ54" s="102"/>
      <c r="DA54" s="103"/>
      <c r="DB54" s="102"/>
      <c r="DC54" s="103"/>
      <c r="DD54" s="102"/>
      <c r="DE54" s="103"/>
      <c r="DF54" s="102"/>
      <c r="DG54" s="103"/>
      <c r="DH54" s="102"/>
      <c r="DI54" s="103"/>
      <c r="DJ54" s="102"/>
      <c r="DK54" s="103"/>
      <c r="DL54" s="102"/>
      <c r="DM54" s="103"/>
      <c r="DN54" s="102"/>
      <c r="DO54" s="103"/>
      <c r="DP54" s="102"/>
      <c r="DQ54" s="103"/>
      <c r="DR54" s="102"/>
      <c r="DS54" s="103"/>
      <c r="DT54" s="102"/>
      <c r="DU54" s="103"/>
      <c r="DV54" s="102"/>
      <c r="DW54" s="103"/>
      <c r="DX54" s="102"/>
      <c r="DY54" s="103"/>
      <c r="DZ54" s="102"/>
      <c r="EA54" s="103"/>
      <c r="EB54" s="102"/>
      <c r="EC54" s="103"/>
      <c r="ED54" s="102"/>
      <c r="EE54" s="103"/>
      <c r="EF54" s="102"/>
      <c r="EG54" s="103"/>
      <c r="EH54" s="102"/>
      <c r="EI54" s="103"/>
      <c r="EJ54" s="102"/>
      <c r="EK54" s="103"/>
      <c r="EL54" s="102"/>
      <c r="EM54" s="103"/>
      <c r="EN54" s="102"/>
      <c r="EO54" s="103"/>
      <c r="EP54" s="102"/>
      <c r="EQ54" s="103"/>
      <c r="ER54" s="102"/>
      <c r="ES54" s="103"/>
      <c r="ET54" s="102"/>
      <c r="EU54" s="103"/>
      <c r="EV54" s="102"/>
      <c r="EW54" s="103"/>
      <c r="EX54" s="102"/>
      <c r="EY54" s="103"/>
      <c r="EZ54" s="102"/>
      <c r="FA54" s="103"/>
      <c r="FB54" s="102"/>
      <c r="FC54" s="103"/>
      <c r="FD54" s="102"/>
      <c r="FE54" s="103"/>
      <c r="FF54" s="102"/>
      <c r="FG54" s="103"/>
      <c r="FH54" s="102"/>
      <c r="FI54" s="103"/>
      <c r="FJ54" s="102"/>
      <c r="FK54" s="103"/>
      <c r="FL54" s="102"/>
      <c r="FM54" s="103"/>
      <c r="FN54" s="102"/>
      <c r="FO54" s="103"/>
      <c r="FP54" s="102"/>
      <c r="FQ54" s="103"/>
      <c r="FR54" s="102"/>
      <c r="FS54" s="103"/>
      <c r="FT54" s="102"/>
      <c r="FU54" s="103"/>
      <c r="FV54" s="102"/>
      <c r="FW54" s="103"/>
      <c r="FX54" s="102"/>
      <c r="FY54" s="103"/>
      <c r="FZ54" s="102"/>
      <c r="GA54" s="103"/>
      <c r="GB54" s="102"/>
      <c r="GC54" s="103"/>
      <c r="GD54" s="102"/>
      <c r="GE54" s="103"/>
      <c r="GF54" s="102"/>
      <c r="GG54" s="103"/>
      <c r="GH54" s="102"/>
      <c r="GI54" s="103"/>
      <c r="GJ54" s="102"/>
      <c r="GK54" s="103"/>
      <c r="GL54" s="102"/>
      <c r="GM54" s="103"/>
      <c r="GN54" s="102"/>
      <c r="GO54" s="103"/>
      <c r="GP54" s="102"/>
      <c r="GQ54" s="103"/>
      <c r="GR54" s="102"/>
      <c r="GS54" s="103"/>
      <c r="GT54" s="102"/>
      <c r="GU54" s="103"/>
      <c r="GV54" s="102"/>
      <c r="GW54" s="103"/>
      <c r="GX54" s="102"/>
      <c r="GY54" s="103"/>
      <c r="GZ54" s="102"/>
      <c r="HA54" s="103"/>
      <c r="HB54" s="102"/>
      <c r="HC54" s="103"/>
      <c r="HD54" s="102"/>
      <c r="HE54" s="103"/>
      <c r="HF54" s="102"/>
      <c r="HG54" s="103"/>
      <c r="HH54" s="102"/>
      <c r="HI54" s="103"/>
      <c r="HJ54" s="102"/>
      <c r="HK54" s="103"/>
      <c r="HL54" s="102"/>
      <c r="HM54" s="103"/>
      <c r="HN54" s="102"/>
      <c r="HO54" s="103"/>
      <c r="HP54" s="102"/>
      <c r="HQ54" s="103"/>
      <c r="HR54" s="102"/>
      <c r="HS54" s="103"/>
      <c r="HT54" s="102"/>
      <c r="HU54" s="103"/>
      <c r="HV54" s="102"/>
      <c r="HW54" s="103"/>
      <c r="HX54" s="102"/>
      <c r="HY54" s="103"/>
      <c r="HZ54" s="102"/>
      <c r="IA54" s="103"/>
      <c r="IB54" s="102"/>
      <c r="IC54" s="103"/>
      <c r="ID54" s="102"/>
      <c r="IE54" s="103"/>
      <c r="IF54" s="102"/>
      <c r="IG54" s="103"/>
      <c r="IH54" s="102"/>
      <c r="II54" s="103"/>
      <c r="IJ54" s="102"/>
      <c r="IK54" s="103"/>
      <c r="IL54" s="102"/>
      <c r="IM54" s="103"/>
      <c r="IN54" s="102"/>
      <c r="IO54" s="103"/>
      <c r="IP54" s="102"/>
      <c r="IQ54" s="103"/>
      <c r="IR54" s="102"/>
      <c r="IS54" s="103"/>
      <c r="IT54" s="102"/>
      <c r="IU54" s="103"/>
      <c r="IV54" s="102"/>
    </row>
    <row r="55" spans="1:256" s="65" customFormat="1" ht="10.199999999999999">
      <c r="A55" s="63"/>
      <c r="B55" s="122"/>
      <c r="C55" s="246"/>
      <c r="D55" s="247"/>
      <c r="F55" s="102"/>
      <c r="G55" s="103"/>
      <c r="H55" s="102"/>
      <c r="I55" s="103"/>
      <c r="J55" s="102"/>
      <c r="K55" s="103"/>
      <c r="L55" s="102"/>
      <c r="M55" s="103"/>
      <c r="N55" s="102"/>
      <c r="O55" s="103"/>
      <c r="P55" s="102"/>
      <c r="Q55" s="103"/>
      <c r="R55" s="102"/>
      <c r="S55" s="103"/>
      <c r="T55" s="102"/>
      <c r="U55" s="103"/>
      <c r="V55" s="102"/>
      <c r="W55" s="103"/>
      <c r="X55" s="102"/>
      <c r="Y55" s="103"/>
      <c r="Z55" s="102"/>
      <c r="AA55" s="103"/>
      <c r="AB55" s="102"/>
      <c r="AC55" s="103"/>
      <c r="AD55" s="102"/>
      <c r="AE55" s="103"/>
      <c r="AF55" s="102"/>
      <c r="AG55" s="103"/>
      <c r="AH55" s="102"/>
      <c r="AI55" s="103"/>
      <c r="AJ55" s="102"/>
      <c r="AK55" s="103"/>
      <c r="AL55" s="102"/>
      <c r="AM55" s="103"/>
      <c r="AN55" s="102"/>
      <c r="AO55" s="103"/>
      <c r="AP55" s="102"/>
      <c r="AQ55" s="103"/>
      <c r="AR55" s="102"/>
      <c r="AS55" s="103"/>
      <c r="AT55" s="102"/>
      <c r="AU55" s="103"/>
      <c r="AV55" s="102"/>
      <c r="AW55" s="103"/>
      <c r="AX55" s="102"/>
      <c r="AY55" s="103"/>
      <c r="AZ55" s="102"/>
      <c r="BA55" s="103"/>
      <c r="BB55" s="102"/>
      <c r="BC55" s="103"/>
      <c r="BD55" s="102"/>
      <c r="BE55" s="103"/>
      <c r="BF55" s="102"/>
      <c r="BG55" s="103"/>
      <c r="BH55" s="102"/>
      <c r="BI55" s="103"/>
      <c r="BJ55" s="102"/>
      <c r="BK55" s="103"/>
      <c r="BL55" s="102"/>
      <c r="BM55" s="103"/>
      <c r="BN55" s="102"/>
      <c r="BO55" s="103"/>
      <c r="BP55" s="102"/>
      <c r="BQ55" s="103"/>
      <c r="BR55" s="102"/>
      <c r="BS55" s="103"/>
      <c r="BT55" s="102"/>
      <c r="BU55" s="103"/>
      <c r="BV55" s="102"/>
      <c r="BW55" s="103"/>
      <c r="BX55" s="102"/>
      <c r="BY55" s="103"/>
      <c r="BZ55" s="102"/>
      <c r="CA55" s="103"/>
      <c r="CB55" s="102"/>
      <c r="CC55" s="103"/>
      <c r="CD55" s="102"/>
      <c r="CE55" s="103"/>
      <c r="CF55" s="102"/>
      <c r="CG55" s="103"/>
      <c r="CH55" s="102"/>
      <c r="CI55" s="103"/>
      <c r="CJ55" s="102"/>
      <c r="CK55" s="103"/>
      <c r="CL55" s="102"/>
      <c r="CM55" s="103"/>
      <c r="CN55" s="102"/>
      <c r="CO55" s="103"/>
      <c r="CP55" s="102"/>
      <c r="CQ55" s="103"/>
      <c r="CR55" s="102"/>
      <c r="CS55" s="103"/>
      <c r="CT55" s="102"/>
      <c r="CU55" s="103"/>
      <c r="CV55" s="102"/>
      <c r="CW55" s="103"/>
      <c r="CX55" s="102"/>
      <c r="CY55" s="103"/>
      <c r="CZ55" s="102"/>
      <c r="DA55" s="103"/>
      <c r="DB55" s="102"/>
      <c r="DC55" s="103"/>
      <c r="DD55" s="102"/>
      <c r="DE55" s="103"/>
      <c r="DF55" s="102"/>
      <c r="DG55" s="103"/>
      <c r="DH55" s="102"/>
      <c r="DI55" s="103"/>
      <c r="DJ55" s="102"/>
      <c r="DK55" s="103"/>
      <c r="DL55" s="102"/>
      <c r="DM55" s="103"/>
      <c r="DN55" s="102"/>
      <c r="DO55" s="103"/>
      <c r="DP55" s="102"/>
      <c r="DQ55" s="103"/>
      <c r="DR55" s="102"/>
      <c r="DS55" s="103"/>
      <c r="DT55" s="102"/>
      <c r="DU55" s="103"/>
      <c r="DV55" s="102"/>
      <c r="DW55" s="103"/>
      <c r="DX55" s="102"/>
      <c r="DY55" s="103"/>
      <c r="DZ55" s="102"/>
      <c r="EA55" s="103"/>
      <c r="EB55" s="102"/>
      <c r="EC55" s="103"/>
      <c r="ED55" s="102"/>
      <c r="EE55" s="103"/>
      <c r="EF55" s="102"/>
      <c r="EG55" s="103"/>
      <c r="EH55" s="102"/>
      <c r="EI55" s="103"/>
      <c r="EJ55" s="102"/>
      <c r="EK55" s="103"/>
      <c r="EL55" s="102"/>
      <c r="EM55" s="103"/>
      <c r="EN55" s="102"/>
      <c r="EO55" s="103"/>
      <c r="EP55" s="102"/>
      <c r="EQ55" s="103"/>
      <c r="ER55" s="102"/>
      <c r="ES55" s="103"/>
      <c r="ET55" s="102"/>
      <c r="EU55" s="103"/>
      <c r="EV55" s="102"/>
      <c r="EW55" s="103"/>
      <c r="EX55" s="102"/>
      <c r="EY55" s="103"/>
      <c r="EZ55" s="102"/>
      <c r="FA55" s="103"/>
      <c r="FB55" s="102"/>
      <c r="FC55" s="103"/>
      <c r="FD55" s="102"/>
      <c r="FE55" s="103"/>
      <c r="FF55" s="102"/>
      <c r="FG55" s="103"/>
      <c r="FH55" s="102"/>
      <c r="FI55" s="103"/>
      <c r="FJ55" s="102"/>
      <c r="FK55" s="103"/>
      <c r="FL55" s="102"/>
      <c r="FM55" s="103"/>
      <c r="FN55" s="102"/>
      <c r="FO55" s="103"/>
      <c r="FP55" s="102"/>
      <c r="FQ55" s="103"/>
      <c r="FR55" s="102"/>
      <c r="FS55" s="103"/>
      <c r="FT55" s="102"/>
      <c r="FU55" s="103"/>
      <c r="FV55" s="102"/>
      <c r="FW55" s="103"/>
      <c r="FX55" s="102"/>
      <c r="FY55" s="103"/>
      <c r="FZ55" s="102"/>
      <c r="GA55" s="103"/>
      <c r="GB55" s="102"/>
      <c r="GC55" s="103"/>
      <c r="GD55" s="102"/>
      <c r="GE55" s="103"/>
      <c r="GF55" s="102"/>
      <c r="GG55" s="103"/>
      <c r="GH55" s="102"/>
      <c r="GI55" s="103"/>
      <c r="GJ55" s="102"/>
      <c r="GK55" s="103"/>
      <c r="GL55" s="102"/>
      <c r="GM55" s="103"/>
      <c r="GN55" s="102"/>
      <c r="GO55" s="103"/>
      <c r="GP55" s="102"/>
      <c r="GQ55" s="103"/>
      <c r="GR55" s="102"/>
      <c r="GS55" s="103"/>
      <c r="GT55" s="102"/>
      <c r="GU55" s="103"/>
      <c r="GV55" s="102"/>
      <c r="GW55" s="103"/>
      <c r="GX55" s="102"/>
      <c r="GY55" s="103"/>
      <c r="GZ55" s="102"/>
      <c r="HA55" s="103"/>
      <c r="HB55" s="102"/>
      <c r="HC55" s="103"/>
      <c r="HD55" s="102"/>
      <c r="HE55" s="103"/>
      <c r="HF55" s="102"/>
      <c r="HG55" s="103"/>
      <c r="HH55" s="102"/>
      <c r="HI55" s="103"/>
      <c r="HJ55" s="102"/>
      <c r="HK55" s="103"/>
      <c r="HL55" s="102"/>
      <c r="HM55" s="103"/>
      <c r="HN55" s="102"/>
      <c r="HO55" s="103"/>
      <c r="HP55" s="102"/>
      <c r="HQ55" s="103"/>
      <c r="HR55" s="102"/>
      <c r="HS55" s="103"/>
      <c r="HT55" s="102"/>
      <c r="HU55" s="103"/>
      <c r="HV55" s="102"/>
      <c r="HW55" s="103"/>
      <c r="HX55" s="102"/>
      <c r="HY55" s="103"/>
      <c r="HZ55" s="102"/>
      <c r="IA55" s="103"/>
      <c r="IB55" s="102"/>
      <c r="IC55" s="103"/>
      <c r="ID55" s="102"/>
      <c r="IE55" s="103"/>
      <c r="IF55" s="102"/>
      <c r="IG55" s="103"/>
      <c r="IH55" s="102"/>
      <c r="II55" s="103"/>
      <c r="IJ55" s="102"/>
      <c r="IK55" s="103"/>
      <c r="IL55" s="102"/>
      <c r="IM55" s="103"/>
      <c r="IN55" s="102"/>
      <c r="IO55" s="103"/>
      <c r="IP55" s="102"/>
      <c r="IQ55" s="103"/>
      <c r="IR55" s="102"/>
      <c r="IS55" s="103"/>
      <c r="IT55" s="102"/>
      <c r="IU55" s="103"/>
      <c r="IV55" s="102"/>
    </row>
    <row r="56" spans="1:256">
      <c r="A56" s="22"/>
      <c r="B56" s="26"/>
      <c r="C56" s="24"/>
      <c r="D56" s="25"/>
      <c r="E56" s="25"/>
    </row>
    <row r="57" spans="1:256">
      <c r="A57" s="22">
        <v>244</v>
      </c>
      <c r="B57" s="23" t="s">
        <v>37</v>
      </c>
      <c r="C57" s="250" t="s">
        <v>358</v>
      </c>
      <c r="D57" s="251"/>
      <c r="E57" s="4"/>
    </row>
    <row r="58" spans="1:256" s="33" customFormat="1">
      <c r="A58" s="29"/>
      <c r="B58" s="30" t="s">
        <v>38</v>
      </c>
      <c r="C58" s="42">
        <v>144804000</v>
      </c>
      <c r="D58" s="43"/>
      <c r="E58" s="43"/>
      <c r="F58" s="34">
        <f>C58-'TB2'!M52</f>
        <v>-161717450</v>
      </c>
    </row>
    <row r="59" spans="1:256">
      <c r="A59" s="22"/>
      <c r="B59" s="23" t="s">
        <v>39</v>
      </c>
      <c r="C59" s="101">
        <f>SUM(C60:C64)</f>
        <v>228694600</v>
      </c>
      <c r="D59" s="25"/>
      <c r="E59" s="25"/>
      <c r="F59" s="28">
        <f>C59-'TB2'!M53</f>
        <v>-77826850</v>
      </c>
    </row>
    <row r="60" spans="1:256" s="33" customFormat="1">
      <c r="A60" s="29"/>
      <c r="B60" s="30" t="s">
        <v>40</v>
      </c>
      <c r="C60" s="42">
        <v>0</v>
      </c>
      <c r="D60" s="43"/>
      <c r="E60" s="43"/>
    </row>
    <row r="61" spans="1:256" s="33" customFormat="1">
      <c r="A61" s="29"/>
      <c r="B61" s="30" t="s">
        <v>41</v>
      </c>
      <c r="C61" s="42">
        <v>5000000</v>
      </c>
      <c r="D61" s="43"/>
      <c r="E61" s="43"/>
      <c r="F61" s="34"/>
    </row>
    <row r="62" spans="1:256" s="33" customFormat="1">
      <c r="A62" s="29"/>
      <c r="B62" s="30" t="s">
        <v>42</v>
      </c>
      <c r="C62" s="42">
        <f>800000-500000+100000</f>
        <v>400000</v>
      </c>
      <c r="D62" s="124"/>
      <c r="E62" s="43"/>
    </row>
    <row r="63" spans="1:256" s="39" customFormat="1">
      <c r="A63" s="59"/>
      <c r="B63" s="38" t="s">
        <v>308</v>
      </c>
      <c r="C63" s="31">
        <f>171660600+46634000</f>
        <v>218294600</v>
      </c>
      <c r="D63" s="129"/>
      <c r="E63" s="32"/>
    </row>
    <row r="64" spans="1:256" s="39" customFormat="1">
      <c r="A64" s="59"/>
      <c r="B64" s="38" t="s">
        <v>325</v>
      </c>
      <c r="C64" s="31">
        <v>5000000</v>
      </c>
      <c r="D64" s="129"/>
      <c r="E64" s="32"/>
    </row>
    <row r="65" spans="1:9">
      <c r="A65" s="22"/>
      <c r="B65" s="23"/>
      <c r="C65" s="24"/>
      <c r="D65" s="47"/>
      <c r="E65" s="25"/>
    </row>
    <row r="66" spans="1:9">
      <c r="A66" s="22">
        <v>331</v>
      </c>
      <c r="B66" s="82" t="s">
        <v>43</v>
      </c>
      <c r="C66" s="90">
        <f>SUM(C67:C71)</f>
        <v>163458800</v>
      </c>
      <c r="D66" s="54"/>
      <c r="E66" s="4"/>
      <c r="F66" s="28">
        <f>C66-'TB2'!N54</f>
        <v>-0.41999998688697815</v>
      </c>
    </row>
    <row r="67" spans="1:9" s="33" customFormat="1">
      <c r="A67" s="29"/>
      <c r="B67" s="30"/>
      <c r="C67" s="51"/>
      <c r="D67" s="53"/>
      <c r="E67" s="53"/>
      <c r="F67" s="34"/>
    </row>
    <row r="68" spans="1:9" s="33" customFormat="1">
      <c r="A68" s="29"/>
      <c r="B68" s="30" t="s">
        <v>310</v>
      </c>
      <c r="C68" s="51">
        <v>40150000</v>
      </c>
      <c r="D68" s="143"/>
      <c r="E68" s="53"/>
      <c r="F68" s="34"/>
    </row>
    <row r="69" spans="1:9" s="33" customFormat="1">
      <c r="A69" s="29"/>
      <c r="B69" s="30" t="s">
        <v>339</v>
      </c>
      <c r="C69" s="51">
        <v>0</v>
      </c>
      <c r="D69" s="143"/>
      <c r="E69" s="53"/>
      <c r="F69" s="34"/>
    </row>
    <row r="70" spans="1:9" s="33" customFormat="1">
      <c r="A70" s="29"/>
      <c r="B70" s="30" t="s">
        <v>340</v>
      </c>
      <c r="C70" s="51">
        <v>123308800</v>
      </c>
      <c r="D70" s="143"/>
      <c r="E70" s="53"/>
      <c r="F70" s="34"/>
    </row>
    <row r="71" spans="1:9" s="33" customFormat="1">
      <c r="A71" s="29"/>
      <c r="B71" s="30"/>
      <c r="C71" s="51"/>
      <c r="D71" s="143"/>
      <c r="E71" s="53"/>
      <c r="F71" s="34"/>
    </row>
    <row r="72" spans="1:9" s="33" customFormat="1">
      <c r="A72" s="29"/>
      <c r="B72" s="30"/>
      <c r="C72" s="51"/>
      <c r="D72" s="53"/>
      <c r="E72" s="53"/>
      <c r="F72" s="34"/>
    </row>
    <row r="73" spans="1:9">
      <c r="A73" s="22"/>
      <c r="B73" s="23" t="s">
        <v>44</v>
      </c>
      <c r="C73" s="90">
        <f>SUM(C74:C77)</f>
        <v>306521450</v>
      </c>
      <c r="D73" s="100"/>
      <c r="E73" s="91"/>
      <c r="F73" s="28">
        <f>C73-'TB2'!M54</f>
        <v>0</v>
      </c>
      <c r="H73" s="51"/>
      <c r="I73" s="52"/>
    </row>
    <row r="74" spans="1:9" s="33" customFormat="1">
      <c r="A74" s="29"/>
      <c r="B74" s="30" t="s">
        <v>361</v>
      </c>
      <c r="C74" s="111">
        <v>285500</v>
      </c>
      <c r="D74" s="117"/>
      <c r="E74" s="52"/>
    </row>
    <row r="75" spans="1:9" s="33" customFormat="1">
      <c r="A75" s="29"/>
      <c r="B75" s="30" t="s">
        <v>288</v>
      </c>
      <c r="C75" s="111">
        <v>10065600</v>
      </c>
      <c r="D75" s="117"/>
      <c r="E75" s="52"/>
    </row>
    <row r="76" spans="1:9" s="33" customFormat="1">
      <c r="A76" s="29"/>
      <c r="B76" s="30" t="s">
        <v>359</v>
      </c>
      <c r="C76" s="111">
        <v>165471350</v>
      </c>
      <c r="D76" s="117"/>
      <c r="E76" s="52"/>
    </row>
    <row r="77" spans="1:9" s="33" customFormat="1">
      <c r="A77" s="29"/>
      <c r="B77" s="30" t="s">
        <v>360</v>
      </c>
      <c r="C77" s="111">
        <v>130699000</v>
      </c>
      <c r="D77" s="117"/>
      <c r="E77" s="52"/>
    </row>
    <row r="78" spans="1:9" s="33" customFormat="1">
      <c r="A78" s="29"/>
      <c r="B78" s="30"/>
      <c r="C78" s="51"/>
      <c r="D78" s="52"/>
      <c r="E78" s="52"/>
    </row>
    <row r="79" spans="1:9" s="58" customFormat="1">
      <c r="A79" s="56">
        <v>3335</v>
      </c>
      <c r="B79" s="57" t="s">
        <v>45</v>
      </c>
      <c r="C79" s="93">
        <f>SUM(C80:C86)</f>
        <v>590639888.81881893</v>
      </c>
      <c r="D79" s="92"/>
      <c r="F79" s="94">
        <f>C79-'TB2'!N61</f>
        <v>-3.1811810731887817</v>
      </c>
      <c r="H79" s="94"/>
    </row>
    <row r="80" spans="1:9" s="39" customFormat="1">
      <c r="A80" s="59"/>
      <c r="B80" s="38" t="s">
        <v>46</v>
      </c>
      <c r="C80" s="60">
        <v>-3146341</v>
      </c>
      <c r="D80" s="32"/>
      <c r="E80" s="32"/>
    </row>
    <row r="81" spans="1:256" s="39" customFormat="1" ht="15" customHeight="1">
      <c r="A81" s="59"/>
      <c r="B81" s="61" t="s">
        <v>47</v>
      </c>
      <c r="C81" s="62">
        <v>377708018.71498477</v>
      </c>
      <c r="D81" s="49"/>
      <c r="E81" s="49"/>
    </row>
    <row r="82" spans="1:256" s="39" customFormat="1" ht="15" customHeight="1">
      <c r="A82" s="59"/>
      <c r="B82" s="61" t="s">
        <v>341</v>
      </c>
      <c r="C82" s="62">
        <v>105353059.30292045</v>
      </c>
      <c r="D82" s="49"/>
      <c r="E82" s="49"/>
    </row>
    <row r="83" spans="1:256" s="39" customFormat="1" ht="15" customHeight="1">
      <c r="A83" s="59"/>
      <c r="B83" s="61" t="s">
        <v>342</v>
      </c>
      <c r="C83" s="62">
        <f>13000000/0.9*0.1</f>
        <v>1444444.4444444445</v>
      </c>
      <c r="D83" s="49"/>
      <c r="E83" s="49"/>
    </row>
    <row r="84" spans="1:256" s="39" customFormat="1" ht="15" customHeight="1">
      <c r="A84" s="59"/>
      <c r="B84" s="61" t="s">
        <v>343</v>
      </c>
      <c r="C84" s="62">
        <f>10000000/0.9*0.1</f>
        <v>1111111.111111111</v>
      </c>
      <c r="D84" s="49"/>
      <c r="E84" s="49"/>
    </row>
    <row r="85" spans="1:256" s="39" customFormat="1" ht="15" customHeight="1">
      <c r="A85" s="59"/>
      <c r="B85" s="61" t="s">
        <v>362</v>
      </c>
      <c r="C85" s="62">
        <v>105947374.023136</v>
      </c>
      <c r="D85" s="49"/>
      <c r="E85" s="49"/>
    </row>
    <row r="86" spans="1:256" s="39" customFormat="1" ht="15" customHeight="1">
      <c r="A86" s="59"/>
      <c r="B86" s="61" t="s">
        <v>364</v>
      </c>
      <c r="C86" s="62">
        <f>20000000/0.9*0.1</f>
        <v>2222222.222222222</v>
      </c>
      <c r="D86" s="49"/>
      <c r="E86" s="49"/>
    </row>
    <row r="87" spans="1:256" s="39" customFormat="1" ht="15" customHeight="1">
      <c r="A87" s="59"/>
      <c r="B87" s="61"/>
      <c r="C87" s="62"/>
      <c r="D87" s="49"/>
      <c r="E87" s="49"/>
    </row>
    <row r="88" spans="1:256" s="39" customFormat="1" ht="15" customHeight="1">
      <c r="A88" s="59"/>
      <c r="B88" s="61"/>
      <c r="C88" s="62"/>
      <c r="D88" s="49"/>
      <c r="E88" s="49"/>
    </row>
    <row r="89" spans="1:256" ht="19.5" customHeight="1">
      <c r="A89" s="22">
        <v>33388</v>
      </c>
      <c r="B89" s="95"/>
      <c r="C89" s="96"/>
      <c r="D89" s="95"/>
      <c r="E89" s="95"/>
      <c r="F89" s="95"/>
      <c r="G89" s="96"/>
      <c r="H89" s="95"/>
      <c r="I89" s="96"/>
      <c r="J89" s="95"/>
      <c r="K89" s="96"/>
      <c r="L89" s="95"/>
      <c r="M89" s="96"/>
      <c r="N89" s="95"/>
      <c r="O89" s="96"/>
      <c r="P89" s="95"/>
      <c r="Q89" s="96"/>
      <c r="R89" s="95"/>
      <c r="S89" s="96"/>
      <c r="T89" s="95"/>
      <c r="U89" s="96"/>
      <c r="V89" s="95"/>
      <c r="W89" s="96"/>
      <c r="X89" s="95"/>
      <c r="Y89" s="96"/>
      <c r="Z89" s="95"/>
      <c r="AA89" s="96"/>
      <c r="AB89" s="95"/>
      <c r="AC89" s="96"/>
      <c r="AD89" s="95"/>
      <c r="AE89" s="96"/>
      <c r="AF89" s="95"/>
      <c r="AG89" s="96"/>
      <c r="AH89" s="95"/>
      <c r="AI89" s="96"/>
      <c r="AJ89" s="95"/>
      <c r="AK89" s="96"/>
      <c r="AL89" s="95"/>
      <c r="AM89" s="96"/>
      <c r="AN89" s="95"/>
      <c r="AO89" s="96"/>
      <c r="AP89" s="95"/>
      <c r="AQ89" s="96"/>
      <c r="AR89" s="95"/>
      <c r="AS89" s="96"/>
      <c r="AT89" s="95"/>
      <c r="AU89" s="96"/>
      <c r="AV89" s="95"/>
      <c r="AW89" s="96"/>
      <c r="AX89" s="95"/>
      <c r="AY89" s="96"/>
      <c r="AZ89" s="95"/>
      <c r="BA89" s="96"/>
      <c r="BB89" s="95"/>
      <c r="BC89" s="96"/>
      <c r="BD89" s="95"/>
      <c r="BE89" s="96"/>
      <c r="BF89" s="95"/>
      <c r="BG89" s="96"/>
      <c r="BH89" s="95"/>
      <c r="BI89" s="96"/>
      <c r="BJ89" s="95"/>
      <c r="BK89" s="96"/>
      <c r="BL89" s="95"/>
      <c r="BM89" s="96"/>
      <c r="BN89" s="95"/>
      <c r="BO89" s="96"/>
      <c r="BP89" s="95"/>
      <c r="BQ89" s="96"/>
      <c r="BR89" s="95"/>
      <c r="BS89" s="96"/>
      <c r="BT89" s="95"/>
      <c r="BU89" s="96"/>
      <c r="BV89" s="95"/>
      <c r="BW89" s="96"/>
      <c r="BX89" s="95"/>
      <c r="BY89" s="96"/>
      <c r="BZ89" s="95"/>
      <c r="CA89" s="96"/>
      <c r="CB89" s="95"/>
      <c r="CC89" s="96"/>
      <c r="CD89" s="95"/>
      <c r="CE89" s="96"/>
      <c r="CF89" s="95"/>
      <c r="CG89" s="96"/>
      <c r="CH89" s="95"/>
      <c r="CI89" s="96"/>
      <c r="CJ89" s="95"/>
      <c r="CK89" s="96"/>
      <c r="CL89" s="95"/>
      <c r="CM89" s="96"/>
      <c r="CN89" s="95"/>
      <c r="CO89" s="96"/>
      <c r="CP89" s="95"/>
      <c r="CQ89" s="96"/>
      <c r="CR89" s="95"/>
      <c r="CS89" s="96"/>
      <c r="CT89" s="95"/>
      <c r="CU89" s="96"/>
      <c r="CV89" s="95"/>
      <c r="CW89" s="96"/>
      <c r="CX89" s="95"/>
      <c r="CY89" s="96"/>
      <c r="CZ89" s="95"/>
      <c r="DA89" s="96"/>
      <c r="DB89" s="95"/>
      <c r="DC89" s="96"/>
      <c r="DD89" s="95"/>
      <c r="DE89" s="96"/>
      <c r="DF89" s="95"/>
      <c r="DG89" s="96"/>
      <c r="DH89" s="95"/>
      <c r="DI89" s="96"/>
      <c r="DJ89" s="95"/>
      <c r="DK89" s="96"/>
      <c r="DL89" s="95"/>
      <c r="DM89" s="96"/>
      <c r="DN89" s="95"/>
      <c r="DO89" s="96"/>
      <c r="DP89" s="95"/>
      <c r="DQ89" s="96"/>
      <c r="DR89" s="95"/>
      <c r="DS89" s="96"/>
      <c r="DT89" s="95"/>
      <c r="DU89" s="96"/>
      <c r="DV89" s="95"/>
      <c r="DW89" s="96"/>
      <c r="DX89" s="95"/>
      <c r="DY89" s="96"/>
      <c r="DZ89" s="95"/>
      <c r="EA89" s="96"/>
      <c r="EB89" s="95"/>
      <c r="EC89" s="96"/>
      <c r="ED89" s="95"/>
      <c r="EE89" s="96"/>
      <c r="EF89" s="95"/>
      <c r="EG89" s="96"/>
      <c r="EH89" s="95"/>
      <c r="EI89" s="96"/>
      <c r="EJ89" s="95"/>
      <c r="EK89" s="96"/>
      <c r="EL89" s="95"/>
      <c r="EM89" s="96"/>
      <c r="EN89" s="95"/>
      <c r="EO89" s="96"/>
      <c r="EP89" s="95"/>
      <c r="EQ89" s="96"/>
      <c r="ER89" s="95"/>
      <c r="ES89" s="96"/>
      <c r="ET89" s="95"/>
      <c r="EU89" s="96"/>
      <c r="EV89" s="95"/>
      <c r="EW89" s="96"/>
      <c r="EX89" s="95"/>
      <c r="EY89" s="96"/>
      <c r="EZ89" s="95"/>
      <c r="FA89" s="96"/>
      <c r="FB89" s="95"/>
      <c r="FC89" s="96"/>
      <c r="FD89" s="95"/>
      <c r="FE89" s="96"/>
      <c r="FF89" s="95"/>
      <c r="FG89" s="96"/>
      <c r="FH89" s="95"/>
      <c r="FI89" s="96"/>
      <c r="FJ89" s="95"/>
      <c r="FK89" s="96"/>
      <c r="FL89" s="95"/>
      <c r="FM89" s="96"/>
      <c r="FN89" s="95"/>
      <c r="FO89" s="96"/>
      <c r="FP89" s="95"/>
      <c r="FQ89" s="96"/>
      <c r="FR89" s="95"/>
      <c r="FS89" s="96"/>
      <c r="FT89" s="95"/>
      <c r="FU89" s="96"/>
      <c r="FV89" s="95"/>
      <c r="FW89" s="96"/>
      <c r="FX89" s="95"/>
      <c r="FY89" s="96"/>
      <c r="FZ89" s="95"/>
      <c r="GA89" s="96"/>
      <c r="GB89" s="95"/>
      <c r="GC89" s="96"/>
      <c r="GD89" s="95"/>
      <c r="GE89" s="96"/>
      <c r="GF89" s="95"/>
      <c r="GG89" s="96"/>
      <c r="GH89" s="95"/>
      <c r="GI89" s="96"/>
      <c r="GJ89" s="95"/>
      <c r="GK89" s="96"/>
      <c r="GL89" s="95"/>
      <c r="GM89" s="96"/>
      <c r="GN89" s="95"/>
      <c r="GO89" s="96"/>
      <c r="GP89" s="95"/>
      <c r="GQ89" s="96"/>
      <c r="GR89" s="95"/>
      <c r="GS89" s="96"/>
      <c r="GT89" s="95"/>
      <c r="GU89" s="96"/>
      <c r="GV89" s="95"/>
      <c r="GW89" s="96"/>
      <c r="GX89" s="95"/>
      <c r="GY89" s="96"/>
      <c r="GZ89" s="95"/>
      <c r="HA89" s="96"/>
      <c r="HB89" s="95"/>
      <c r="HC89" s="96"/>
      <c r="HD89" s="95"/>
      <c r="HE89" s="96"/>
      <c r="HF89" s="95"/>
      <c r="HG89" s="96"/>
      <c r="HH89" s="95"/>
      <c r="HI89" s="96"/>
      <c r="HJ89" s="95"/>
      <c r="HK89" s="96"/>
      <c r="HL89" s="95"/>
      <c r="HM89" s="96"/>
      <c r="HN89" s="95"/>
      <c r="HO89" s="96"/>
      <c r="HP89" s="95"/>
      <c r="HQ89" s="96"/>
      <c r="HR89" s="95"/>
      <c r="HS89" s="96"/>
      <c r="HT89" s="95"/>
      <c r="HU89" s="96"/>
      <c r="HV89" s="95"/>
      <c r="HW89" s="96"/>
      <c r="HX89" s="95"/>
      <c r="HY89" s="96"/>
      <c r="HZ89" s="95"/>
      <c r="IA89" s="96"/>
      <c r="IB89" s="95"/>
      <c r="IC89" s="96"/>
      <c r="ID89" s="95"/>
      <c r="IE89" s="96"/>
      <c r="IF89" s="95"/>
      <c r="IG89" s="96"/>
      <c r="IH89" s="95"/>
      <c r="II89" s="96"/>
      <c r="IJ89" s="95"/>
      <c r="IK89" s="96"/>
      <c r="IL89" s="95"/>
      <c r="IM89" s="96"/>
      <c r="IN89" s="95"/>
      <c r="IO89" s="96"/>
      <c r="IP89" s="95"/>
      <c r="IQ89" s="96"/>
      <c r="IR89" s="95"/>
      <c r="IS89" s="96"/>
      <c r="IT89" s="95"/>
      <c r="IU89" s="96"/>
      <c r="IV89" s="95"/>
    </row>
    <row r="90" spans="1:256" s="58" customFormat="1">
      <c r="A90" s="56">
        <v>334</v>
      </c>
      <c r="B90" s="57" t="s">
        <v>48</v>
      </c>
      <c r="C90" s="93"/>
      <c r="D90" s="92"/>
      <c r="F90" s="94"/>
    </row>
    <row r="91" spans="1:256" s="65" customFormat="1" ht="27.75" customHeight="1">
      <c r="A91" s="63"/>
      <c r="B91" s="38" t="s">
        <v>365</v>
      </c>
      <c r="C91" s="156">
        <v>1301994334</v>
      </c>
      <c r="D91" s="32"/>
      <c r="E91" s="38"/>
    </row>
    <row r="92" spans="1:256" s="65" customFormat="1" ht="27.75" customHeight="1">
      <c r="A92" s="63"/>
      <c r="B92" s="38" t="s">
        <v>366</v>
      </c>
      <c r="C92" s="60">
        <f>'TB2'!N67</f>
        <v>1297794333</v>
      </c>
      <c r="D92" s="32"/>
      <c r="E92" s="38"/>
    </row>
    <row r="93" spans="1:256" s="65" customFormat="1" ht="27.75" customHeight="1">
      <c r="A93" s="63"/>
      <c r="B93" s="64" t="s">
        <v>324</v>
      </c>
      <c r="C93" s="60">
        <f>C91-C92</f>
        <v>4200001</v>
      </c>
      <c r="D93" s="150" t="s">
        <v>367</v>
      </c>
      <c r="E93" s="149"/>
    </row>
    <row r="94" spans="1:256" s="65" customFormat="1" ht="45.45" customHeight="1">
      <c r="A94" s="63"/>
      <c r="B94" s="64"/>
      <c r="C94" s="259" t="s">
        <v>368</v>
      </c>
      <c r="D94" s="260"/>
      <c r="E94" s="260"/>
    </row>
    <row r="95" spans="1:256" s="48" customFormat="1">
      <c r="A95" s="46">
        <v>335</v>
      </c>
      <c r="B95" s="26"/>
      <c r="C95" s="93">
        <f>SUM(C96:C98)</f>
        <v>58640000</v>
      </c>
      <c r="D95" s="68"/>
      <c r="F95" s="98">
        <f>C95-'TB2'!N69</f>
        <v>0</v>
      </c>
    </row>
    <row r="96" spans="1:256" s="33" customFormat="1">
      <c r="A96" s="29"/>
      <c r="B96" s="38" t="s">
        <v>330</v>
      </c>
      <c r="C96" s="130">
        <v>18640000</v>
      </c>
      <c r="D96" s="117"/>
      <c r="E96" s="66"/>
      <c r="F96" s="34"/>
    </row>
    <row r="97" spans="1:6" s="33" customFormat="1">
      <c r="A97" s="29"/>
      <c r="B97" s="38" t="s">
        <v>369</v>
      </c>
      <c r="C97" s="130">
        <v>40000000</v>
      </c>
      <c r="D97" s="117"/>
      <c r="E97" s="66"/>
      <c r="F97" s="34"/>
    </row>
    <row r="98" spans="1:6" s="33" customFormat="1">
      <c r="A98" s="29"/>
      <c r="B98" s="36"/>
      <c r="C98" s="118"/>
      <c r="D98" s="117"/>
      <c r="E98" s="66"/>
      <c r="F98" s="34"/>
    </row>
    <row r="99" spans="1:6">
      <c r="A99" s="22"/>
      <c r="B99" s="23"/>
      <c r="C99" s="51"/>
      <c r="D99" s="66"/>
      <c r="E99" s="66"/>
      <c r="F99" s="28"/>
    </row>
    <row r="100" spans="1:6" ht="13.8">
      <c r="A100" s="22">
        <v>3382</v>
      </c>
      <c r="B100" s="23"/>
      <c r="C100" s="119">
        <f>SUM(C101:C105)</f>
        <v>422666000</v>
      </c>
      <c r="D100" s="50"/>
      <c r="E100" s="50"/>
      <c r="F100" s="28">
        <f>C100-'TB2'!N73</f>
        <v>0</v>
      </c>
    </row>
    <row r="101" spans="1:6">
      <c r="A101" s="22"/>
      <c r="B101" s="23" t="s">
        <v>348</v>
      </c>
      <c r="C101" s="67">
        <v>391492000</v>
      </c>
      <c r="D101" s="120" t="s">
        <v>349</v>
      </c>
      <c r="E101" s="68"/>
    </row>
    <row r="102" spans="1:6">
      <c r="A102" s="22"/>
      <c r="B102" s="23" t="s">
        <v>289</v>
      </c>
      <c r="C102" s="99">
        <v>15587000</v>
      </c>
      <c r="D102" s="68"/>
      <c r="E102" s="68"/>
    </row>
    <row r="103" spans="1:6">
      <c r="A103" s="22"/>
      <c r="B103" s="23" t="s">
        <v>370</v>
      </c>
      <c r="C103" s="99">
        <v>15587000</v>
      </c>
      <c r="D103" s="68"/>
      <c r="E103" s="68"/>
    </row>
    <row r="104" spans="1:6">
      <c r="A104" s="22"/>
      <c r="B104" s="23"/>
      <c r="C104" s="99"/>
      <c r="D104" s="68"/>
      <c r="E104" s="68"/>
    </row>
    <row r="105" spans="1:6">
      <c r="A105" s="22"/>
      <c r="B105" s="23"/>
      <c r="C105" s="99"/>
      <c r="D105" s="68"/>
      <c r="E105" s="68"/>
    </row>
    <row r="106" spans="1:6">
      <c r="A106" s="22" t="s">
        <v>49</v>
      </c>
      <c r="B106" s="23" t="s">
        <v>350</v>
      </c>
      <c r="C106" s="248"/>
      <c r="D106" s="249"/>
      <c r="E106" s="4"/>
    </row>
    <row r="107" spans="1:6">
      <c r="A107" s="22"/>
      <c r="B107" s="23"/>
      <c r="C107" s="45">
        <v>0</v>
      </c>
      <c r="D107" s="25"/>
      <c r="E107" s="4"/>
    </row>
    <row r="108" spans="1:6">
      <c r="A108" s="22"/>
      <c r="B108" s="23"/>
      <c r="C108" s="24"/>
      <c r="D108" s="25"/>
      <c r="E108" s="25"/>
    </row>
    <row r="109" spans="1:6">
      <c r="A109" s="22">
        <v>3388</v>
      </c>
      <c r="B109" s="23" t="s">
        <v>50</v>
      </c>
      <c r="C109" s="101">
        <f>SUM(C110:C114)</f>
        <v>62003428</v>
      </c>
      <c r="D109" s="25"/>
      <c r="E109" s="25"/>
      <c r="F109" s="28">
        <f>C109-'TB2'!N81</f>
        <v>0</v>
      </c>
    </row>
    <row r="110" spans="1:6">
      <c r="A110" s="22"/>
      <c r="B110" s="30" t="s">
        <v>51</v>
      </c>
      <c r="C110" s="69">
        <v>0</v>
      </c>
      <c r="D110" s="43"/>
      <c r="E110" s="43"/>
    </row>
    <row r="111" spans="1:6">
      <c r="A111" s="22"/>
      <c r="B111" s="30" t="s">
        <v>52</v>
      </c>
      <c r="C111" s="69">
        <v>16306828</v>
      </c>
      <c r="D111" s="131"/>
      <c r="E111" s="43"/>
      <c r="F111" s="28"/>
    </row>
    <row r="112" spans="1:6">
      <c r="A112" s="22"/>
      <c r="B112" s="30"/>
      <c r="C112" s="69"/>
      <c r="D112" s="43"/>
      <c r="E112" s="43"/>
      <c r="F112" s="28"/>
    </row>
    <row r="113" spans="1:6">
      <c r="A113" s="22"/>
      <c r="B113" s="30"/>
      <c r="C113" s="69"/>
      <c r="D113" s="43"/>
      <c r="E113" s="43"/>
      <c r="F113" s="28"/>
    </row>
    <row r="114" spans="1:6" s="85" customFormat="1" ht="13.8">
      <c r="A114" s="81"/>
      <c r="B114" s="112" t="s">
        <v>53</v>
      </c>
      <c r="C114" s="113">
        <f>SUM(C115:C123)</f>
        <v>45696600</v>
      </c>
      <c r="D114" s="114" t="s">
        <v>351</v>
      </c>
      <c r="E114" s="114"/>
      <c r="F114" s="86"/>
    </row>
    <row r="115" spans="1:6" s="33" customFormat="1">
      <c r="A115" s="29"/>
      <c r="B115" s="30" t="s">
        <v>290</v>
      </c>
      <c r="C115" s="69">
        <v>23883000</v>
      </c>
      <c r="D115" s="43"/>
      <c r="E115" s="43"/>
      <c r="F115" s="34"/>
    </row>
    <row r="116" spans="1:6" s="33" customFormat="1">
      <c r="A116" s="29"/>
      <c r="B116" s="30" t="s">
        <v>291</v>
      </c>
      <c r="C116" s="42">
        <v>3886000</v>
      </c>
      <c r="D116" s="43"/>
      <c r="E116" s="43"/>
    </row>
    <row r="117" spans="1:6" s="33" customFormat="1">
      <c r="A117" s="29"/>
      <c r="B117" s="30" t="s">
        <v>294</v>
      </c>
      <c r="C117" s="42">
        <v>3778000</v>
      </c>
      <c r="D117" s="43"/>
      <c r="E117" s="43"/>
    </row>
    <row r="118" spans="1:6" s="33" customFormat="1">
      <c r="A118" s="29"/>
      <c r="B118" s="30" t="s">
        <v>295</v>
      </c>
      <c r="C118" s="42">
        <v>-128400</v>
      </c>
      <c r="D118" s="43"/>
      <c r="E118" s="43"/>
      <c r="F118" s="34">
        <f>SUM(C115:C117,C119,C121:C123)</f>
        <v>46861000</v>
      </c>
    </row>
    <row r="119" spans="1:6">
      <c r="A119" s="22"/>
      <c r="B119" s="30" t="s">
        <v>306</v>
      </c>
      <c r="C119" s="45">
        <v>3972500</v>
      </c>
      <c r="D119" s="121"/>
      <c r="E119" s="25"/>
    </row>
    <row r="120" spans="1:6">
      <c r="A120" s="22"/>
      <c r="B120" s="30" t="s">
        <v>307</v>
      </c>
      <c r="C120" s="45">
        <v>-1036000</v>
      </c>
      <c r="D120" s="121"/>
      <c r="E120" s="25"/>
      <c r="F120" s="28">
        <f>C118+C120</f>
        <v>-1164400</v>
      </c>
    </row>
    <row r="121" spans="1:6">
      <c r="A121" s="22"/>
      <c r="B121" s="30" t="s">
        <v>312</v>
      </c>
      <c r="C121" s="45">
        <v>3804500</v>
      </c>
      <c r="D121" s="121"/>
      <c r="E121" s="25"/>
    </row>
    <row r="122" spans="1:6">
      <c r="A122" s="22"/>
      <c r="B122" s="30" t="s">
        <v>318</v>
      </c>
      <c r="C122" s="45">
        <v>3768500</v>
      </c>
      <c r="D122" s="121"/>
      <c r="E122" s="25"/>
    </row>
    <row r="123" spans="1:6">
      <c r="A123" s="22"/>
      <c r="B123" s="30" t="s">
        <v>319</v>
      </c>
      <c r="C123" s="45">
        <v>3768500</v>
      </c>
      <c r="D123" s="121"/>
      <c r="E123" s="25"/>
    </row>
    <row r="124" spans="1:6">
      <c r="A124" s="144"/>
      <c r="B124" s="145"/>
      <c r="C124" s="146"/>
      <c r="D124" s="147"/>
      <c r="E124" s="147"/>
    </row>
    <row r="125" spans="1:6">
      <c r="A125" s="22">
        <v>515</v>
      </c>
      <c r="B125" s="26"/>
      <c r="C125" s="70"/>
      <c r="D125" s="25"/>
      <c r="E125" s="25"/>
    </row>
    <row r="126" spans="1:6">
      <c r="A126" s="22">
        <v>635</v>
      </c>
      <c r="B126" s="26"/>
      <c r="C126" s="70"/>
      <c r="D126" s="25"/>
      <c r="E126" s="25"/>
    </row>
    <row r="127" spans="1:6">
      <c r="A127" s="22"/>
      <c r="B127" s="23"/>
      <c r="C127" s="45"/>
      <c r="D127" s="25"/>
      <c r="E127" s="25"/>
    </row>
    <row r="128" spans="1:6" s="48" customFormat="1" ht="13.5" customHeight="1">
      <c r="A128" s="46"/>
      <c r="B128" s="26"/>
      <c r="C128" s="250"/>
      <c r="D128" s="251"/>
    </row>
    <row r="129" spans="1:6" s="48" customFormat="1" ht="13.5" customHeight="1">
      <c r="A129" s="46"/>
      <c r="B129" s="26"/>
      <c r="C129" s="71"/>
      <c r="D129" s="47"/>
      <c r="E129" s="47"/>
    </row>
    <row r="130" spans="1:6" ht="18.75" customHeight="1">
      <c r="A130" s="22" t="s">
        <v>54</v>
      </c>
      <c r="B130" s="26"/>
      <c r="C130" s="133"/>
      <c r="D130" s="73"/>
      <c r="E130" s="73"/>
    </row>
    <row r="131" spans="1:6" s="48" customFormat="1">
      <c r="A131" s="46"/>
      <c r="B131" s="26"/>
      <c r="C131" s="242"/>
      <c r="D131" s="243"/>
    </row>
    <row r="132" spans="1:6">
      <c r="A132" s="22"/>
      <c r="B132" s="57"/>
      <c r="C132" s="123"/>
      <c r="D132" s="73"/>
      <c r="E132" s="171">
        <f>SUM(E133:E134)</f>
        <v>176120000</v>
      </c>
      <c r="F132" s="28">
        <f>E132-'TB2'!N78</f>
        <v>0</v>
      </c>
    </row>
    <row r="133" spans="1:6" ht="26.55" customHeight="1">
      <c r="A133" s="22">
        <v>3387</v>
      </c>
      <c r="B133" s="172"/>
      <c r="C133" s="87"/>
      <c r="D133" s="170"/>
      <c r="E133" s="169"/>
      <c r="F133" s="34"/>
    </row>
    <row r="134" spans="1:6" ht="21.75" customHeight="1">
      <c r="A134" s="22"/>
      <c r="B134" s="172" t="s">
        <v>331</v>
      </c>
      <c r="C134" s="97">
        <v>1000000</v>
      </c>
      <c r="D134" s="92">
        <v>176.12</v>
      </c>
      <c r="E134" s="169">
        <f>C134*D134</f>
        <v>176120000</v>
      </c>
    </row>
    <row r="135" spans="1:6" ht="21.75" customHeight="1">
      <c r="A135" s="22"/>
      <c r="B135" s="168"/>
      <c r="C135" s="250" t="s">
        <v>371</v>
      </c>
      <c r="D135" s="251"/>
      <c r="E135" s="251"/>
    </row>
    <row r="136" spans="1:6" ht="19.5" customHeight="1">
      <c r="A136" s="22">
        <v>511</v>
      </c>
      <c r="B136" s="132"/>
      <c r="C136" s="151" t="s">
        <v>24</v>
      </c>
      <c r="D136" s="73"/>
      <c r="E136" s="73"/>
    </row>
    <row r="137" spans="1:6" ht="19.5" customHeight="1">
      <c r="A137" s="22"/>
      <c r="B137" s="23"/>
      <c r="C137" s="175"/>
      <c r="D137" s="73"/>
      <c r="E137" s="73"/>
    </row>
    <row r="138" spans="1:6" ht="25.95" customHeight="1">
      <c r="A138" s="22">
        <v>642</v>
      </c>
      <c r="B138" s="26"/>
      <c r="C138" s="151" t="s">
        <v>24</v>
      </c>
      <c r="D138" s="73"/>
      <c r="E138" s="73"/>
    </row>
    <row r="139" spans="1:6" ht="48" customHeight="1">
      <c r="A139" s="22"/>
      <c r="B139" s="26"/>
      <c r="C139" s="250" t="s">
        <v>372</v>
      </c>
      <c r="D139" s="251"/>
      <c r="E139" s="251"/>
    </row>
    <row r="140" spans="1:6" ht="19.5" customHeight="1">
      <c r="A140" s="22"/>
      <c r="B140" s="148"/>
      <c r="C140" s="151"/>
      <c r="D140" s="73"/>
      <c r="E140" s="21"/>
    </row>
    <row r="141" spans="1:6" ht="23.55" customHeight="1">
      <c r="A141" s="22" t="s">
        <v>55</v>
      </c>
      <c r="B141" s="132"/>
      <c r="C141" s="176" t="s">
        <v>24</v>
      </c>
      <c r="D141" s="68"/>
      <c r="E141" s="4"/>
    </row>
    <row r="142" spans="1:6" ht="47.55" customHeight="1">
      <c r="A142" s="22"/>
      <c r="B142" s="132"/>
      <c r="C142" s="244" t="s">
        <v>363</v>
      </c>
      <c r="D142" s="245"/>
      <c r="E142" s="245"/>
    </row>
    <row r="143" spans="1:6" ht="23.55" customHeight="1">
      <c r="A143" s="22"/>
      <c r="B143" s="132"/>
      <c r="C143" s="174"/>
      <c r="D143" s="148"/>
      <c r="E143" s="4"/>
    </row>
    <row r="144" spans="1:6" ht="23.55" customHeight="1">
      <c r="A144" s="22"/>
      <c r="B144" s="132"/>
      <c r="C144" s="174"/>
      <c r="D144" s="148"/>
      <c r="E144" s="4"/>
    </row>
    <row r="145" spans="1:5" ht="23.55" customHeight="1">
      <c r="A145" s="22" t="s">
        <v>333</v>
      </c>
      <c r="B145" s="132"/>
      <c r="C145" s="244"/>
      <c r="D145" s="245"/>
      <c r="E145" s="245"/>
    </row>
    <row r="146" spans="1:5" ht="23.55" customHeight="1">
      <c r="A146" s="22" t="s">
        <v>334</v>
      </c>
      <c r="B146" s="132"/>
      <c r="C146" s="89"/>
      <c r="D146" s="68"/>
      <c r="E146" s="4"/>
    </row>
    <row r="147" spans="1:5" ht="23.55" customHeight="1">
      <c r="A147" s="22"/>
      <c r="B147" s="132"/>
      <c r="C147" s="89"/>
      <c r="D147" s="68"/>
      <c r="E147" s="4"/>
    </row>
  </sheetData>
  <mergeCells count="18">
    <mergeCell ref="C145:E145"/>
    <mergeCell ref="C11:D11"/>
    <mergeCell ref="C18:E18"/>
    <mergeCell ref="C55:D55"/>
    <mergeCell ref="C57:D57"/>
    <mergeCell ref="C106:D106"/>
    <mergeCell ref="C128:D128"/>
    <mergeCell ref="C131:D131"/>
    <mergeCell ref="C17:D17"/>
    <mergeCell ref="C142:E142"/>
    <mergeCell ref="C94:E94"/>
    <mergeCell ref="C135:E135"/>
    <mergeCell ref="C139:E139"/>
    <mergeCell ref="A5:B7"/>
    <mergeCell ref="C9:D9"/>
    <mergeCell ref="C12:E12"/>
    <mergeCell ref="C13:E13"/>
    <mergeCell ref="C14:E14"/>
  </mergeCells>
  <pageMargins left="0.45" right="0.34" top="0.43" bottom="0.37" header="0.32" footer="0.27"/>
  <pageSetup paperSize="9" scale="3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"/>
  <sheetViews>
    <sheetView workbookViewId="0">
      <pane xSplit="2" topLeftCell="C1" activePane="topRight" state="frozen"/>
      <selection activeCell="B14" sqref="B14"/>
      <selection pane="topRight" activeCell="A77" sqref="A77:XFD77"/>
    </sheetView>
  </sheetViews>
  <sheetFormatPr defaultRowHeight="13.2"/>
  <cols>
    <col min="2" max="2" width="18.21875" customWidth="1"/>
    <col min="3" max="14" width="14.5546875" customWidth="1"/>
    <col min="15" max="15" width="13.77734375" style="106" bestFit="1" customWidth="1"/>
    <col min="16" max="16" width="12.21875" style="106" bestFit="1" customWidth="1"/>
    <col min="17" max="18" width="10.88671875" bestFit="1" customWidth="1"/>
    <col min="19" max="19" width="9.5546875" bestFit="1" customWidth="1"/>
  </cols>
  <sheetData>
    <row r="1" spans="1:23" s="105" customFormat="1">
      <c r="A1" s="105" t="s">
        <v>56</v>
      </c>
      <c r="B1" s="105" t="s">
        <v>57</v>
      </c>
      <c r="C1" s="105" t="s">
        <v>58</v>
      </c>
      <c r="D1" s="105" t="s">
        <v>59</v>
      </c>
      <c r="E1" s="105" t="s">
        <v>60</v>
      </c>
      <c r="F1" s="105" t="s">
        <v>61</v>
      </c>
      <c r="G1" s="105" t="s">
        <v>62</v>
      </c>
      <c r="H1" s="105" t="s">
        <v>63</v>
      </c>
      <c r="I1" s="105" t="s">
        <v>64</v>
      </c>
      <c r="J1" s="105" t="s">
        <v>65</v>
      </c>
      <c r="K1" s="105" t="s">
        <v>66</v>
      </c>
      <c r="L1" s="105" t="s">
        <v>67</v>
      </c>
      <c r="M1" s="105" t="s">
        <v>68</v>
      </c>
      <c r="N1" s="105" t="s">
        <v>69</v>
      </c>
      <c r="O1" s="173"/>
      <c r="P1" s="173"/>
    </row>
    <row r="2" spans="1:23">
      <c r="A2" s="105" t="s">
        <v>70</v>
      </c>
      <c r="B2" s="105" t="s">
        <v>71</v>
      </c>
      <c r="C2" s="125"/>
      <c r="D2" s="125"/>
      <c r="E2" s="125"/>
      <c r="F2" s="125"/>
      <c r="G2" s="125"/>
      <c r="H2" s="125"/>
      <c r="I2" s="126"/>
      <c r="J2" s="126"/>
      <c r="K2" s="126"/>
      <c r="L2" s="126"/>
      <c r="M2" s="126"/>
      <c r="N2" s="126"/>
    </row>
    <row r="3" spans="1:23" s="107" customFormat="1">
      <c r="A3" t="s">
        <v>72</v>
      </c>
      <c r="B3" t="s">
        <v>73</v>
      </c>
      <c r="C3" s="127"/>
      <c r="D3" s="127"/>
      <c r="E3" s="127"/>
      <c r="F3" s="127"/>
      <c r="G3" s="127"/>
      <c r="H3" s="127"/>
      <c r="I3" s="55"/>
      <c r="J3" s="55"/>
      <c r="K3" s="55"/>
      <c r="L3" s="55"/>
      <c r="M3" s="55"/>
      <c r="N3" s="55"/>
      <c r="O3" s="108"/>
      <c r="P3" s="108"/>
    </row>
    <row r="4" spans="1:23">
      <c r="A4" s="105" t="s">
        <v>74</v>
      </c>
      <c r="B4" s="105" t="s">
        <v>75</v>
      </c>
      <c r="C4" s="125">
        <v>430266472</v>
      </c>
      <c r="D4" s="125"/>
      <c r="E4" s="125">
        <v>25480059</v>
      </c>
      <c r="F4" s="125">
        <v>11107372</v>
      </c>
      <c r="G4" s="125">
        <v>444639159</v>
      </c>
      <c r="H4" s="125"/>
      <c r="I4" s="126">
        <v>4437176628.4200001</v>
      </c>
      <c r="J4" s="126"/>
      <c r="K4" s="126">
        <v>5579061503</v>
      </c>
      <c r="L4" s="126">
        <v>5473175923</v>
      </c>
      <c r="M4" s="126">
        <v>4543062208.4200001</v>
      </c>
      <c r="N4" s="126"/>
    </row>
    <row r="5" spans="1:23">
      <c r="A5" t="s">
        <v>76</v>
      </c>
      <c r="B5" t="s">
        <v>77</v>
      </c>
      <c r="C5" s="127">
        <v>412156308</v>
      </c>
      <c r="D5" s="127"/>
      <c r="E5" s="127">
        <v>10604500</v>
      </c>
      <c r="F5" s="127"/>
      <c r="G5" s="127">
        <v>422760808</v>
      </c>
      <c r="H5" s="127"/>
      <c r="I5" s="55">
        <v>1210918924</v>
      </c>
      <c r="J5" s="55"/>
      <c r="K5" s="55">
        <v>3002948196</v>
      </c>
      <c r="L5" s="55">
        <v>3497630071</v>
      </c>
      <c r="M5" s="55">
        <v>716237049</v>
      </c>
      <c r="N5" s="55"/>
    </row>
    <row r="6" spans="1:23" s="107" customFormat="1">
      <c r="A6" s="107" t="s">
        <v>13</v>
      </c>
      <c r="B6" s="107" t="s">
        <v>78</v>
      </c>
      <c r="C6" s="128">
        <v>329468785</v>
      </c>
      <c r="D6" s="128"/>
      <c r="E6" s="128">
        <v>2604500</v>
      </c>
      <c r="F6" s="128"/>
      <c r="G6" s="128">
        <v>332073285</v>
      </c>
      <c r="H6" s="128"/>
      <c r="I6" s="115">
        <v>80080620</v>
      </c>
      <c r="J6" s="115"/>
      <c r="K6" s="115">
        <v>1566162759</v>
      </c>
      <c r="L6" s="115">
        <v>1536277082</v>
      </c>
      <c r="M6" s="115">
        <v>109966297</v>
      </c>
      <c r="N6" s="115"/>
      <c r="O6" s="108" t="s">
        <v>354</v>
      </c>
      <c r="P6" s="108"/>
    </row>
    <row r="7" spans="1:23" s="107" customFormat="1">
      <c r="A7" s="107" t="s">
        <v>15</v>
      </c>
      <c r="B7" s="107" t="s">
        <v>79</v>
      </c>
      <c r="C7" s="128"/>
      <c r="D7" s="128"/>
      <c r="E7" s="128">
        <v>0</v>
      </c>
      <c r="F7" s="128"/>
      <c r="G7" s="128"/>
      <c r="H7" s="128"/>
      <c r="I7" s="115">
        <v>32696092</v>
      </c>
      <c r="J7" s="115"/>
      <c r="K7" s="115">
        <v>1512261</v>
      </c>
      <c r="L7" s="115"/>
      <c r="M7" s="115">
        <v>34208353</v>
      </c>
      <c r="N7" s="115"/>
      <c r="O7" s="108"/>
      <c r="P7" s="108"/>
    </row>
    <row r="8" spans="1:23" s="152" customFormat="1">
      <c r="A8" s="107" t="s">
        <v>17</v>
      </c>
      <c r="B8" s="107" t="s">
        <v>80</v>
      </c>
      <c r="C8" s="128"/>
      <c r="D8" s="128"/>
      <c r="E8" s="128">
        <v>0</v>
      </c>
      <c r="F8" s="128"/>
      <c r="G8" s="128"/>
      <c r="H8" s="128"/>
      <c r="I8" s="115">
        <v>1025106</v>
      </c>
      <c r="J8" s="115"/>
      <c r="K8" s="115">
        <v>174</v>
      </c>
      <c r="L8" s="115"/>
      <c r="M8" s="115">
        <v>1025280</v>
      </c>
      <c r="N8" s="115"/>
      <c r="O8" s="153"/>
      <c r="P8" s="153"/>
    </row>
    <row r="9" spans="1:23" s="107" customFormat="1">
      <c r="A9" s="107" t="s">
        <v>18</v>
      </c>
      <c r="B9" s="107" t="s">
        <v>81</v>
      </c>
      <c r="C9" s="128"/>
      <c r="D9" s="128"/>
      <c r="E9" s="128"/>
      <c r="F9" s="128"/>
      <c r="G9" s="128"/>
      <c r="H9" s="128"/>
      <c r="I9" s="115">
        <v>50000000</v>
      </c>
      <c r="J9" s="115"/>
      <c r="K9" s="115"/>
      <c r="L9" s="115"/>
      <c r="M9" s="115">
        <v>50000000</v>
      </c>
      <c r="N9" s="115"/>
      <c r="O9" s="108"/>
      <c r="P9" s="108"/>
    </row>
    <row r="10" spans="1:23" s="107" customFormat="1">
      <c r="A10" s="107" t="s">
        <v>20</v>
      </c>
      <c r="B10" s="107" t="s">
        <v>82</v>
      </c>
      <c r="C10" s="128"/>
      <c r="D10" s="128"/>
      <c r="E10" s="128">
        <v>0</v>
      </c>
      <c r="F10" s="128"/>
      <c r="G10" s="128"/>
      <c r="H10" s="128"/>
      <c r="I10" s="115">
        <v>5000000</v>
      </c>
      <c r="J10" s="115"/>
      <c r="K10" s="115">
        <v>230000</v>
      </c>
      <c r="L10" s="115">
        <v>230000</v>
      </c>
      <c r="M10" s="115">
        <v>5000000</v>
      </c>
      <c r="N10" s="115"/>
      <c r="O10" s="108"/>
      <c r="P10" s="108"/>
    </row>
    <row r="11" spans="1:23" s="107" customFormat="1">
      <c r="A11" s="107" t="s">
        <v>22</v>
      </c>
      <c r="B11" s="107" t="s">
        <v>83</v>
      </c>
      <c r="C11" s="128"/>
      <c r="D11" s="128"/>
      <c r="E11" s="128"/>
      <c r="F11" s="128"/>
      <c r="G11" s="128"/>
      <c r="H11" s="128"/>
      <c r="I11" s="115">
        <v>100000000</v>
      </c>
      <c r="J11" s="115"/>
      <c r="K11" s="115"/>
      <c r="L11" s="115"/>
      <c r="M11" s="115">
        <v>100000000</v>
      </c>
      <c r="N11" s="115"/>
      <c r="O11" s="108"/>
      <c r="P11" s="108"/>
    </row>
    <row r="12" spans="1:23" s="107" customFormat="1">
      <c r="A12" s="107" t="s">
        <v>313</v>
      </c>
      <c r="B12" s="107" t="s">
        <v>314</v>
      </c>
      <c r="C12" s="128">
        <v>82687523</v>
      </c>
      <c r="D12" s="128"/>
      <c r="E12" s="128">
        <v>8000000</v>
      </c>
      <c r="F12" s="128"/>
      <c r="G12" s="128">
        <v>90687523</v>
      </c>
      <c r="H12" s="128"/>
      <c r="I12" s="115">
        <v>942117106</v>
      </c>
      <c r="J12" s="115"/>
      <c r="K12" s="115">
        <v>1435043002</v>
      </c>
      <c r="L12" s="115">
        <v>1961122989</v>
      </c>
      <c r="M12" s="115">
        <v>416037119</v>
      </c>
      <c r="N12" s="115"/>
      <c r="O12" s="108"/>
      <c r="P12" s="108"/>
    </row>
    <row r="13" spans="1:23">
      <c r="A13" t="s">
        <v>84</v>
      </c>
      <c r="B13" t="s">
        <v>85</v>
      </c>
      <c r="C13" s="127">
        <v>18110164</v>
      </c>
      <c r="D13" s="127"/>
      <c r="E13" s="127">
        <v>14875559</v>
      </c>
      <c r="F13" s="127">
        <v>11107372</v>
      </c>
      <c r="G13" s="127">
        <v>21878351</v>
      </c>
      <c r="H13" s="127"/>
      <c r="I13" s="55">
        <v>3226257704.4200001</v>
      </c>
      <c r="J13" s="55"/>
      <c r="K13" s="55">
        <v>2576113307</v>
      </c>
      <c r="L13" s="55">
        <v>1975545852</v>
      </c>
      <c r="M13" s="55">
        <v>3826825159.4200001</v>
      </c>
      <c r="N13" s="55"/>
    </row>
    <row r="14" spans="1:23" s="107" customFormat="1">
      <c r="A14" s="107" t="s">
        <v>86</v>
      </c>
      <c r="B14" s="107" t="s">
        <v>87</v>
      </c>
      <c r="C14" s="128">
        <v>2664500</v>
      </c>
      <c r="D14" s="128"/>
      <c r="E14" s="128">
        <v>1892683</v>
      </c>
      <c r="F14" s="128">
        <v>3104621</v>
      </c>
      <c r="G14" s="128">
        <v>1452562</v>
      </c>
      <c r="H14" s="128"/>
      <c r="I14" s="115">
        <v>472725659.42000002</v>
      </c>
      <c r="J14" s="115"/>
      <c r="K14" s="115">
        <v>328001964</v>
      </c>
      <c r="L14" s="115">
        <v>548821374</v>
      </c>
      <c r="M14" s="115">
        <v>251906249.41999999</v>
      </c>
      <c r="N14" s="115"/>
      <c r="O14" s="108">
        <v>1452562</v>
      </c>
      <c r="P14" s="108">
        <f>O14-G14</f>
        <v>0</v>
      </c>
      <c r="Q14" s="116">
        <f>M14/O14</f>
        <v>173.42202909066876</v>
      </c>
      <c r="S14" s="107">
        <v>1452562</v>
      </c>
      <c r="T14" s="107">
        <v>251906249</v>
      </c>
      <c r="V14" s="110">
        <f>M14-T14</f>
        <v>0.41999998688697815</v>
      </c>
      <c r="W14" s="115"/>
    </row>
    <row r="15" spans="1:23" s="107" customFormat="1">
      <c r="A15" s="107" t="s">
        <v>309</v>
      </c>
      <c r="B15" s="107" t="s">
        <v>315</v>
      </c>
      <c r="C15" s="128">
        <v>15445664</v>
      </c>
      <c r="D15" s="128"/>
      <c r="E15" s="128">
        <v>12982876</v>
      </c>
      <c r="F15" s="128">
        <v>8002751</v>
      </c>
      <c r="G15" s="128">
        <v>20425789</v>
      </c>
      <c r="H15" s="128"/>
      <c r="I15" s="115">
        <v>2753532045</v>
      </c>
      <c r="J15" s="115"/>
      <c r="K15" s="115">
        <v>2248111343</v>
      </c>
      <c r="L15" s="115">
        <v>1426724478</v>
      </c>
      <c r="M15" s="115">
        <v>3574918910</v>
      </c>
      <c r="N15" s="115"/>
      <c r="O15" s="108">
        <v>20425789</v>
      </c>
      <c r="P15" s="108">
        <f>O15-G15</f>
        <v>0</v>
      </c>
      <c r="Q15" s="116">
        <f>M15/O15</f>
        <v>175.01986875513109</v>
      </c>
      <c r="V15" s="110"/>
      <c r="W15" s="115"/>
    </row>
    <row r="16" spans="1:23">
      <c r="A16" s="105" t="s">
        <v>88</v>
      </c>
      <c r="B16" s="105" t="s">
        <v>89</v>
      </c>
      <c r="C16" s="125">
        <v>120200000</v>
      </c>
      <c r="D16" s="125"/>
      <c r="E16" s="125"/>
      <c r="F16" s="125"/>
      <c r="G16" s="125">
        <v>120200000</v>
      </c>
      <c r="H16" s="125"/>
      <c r="I16" s="126"/>
      <c r="J16" s="126"/>
      <c r="K16" s="126"/>
      <c r="L16" s="126"/>
      <c r="M16" s="126"/>
      <c r="N16" s="126"/>
    </row>
    <row r="17" spans="1:16">
      <c r="A17" t="s">
        <v>90</v>
      </c>
      <c r="B17" t="s">
        <v>85</v>
      </c>
      <c r="C17" s="127">
        <v>120200000</v>
      </c>
      <c r="D17" s="127"/>
      <c r="E17" s="127"/>
      <c r="F17" s="127"/>
      <c r="G17" s="127">
        <v>120200000</v>
      </c>
      <c r="H17" s="127"/>
      <c r="I17" s="55"/>
      <c r="J17" s="55"/>
      <c r="K17" s="55"/>
      <c r="L17" s="55"/>
      <c r="M17" s="55"/>
      <c r="N17" s="55"/>
    </row>
    <row r="18" spans="1:16">
      <c r="A18" t="s">
        <v>91</v>
      </c>
      <c r="B18" t="s">
        <v>92</v>
      </c>
      <c r="C18" s="127">
        <v>120200000</v>
      </c>
      <c r="D18" s="127"/>
      <c r="E18" s="127"/>
      <c r="F18" s="127"/>
      <c r="G18" s="127">
        <v>120200000</v>
      </c>
      <c r="H18" s="127"/>
      <c r="I18" s="55"/>
      <c r="J18" s="55"/>
      <c r="K18" s="55"/>
      <c r="L18" s="55"/>
      <c r="M18" s="55"/>
      <c r="N18" s="55"/>
    </row>
    <row r="19" spans="1:16">
      <c r="A19" s="105" t="s">
        <v>296</v>
      </c>
      <c r="B19" s="105" t="s">
        <v>297</v>
      </c>
      <c r="C19" s="125"/>
      <c r="D19" s="125"/>
      <c r="E19" s="125"/>
      <c r="F19" s="125"/>
      <c r="G19" s="125"/>
      <c r="H19" s="125"/>
      <c r="I19" s="126">
        <v>31380000</v>
      </c>
      <c r="J19" s="126"/>
      <c r="K19" s="126"/>
      <c r="L19" s="126"/>
      <c r="M19" s="126">
        <v>31380000</v>
      </c>
      <c r="N19" s="126"/>
    </row>
    <row r="20" spans="1:16">
      <c r="A20" t="s">
        <v>298</v>
      </c>
      <c r="B20" t="s">
        <v>299</v>
      </c>
      <c r="C20" s="127"/>
      <c r="D20" s="127"/>
      <c r="E20" s="127"/>
      <c r="F20" s="127"/>
      <c r="G20" s="127"/>
      <c r="H20" s="127"/>
      <c r="I20" s="55">
        <v>31380000</v>
      </c>
      <c r="J20" s="55"/>
      <c r="K20" s="55"/>
      <c r="L20" s="55"/>
      <c r="M20" s="55">
        <v>31380000</v>
      </c>
      <c r="N20" s="55"/>
    </row>
    <row r="21" spans="1:16" s="107" customFormat="1">
      <c r="A21" t="s">
        <v>300</v>
      </c>
      <c r="B21" t="s">
        <v>301</v>
      </c>
      <c r="C21" s="127"/>
      <c r="D21" s="127"/>
      <c r="E21" s="127"/>
      <c r="F21" s="127"/>
      <c r="G21" s="127"/>
      <c r="H21" s="127"/>
      <c r="I21" s="55">
        <v>31380000</v>
      </c>
      <c r="J21" s="55"/>
      <c r="K21" s="55"/>
      <c r="L21" s="55"/>
      <c r="M21" s="55">
        <v>31380000</v>
      </c>
      <c r="N21" s="55"/>
      <c r="O21" s="108"/>
      <c r="P21" s="108"/>
    </row>
    <row r="22" spans="1:16" s="107" customFormat="1">
      <c r="A22" s="105" t="s">
        <v>93</v>
      </c>
      <c r="B22" s="105" t="s">
        <v>94</v>
      </c>
      <c r="C22" s="125">
        <v>15871059</v>
      </c>
      <c r="D22" s="125"/>
      <c r="E22" s="125">
        <v>15226370</v>
      </c>
      <c r="F22" s="125">
        <v>14801059</v>
      </c>
      <c r="G22" s="125">
        <v>16296370</v>
      </c>
      <c r="H22" s="125"/>
      <c r="I22" s="126">
        <v>2802666657.6500001</v>
      </c>
      <c r="J22" s="126"/>
      <c r="K22" s="126">
        <v>2611931510</v>
      </c>
      <c r="L22" s="126">
        <v>2613565558</v>
      </c>
      <c r="M22" s="126">
        <v>2801032609.6500001</v>
      </c>
      <c r="N22" s="126"/>
      <c r="O22" s="108"/>
      <c r="P22" s="108"/>
    </row>
    <row r="23" spans="1:16">
      <c r="A23" t="s">
        <v>95</v>
      </c>
      <c r="B23" t="s">
        <v>96</v>
      </c>
      <c r="C23" s="127">
        <v>15871059</v>
      </c>
      <c r="D23" s="127"/>
      <c r="E23" s="127">
        <v>15226370</v>
      </c>
      <c r="F23" s="127">
        <v>14801059</v>
      </c>
      <c r="G23" s="127">
        <v>16296370</v>
      </c>
      <c r="H23" s="127"/>
      <c r="I23" s="55">
        <v>2802666657.6500001</v>
      </c>
      <c r="J23" s="55"/>
      <c r="K23" s="55">
        <v>2611931510</v>
      </c>
      <c r="L23" s="55">
        <v>2613565558</v>
      </c>
      <c r="M23" s="55">
        <v>2801032609.6500001</v>
      </c>
      <c r="N23" s="55"/>
    </row>
    <row r="24" spans="1:16">
      <c r="A24" t="s">
        <v>97</v>
      </c>
      <c r="B24" t="s">
        <v>98</v>
      </c>
      <c r="C24" s="127">
        <v>15871059</v>
      </c>
      <c r="D24" s="127"/>
      <c r="E24" s="127">
        <v>15226370</v>
      </c>
      <c r="F24" s="127">
        <v>14801059</v>
      </c>
      <c r="G24" s="127">
        <v>16296370</v>
      </c>
      <c r="H24" s="127"/>
      <c r="I24" s="55">
        <v>2802666657.6500001</v>
      </c>
      <c r="J24" s="55"/>
      <c r="K24" s="55">
        <v>2611931510</v>
      </c>
      <c r="L24" s="55">
        <v>2613565558</v>
      </c>
      <c r="M24" s="55">
        <v>2801032609.6500001</v>
      </c>
      <c r="N24" s="55"/>
    </row>
    <row r="25" spans="1:16">
      <c r="A25" t="s">
        <v>99</v>
      </c>
      <c r="B25" t="s">
        <v>100</v>
      </c>
      <c r="C25" s="127">
        <v>15871059</v>
      </c>
      <c r="D25" s="127"/>
      <c r="E25" s="127">
        <v>15226370</v>
      </c>
      <c r="F25" s="127">
        <v>14801059</v>
      </c>
      <c r="G25" s="127">
        <v>16296370</v>
      </c>
      <c r="H25" s="127"/>
      <c r="I25" s="55">
        <v>2802666657.6500001</v>
      </c>
      <c r="J25" s="55"/>
      <c r="K25" s="55">
        <v>2611931510</v>
      </c>
      <c r="L25" s="55">
        <v>2613565558</v>
      </c>
      <c r="M25" s="55">
        <v>2801032609.6500001</v>
      </c>
      <c r="N25" s="55"/>
    </row>
    <row r="26" spans="1:16" s="107" customFormat="1">
      <c r="A26" s="105" t="s">
        <v>101</v>
      </c>
      <c r="B26" s="105" t="s">
        <v>102</v>
      </c>
      <c r="C26" s="125">
        <v>1410.36</v>
      </c>
      <c r="D26" s="125"/>
      <c r="E26" s="125">
        <v>261.08999999999997</v>
      </c>
      <c r="F26" s="125"/>
      <c r="G26" s="125">
        <v>1671.45</v>
      </c>
      <c r="H26" s="125"/>
      <c r="I26" s="126">
        <v>1821283224</v>
      </c>
      <c r="J26" s="126"/>
      <c r="K26" s="126">
        <v>21211809</v>
      </c>
      <c r="L26" s="126"/>
      <c r="M26" s="126">
        <v>1842495033</v>
      </c>
      <c r="N26" s="126"/>
      <c r="O26" s="108"/>
      <c r="P26" s="108"/>
    </row>
    <row r="27" spans="1:16">
      <c r="A27" t="s">
        <v>103</v>
      </c>
      <c r="B27" t="s">
        <v>104</v>
      </c>
      <c r="C27" s="127">
        <v>1410.36</v>
      </c>
      <c r="D27" s="127"/>
      <c r="E27" s="127">
        <v>261.08999999999997</v>
      </c>
      <c r="F27" s="127"/>
      <c r="G27" s="127">
        <v>1671.45</v>
      </c>
      <c r="H27" s="127"/>
      <c r="I27" s="55">
        <v>1821283224</v>
      </c>
      <c r="J27" s="55"/>
      <c r="K27" s="55">
        <v>21211809</v>
      </c>
      <c r="L27" s="55"/>
      <c r="M27" s="55">
        <v>1842495033</v>
      </c>
      <c r="N27" s="55"/>
    </row>
    <row r="28" spans="1:16">
      <c r="A28" t="s">
        <v>105</v>
      </c>
      <c r="B28" t="s">
        <v>106</v>
      </c>
      <c r="C28" s="127">
        <v>1410.36</v>
      </c>
      <c r="D28" s="127"/>
      <c r="E28" s="127">
        <v>261.08999999999997</v>
      </c>
      <c r="F28" s="127"/>
      <c r="G28" s="127">
        <v>1671.45</v>
      </c>
      <c r="H28" s="127"/>
      <c r="I28" s="55">
        <v>1821283224</v>
      </c>
      <c r="J28" s="55"/>
      <c r="K28" s="55">
        <v>21211809</v>
      </c>
      <c r="L28" s="55"/>
      <c r="M28" s="55">
        <v>1842495033</v>
      </c>
      <c r="N28" s="55"/>
    </row>
    <row r="29" spans="1:16">
      <c r="A29" t="s">
        <v>107</v>
      </c>
      <c r="B29" t="s">
        <v>108</v>
      </c>
      <c r="C29" s="127">
        <v>1410.36</v>
      </c>
      <c r="D29" s="127"/>
      <c r="E29" s="127">
        <v>261.08999999999997</v>
      </c>
      <c r="F29" s="127"/>
      <c r="G29" s="127">
        <v>1671.45</v>
      </c>
      <c r="H29" s="127"/>
      <c r="I29" s="55">
        <v>1821283224</v>
      </c>
      <c r="J29" s="55"/>
      <c r="K29" s="55">
        <v>21211809</v>
      </c>
      <c r="L29" s="55"/>
      <c r="M29" s="55">
        <v>1842495033</v>
      </c>
      <c r="N29" s="55"/>
    </row>
    <row r="30" spans="1:16">
      <c r="A30" s="105" t="s">
        <v>109</v>
      </c>
      <c r="B30" s="105" t="s">
        <v>110</v>
      </c>
      <c r="C30" s="125">
        <v>80000</v>
      </c>
      <c r="D30" s="125"/>
      <c r="E30" s="125">
        <v>174439</v>
      </c>
      <c r="F30" s="125">
        <v>80000</v>
      </c>
      <c r="G30" s="125">
        <v>174439</v>
      </c>
      <c r="H30" s="125"/>
      <c r="I30" s="126">
        <v>14138400</v>
      </c>
      <c r="J30" s="126"/>
      <c r="K30" s="126">
        <v>29923266</v>
      </c>
      <c r="L30" s="126">
        <v>14138400</v>
      </c>
      <c r="M30" s="126">
        <v>29923266</v>
      </c>
      <c r="N30" s="126"/>
    </row>
    <row r="31" spans="1:16">
      <c r="A31" t="s">
        <v>111</v>
      </c>
      <c r="B31" t="s">
        <v>110</v>
      </c>
      <c r="C31" s="127">
        <v>80000</v>
      </c>
      <c r="D31" s="127"/>
      <c r="E31" s="127">
        <v>174439</v>
      </c>
      <c r="F31" s="127">
        <v>80000</v>
      </c>
      <c r="G31" s="127">
        <v>174439</v>
      </c>
      <c r="H31" s="127"/>
      <c r="I31" s="55">
        <v>14138400</v>
      </c>
      <c r="J31" s="55"/>
      <c r="K31" s="55">
        <v>29923266</v>
      </c>
      <c r="L31" s="55">
        <v>14138400</v>
      </c>
      <c r="M31" s="55">
        <v>29923266</v>
      </c>
      <c r="N31" s="55"/>
    </row>
    <row r="32" spans="1:16">
      <c r="A32" t="s">
        <v>112</v>
      </c>
      <c r="B32" t="s">
        <v>113</v>
      </c>
      <c r="C32" s="127">
        <v>80000</v>
      </c>
      <c r="D32" s="127"/>
      <c r="E32" s="127">
        <v>174439</v>
      </c>
      <c r="F32" s="127">
        <v>80000</v>
      </c>
      <c r="G32" s="127">
        <v>174439</v>
      </c>
      <c r="H32" s="127"/>
      <c r="I32" s="55">
        <v>14138400</v>
      </c>
      <c r="J32" s="55"/>
      <c r="K32" s="55">
        <v>29923266</v>
      </c>
      <c r="L32" s="55">
        <v>14138400</v>
      </c>
      <c r="M32" s="55">
        <v>29923266</v>
      </c>
      <c r="N32" s="55"/>
    </row>
    <row r="33" spans="1:20">
      <c r="A33" t="s">
        <v>114</v>
      </c>
      <c r="B33" t="s">
        <v>115</v>
      </c>
      <c r="C33" s="127">
        <v>80000</v>
      </c>
      <c r="D33" s="127"/>
      <c r="E33" s="127">
        <v>174439</v>
      </c>
      <c r="F33" s="127">
        <v>80000</v>
      </c>
      <c r="G33" s="127">
        <v>174439</v>
      </c>
      <c r="H33" s="127"/>
      <c r="I33" s="55">
        <v>14138400</v>
      </c>
      <c r="J33" s="55"/>
      <c r="K33" s="55">
        <v>29923266</v>
      </c>
      <c r="L33" s="55">
        <v>14138400</v>
      </c>
      <c r="M33" s="55">
        <v>29923266</v>
      </c>
      <c r="N33" s="55"/>
    </row>
    <row r="34" spans="1:20">
      <c r="A34" t="s">
        <v>116</v>
      </c>
      <c r="B34" t="s">
        <v>117</v>
      </c>
      <c r="C34" s="127">
        <v>80000</v>
      </c>
      <c r="D34" s="127"/>
      <c r="E34" s="127">
        <v>174439</v>
      </c>
      <c r="F34" s="127">
        <v>80000</v>
      </c>
      <c r="G34" s="127">
        <v>174439</v>
      </c>
      <c r="H34" s="127"/>
      <c r="I34" s="55">
        <v>14138400</v>
      </c>
      <c r="J34" s="55"/>
      <c r="K34" s="55">
        <v>29923266</v>
      </c>
      <c r="L34" s="55">
        <v>14138400</v>
      </c>
      <c r="M34" s="55">
        <v>29923266</v>
      </c>
      <c r="N34" s="55"/>
    </row>
    <row r="35" spans="1:20" s="166" customFormat="1">
      <c r="A35" s="105" t="s">
        <v>118</v>
      </c>
      <c r="B35" s="105" t="s">
        <v>119</v>
      </c>
      <c r="C35" s="125">
        <v>800000</v>
      </c>
      <c r="D35" s="125">
        <v>242232</v>
      </c>
      <c r="E35" s="125">
        <v>500000</v>
      </c>
      <c r="F35" s="125"/>
      <c r="G35" s="125">
        <v>1057768</v>
      </c>
      <c r="H35" s="125"/>
      <c r="I35" s="126">
        <v>21413743</v>
      </c>
      <c r="J35" s="126"/>
      <c r="K35" s="126">
        <v>423600000</v>
      </c>
      <c r="L35" s="126">
        <v>276786290</v>
      </c>
      <c r="M35" s="126">
        <v>168227453</v>
      </c>
      <c r="N35" s="126"/>
      <c r="O35" s="167"/>
      <c r="P35" s="167"/>
    </row>
    <row r="36" spans="1:20">
      <c r="A36" t="s">
        <v>120</v>
      </c>
      <c r="B36" t="s">
        <v>121</v>
      </c>
      <c r="C36" s="127">
        <v>800000</v>
      </c>
      <c r="D36" s="127">
        <v>242232</v>
      </c>
      <c r="E36" s="127">
        <v>500000</v>
      </c>
      <c r="F36" s="127"/>
      <c r="G36" s="127">
        <v>1057768</v>
      </c>
      <c r="H36" s="127"/>
      <c r="I36" s="55">
        <v>21413743</v>
      </c>
      <c r="J36" s="55"/>
      <c r="K36" s="55">
        <v>423600000</v>
      </c>
      <c r="L36" s="55">
        <v>276786290</v>
      </c>
      <c r="M36" s="55">
        <v>168227453</v>
      </c>
      <c r="N36" s="55"/>
      <c r="S36" s="55"/>
    </row>
    <row r="37" spans="1:20">
      <c r="A37" s="105" t="s">
        <v>122</v>
      </c>
      <c r="B37" s="105" t="s">
        <v>123</v>
      </c>
      <c r="C37" s="125"/>
      <c r="D37" s="125">
        <v>28826</v>
      </c>
      <c r="E37" s="125">
        <v>0</v>
      </c>
      <c r="F37" s="125"/>
      <c r="G37" s="125"/>
      <c r="H37" s="125">
        <v>28826</v>
      </c>
      <c r="I37" s="126">
        <v>486252384</v>
      </c>
      <c r="J37" s="126"/>
      <c r="K37" s="126">
        <v>1731461058</v>
      </c>
      <c r="L37" s="126">
        <v>1534129722</v>
      </c>
      <c r="M37" s="126">
        <v>683583720</v>
      </c>
      <c r="N37" s="126"/>
    </row>
    <row r="38" spans="1:20">
      <c r="A38" t="s">
        <v>124</v>
      </c>
      <c r="B38" t="s">
        <v>125</v>
      </c>
      <c r="C38" s="127"/>
      <c r="D38" s="127">
        <v>28826</v>
      </c>
      <c r="E38" s="127">
        <v>0</v>
      </c>
      <c r="F38" s="127"/>
      <c r="G38" s="127"/>
      <c r="H38" s="127">
        <v>28826</v>
      </c>
      <c r="I38" s="55">
        <v>486252384</v>
      </c>
      <c r="J38" s="55"/>
      <c r="K38" s="55">
        <v>1731461058</v>
      </c>
      <c r="L38" s="55">
        <v>1534129722</v>
      </c>
      <c r="M38" s="55">
        <v>683583720</v>
      </c>
      <c r="N38" s="55"/>
      <c r="Q38" s="55"/>
      <c r="R38" s="55"/>
    </row>
    <row r="39" spans="1:20" s="107" customFormat="1">
      <c r="A39" s="109" t="s">
        <v>126</v>
      </c>
      <c r="B39" s="109" t="s">
        <v>127</v>
      </c>
      <c r="C39" s="134">
        <v>274260</v>
      </c>
      <c r="D39" s="134"/>
      <c r="E39" s="134"/>
      <c r="F39" s="134"/>
      <c r="G39" s="134">
        <v>274260</v>
      </c>
      <c r="H39" s="134"/>
      <c r="I39" s="135">
        <v>483485011</v>
      </c>
      <c r="J39" s="135"/>
      <c r="K39" s="135"/>
      <c r="L39" s="135"/>
      <c r="M39" s="135">
        <v>483485011</v>
      </c>
      <c r="N39" s="135"/>
      <c r="O39" s="108"/>
      <c r="P39" s="108"/>
    </row>
    <row r="40" spans="1:20" s="107" customFormat="1">
      <c r="A40" s="107" t="s">
        <v>128</v>
      </c>
      <c r="B40" s="107" t="s">
        <v>129</v>
      </c>
      <c r="C40" s="128">
        <v>274260</v>
      </c>
      <c r="D40" s="128"/>
      <c r="E40" s="128"/>
      <c r="F40" s="128"/>
      <c r="G40" s="128">
        <v>274260</v>
      </c>
      <c r="H40" s="128"/>
      <c r="I40" s="115">
        <v>483485011</v>
      </c>
      <c r="J40" s="115"/>
      <c r="K40" s="115"/>
      <c r="L40" s="115"/>
      <c r="M40" s="115">
        <v>483485011</v>
      </c>
      <c r="N40" s="115"/>
      <c r="O40" s="108"/>
      <c r="P40" s="108"/>
    </row>
    <row r="41" spans="1:20" s="107" customFormat="1">
      <c r="A41" s="109" t="s">
        <v>130</v>
      </c>
      <c r="B41" s="109" t="s">
        <v>131</v>
      </c>
      <c r="C41" s="134"/>
      <c r="D41" s="134"/>
      <c r="E41" s="134">
        <v>0</v>
      </c>
      <c r="F41" s="134"/>
      <c r="G41" s="134"/>
      <c r="H41" s="134"/>
      <c r="I41" s="135"/>
      <c r="J41" s="135">
        <v>279744891</v>
      </c>
      <c r="K41" s="135"/>
      <c r="L41" s="135">
        <v>7762188</v>
      </c>
      <c r="M41" s="135"/>
      <c r="N41" s="135">
        <v>287507079</v>
      </c>
      <c r="O41" s="108"/>
      <c r="P41" s="108">
        <f>M40-N41</f>
        <v>195977932</v>
      </c>
      <c r="Q41" s="115"/>
      <c r="R41" s="107">
        <v>195977932.33333334</v>
      </c>
      <c r="T41" s="110">
        <f>P41-R41</f>
        <v>-0.3333333432674408</v>
      </c>
    </row>
    <row r="42" spans="1:20" s="107" customFormat="1">
      <c r="A42" s="107" t="s">
        <v>132</v>
      </c>
      <c r="B42" s="107" t="s">
        <v>133</v>
      </c>
      <c r="C42" s="128"/>
      <c r="D42" s="128"/>
      <c r="E42" s="128">
        <v>0</v>
      </c>
      <c r="F42" s="128"/>
      <c r="G42" s="128"/>
      <c r="H42" s="128"/>
      <c r="I42" s="115"/>
      <c r="J42" s="115">
        <v>279744891</v>
      </c>
      <c r="K42" s="115"/>
      <c r="L42" s="115">
        <v>7762188</v>
      </c>
      <c r="M42" s="115"/>
      <c r="N42" s="115">
        <v>287507079</v>
      </c>
      <c r="O42" s="108"/>
      <c r="P42" s="108"/>
      <c r="S42" s="115"/>
    </row>
    <row r="43" spans="1:20" s="107" customFormat="1">
      <c r="A43" s="107" t="s">
        <v>134</v>
      </c>
      <c r="B43" s="107" t="s">
        <v>135</v>
      </c>
      <c r="C43" s="128"/>
      <c r="D43" s="128"/>
      <c r="E43" s="128">
        <v>0</v>
      </c>
      <c r="F43" s="128"/>
      <c r="G43" s="128"/>
      <c r="H43" s="128"/>
      <c r="I43" s="115"/>
      <c r="J43" s="115">
        <v>279744891</v>
      </c>
      <c r="K43" s="115"/>
      <c r="L43" s="115">
        <v>7762188</v>
      </c>
      <c r="M43" s="115"/>
      <c r="N43" s="115">
        <v>287507079</v>
      </c>
      <c r="O43" s="108"/>
      <c r="P43" s="108"/>
    </row>
    <row r="44" spans="1:20" s="107" customFormat="1">
      <c r="A44" s="105" t="s">
        <v>136</v>
      </c>
      <c r="B44" s="105" t="s">
        <v>137</v>
      </c>
      <c r="C44" s="125">
        <v>128304</v>
      </c>
      <c r="D44" s="125"/>
      <c r="E44" s="125">
        <v>0</v>
      </c>
      <c r="F44" s="125"/>
      <c r="G44" s="125">
        <v>128304</v>
      </c>
      <c r="H44" s="125"/>
      <c r="I44" s="126">
        <v>640789155</v>
      </c>
      <c r="J44" s="126"/>
      <c r="K44" s="126">
        <v>42860182</v>
      </c>
      <c r="L44" s="126">
        <v>52237570</v>
      </c>
      <c r="M44" s="126">
        <v>631411767</v>
      </c>
      <c r="N44" s="126"/>
      <c r="O44" s="108"/>
      <c r="P44" s="108">
        <v>631411767</v>
      </c>
      <c r="Q44" s="110">
        <f>M44-P44</f>
        <v>0</v>
      </c>
    </row>
    <row r="45" spans="1:20" s="107" customFormat="1">
      <c r="A45" t="s">
        <v>138</v>
      </c>
      <c r="B45" t="s">
        <v>139</v>
      </c>
      <c r="C45" s="127">
        <v>128304</v>
      </c>
      <c r="D45" s="127"/>
      <c r="E45" s="127">
        <v>0</v>
      </c>
      <c r="F45" s="127"/>
      <c r="G45" s="127">
        <v>128304</v>
      </c>
      <c r="H45" s="127"/>
      <c r="I45" s="55">
        <v>138221815</v>
      </c>
      <c r="J45" s="55"/>
      <c r="K45" s="55">
        <v>29860182</v>
      </c>
      <c r="L45" s="55">
        <v>30544087</v>
      </c>
      <c r="M45" s="55">
        <v>137537910</v>
      </c>
      <c r="N45" s="55"/>
      <c r="O45" s="108"/>
      <c r="P45" s="108"/>
    </row>
    <row r="46" spans="1:20">
      <c r="A46" t="s">
        <v>140</v>
      </c>
      <c r="B46" t="s">
        <v>141</v>
      </c>
      <c r="C46" s="127">
        <v>128304</v>
      </c>
      <c r="D46" s="127"/>
      <c r="E46" s="127">
        <v>0</v>
      </c>
      <c r="F46" s="127"/>
      <c r="G46" s="127">
        <v>128304</v>
      </c>
      <c r="H46" s="127"/>
      <c r="I46" s="55">
        <v>138221815</v>
      </c>
      <c r="J46" s="55"/>
      <c r="K46" s="55">
        <v>29860182</v>
      </c>
      <c r="L46" s="55">
        <v>30544087</v>
      </c>
      <c r="M46" s="55">
        <v>137537910</v>
      </c>
      <c r="N46" s="55"/>
      <c r="Q46" s="55"/>
    </row>
    <row r="47" spans="1:20" s="107" customFormat="1">
      <c r="A47" t="s">
        <v>142</v>
      </c>
      <c r="B47" t="s">
        <v>143</v>
      </c>
      <c r="C47" s="127"/>
      <c r="D47" s="127"/>
      <c r="E47" s="127">
        <v>0</v>
      </c>
      <c r="F47" s="127"/>
      <c r="G47" s="127"/>
      <c r="H47" s="127"/>
      <c r="I47" s="55">
        <v>502567340</v>
      </c>
      <c r="J47" s="55"/>
      <c r="K47" s="55">
        <v>13000000</v>
      </c>
      <c r="L47" s="55">
        <v>21693483</v>
      </c>
      <c r="M47" s="55">
        <v>493873857</v>
      </c>
      <c r="N47" s="55"/>
      <c r="O47" s="108"/>
      <c r="P47" s="108"/>
    </row>
    <row r="48" spans="1:20" s="107" customFormat="1">
      <c r="A48" t="s">
        <v>144</v>
      </c>
      <c r="B48" t="s">
        <v>145</v>
      </c>
      <c r="C48" s="127"/>
      <c r="D48" s="127"/>
      <c r="E48" s="127">
        <v>0</v>
      </c>
      <c r="F48" s="127"/>
      <c r="G48" s="127"/>
      <c r="H48" s="127"/>
      <c r="I48" s="55">
        <v>502567340</v>
      </c>
      <c r="J48" s="55"/>
      <c r="K48" s="55">
        <v>13000000</v>
      </c>
      <c r="L48" s="55">
        <v>21693483</v>
      </c>
      <c r="M48" s="55">
        <v>493873857</v>
      </c>
      <c r="N48" s="55"/>
      <c r="O48" s="108"/>
      <c r="P48" s="108"/>
      <c r="R48" s="115"/>
    </row>
    <row r="49" spans="1:16" s="107" customFormat="1">
      <c r="A49" s="105" t="s">
        <v>146</v>
      </c>
      <c r="B49" s="105" t="s">
        <v>147</v>
      </c>
      <c r="C49" s="125"/>
      <c r="D49" s="125"/>
      <c r="E49" s="125"/>
      <c r="F49" s="125"/>
      <c r="G49" s="125"/>
      <c r="H49" s="125"/>
      <c r="I49" s="126">
        <v>373498600</v>
      </c>
      <c r="J49" s="126"/>
      <c r="K49" s="126"/>
      <c r="L49" s="126"/>
      <c r="M49" s="126">
        <v>373498600</v>
      </c>
      <c r="N49" s="126"/>
      <c r="O49" s="108"/>
      <c r="P49" s="108"/>
    </row>
    <row r="50" spans="1:16" s="107" customFormat="1">
      <c r="A50" t="s">
        <v>148</v>
      </c>
      <c r="B50" t="s">
        <v>149</v>
      </c>
      <c r="C50" s="127"/>
      <c r="D50" s="127"/>
      <c r="E50" s="127"/>
      <c r="F50" s="127"/>
      <c r="G50" s="127"/>
      <c r="H50" s="127"/>
      <c r="I50" s="55">
        <v>144804000</v>
      </c>
      <c r="J50" s="55"/>
      <c r="K50" s="55"/>
      <c r="L50" s="55"/>
      <c r="M50" s="55">
        <v>144804000</v>
      </c>
      <c r="N50" s="55"/>
      <c r="O50" s="108"/>
      <c r="P50" s="108"/>
    </row>
    <row r="51" spans="1:16" s="107" customFormat="1">
      <c r="A51" t="s">
        <v>150</v>
      </c>
      <c r="B51" t="s">
        <v>151</v>
      </c>
      <c r="C51" s="127"/>
      <c r="D51" s="127"/>
      <c r="E51" s="127"/>
      <c r="F51" s="127"/>
      <c r="G51" s="127"/>
      <c r="H51" s="127"/>
      <c r="I51" s="55">
        <v>228694600</v>
      </c>
      <c r="J51" s="55"/>
      <c r="K51" s="55"/>
      <c r="L51" s="55"/>
      <c r="M51" s="55">
        <v>228694600</v>
      </c>
      <c r="N51" s="55"/>
      <c r="O51" s="108"/>
      <c r="P51" s="108"/>
    </row>
    <row r="52" spans="1:16" s="107" customFormat="1">
      <c r="A52" s="105" t="s">
        <v>152</v>
      </c>
      <c r="B52" s="105" t="s">
        <v>153</v>
      </c>
      <c r="C52" s="125"/>
      <c r="D52" s="125"/>
      <c r="E52" s="125">
        <v>0</v>
      </c>
      <c r="F52" s="125"/>
      <c r="G52" s="125"/>
      <c r="H52" s="125"/>
      <c r="I52" s="126">
        <v>15217600</v>
      </c>
      <c r="J52" s="126">
        <v>151575600.41999999</v>
      </c>
      <c r="K52" s="126">
        <v>660796886</v>
      </c>
      <c r="L52" s="126">
        <v>381376236</v>
      </c>
      <c r="M52" s="126">
        <v>306521450</v>
      </c>
      <c r="N52" s="126">
        <v>163458800.41999999</v>
      </c>
      <c r="O52" s="108"/>
      <c r="P52" s="108"/>
    </row>
    <row r="53" spans="1:16" s="107" customFormat="1">
      <c r="A53" t="s">
        <v>154</v>
      </c>
      <c r="B53" t="s">
        <v>155</v>
      </c>
      <c r="C53" s="127"/>
      <c r="D53" s="127"/>
      <c r="E53" s="127">
        <v>0</v>
      </c>
      <c r="F53" s="127"/>
      <c r="G53" s="127"/>
      <c r="H53" s="127"/>
      <c r="I53" s="55">
        <v>15217600</v>
      </c>
      <c r="J53" s="55">
        <v>151575600.41999999</v>
      </c>
      <c r="K53" s="55">
        <v>660796886</v>
      </c>
      <c r="L53" s="55">
        <v>381376236</v>
      </c>
      <c r="M53" s="55">
        <v>306521450</v>
      </c>
      <c r="N53" s="55">
        <v>163458800.41999999</v>
      </c>
      <c r="O53" s="108"/>
      <c r="P53" s="108"/>
    </row>
    <row r="54" spans="1:16" s="107" customFormat="1">
      <c r="A54" t="s">
        <v>156</v>
      </c>
      <c r="B54" t="s">
        <v>157</v>
      </c>
      <c r="C54" s="127"/>
      <c r="D54" s="127"/>
      <c r="E54" s="127">
        <v>0</v>
      </c>
      <c r="F54" s="127"/>
      <c r="G54" s="127"/>
      <c r="H54" s="127"/>
      <c r="I54" s="55">
        <v>15217600</v>
      </c>
      <c r="J54" s="55">
        <v>151575600.41999999</v>
      </c>
      <c r="K54" s="55">
        <v>660796886</v>
      </c>
      <c r="L54" s="55">
        <v>381376236</v>
      </c>
      <c r="M54" s="55">
        <v>306521450</v>
      </c>
      <c r="N54" s="55">
        <v>163458800.41999999</v>
      </c>
      <c r="O54" s="108"/>
      <c r="P54" s="108"/>
    </row>
    <row r="55" spans="1:16" s="107" customFormat="1">
      <c r="A55" s="107" t="s">
        <v>158</v>
      </c>
      <c r="B55" s="107" t="s">
        <v>159</v>
      </c>
      <c r="C55" s="128"/>
      <c r="D55" s="128"/>
      <c r="E55" s="128">
        <v>0</v>
      </c>
      <c r="F55" s="128"/>
      <c r="G55" s="128"/>
      <c r="H55" s="128"/>
      <c r="I55" s="115">
        <v>15217600</v>
      </c>
      <c r="J55" s="115">
        <v>151575600.41999999</v>
      </c>
      <c r="K55" s="115">
        <v>660796886</v>
      </c>
      <c r="L55" s="115">
        <v>381376236</v>
      </c>
      <c r="M55" s="115">
        <v>306521450</v>
      </c>
      <c r="N55" s="115">
        <v>163458800.41999999</v>
      </c>
      <c r="O55" s="108"/>
      <c r="P55" s="108"/>
    </row>
    <row r="56" spans="1:16" s="107" customFormat="1">
      <c r="A56" s="105" t="s">
        <v>160</v>
      </c>
      <c r="B56" s="105" t="s">
        <v>161</v>
      </c>
      <c r="C56" s="125"/>
      <c r="D56" s="125">
        <v>4013060</v>
      </c>
      <c r="E56" s="125">
        <v>0</v>
      </c>
      <c r="F56" s="125"/>
      <c r="G56" s="125"/>
      <c r="H56" s="125">
        <v>4013060</v>
      </c>
      <c r="I56" s="126"/>
      <c r="J56" s="126">
        <v>482470799</v>
      </c>
      <c r="K56" s="126"/>
      <c r="L56" s="126">
        <v>108169596</v>
      </c>
      <c r="M56" s="126"/>
      <c r="N56" s="126">
        <v>590640395</v>
      </c>
      <c r="O56" s="108"/>
      <c r="P56" s="108"/>
    </row>
    <row r="57" spans="1:16" s="107" customFormat="1">
      <c r="A57" t="s">
        <v>162</v>
      </c>
      <c r="B57" t="s">
        <v>163</v>
      </c>
      <c r="C57" s="127"/>
      <c r="D57" s="127">
        <v>13060</v>
      </c>
      <c r="E57" s="127"/>
      <c r="F57" s="127"/>
      <c r="G57" s="127"/>
      <c r="H57" s="127">
        <v>13060</v>
      </c>
      <c r="I57" s="55"/>
      <c r="J57" s="55"/>
      <c r="K57" s="55"/>
      <c r="L57" s="55"/>
      <c r="M57" s="55"/>
      <c r="N57" s="55"/>
      <c r="O57" s="108"/>
      <c r="P57" s="108"/>
    </row>
    <row r="58" spans="1:16" s="107" customFormat="1">
      <c r="A58" t="s">
        <v>164</v>
      </c>
      <c r="B58" t="s">
        <v>165</v>
      </c>
      <c r="C58" s="127"/>
      <c r="D58" s="127">
        <v>13060</v>
      </c>
      <c r="E58" s="127"/>
      <c r="F58" s="127"/>
      <c r="G58" s="127"/>
      <c r="H58" s="127">
        <v>13060</v>
      </c>
      <c r="I58" s="55"/>
      <c r="J58" s="55"/>
      <c r="K58" s="55"/>
      <c r="L58" s="55"/>
      <c r="M58" s="55"/>
      <c r="N58" s="55"/>
      <c r="O58" s="108"/>
      <c r="P58" s="108"/>
    </row>
    <row r="59" spans="1:16" s="107" customFormat="1" ht="10.5" customHeight="1">
      <c r="A59" t="s">
        <v>166</v>
      </c>
      <c r="B59" t="s">
        <v>167</v>
      </c>
      <c r="C59" s="127"/>
      <c r="D59" s="127">
        <v>13060</v>
      </c>
      <c r="E59" s="127"/>
      <c r="F59" s="127"/>
      <c r="G59" s="127"/>
      <c r="H59" s="127">
        <v>13060</v>
      </c>
      <c r="I59" s="55"/>
      <c r="J59" s="55"/>
      <c r="K59" s="55"/>
      <c r="L59" s="55"/>
      <c r="M59" s="55"/>
      <c r="N59" s="55"/>
      <c r="O59" s="108"/>
      <c r="P59" s="108"/>
    </row>
    <row r="60" spans="1:16" s="107" customFormat="1">
      <c r="A60" t="s">
        <v>335</v>
      </c>
      <c r="B60" t="s">
        <v>336</v>
      </c>
      <c r="C60" s="127"/>
      <c r="D60" s="127"/>
      <c r="E60" s="127"/>
      <c r="F60" s="127"/>
      <c r="G60" s="127"/>
      <c r="H60" s="127"/>
      <c r="I60" s="55"/>
      <c r="J60" s="55">
        <v>503</v>
      </c>
      <c r="K60" s="55"/>
      <c r="L60" s="55"/>
      <c r="M60" s="55"/>
      <c r="N60" s="55">
        <v>503</v>
      </c>
      <c r="O60" s="108"/>
      <c r="P60" s="108"/>
    </row>
    <row r="61" spans="1:16" s="107" customFormat="1">
      <c r="A61" t="s">
        <v>168</v>
      </c>
      <c r="B61" t="s">
        <v>169</v>
      </c>
      <c r="C61" s="127"/>
      <c r="D61" s="127"/>
      <c r="E61" s="127">
        <v>0</v>
      </c>
      <c r="F61" s="127"/>
      <c r="G61" s="127"/>
      <c r="H61" s="127"/>
      <c r="I61" s="55"/>
      <c r="J61" s="55">
        <v>482470296</v>
      </c>
      <c r="K61" s="55"/>
      <c r="L61" s="55">
        <v>108169596</v>
      </c>
      <c r="M61" s="55"/>
      <c r="N61" s="55">
        <v>590639892</v>
      </c>
      <c r="O61" s="108"/>
      <c r="P61" s="108"/>
    </row>
    <row r="62" spans="1:16" s="107" customFormat="1">
      <c r="A62" t="s">
        <v>170</v>
      </c>
      <c r="B62" t="s">
        <v>171</v>
      </c>
      <c r="C62" s="127"/>
      <c r="D62" s="127">
        <v>2000000</v>
      </c>
      <c r="E62" s="127"/>
      <c r="F62" s="127"/>
      <c r="G62" s="127"/>
      <c r="H62" s="127">
        <v>2000000</v>
      </c>
      <c r="I62" s="55"/>
      <c r="J62" s="55"/>
      <c r="K62" s="55"/>
      <c r="L62" s="55"/>
      <c r="M62" s="55"/>
      <c r="N62" s="55"/>
      <c r="O62" s="108"/>
      <c r="P62" s="108"/>
    </row>
    <row r="63" spans="1:16">
      <c r="A63" t="s">
        <v>172</v>
      </c>
      <c r="B63" t="s">
        <v>173</v>
      </c>
      <c r="C63" s="127"/>
      <c r="D63" s="127">
        <v>2000000</v>
      </c>
      <c r="E63" s="127"/>
      <c r="F63" s="127"/>
      <c r="G63" s="127"/>
      <c r="H63" s="127">
        <v>2000000</v>
      </c>
      <c r="I63" s="55"/>
      <c r="J63" s="55"/>
      <c r="K63" s="55"/>
      <c r="L63" s="55"/>
      <c r="M63" s="55"/>
      <c r="N63" s="55"/>
    </row>
    <row r="64" spans="1:16">
      <c r="A64" t="s">
        <v>174</v>
      </c>
      <c r="B64" t="s">
        <v>175</v>
      </c>
      <c r="C64" s="127"/>
      <c r="D64" s="127">
        <v>2000000</v>
      </c>
      <c r="E64" s="127"/>
      <c r="F64" s="127"/>
      <c r="G64" s="127"/>
      <c r="H64" s="127">
        <v>2000000</v>
      </c>
      <c r="I64" s="55"/>
      <c r="J64" s="55"/>
      <c r="K64" s="55"/>
      <c r="L64" s="55"/>
      <c r="M64" s="55"/>
      <c r="N64" s="55"/>
    </row>
    <row r="65" spans="1:16">
      <c r="A65" t="s">
        <v>176</v>
      </c>
      <c r="B65" t="s">
        <v>177</v>
      </c>
      <c r="C65" s="127"/>
      <c r="D65" s="127">
        <v>2000000</v>
      </c>
      <c r="E65" s="127"/>
      <c r="F65" s="127"/>
      <c r="G65" s="127"/>
      <c r="H65" s="127">
        <v>2000000</v>
      </c>
      <c r="I65" s="55"/>
      <c r="J65" s="55"/>
      <c r="K65" s="55"/>
      <c r="L65" s="55"/>
      <c r="M65" s="55"/>
      <c r="N65" s="55"/>
    </row>
    <row r="66" spans="1:16">
      <c r="A66" s="105" t="s">
        <v>178</v>
      </c>
      <c r="B66" s="105" t="s">
        <v>179</v>
      </c>
      <c r="C66" s="125"/>
      <c r="D66" s="125"/>
      <c r="E66" s="125">
        <v>0</v>
      </c>
      <c r="F66" s="125"/>
      <c r="G66" s="125"/>
      <c r="H66" s="125"/>
      <c r="I66" s="126"/>
      <c r="J66" s="126">
        <v>1240933341</v>
      </c>
      <c r="K66" s="126">
        <v>1264115217</v>
      </c>
      <c r="L66" s="126">
        <v>1320976209</v>
      </c>
      <c r="M66" s="126"/>
      <c r="N66" s="126">
        <v>1297794333</v>
      </c>
    </row>
    <row r="67" spans="1:16">
      <c r="A67" t="s">
        <v>180</v>
      </c>
      <c r="B67" t="s">
        <v>181</v>
      </c>
      <c r="C67" s="127"/>
      <c r="D67" s="127"/>
      <c r="E67" s="127">
        <v>0</v>
      </c>
      <c r="F67" s="127"/>
      <c r="G67" s="127"/>
      <c r="H67" s="127"/>
      <c r="I67" s="55"/>
      <c r="J67" s="55">
        <v>1240933341</v>
      </c>
      <c r="K67" s="55">
        <v>1264115217</v>
      </c>
      <c r="L67" s="55">
        <v>1320976209</v>
      </c>
      <c r="M67" s="55"/>
      <c r="N67" s="55">
        <v>1297794333</v>
      </c>
    </row>
    <row r="68" spans="1:16">
      <c r="A68" t="s">
        <v>182</v>
      </c>
      <c r="B68" t="s">
        <v>183</v>
      </c>
      <c r="C68" s="127"/>
      <c r="D68" s="127"/>
      <c r="E68" s="127">
        <v>0</v>
      </c>
      <c r="F68" s="127"/>
      <c r="G68" s="127"/>
      <c r="H68" s="127"/>
      <c r="I68" s="55"/>
      <c r="J68" s="55">
        <v>1240933341</v>
      </c>
      <c r="K68" s="55">
        <v>1264115217</v>
      </c>
      <c r="L68" s="55">
        <v>1320976209</v>
      </c>
      <c r="M68" s="55"/>
      <c r="N68" s="55">
        <v>1297794333</v>
      </c>
    </row>
    <row r="69" spans="1:16" s="107" customFormat="1">
      <c r="A69" s="105" t="s">
        <v>184</v>
      </c>
      <c r="B69" s="105" t="s">
        <v>185</v>
      </c>
      <c r="C69" s="125"/>
      <c r="D69" s="125"/>
      <c r="E69" s="125">
        <v>0</v>
      </c>
      <c r="F69" s="125"/>
      <c r="G69" s="125"/>
      <c r="H69" s="125"/>
      <c r="I69" s="126"/>
      <c r="J69" s="126">
        <v>73640000</v>
      </c>
      <c r="K69" s="126">
        <v>15000000</v>
      </c>
      <c r="L69" s="126"/>
      <c r="M69" s="126"/>
      <c r="N69" s="126">
        <v>58640000</v>
      </c>
      <c r="O69" s="108"/>
      <c r="P69" s="108"/>
    </row>
    <row r="70" spans="1:16">
      <c r="A70" t="s">
        <v>186</v>
      </c>
      <c r="B70" t="s">
        <v>187</v>
      </c>
      <c r="C70" s="127"/>
      <c r="D70" s="127"/>
      <c r="E70" s="127">
        <v>0</v>
      </c>
      <c r="F70" s="127"/>
      <c r="G70" s="127"/>
      <c r="H70" s="127"/>
      <c r="I70" s="55"/>
      <c r="J70" s="55">
        <v>73640000</v>
      </c>
      <c r="K70" s="55">
        <v>15000000</v>
      </c>
      <c r="L70" s="55"/>
      <c r="M70" s="55"/>
      <c r="N70" s="55">
        <v>58640000</v>
      </c>
    </row>
    <row r="71" spans="1:16">
      <c r="A71" t="s">
        <v>188</v>
      </c>
      <c r="B71" t="s">
        <v>189</v>
      </c>
      <c r="C71" s="127"/>
      <c r="D71" s="127"/>
      <c r="E71" s="127">
        <v>0</v>
      </c>
      <c r="F71" s="127"/>
      <c r="G71" s="127"/>
      <c r="H71" s="127"/>
      <c r="I71" s="55"/>
      <c r="J71" s="55">
        <v>73640000</v>
      </c>
      <c r="K71" s="55">
        <v>15000000</v>
      </c>
      <c r="L71" s="55"/>
      <c r="M71" s="55"/>
      <c r="N71" s="55">
        <v>58640000</v>
      </c>
    </row>
    <row r="72" spans="1:16" s="107" customFormat="1">
      <c r="A72" s="105" t="s">
        <v>190</v>
      </c>
      <c r="B72" s="105" t="s">
        <v>191</v>
      </c>
      <c r="C72" s="125"/>
      <c r="D72" s="125">
        <v>1000000</v>
      </c>
      <c r="E72" s="125">
        <v>0</v>
      </c>
      <c r="F72" s="125"/>
      <c r="G72" s="125"/>
      <c r="H72" s="125">
        <v>1000000</v>
      </c>
      <c r="I72" s="126"/>
      <c r="J72" s="126">
        <v>686869887</v>
      </c>
      <c r="K72" s="126">
        <v>296006287</v>
      </c>
      <c r="L72" s="126">
        <v>269925828</v>
      </c>
      <c r="M72" s="126"/>
      <c r="N72" s="126">
        <v>660789428</v>
      </c>
      <c r="O72" s="108"/>
      <c r="P72" s="108"/>
    </row>
    <row r="73" spans="1:16">
      <c r="A73" t="s">
        <v>192</v>
      </c>
      <c r="B73" t="s">
        <v>193</v>
      </c>
      <c r="C73" s="127"/>
      <c r="D73" s="127"/>
      <c r="E73" s="127">
        <v>0</v>
      </c>
      <c r="F73" s="127"/>
      <c r="G73" s="127"/>
      <c r="H73" s="127"/>
      <c r="I73" s="55"/>
      <c r="J73" s="55">
        <v>407079000</v>
      </c>
      <c r="K73" s="55"/>
      <c r="L73" s="55">
        <v>15587000</v>
      </c>
      <c r="M73" s="55"/>
      <c r="N73" s="55">
        <v>422666000</v>
      </c>
    </row>
    <row r="74" spans="1:16" s="107" customFormat="1">
      <c r="A74" s="107" t="s">
        <v>194</v>
      </c>
      <c r="B74" s="107" t="s">
        <v>195</v>
      </c>
      <c r="C74" s="128"/>
      <c r="D74" s="128"/>
      <c r="E74" s="128">
        <v>0</v>
      </c>
      <c r="F74" s="128"/>
      <c r="G74" s="128"/>
      <c r="H74" s="128"/>
      <c r="I74" s="115"/>
      <c r="J74" s="115"/>
      <c r="K74" s="115">
        <v>188088000</v>
      </c>
      <c r="L74" s="115">
        <v>188088000</v>
      </c>
      <c r="M74" s="115"/>
      <c r="N74" s="115"/>
      <c r="O74" s="108"/>
      <c r="P74" s="108"/>
    </row>
    <row r="75" spans="1:16" s="107" customFormat="1">
      <c r="A75" s="107" t="s">
        <v>196</v>
      </c>
      <c r="B75" s="107" t="s">
        <v>197</v>
      </c>
      <c r="C75" s="128"/>
      <c r="D75" s="128"/>
      <c r="E75" s="128">
        <v>0</v>
      </c>
      <c r="F75" s="128"/>
      <c r="G75" s="128"/>
      <c r="H75" s="128"/>
      <c r="I75" s="115"/>
      <c r="J75" s="115"/>
      <c r="K75" s="115">
        <v>33192000</v>
      </c>
      <c r="L75" s="115">
        <v>33192000</v>
      </c>
      <c r="M75" s="115"/>
      <c r="N75" s="115"/>
      <c r="O75" s="108"/>
      <c r="P75" s="108"/>
    </row>
    <row r="76" spans="1:16" s="107" customFormat="1">
      <c r="A76" s="107" t="s">
        <v>198</v>
      </c>
      <c r="B76" s="107" t="s">
        <v>199</v>
      </c>
      <c r="C76" s="128"/>
      <c r="D76" s="128"/>
      <c r="E76" s="128">
        <v>0</v>
      </c>
      <c r="F76" s="128"/>
      <c r="G76" s="128"/>
      <c r="H76" s="128"/>
      <c r="I76" s="115"/>
      <c r="J76" s="115"/>
      <c r="K76" s="115">
        <v>14752000</v>
      </c>
      <c r="L76" s="115">
        <v>14752000</v>
      </c>
      <c r="M76" s="115"/>
      <c r="N76" s="115"/>
      <c r="O76" s="108"/>
      <c r="P76" s="108"/>
    </row>
    <row r="77" spans="1:16" s="107" customFormat="1">
      <c r="A77" t="s">
        <v>200</v>
      </c>
      <c r="B77" t="s">
        <v>201</v>
      </c>
      <c r="C77" s="127"/>
      <c r="D77" s="127">
        <v>1000000</v>
      </c>
      <c r="E77" s="127"/>
      <c r="F77" s="127"/>
      <c r="G77" s="127"/>
      <c r="H77" s="127">
        <v>1000000</v>
      </c>
      <c r="I77" s="55"/>
      <c r="J77" s="55">
        <v>176120000</v>
      </c>
      <c r="K77" s="55"/>
      <c r="L77" s="55"/>
      <c r="M77" s="55"/>
      <c r="N77" s="55">
        <v>176120000</v>
      </c>
      <c r="O77" s="108"/>
      <c r="P77" s="108"/>
    </row>
    <row r="78" spans="1:16" s="107" customFormat="1">
      <c r="A78" t="s">
        <v>202</v>
      </c>
      <c r="B78" t="s">
        <v>203</v>
      </c>
      <c r="C78" s="127"/>
      <c r="D78" s="127">
        <v>1000000</v>
      </c>
      <c r="E78" s="127"/>
      <c r="F78" s="127"/>
      <c r="G78" s="127"/>
      <c r="H78" s="127">
        <v>1000000</v>
      </c>
      <c r="I78" s="55"/>
      <c r="J78" s="55">
        <v>176120000</v>
      </c>
      <c r="K78" s="55"/>
      <c r="L78" s="55"/>
      <c r="M78" s="55"/>
      <c r="N78" s="55">
        <v>176120000</v>
      </c>
      <c r="O78" s="108"/>
      <c r="P78" s="108"/>
    </row>
    <row r="79" spans="1:16" s="107" customFormat="1">
      <c r="A79" t="s">
        <v>204</v>
      </c>
      <c r="B79" t="s">
        <v>205</v>
      </c>
      <c r="C79" s="127"/>
      <c r="D79" s="127">
        <v>1000000</v>
      </c>
      <c r="E79" s="127"/>
      <c r="F79" s="127"/>
      <c r="G79" s="127"/>
      <c r="H79" s="127">
        <v>1000000</v>
      </c>
      <c r="I79" s="55"/>
      <c r="J79" s="55">
        <v>176120000</v>
      </c>
      <c r="K79" s="55"/>
      <c r="L79" s="55"/>
      <c r="M79" s="55"/>
      <c r="N79" s="55">
        <v>176120000</v>
      </c>
      <c r="O79" s="108"/>
      <c r="P79" s="108"/>
    </row>
    <row r="80" spans="1:16" s="107" customFormat="1">
      <c r="A80" t="s">
        <v>206</v>
      </c>
      <c r="B80" t="s">
        <v>191</v>
      </c>
      <c r="C80" s="127"/>
      <c r="D80" s="127"/>
      <c r="E80" s="127">
        <v>0</v>
      </c>
      <c r="F80" s="127"/>
      <c r="G80" s="127"/>
      <c r="H80" s="127"/>
      <c r="I80" s="55"/>
      <c r="J80" s="55">
        <v>103670887</v>
      </c>
      <c r="K80" s="55">
        <v>59974287</v>
      </c>
      <c r="L80" s="55">
        <v>18306828</v>
      </c>
      <c r="M80" s="55"/>
      <c r="N80" s="55">
        <v>62003428</v>
      </c>
      <c r="O80" s="108"/>
      <c r="P80" s="108"/>
    </row>
    <row r="81" spans="1:16">
      <c r="A81" t="s">
        <v>207</v>
      </c>
      <c r="B81" t="s">
        <v>208</v>
      </c>
      <c r="C81" s="127"/>
      <c r="D81" s="127"/>
      <c r="E81" s="127">
        <v>0</v>
      </c>
      <c r="F81" s="127"/>
      <c r="G81" s="127"/>
      <c r="H81" s="127"/>
      <c r="I81" s="55"/>
      <c r="J81" s="55">
        <v>103670887</v>
      </c>
      <c r="K81" s="55">
        <v>59974287</v>
      </c>
      <c r="L81" s="55">
        <v>18306828</v>
      </c>
      <c r="M81" s="55"/>
      <c r="N81" s="55">
        <v>62003428</v>
      </c>
    </row>
    <row r="82" spans="1:16">
      <c r="A82" t="s">
        <v>209</v>
      </c>
      <c r="B82" t="s">
        <v>210</v>
      </c>
      <c r="C82" s="127"/>
      <c r="D82" s="127"/>
      <c r="E82" s="127">
        <v>0</v>
      </c>
      <c r="F82" s="127"/>
      <c r="G82" s="127"/>
      <c r="H82" s="127"/>
      <c r="I82" s="55"/>
      <c r="J82" s="55">
        <v>103670887</v>
      </c>
      <c r="K82" s="55">
        <v>59974287</v>
      </c>
      <c r="L82" s="55">
        <v>18306828</v>
      </c>
      <c r="M82" s="55"/>
      <c r="N82" s="55">
        <v>62003428</v>
      </c>
    </row>
    <row r="83" spans="1:16">
      <c r="A83" s="105" t="s">
        <v>211</v>
      </c>
      <c r="B83" s="105" t="s">
        <v>212</v>
      </c>
      <c r="C83" s="125">
        <v>450000</v>
      </c>
      <c r="D83" s="125"/>
      <c r="E83" s="125"/>
      <c r="F83" s="125"/>
      <c r="G83" s="125">
        <v>450000</v>
      </c>
      <c r="H83" s="125"/>
      <c r="I83" s="126"/>
      <c r="J83" s="126"/>
      <c r="K83" s="126"/>
      <c r="L83" s="126"/>
      <c r="M83" s="126"/>
      <c r="N83" s="126"/>
    </row>
    <row r="84" spans="1:16">
      <c r="A84" t="s">
        <v>213</v>
      </c>
      <c r="B84" t="s">
        <v>214</v>
      </c>
      <c r="C84" s="127">
        <v>450000</v>
      </c>
      <c r="D84" s="127"/>
      <c r="E84" s="127"/>
      <c r="F84" s="127"/>
      <c r="G84" s="127">
        <v>450000</v>
      </c>
      <c r="H84" s="127"/>
      <c r="I84" s="55"/>
      <c r="J84" s="55"/>
      <c r="K84" s="55"/>
      <c r="L84" s="55"/>
      <c r="M84" s="55"/>
      <c r="N84" s="55"/>
    </row>
    <row r="85" spans="1:16">
      <c r="A85" s="105" t="s">
        <v>215</v>
      </c>
      <c r="B85" s="105" t="s">
        <v>216</v>
      </c>
      <c r="C85" s="125"/>
      <c r="D85" s="125"/>
      <c r="E85" s="125"/>
      <c r="F85" s="125"/>
      <c r="G85" s="125"/>
      <c r="H85" s="125"/>
      <c r="I85" s="126"/>
      <c r="J85" s="126">
        <v>630000000</v>
      </c>
      <c r="K85" s="126"/>
      <c r="L85" s="126"/>
      <c r="M85" s="126"/>
      <c r="N85" s="126">
        <v>630000000</v>
      </c>
    </row>
    <row r="86" spans="1:16">
      <c r="A86" t="s">
        <v>217</v>
      </c>
      <c r="B86" t="s">
        <v>218</v>
      </c>
      <c r="C86" s="127"/>
      <c r="D86" s="127"/>
      <c r="E86" s="127"/>
      <c r="F86" s="127"/>
      <c r="G86" s="127"/>
      <c r="H86" s="127"/>
      <c r="I86" s="55"/>
      <c r="J86" s="55">
        <v>630000000</v>
      </c>
      <c r="K86" s="55"/>
      <c r="L86" s="55"/>
      <c r="M86" s="55"/>
      <c r="N86" s="55">
        <v>630000000</v>
      </c>
    </row>
    <row r="87" spans="1:16">
      <c r="A87" t="s">
        <v>219</v>
      </c>
      <c r="B87" t="s">
        <v>220</v>
      </c>
      <c r="C87" s="127"/>
      <c r="D87" s="127"/>
      <c r="E87" s="127"/>
      <c r="F87" s="127"/>
      <c r="G87" s="127"/>
      <c r="H87" s="127"/>
      <c r="I87" s="55"/>
      <c r="J87" s="55">
        <v>630000000</v>
      </c>
      <c r="K87" s="55"/>
      <c r="L87" s="55"/>
      <c r="M87" s="55"/>
      <c r="N87" s="55">
        <v>630000000</v>
      </c>
    </row>
    <row r="88" spans="1:16">
      <c r="A88" t="s">
        <v>221</v>
      </c>
      <c r="B88" t="s">
        <v>222</v>
      </c>
      <c r="C88" s="127"/>
      <c r="D88" s="127"/>
      <c r="E88" s="127"/>
      <c r="F88" s="127"/>
      <c r="G88" s="127"/>
      <c r="H88" s="127"/>
      <c r="I88" s="55"/>
      <c r="J88" s="55">
        <v>447300000</v>
      </c>
      <c r="K88" s="55"/>
      <c r="L88" s="55"/>
      <c r="M88" s="55"/>
      <c r="N88" s="55">
        <v>447300000</v>
      </c>
    </row>
    <row r="89" spans="1:16">
      <c r="A89" t="s">
        <v>223</v>
      </c>
      <c r="B89" t="s">
        <v>224</v>
      </c>
      <c r="C89" s="127"/>
      <c r="D89" s="127"/>
      <c r="E89" s="127"/>
      <c r="F89" s="127"/>
      <c r="G89" s="127"/>
      <c r="H89" s="127"/>
      <c r="I89" s="55"/>
      <c r="J89" s="55">
        <v>182700000</v>
      </c>
      <c r="K89" s="55"/>
      <c r="L89" s="55"/>
      <c r="M89" s="55"/>
      <c r="N89" s="55">
        <v>182700000</v>
      </c>
    </row>
    <row r="90" spans="1:16">
      <c r="A90" s="105" t="s">
        <v>225</v>
      </c>
      <c r="B90" s="105" t="s">
        <v>226</v>
      </c>
      <c r="C90" s="125"/>
      <c r="D90" s="125">
        <v>529456469.36000001</v>
      </c>
      <c r="E90" s="125">
        <v>0</v>
      </c>
      <c r="F90" s="125">
        <v>15392698.09</v>
      </c>
      <c r="G90" s="125"/>
      <c r="H90" s="125">
        <v>544849167.45000005</v>
      </c>
      <c r="I90" s="126"/>
      <c r="J90" s="126">
        <v>7582066884.6499996</v>
      </c>
      <c r="K90" s="126"/>
      <c r="L90" s="126">
        <v>623724198</v>
      </c>
      <c r="M90" s="126"/>
      <c r="N90" s="126">
        <v>8205791082.6499996</v>
      </c>
    </row>
    <row r="91" spans="1:16">
      <c r="A91" t="s">
        <v>227</v>
      </c>
      <c r="B91" t="s">
        <v>228</v>
      </c>
      <c r="C91" s="127"/>
      <c r="D91" s="127">
        <v>514498886.36000001</v>
      </c>
      <c r="E91" s="127"/>
      <c r="F91" s="127"/>
      <c r="G91" s="127"/>
      <c r="H91" s="127">
        <v>514498886.36000001</v>
      </c>
      <c r="I91" s="55"/>
      <c r="J91" s="55">
        <v>7210993189.6499996</v>
      </c>
      <c r="K91" s="55"/>
      <c r="L91" s="55"/>
      <c r="M91" s="55"/>
      <c r="N91" s="55">
        <v>7210993189.6499996</v>
      </c>
    </row>
    <row r="92" spans="1:16">
      <c r="A92" t="s">
        <v>229</v>
      </c>
      <c r="B92" t="s">
        <v>230</v>
      </c>
      <c r="C92" s="127"/>
      <c r="D92" s="127">
        <v>14957583</v>
      </c>
      <c r="E92" s="127">
        <v>0</v>
      </c>
      <c r="F92" s="127">
        <v>15392698.09</v>
      </c>
      <c r="G92" s="127"/>
      <c r="H92" s="127">
        <v>30350281.09</v>
      </c>
      <c r="I92" s="55"/>
      <c r="J92" s="55">
        <v>371073695</v>
      </c>
      <c r="K92" s="55"/>
      <c r="L92" s="55">
        <v>623724198</v>
      </c>
      <c r="M92" s="55"/>
      <c r="N92" s="55">
        <v>994797893</v>
      </c>
    </row>
    <row r="93" spans="1:16">
      <c r="A93" s="105" t="s">
        <v>231</v>
      </c>
      <c r="B93" s="105" t="s">
        <v>232</v>
      </c>
      <c r="C93" s="125"/>
      <c r="D93" s="125"/>
      <c r="E93" s="125">
        <v>15226370</v>
      </c>
      <c r="F93" s="125">
        <v>15226370</v>
      </c>
      <c r="G93" s="125"/>
      <c r="H93" s="125"/>
      <c r="I93" s="126"/>
      <c r="J93" s="126"/>
      <c r="K93" s="126">
        <v>2611931510</v>
      </c>
      <c r="L93" s="126">
        <v>2611931510</v>
      </c>
      <c r="M93" s="126"/>
      <c r="N93" s="126"/>
    </row>
    <row r="94" spans="1:16">
      <c r="A94" t="s">
        <v>233</v>
      </c>
      <c r="B94" t="s">
        <v>234</v>
      </c>
      <c r="C94" s="127"/>
      <c r="D94" s="127"/>
      <c r="E94" s="127">
        <v>15226370</v>
      </c>
      <c r="F94" s="127">
        <v>15226370</v>
      </c>
      <c r="G94" s="127"/>
      <c r="H94" s="127"/>
      <c r="I94" s="55"/>
      <c r="J94" s="55"/>
      <c r="K94" s="55">
        <v>2611931510</v>
      </c>
      <c r="L94" s="55">
        <v>2611931510</v>
      </c>
      <c r="M94" s="55"/>
      <c r="N94" s="55"/>
    </row>
    <row r="95" spans="1:16" s="107" customFormat="1">
      <c r="A95" t="s">
        <v>235</v>
      </c>
      <c r="B95" t="s">
        <v>236</v>
      </c>
      <c r="C95" s="127"/>
      <c r="D95" s="127"/>
      <c r="E95" s="127">
        <v>15226370</v>
      </c>
      <c r="F95" s="127">
        <v>15226370</v>
      </c>
      <c r="G95" s="127"/>
      <c r="H95" s="127"/>
      <c r="I95" s="55"/>
      <c r="J95" s="55"/>
      <c r="K95" s="55">
        <v>2611931510</v>
      </c>
      <c r="L95" s="55">
        <v>2611931510</v>
      </c>
      <c r="M95" s="55"/>
      <c r="N95" s="55"/>
      <c r="O95" s="108"/>
      <c r="P95" s="108"/>
    </row>
    <row r="96" spans="1:16" s="107" customFormat="1">
      <c r="A96" s="105" t="s">
        <v>237</v>
      </c>
      <c r="B96" s="105" t="s">
        <v>238</v>
      </c>
      <c r="C96" s="125"/>
      <c r="D96" s="125"/>
      <c r="E96" s="125">
        <v>0</v>
      </c>
      <c r="F96" s="125"/>
      <c r="G96" s="125"/>
      <c r="H96" s="125"/>
      <c r="I96" s="126"/>
      <c r="J96" s="126"/>
      <c r="K96" s="126">
        <v>16575928</v>
      </c>
      <c r="L96" s="126">
        <v>16575928</v>
      </c>
      <c r="M96" s="126"/>
      <c r="N96" s="126"/>
      <c r="O96" s="108"/>
      <c r="P96" s="108"/>
    </row>
    <row r="97" spans="1:14">
      <c r="A97" t="s">
        <v>239</v>
      </c>
      <c r="B97" t="s">
        <v>240</v>
      </c>
      <c r="C97" s="127"/>
      <c r="D97" s="127"/>
      <c r="E97" s="127">
        <v>0</v>
      </c>
      <c r="F97" s="127"/>
      <c r="G97" s="127"/>
      <c r="H97" s="127"/>
      <c r="I97" s="55"/>
      <c r="J97" s="55"/>
      <c r="K97" s="55">
        <v>1990701</v>
      </c>
      <c r="L97" s="55">
        <v>1990701</v>
      </c>
      <c r="M97" s="55"/>
      <c r="N97" s="55"/>
    </row>
    <row r="98" spans="1:14">
      <c r="A98" t="s">
        <v>241</v>
      </c>
      <c r="B98" t="s">
        <v>242</v>
      </c>
      <c r="C98" s="127"/>
      <c r="D98" s="127"/>
      <c r="E98" s="127">
        <v>0</v>
      </c>
      <c r="F98" s="127"/>
      <c r="G98" s="127"/>
      <c r="H98" s="127"/>
      <c r="I98" s="55"/>
      <c r="J98" s="55"/>
      <c r="K98" s="55">
        <v>14585227</v>
      </c>
      <c r="L98" s="55">
        <v>14585227</v>
      </c>
      <c r="M98" s="55"/>
      <c r="N98" s="55"/>
    </row>
    <row r="99" spans="1:14">
      <c r="A99" s="105" t="s">
        <v>243</v>
      </c>
      <c r="B99" s="105" t="s">
        <v>244</v>
      </c>
      <c r="C99" s="125"/>
      <c r="D99" s="125"/>
      <c r="E99" s="125">
        <v>0</v>
      </c>
      <c r="F99" s="125"/>
      <c r="G99" s="125"/>
      <c r="H99" s="125"/>
      <c r="I99" s="126"/>
      <c r="J99" s="126"/>
      <c r="K99" s="126">
        <v>1410384370</v>
      </c>
      <c r="L99" s="126">
        <v>1410384370</v>
      </c>
      <c r="M99" s="126"/>
      <c r="N99" s="126"/>
    </row>
    <row r="100" spans="1:14">
      <c r="A100" s="105" t="s">
        <v>245</v>
      </c>
      <c r="B100" s="105" t="s">
        <v>246</v>
      </c>
      <c r="C100" s="125"/>
      <c r="D100" s="125"/>
      <c r="E100" s="125">
        <v>0</v>
      </c>
      <c r="F100" s="125"/>
      <c r="G100" s="125"/>
      <c r="H100" s="125"/>
      <c r="I100" s="126"/>
      <c r="J100" s="126"/>
      <c r="K100" s="126">
        <v>321076688</v>
      </c>
      <c r="L100" s="126">
        <v>321076688</v>
      </c>
      <c r="M100" s="126"/>
      <c r="N100" s="126"/>
    </row>
    <row r="101" spans="1:14">
      <c r="A101" t="s">
        <v>247</v>
      </c>
      <c r="B101" t="s">
        <v>248</v>
      </c>
      <c r="C101" s="127"/>
      <c r="D101" s="127"/>
      <c r="E101" s="127">
        <v>0</v>
      </c>
      <c r="F101" s="127"/>
      <c r="G101" s="127"/>
      <c r="H101" s="127"/>
      <c r="I101" s="55"/>
      <c r="J101" s="55"/>
      <c r="K101" s="55">
        <v>29281940</v>
      </c>
      <c r="L101" s="55">
        <v>29281940</v>
      </c>
      <c r="M101" s="55"/>
      <c r="N101" s="55"/>
    </row>
    <row r="102" spans="1:14">
      <c r="A102" t="s">
        <v>249</v>
      </c>
      <c r="B102" t="s">
        <v>250</v>
      </c>
      <c r="C102" s="127"/>
      <c r="D102" s="127"/>
      <c r="E102" s="127">
        <v>0</v>
      </c>
      <c r="F102" s="127"/>
      <c r="G102" s="127"/>
      <c r="H102" s="127"/>
      <c r="I102" s="55"/>
      <c r="J102" s="55"/>
      <c r="K102" s="55">
        <v>6394625</v>
      </c>
      <c r="L102" s="55">
        <v>6394625</v>
      </c>
      <c r="M102" s="55"/>
      <c r="N102" s="55"/>
    </row>
    <row r="103" spans="1:14">
      <c r="A103" t="s">
        <v>251</v>
      </c>
      <c r="B103" t="s">
        <v>252</v>
      </c>
      <c r="C103" s="127"/>
      <c r="D103" s="127"/>
      <c r="E103" s="127">
        <v>0</v>
      </c>
      <c r="F103" s="127"/>
      <c r="G103" s="127"/>
      <c r="H103" s="127"/>
      <c r="I103" s="55"/>
      <c r="J103" s="55"/>
      <c r="K103" s="55">
        <v>257602010</v>
      </c>
      <c r="L103" s="55">
        <v>257602010</v>
      </c>
      <c r="M103" s="55"/>
      <c r="N103" s="55"/>
    </row>
    <row r="104" spans="1:14">
      <c r="A104" t="s">
        <v>253</v>
      </c>
      <c r="B104" t="s">
        <v>254</v>
      </c>
      <c r="C104" s="127"/>
      <c r="D104" s="127"/>
      <c r="E104" s="127">
        <v>0</v>
      </c>
      <c r="F104" s="127"/>
      <c r="G104" s="127"/>
      <c r="H104" s="127"/>
      <c r="I104" s="55"/>
      <c r="J104" s="55"/>
      <c r="K104" s="55">
        <v>27798113</v>
      </c>
      <c r="L104" s="55">
        <v>27798113</v>
      </c>
      <c r="M104" s="55"/>
      <c r="N104" s="55"/>
    </row>
    <row r="105" spans="1:14">
      <c r="A105" s="105" t="s">
        <v>255</v>
      </c>
      <c r="B105" s="105" t="s">
        <v>256</v>
      </c>
      <c r="C105" s="125"/>
      <c r="D105" s="125"/>
      <c r="E105" s="125">
        <v>0</v>
      </c>
      <c r="F105" s="125"/>
      <c r="G105" s="125"/>
      <c r="H105" s="125"/>
      <c r="I105" s="126"/>
      <c r="J105" s="126"/>
      <c r="K105" s="126">
        <v>1534129722</v>
      </c>
      <c r="L105" s="126">
        <v>1534129722</v>
      </c>
      <c r="M105" s="126"/>
      <c r="N105" s="126"/>
    </row>
    <row r="106" spans="1:14">
      <c r="A106" t="s">
        <v>257</v>
      </c>
      <c r="B106" t="s">
        <v>258</v>
      </c>
      <c r="C106" s="127"/>
      <c r="D106" s="127"/>
      <c r="E106" s="127">
        <v>0</v>
      </c>
      <c r="F106" s="127"/>
      <c r="G106" s="127"/>
      <c r="H106" s="127"/>
      <c r="I106" s="55"/>
      <c r="J106" s="55"/>
      <c r="K106" s="55">
        <v>1534129722</v>
      </c>
      <c r="L106" s="55">
        <v>1534129722</v>
      </c>
      <c r="M106" s="55"/>
      <c r="N106" s="55"/>
    </row>
    <row r="107" spans="1:14">
      <c r="A107" t="s">
        <v>259</v>
      </c>
      <c r="B107" t="s">
        <v>260</v>
      </c>
      <c r="C107" s="127"/>
      <c r="D107" s="127"/>
      <c r="E107" s="127">
        <v>0</v>
      </c>
      <c r="F107" s="127"/>
      <c r="G107" s="127"/>
      <c r="H107" s="127"/>
      <c r="I107" s="55"/>
      <c r="J107" s="55"/>
      <c r="K107" s="55">
        <v>1534129722</v>
      </c>
      <c r="L107" s="55">
        <v>1534129722</v>
      </c>
      <c r="M107" s="55"/>
      <c r="N107" s="55"/>
    </row>
    <row r="108" spans="1:14">
      <c r="A108" s="105" t="s">
        <v>261</v>
      </c>
      <c r="B108" s="105" t="s">
        <v>262</v>
      </c>
      <c r="C108" s="125"/>
      <c r="D108" s="125"/>
      <c r="E108" s="125">
        <v>0</v>
      </c>
      <c r="F108" s="125"/>
      <c r="G108" s="125"/>
      <c r="H108" s="125"/>
      <c r="I108" s="126"/>
      <c r="J108" s="126"/>
      <c r="K108" s="126">
        <v>54744064</v>
      </c>
      <c r="L108" s="126">
        <v>54744064</v>
      </c>
      <c r="M108" s="126"/>
      <c r="N108" s="126"/>
    </row>
    <row r="109" spans="1:14">
      <c r="A109" t="s">
        <v>263</v>
      </c>
      <c r="B109" t="s">
        <v>264</v>
      </c>
      <c r="C109" s="127"/>
      <c r="D109" s="127"/>
      <c r="E109" s="127">
        <v>0</v>
      </c>
      <c r="F109" s="127"/>
      <c r="G109" s="127"/>
      <c r="H109" s="127"/>
      <c r="I109" s="55"/>
      <c r="J109" s="55"/>
      <c r="K109" s="55">
        <v>54744064</v>
      </c>
      <c r="L109" s="55">
        <v>54744064</v>
      </c>
      <c r="M109" s="55"/>
      <c r="N109" s="55"/>
    </row>
    <row r="110" spans="1:14">
      <c r="A110" s="105" t="s">
        <v>265</v>
      </c>
      <c r="B110" s="105" t="s">
        <v>266</v>
      </c>
      <c r="C110" s="125"/>
      <c r="D110" s="125"/>
      <c r="E110" s="125">
        <v>0</v>
      </c>
      <c r="F110" s="125"/>
      <c r="G110" s="125"/>
      <c r="H110" s="125"/>
      <c r="I110" s="126"/>
      <c r="J110" s="126"/>
      <c r="K110" s="126">
        <v>9522532</v>
      </c>
      <c r="L110" s="126">
        <v>9522532</v>
      </c>
      <c r="M110" s="126"/>
      <c r="N110" s="126"/>
    </row>
    <row r="111" spans="1:14">
      <c r="A111" t="s">
        <v>267</v>
      </c>
      <c r="B111" t="s">
        <v>252</v>
      </c>
      <c r="C111" s="127"/>
      <c r="D111" s="127"/>
      <c r="E111" s="127">
        <v>0</v>
      </c>
      <c r="F111" s="127"/>
      <c r="G111" s="127"/>
      <c r="H111" s="127"/>
      <c r="I111" s="55"/>
      <c r="J111" s="55"/>
      <c r="K111" s="55">
        <v>9474198</v>
      </c>
      <c r="L111" s="55">
        <v>9474198</v>
      </c>
      <c r="M111" s="55"/>
      <c r="N111" s="55"/>
    </row>
    <row r="112" spans="1:14">
      <c r="A112" t="s">
        <v>316</v>
      </c>
      <c r="B112" t="s">
        <v>254</v>
      </c>
      <c r="C112" s="127"/>
      <c r="D112" s="127"/>
      <c r="E112" s="127">
        <v>0</v>
      </c>
      <c r="F112" s="127"/>
      <c r="G112" s="127"/>
      <c r="H112" s="127"/>
      <c r="I112" s="55"/>
      <c r="J112" s="55"/>
      <c r="K112" s="55">
        <v>48334</v>
      </c>
      <c r="L112" s="55">
        <v>48334</v>
      </c>
      <c r="M112" s="55"/>
      <c r="N112" s="55"/>
    </row>
    <row r="113" spans="1:14">
      <c r="A113" s="105" t="s">
        <v>268</v>
      </c>
      <c r="B113" s="105" t="s">
        <v>269</v>
      </c>
      <c r="C113" s="125"/>
      <c r="D113" s="125"/>
      <c r="E113" s="125">
        <v>8110.91</v>
      </c>
      <c r="F113" s="125">
        <v>8110.91</v>
      </c>
      <c r="G113" s="125"/>
      <c r="H113" s="125"/>
      <c r="I113" s="126"/>
      <c r="J113" s="126"/>
      <c r="K113" s="126">
        <v>436310188</v>
      </c>
      <c r="L113" s="126">
        <v>436310188</v>
      </c>
      <c r="M113" s="126"/>
      <c r="N113" s="126"/>
    </row>
    <row r="114" spans="1:14">
      <c r="A114" t="s">
        <v>270</v>
      </c>
      <c r="B114" t="s">
        <v>271</v>
      </c>
      <c r="C114" s="127"/>
      <c r="D114" s="127"/>
      <c r="E114" s="127">
        <v>0</v>
      </c>
      <c r="F114" s="127"/>
      <c r="G114" s="127"/>
      <c r="H114" s="127"/>
      <c r="I114" s="55"/>
      <c r="J114" s="55"/>
      <c r="K114" s="55">
        <v>326864551</v>
      </c>
      <c r="L114" s="55">
        <v>326864551</v>
      </c>
      <c r="M114" s="55"/>
      <c r="N114" s="55"/>
    </row>
    <row r="115" spans="1:14">
      <c r="A115" t="s">
        <v>352</v>
      </c>
      <c r="B115" t="s">
        <v>353</v>
      </c>
      <c r="C115" s="127"/>
      <c r="D115" s="127"/>
      <c r="E115" s="127">
        <v>0</v>
      </c>
      <c r="F115" s="127"/>
      <c r="G115" s="127"/>
      <c r="H115" s="127"/>
      <c r="I115" s="55"/>
      <c r="J115" s="55"/>
      <c r="K115" s="55">
        <v>710000</v>
      </c>
      <c r="L115" s="55">
        <v>710000</v>
      </c>
      <c r="M115" s="55"/>
      <c r="N115" s="55"/>
    </row>
    <row r="116" spans="1:14">
      <c r="A116" t="s">
        <v>272</v>
      </c>
      <c r="B116" t="s">
        <v>273</v>
      </c>
      <c r="C116" s="127"/>
      <c r="D116" s="127"/>
      <c r="E116" s="127">
        <v>0</v>
      </c>
      <c r="F116" s="127"/>
      <c r="G116" s="127"/>
      <c r="H116" s="127"/>
      <c r="I116" s="55"/>
      <c r="J116" s="55"/>
      <c r="K116" s="55">
        <v>5420842</v>
      </c>
      <c r="L116" s="55">
        <v>5420842</v>
      </c>
      <c r="M116" s="55"/>
      <c r="N116" s="55"/>
    </row>
    <row r="117" spans="1:14">
      <c r="A117" t="s">
        <v>274</v>
      </c>
      <c r="B117" t="s">
        <v>250</v>
      </c>
      <c r="C117" s="127"/>
      <c r="D117" s="127"/>
      <c r="E117" s="127">
        <v>0</v>
      </c>
      <c r="F117" s="127"/>
      <c r="G117" s="127"/>
      <c r="H117" s="127"/>
      <c r="I117" s="55"/>
      <c r="J117" s="55"/>
      <c r="K117" s="55">
        <v>1367563</v>
      </c>
      <c r="L117" s="55">
        <v>1367563</v>
      </c>
      <c r="M117" s="55"/>
      <c r="N117" s="55"/>
    </row>
    <row r="118" spans="1:14">
      <c r="A118" t="s">
        <v>275</v>
      </c>
      <c r="B118" t="s">
        <v>276</v>
      </c>
      <c r="C118" s="127"/>
      <c r="D118" s="127"/>
      <c r="E118" s="127"/>
      <c r="F118" s="127"/>
      <c r="G118" s="127"/>
      <c r="H118" s="127"/>
      <c r="I118" s="55"/>
      <c r="J118" s="55"/>
      <c r="K118" s="55"/>
      <c r="L118" s="55"/>
      <c r="M118" s="55"/>
      <c r="N118" s="55"/>
    </row>
    <row r="119" spans="1:14">
      <c r="A119" t="s">
        <v>277</v>
      </c>
      <c r="B119" t="s">
        <v>252</v>
      </c>
      <c r="C119" s="127"/>
      <c r="D119" s="127"/>
      <c r="E119" s="127">
        <v>0</v>
      </c>
      <c r="F119" s="127"/>
      <c r="G119" s="127"/>
      <c r="H119" s="127"/>
      <c r="I119" s="55"/>
      <c r="J119" s="55"/>
      <c r="K119" s="55">
        <v>12770914</v>
      </c>
      <c r="L119" s="55">
        <v>12770914</v>
      </c>
      <c r="M119" s="55"/>
      <c r="N119" s="55"/>
    </row>
    <row r="120" spans="1:14">
      <c r="A120" t="s">
        <v>278</v>
      </c>
      <c r="B120" t="s">
        <v>254</v>
      </c>
      <c r="C120" s="127"/>
      <c r="D120" s="127"/>
      <c r="E120" s="127">
        <v>8110.91</v>
      </c>
      <c r="F120" s="127">
        <v>8110.91</v>
      </c>
      <c r="G120" s="127"/>
      <c r="H120" s="127"/>
      <c r="I120" s="55"/>
      <c r="J120" s="55"/>
      <c r="K120" s="55">
        <v>89176318</v>
      </c>
      <c r="L120" s="55">
        <v>89176318</v>
      </c>
      <c r="M120" s="55"/>
      <c r="N120" s="55"/>
    </row>
    <row r="121" spans="1:14">
      <c r="A121" s="105" t="s">
        <v>279</v>
      </c>
      <c r="B121" s="105" t="s">
        <v>280</v>
      </c>
      <c r="C121" s="125"/>
      <c r="D121" s="125"/>
      <c r="E121" s="125">
        <v>174439</v>
      </c>
      <c r="F121" s="125">
        <v>174439</v>
      </c>
      <c r="G121" s="125"/>
      <c r="H121" s="125"/>
      <c r="I121" s="126"/>
      <c r="J121" s="126"/>
      <c r="K121" s="126">
        <v>29923266</v>
      </c>
      <c r="L121" s="126">
        <v>29923266</v>
      </c>
      <c r="M121" s="126"/>
      <c r="N121" s="126"/>
    </row>
    <row r="122" spans="1:14">
      <c r="A122" t="s">
        <v>281</v>
      </c>
      <c r="B122" t="s">
        <v>280</v>
      </c>
      <c r="C122" s="127"/>
      <c r="D122" s="127"/>
      <c r="E122" s="127">
        <v>174439</v>
      </c>
      <c r="F122" s="127">
        <v>174439</v>
      </c>
      <c r="G122" s="127"/>
      <c r="H122" s="127"/>
      <c r="I122" s="55"/>
      <c r="J122" s="55"/>
      <c r="K122" s="55">
        <v>29923266</v>
      </c>
      <c r="L122" s="55">
        <v>29923266</v>
      </c>
      <c r="M122" s="55"/>
      <c r="N122" s="55"/>
    </row>
    <row r="123" spans="1:14">
      <c r="A123" s="105" t="s">
        <v>302</v>
      </c>
      <c r="B123" s="105" t="s">
        <v>303</v>
      </c>
      <c r="C123" s="125"/>
      <c r="D123" s="125"/>
      <c r="E123" s="125"/>
      <c r="F123" s="125"/>
      <c r="G123" s="125"/>
      <c r="H123" s="125"/>
      <c r="I123" s="126"/>
      <c r="J123" s="126"/>
      <c r="K123" s="126"/>
      <c r="L123" s="126"/>
      <c r="M123" s="126"/>
      <c r="N123" s="126"/>
    </row>
    <row r="124" spans="1:14">
      <c r="A124" t="s">
        <v>317</v>
      </c>
      <c r="B124" t="s">
        <v>303</v>
      </c>
      <c r="C124" s="127"/>
      <c r="D124" s="127"/>
      <c r="E124" s="127"/>
      <c r="F124" s="127"/>
      <c r="G124" s="127"/>
      <c r="H124" s="127"/>
      <c r="I124" s="55"/>
      <c r="J124" s="55"/>
      <c r="K124" s="55"/>
      <c r="L124" s="55"/>
      <c r="M124" s="55"/>
      <c r="N124" s="55"/>
    </row>
    <row r="125" spans="1:14">
      <c r="A125" s="105" t="s">
        <v>282</v>
      </c>
      <c r="B125" s="105" t="s">
        <v>283</v>
      </c>
      <c r="C125" s="125"/>
      <c r="D125" s="125"/>
      <c r="E125" s="125">
        <v>15400809</v>
      </c>
      <c r="F125" s="125">
        <v>15400809</v>
      </c>
      <c r="G125" s="125"/>
      <c r="H125" s="125"/>
      <c r="I125" s="126"/>
      <c r="J125" s="126"/>
      <c r="K125" s="126">
        <v>2658430704</v>
      </c>
      <c r="L125" s="126">
        <v>2658430704</v>
      </c>
      <c r="M125" s="126"/>
      <c r="N125" s="126"/>
    </row>
    <row r="126" spans="1:14">
      <c r="B126" s="105" t="s">
        <v>284</v>
      </c>
      <c r="C126" s="125">
        <v>568071505.36000001</v>
      </c>
      <c r="D126" s="125">
        <v>534740587.36000001</v>
      </c>
      <c r="E126" s="125">
        <v>72190858</v>
      </c>
      <c r="F126" s="125">
        <v>72190858</v>
      </c>
      <c r="G126" s="125">
        <v>583221971.45000005</v>
      </c>
      <c r="H126" s="125">
        <v>549891053.45000005</v>
      </c>
      <c r="I126" s="126">
        <v>11127301403</v>
      </c>
      <c r="J126" s="126">
        <v>11127301403</v>
      </c>
      <c r="K126" s="126">
        <v>21758996690</v>
      </c>
      <c r="L126" s="126">
        <v>21758996690</v>
      </c>
      <c r="M126" s="126">
        <v>11894621118</v>
      </c>
      <c r="N126" s="126">
        <v>11894621118</v>
      </c>
    </row>
    <row r="127" spans="1:14">
      <c r="A127" s="105" t="s">
        <v>279</v>
      </c>
      <c r="B127" s="105" t="s">
        <v>280</v>
      </c>
      <c r="C127" s="125"/>
      <c r="D127" s="125"/>
      <c r="E127" s="125">
        <v>360568</v>
      </c>
      <c r="F127" s="125">
        <v>360568</v>
      </c>
      <c r="G127" s="125"/>
      <c r="H127" s="125"/>
      <c r="I127" s="126"/>
      <c r="J127" s="126"/>
      <c r="K127" s="126">
        <v>62973201</v>
      </c>
      <c r="L127" s="126">
        <v>62973201</v>
      </c>
      <c r="M127" s="126"/>
      <c r="N127" s="126"/>
    </row>
    <row r="128" spans="1:14">
      <c r="A128" t="s">
        <v>281</v>
      </c>
      <c r="B128" t="s">
        <v>280</v>
      </c>
      <c r="C128" s="127"/>
      <c r="D128" s="127"/>
      <c r="E128" s="127">
        <v>360568</v>
      </c>
      <c r="F128" s="127">
        <v>360568</v>
      </c>
      <c r="G128" s="127"/>
      <c r="H128" s="127"/>
      <c r="I128" s="55"/>
      <c r="J128" s="55"/>
      <c r="K128" s="55">
        <v>62973201</v>
      </c>
      <c r="L128" s="55">
        <v>62973201</v>
      </c>
      <c r="M128" s="55"/>
      <c r="N128" s="55"/>
    </row>
    <row r="129" spans="1:14">
      <c r="A129" s="105" t="s">
        <v>302</v>
      </c>
      <c r="B129" s="105" t="s">
        <v>303</v>
      </c>
      <c r="C129" s="125"/>
      <c r="D129" s="125"/>
      <c r="E129" s="125">
        <v>0</v>
      </c>
      <c r="F129" s="125"/>
      <c r="G129" s="125"/>
      <c r="H129" s="125"/>
      <c r="I129" s="126"/>
      <c r="J129" s="126"/>
      <c r="K129" s="126">
        <v>285</v>
      </c>
      <c r="L129" s="126">
        <v>285</v>
      </c>
      <c r="M129" s="126"/>
      <c r="N129" s="126"/>
    </row>
    <row r="130" spans="1:14">
      <c r="A130" t="s">
        <v>304</v>
      </c>
      <c r="B130" t="s">
        <v>305</v>
      </c>
      <c r="C130" s="127"/>
      <c r="D130" s="127"/>
      <c r="E130" s="127"/>
      <c r="F130" s="127"/>
      <c r="G130" s="127"/>
      <c r="H130" s="127"/>
      <c r="I130" s="55"/>
      <c r="J130" s="55"/>
      <c r="K130" s="55"/>
      <c r="L130" s="55"/>
      <c r="M130" s="55"/>
      <c r="N130" s="55"/>
    </row>
    <row r="131" spans="1:14">
      <c r="A131" t="s">
        <v>317</v>
      </c>
      <c r="B131" t="s">
        <v>303</v>
      </c>
      <c r="C131" s="127"/>
      <c r="D131" s="127"/>
      <c r="E131" s="127">
        <v>0</v>
      </c>
      <c r="F131" s="127"/>
      <c r="G131" s="127"/>
      <c r="H131" s="127"/>
      <c r="I131" s="55"/>
      <c r="J131" s="55"/>
      <c r="K131" s="55">
        <v>285</v>
      </c>
      <c r="L131" s="55">
        <v>285</v>
      </c>
      <c r="M131" s="55"/>
      <c r="N131" s="55"/>
    </row>
    <row r="132" spans="1:14">
      <c r="A132" s="105" t="s">
        <v>282</v>
      </c>
      <c r="B132" s="105" t="s">
        <v>283</v>
      </c>
      <c r="C132" s="125"/>
      <c r="D132" s="125"/>
      <c r="E132" s="125">
        <v>18698986</v>
      </c>
      <c r="F132" s="125">
        <v>18698986</v>
      </c>
      <c r="G132" s="125"/>
      <c r="H132" s="125"/>
      <c r="I132" s="126"/>
      <c r="J132" s="126"/>
      <c r="K132" s="126">
        <v>3377934036</v>
      </c>
      <c r="L132" s="126">
        <v>3377934036</v>
      </c>
      <c r="M132" s="126"/>
      <c r="N132" s="126"/>
    </row>
    <row r="133" spans="1:14">
      <c r="B133" s="105" t="s">
        <v>284</v>
      </c>
      <c r="C133" s="125">
        <v>533588437.91000003</v>
      </c>
      <c r="D133" s="125">
        <v>500257519.91000003</v>
      </c>
      <c r="E133" s="125">
        <v>84971707</v>
      </c>
      <c r="F133" s="125">
        <v>84971707</v>
      </c>
      <c r="G133" s="125">
        <v>553197256.36000001</v>
      </c>
      <c r="H133" s="125">
        <v>519866338.36000001</v>
      </c>
      <c r="I133" s="126">
        <v>10844083685</v>
      </c>
      <c r="J133" s="126">
        <v>10844083685</v>
      </c>
      <c r="K133" s="126">
        <v>27774374036</v>
      </c>
      <c r="L133" s="126">
        <v>27774374036</v>
      </c>
      <c r="M133" s="126">
        <v>12001056782</v>
      </c>
      <c r="N133" s="126">
        <v>12001056782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6"/>
  <sheetViews>
    <sheetView topLeftCell="A46" workbookViewId="0">
      <selection activeCell="C83" sqref="C83"/>
    </sheetView>
  </sheetViews>
  <sheetFormatPr defaultColWidth="9.21875" defaultRowHeight="13.2"/>
  <cols>
    <col min="1" max="1" width="10.77734375" style="75" customWidth="1"/>
    <col min="2" max="2" width="52.77734375" style="4" customWidth="1"/>
    <col min="3" max="3" width="17.77734375" style="76" customWidth="1"/>
    <col min="4" max="4" width="47.88671875" style="76" customWidth="1"/>
    <col min="5" max="5" width="18.77734375" style="76" customWidth="1"/>
    <col min="6" max="6" width="14.77734375" style="4" bestFit="1" customWidth="1"/>
    <col min="7" max="7" width="14.44140625" style="4" bestFit="1" customWidth="1"/>
    <col min="8" max="8" width="13.77734375" style="4" customWidth="1"/>
    <col min="9" max="9" width="11.5546875" style="4" bestFit="1" customWidth="1"/>
    <col min="10" max="256" width="9.21875" style="4"/>
    <col min="257" max="257" width="10.77734375" style="4" customWidth="1"/>
    <col min="258" max="258" width="52.77734375" style="4" customWidth="1"/>
    <col min="259" max="259" width="17.77734375" style="4" customWidth="1"/>
    <col min="260" max="260" width="29" style="4" customWidth="1"/>
    <col min="261" max="261" width="14.21875" style="4" customWidth="1"/>
    <col min="262" max="262" width="14" style="4" bestFit="1" customWidth="1"/>
    <col min="263" max="263" width="14.21875" style="4" bestFit="1" customWidth="1"/>
    <col min="264" max="264" width="13.77734375" style="4" customWidth="1"/>
    <col min="265" max="265" width="10.77734375" style="4" bestFit="1" customWidth="1"/>
    <col min="266" max="512" width="9.21875" style="4"/>
    <col min="513" max="513" width="10.77734375" style="4" customWidth="1"/>
    <col min="514" max="514" width="52.77734375" style="4" customWidth="1"/>
    <col min="515" max="515" width="17.77734375" style="4" customWidth="1"/>
    <col min="516" max="516" width="29" style="4" customWidth="1"/>
    <col min="517" max="517" width="14.21875" style="4" customWidth="1"/>
    <col min="518" max="518" width="14" style="4" bestFit="1" customWidth="1"/>
    <col min="519" max="519" width="14.21875" style="4" bestFit="1" customWidth="1"/>
    <col min="520" max="520" width="13.77734375" style="4" customWidth="1"/>
    <col min="521" max="521" width="10.77734375" style="4" bestFit="1" customWidth="1"/>
    <col min="522" max="768" width="9.21875" style="4"/>
    <col min="769" max="769" width="10.77734375" style="4" customWidth="1"/>
    <col min="770" max="770" width="52.77734375" style="4" customWidth="1"/>
    <col min="771" max="771" width="17.77734375" style="4" customWidth="1"/>
    <col min="772" max="772" width="29" style="4" customWidth="1"/>
    <col min="773" max="773" width="14.21875" style="4" customWidth="1"/>
    <col min="774" max="774" width="14" style="4" bestFit="1" customWidth="1"/>
    <col min="775" max="775" width="14.21875" style="4" bestFit="1" customWidth="1"/>
    <col min="776" max="776" width="13.77734375" style="4" customWidth="1"/>
    <col min="777" max="777" width="10.77734375" style="4" bestFit="1" customWidth="1"/>
    <col min="778" max="1024" width="9.21875" style="4"/>
    <col min="1025" max="1025" width="10.77734375" style="4" customWidth="1"/>
    <col min="1026" max="1026" width="52.77734375" style="4" customWidth="1"/>
    <col min="1027" max="1027" width="17.77734375" style="4" customWidth="1"/>
    <col min="1028" max="1028" width="29" style="4" customWidth="1"/>
    <col min="1029" max="1029" width="14.21875" style="4" customWidth="1"/>
    <col min="1030" max="1030" width="14" style="4" bestFit="1" customWidth="1"/>
    <col min="1031" max="1031" width="14.21875" style="4" bestFit="1" customWidth="1"/>
    <col min="1032" max="1032" width="13.77734375" style="4" customWidth="1"/>
    <col min="1033" max="1033" width="10.77734375" style="4" bestFit="1" customWidth="1"/>
    <col min="1034" max="1280" width="9.21875" style="4"/>
    <col min="1281" max="1281" width="10.77734375" style="4" customWidth="1"/>
    <col min="1282" max="1282" width="52.77734375" style="4" customWidth="1"/>
    <col min="1283" max="1283" width="17.77734375" style="4" customWidth="1"/>
    <col min="1284" max="1284" width="29" style="4" customWidth="1"/>
    <col min="1285" max="1285" width="14.21875" style="4" customWidth="1"/>
    <col min="1286" max="1286" width="14" style="4" bestFit="1" customWidth="1"/>
    <col min="1287" max="1287" width="14.21875" style="4" bestFit="1" customWidth="1"/>
    <col min="1288" max="1288" width="13.77734375" style="4" customWidth="1"/>
    <col min="1289" max="1289" width="10.77734375" style="4" bestFit="1" customWidth="1"/>
    <col min="1290" max="1536" width="9.21875" style="4"/>
    <col min="1537" max="1537" width="10.77734375" style="4" customWidth="1"/>
    <col min="1538" max="1538" width="52.77734375" style="4" customWidth="1"/>
    <col min="1539" max="1539" width="17.77734375" style="4" customWidth="1"/>
    <col min="1540" max="1540" width="29" style="4" customWidth="1"/>
    <col min="1541" max="1541" width="14.21875" style="4" customWidth="1"/>
    <col min="1542" max="1542" width="14" style="4" bestFit="1" customWidth="1"/>
    <col min="1543" max="1543" width="14.21875" style="4" bestFit="1" customWidth="1"/>
    <col min="1544" max="1544" width="13.77734375" style="4" customWidth="1"/>
    <col min="1545" max="1545" width="10.77734375" style="4" bestFit="1" customWidth="1"/>
    <col min="1546" max="1792" width="9.21875" style="4"/>
    <col min="1793" max="1793" width="10.77734375" style="4" customWidth="1"/>
    <col min="1794" max="1794" width="52.77734375" style="4" customWidth="1"/>
    <col min="1795" max="1795" width="17.77734375" style="4" customWidth="1"/>
    <col min="1796" max="1796" width="29" style="4" customWidth="1"/>
    <col min="1797" max="1797" width="14.21875" style="4" customWidth="1"/>
    <col min="1798" max="1798" width="14" style="4" bestFit="1" customWidth="1"/>
    <col min="1799" max="1799" width="14.21875" style="4" bestFit="1" customWidth="1"/>
    <col min="1800" max="1800" width="13.77734375" style="4" customWidth="1"/>
    <col min="1801" max="1801" width="10.77734375" style="4" bestFit="1" customWidth="1"/>
    <col min="1802" max="2048" width="9.21875" style="4"/>
    <col min="2049" max="2049" width="10.77734375" style="4" customWidth="1"/>
    <col min="2050" max="2050" width="52.77734375" style="4" customWidth="1"/>
    <col min="2051" max="2051" width="17.77734375" style="4" customWidth="1"/>
    <col min="2052" max="2052" width="29" style="4" customWidth="1"/>
    <col min="2053" max="2053" width="14.21875" style="4" customWidth="1"/>
    <col min="2054" max="2054" width="14" style="4" bestFit="1" customWidth="1"/>
    <col min="2055" max="2055" width="14.21875" style="4" bestFit="1" customWidth="1"/>
    <col min="2056" max="2056" width="13.77734375" style="4" customWidth="1"/>
    <col min="2057" max="2057" width="10.77734375" style="4" bestFit="1" customWidth="1"/>
    <col min="2058" max="2304" width="9.21875" style="4"/>
    <col min="2305" max="2305" width="10.77734375" style="4" customWidth="1"/>
    <col min="2306" max="2306" width="52.77734375" style="4" customWidth="1"/>
    <col min="2307" max="2307" width="17.77734375" style="4" customWidth="1"/>
    <col min="2308" max="2308" width="29" style="4" customWidth="1"/>
    <col min="2309" max="2309" width="14.21875" style="4" customWidth="1"/>
    <col min="2310" max="2310" width="14" style="4" bestFit="1" customWidth="1"/>
    <col min="2311" max="2311" width="14.21875" style="4" bestFit="1" customWidth="1"/>
    <col min="2312" max="2312" width="13.77734375" style="4" customWidth="1"/>
    <col min="2313" max="2313" width="10.77734375" style="4" bestFit="1" customWidth="1"/>
    <col min="2314" max="2560" width="9.21875" style="4"/>
    <col min="2561" max="2561" width="10.77734375" style="4" customWidth="1"/>
    <col min="2562" max="2562" width="52.77734375" style="4" customWidth="1"/>
    <col min="2563" max="2563" width="17.77734375" style="4" customWidth="1"/>
    <col min="2564" max="2564" width="29" style="4" customWidth="1"/>
    <col min="2565" max="2565" width="14.21875" style="4" customWidth="1"/>
    <col min="2566" max="2566" width="14" style="4" bestFit="1" customWidth="1"/>
    <col min="2567" max="2567" width="14.21875" style="4" bestFit="1" customWidth="1"/>
    <col min="2568" max="2568" width="13.77734375" style="4" customWidth="1"/>
    <col min="2569" max="2569" width="10.77734375" style="4" bestFit="1" customWidth="1"/>
    <col min="2570" max="2816" width="9.21875" style="4"/>
    <col min="2817" max="2817" width="10.77734375" style="4" customWidth="1"/>
    <col min="2818" max="2818" width="52.77734375" style="4" customWidth="1"/>
    <col min="2819" max="2819" width="17.77734375" style="4" customWidth="1"/>
    <col min="2820" max="2820" width="29" style="4" customWidth="1"/>
    <col min="2821" max="2821" width="14.21875" style="4" customWidth="1"/>
    <col min="2822" max="2822" width="14" style="4" bestFit="1" customWidth="1"/>
    <col min="2823" max="2823" width="14.21875" style="4" bestFit="1" customWidth="1"/>
    <col min="2824" max="2824" width="13.77734375" style="4" customWidth="1"/>
    <col min="2825" max="2825" width="10.77734375" style="4" bestFit="1" customWidth="1"/>
    <col min="2826" max="3072" width="9.21875" style="4"/>
    <col min="3073" max="3073" width="10.77734375" style="4" customWidth="1"/>
    <col min="3074" max="3074" width="52.77734375" style="4" customWidth="1"/>
    <col min="3075" max="3075" width="17.77734375" style="4" customWidth="1"/>
    <col min="3076" max="3076" width="29" style="4" customWidth="1"/>
    <col min="3077" max="3077" width="14.21875" style="4" customWidth="1"/>
    <col min="3078" max="3078" width="14" style="4" bestFit="1" customWidth="1"/>
    <col min="3079" max="3079" width="14.21875" style="4" bestFit="1" customWidth="1"/>
    <col min="3080" max="3080" width="13.77734375" style="4" customWidth="1"/>
    <col min="3081" max="3081" width="10.77734375" style="4" bestFit="1" customWidth="1"/>
    <col min="3082" max="3328" width="9.21875" style="4"/>
    <col min="3329" max="3329" width="10.77734375" style="4" customWidth="1"/>
    <col min="3330" max="3330" width="52.77734375" style="4" customWidth="1"/>
    <col min="3331" max="3331" width="17.77734375" style="4" customWidth="1"/>
    <col min="3332" max="3332" width="29" style="4" customWidth="1"/>
    <col min="3333" max="3333" width="14.21875" style="4" customWidth="1"/>
    <col min="3334" max="3334" width="14" style="4" bestFit="1" customWidth="1"/>
    <col min="3335" max="3335" width="14.21875" style="4" bestFit="1" customWidth="1"/>
    <col min="3336" max="3336" width="13.77734375" style="4" customWidth="1"/>
    <col min="3337" max="3337" width="10.77734375" style="4" bestFit="1" customWidth="1"/>
    <col min="3338" max="3584" width="9.21875" style="4"/>
    <col min="3585" max="3585" width="10.77734375" style="4" customWidth="1"/>
    <col min="3586" max="3586" width="52.77734375" style="4" customWidth="1"/>
    <col min="3587" max="3587" width="17.77734375" style="4" customWidth="1"/>
    <col min="3588" max="3588" width="29" style="4" customWidth="1"/>
    <col min="3589" max="3589" width="14.21875" style="4" customWidth="1"/>
    <col min="3590" max="3590" width="14" style="4" bestFit="1" customWidth="1"/>
    <col min="3591" max="3591" width="14.21875" style="4" bestFit="1" customWidth="1"/>
    <col min="3592" max="3592" width="13.77734375" style="4" customWidth="1"/>
    <col min="3593" max="3593" width="10.77734375" style="4" bestFit="1" customWidth="1"/>
    <col min="3594" max="3840" width="9.21875" style="4"/>
    <col min="3841" max="3841" width="10.77734375" style="4" customWidth="1"/>
    <col min="3842" max="3842" width="52.77734375" style="4" customWidth="1"/>
    <col min="3843" max="3843" width="17.77734375" style="4" customWidth="1"/>
    <col min="3844" max="3844" width="29" style="4" customWidth="1"/>
    <col min="3845" max="3845" width="14.21875" style="4" customWidth="1"/>
    <col min="3846" max="3846" width="14" style="4" bestFit="1" customWidth="1"/>
    <col min="3847" max="3847" width="14.21875" style="4" bestFit="1" customWidth="1"/>
    <col min="3848" max="3848" width="13.77734375" style="4" customWidth="1"/>
    <col min="3849" max="3849" width="10.77734375" style="4" bestFit="1" customWidth="1"/>
    <col min="3850" max="4096" width="9.21875" style="4"/>
    <col min="4097" max="4097" width="10.77734375" style="4" customWidth="1"/>
    <col min="4098" max="4098" width="52.77734375" style="4" customWidth="1"/>
    <col min="4099" max="4099" width="17.77734375" style="4" customWidth="1"/>
    <col min="4100" max="4100" width="29" style="4" customWidth="1"/>
    <col min="4101" max="4101" width="14.21875" style="4" customWidth="1"/>
    <col min="4102" max="4102" width="14" style="4" bestFit="1" customWidth="1"/>
    <col min="4103" max="4103" width="14.21875" style="4" bestFit="1" customWidth="1"/>
    <col min="4104" max="4104" width="13.77734375" style="4" customWidth="1"/>
    <col min="4105" max="4105" width="10.77734375" style="4" bestFit="1" customWidth="1"/>
    <col min="4106" max="4352" width="9.21875" style="4"/>
    <col min="4353" max="4353" width="10.77734375" style="4" customWidth="1"/>
    <col min="4354" max="4354" width="52.77734375" style="4" customWidth="1"/>
    <col min="4355" max="4355" width="17.77734375" style="4" customWidth="1"/>
    <col min="4356" max="4356" width="29" style="4" customWidth="1"/>
    <col min="4357" max="4357" width="14.21875" style="4" customWidth="1"/>
    <col min="4358" max="4358" width="14" style="4" bestFit="1" customWidth="1"/>
    <col min="4359" max="4359" width="14.21875" style="4" bestFit="1" customWidth="1"/>
    <col min="4360" max="4360" width="13.77734375" style="4" customWidth="1"/>
    <col min="4361" max="4361" width="10.77734375" style="4" bestFit="1" customWidth="1"/>
    <col min="4362" max="4608" width="9.21875" style="4"/>
    <col min="4609" max="4609" width="10.77734375" style="4" customWidth="1"/>
    <col min="4610" max="4610" width="52.77734375" style="4" customWidth="1"/>
    <col min="4611" max="4611" width="17.77734375" style="4" customWidth="1"/>
    <col min="4612" max="4612" width="29" style="4" customWidth="1"/>
    <col min="4613" max="4613" width="14.21875" style="4" customWidth="1"/>
    <col min="4614" max="4614" width="14" style="4" bestFit="1" customWidth="1"/>
    <col min="4615" max="4615" width="14.21875" style="4" bestFit="1" customWidth="1"/>
    <col min="4616" max="4616" width="13.77734375" style="4" customWidth="1"/>
    <col min="4617" max="4617" width="10.77734375" style="4" bestFit="1" customWidth="1"/>
    <col min="4618" max="4864" width="9.21875" style="4"/>
    <col min="4865" max="4865" width="10.77734375" style="4" customWidth="1"/>
    <col min="4866" max="4866" width="52.77734375" style="4" customWidth="1"/>
    <col min="4867" max="4867" width="17.77734375" style="4" customWidth="1"/>
    <col min="4868" max="4868" width="29" style="4" customWidth="1"/>
    <col min="4869" max="4869" width="14.21875" style="4" customWidth="1"/>
    <col min="4870" max="4870" width="14" style="4" bestFit="1" customWidth="1"/>
    <col min="4871" max="4871" width="14.21875" style="4" bestFit="1" customWidth="1"/>
    <col min="4872" max="4872" width="13.77734375" style="4" customWidth="1"/>
    <col min="4873" max="4873" width="10.77734375" style="4" bestFit="1" customWidth="1"/>
    <col min="4874" max="5120" width="9.21875" style="4"/>
    <col min="5121" max="5121" width="10.77734375" style="4" customWidth="1"/>
    <col min="5122" max="5122" width="52.77734375" style="4" customWidth="1"/>
    <col min="5123" max="5123" width="17.77734375" style="4" customWidth="1"/>
    <col min="5124" max="5124" width="29" style="4" customWidth="1"/>
    <col min="5125" max="5125" width="14.21875" style="4" customWidth="1"/>
    <col min="5126" max="5126" width="14" style="4" bestFit="1" customWidth="1"/>
    <col min="5127" max="5127" width="14.21875" style="4" bestFit="1" customWidth="1"/>
    <col min="5128" max="5128" width="13.77734375" style="4" customWidth="1"/>
    <col min="5129" max="5129" width="10.77734375" style="4" bestFit="1" customWidth="1"/>
    <col min="5130" max="5376" width="9.21875" style="4"/>
    <col min="5377" max="5377" width="10.77734375" style="4" customWidth="1"/>
    <col min="5378" max="5378" width="52.77734375" style="4" customWidth="1"/>
    <col min="5379" max="5379" width="17.77734375" style="4" customWidth="1"/>
    <col min="5380" max="5380" width="29" style="4" customWidth="1"/>
    <col min="5381" max="5381" width="14.21875" style="4" customWidth="1"/>
    <col min="5382" max="5382" width="14" style="4" bestFit="1" customWidth="1"/>
    <col min="5383" max="5383" width="14.21875" style="4" bestFit="1" customWidth="1"/>
    <col min="5384" max="5384" width="13.77734375" style="4" customWidth="1"/>
    <col min="5385" max="5385" width="10.77734375" style="4" bestFit="1" customWidth="1"/>
    <col min="5386" max="5632" width="9.21875" style="4"/>
    <col min="5633" max="5633" width="10.77734375" style="4" customWidth="1"/>
    <col min="5634" max="5634" width="52.77734375" style="4" customWidth="1"/>
    <col min="5635" max="5635" width="17.77734375" style="4" customWidth="1"/>
    <col min="5636" max="5636" width="29" style="4" customWidth="1"/>
    <col min="5637" max="5637" width="14.21875" style="4" customWidth="1"/>
    <col min="5638" max="5638" width="14" style="4" bestFit="1" customWidth="1"/>
    <col min="5639" max="5639" width="14.21875" style="4" bestFit="1" customWidth="1"/>
    <col min="5640" max="5640" width="13.77734375" style="4" customWidth="1"/>
    <col min="5641" max="5641" width="10.77734375" style="4" bestFit="1" customWidth="1"/>
    <col min="5642" max="5888" width="9.21875" style="4"/>
    <col min="5889" max="5889" width="10.77734375" style="4" customWidth="1"/>
    <col min="5890" max="5890" width="52.77734375" style="4" customWidth="1"/>
    <col min="5891" max="5891" width="17.77734375" style="4" customWidth="1"/>
    <col min="5892" max="5892" width="29" style="4" customWidth="1"/>
    <col min="5893" max="5893" width="14.21875" style="4" customWidth="1"/>
    <col min="5894" max="5894" width="14" style="4" bestFit="1" customWidth="1"/>
    <col min="5895" max="5895" width="14.21875" style="4" bestFit="1" customWidth="1"/>
    <col min="5896" max="5896" width="13.77734375" style="4" customWidth="1"/>
    <col min="5897" max="5897" width="10.77734375" style="4" bestFit="1" customWidth="1"/>
    <col min="5898" max="6144" width="9.21875" style="4"/>
    <col min="6145" max="6145" width="10.77734375" style="4" customWidth="1"/>
    <col min="6146" max="6146" width="52.77734375" style="4" customWidth="1"/>
    <col min="6147" max="6147" width="17.77734375" style="4" customWidth="1"/>
    <col min="6148" max="6148" width="29" style="4" customWidth="1"/>
    <col min="6149" max="6149" width="14.21875" style="4" customWidth="1"/>
    <col min="6150" max="6150" width="14" style="4" bestFit="1" customWidth="1"/>
    <col min="6151" max="6151" width="14.21875" style="4" bestFit="1" customWidth="1"/>
    <col min="6152" max="6152" width="13.77734375" style="4" customWidth="1"/>
    <col min="6153" max="6153" width="10.77734375" style="4" bestFit="1" customWidth="1"/>
    <col min="6154" max="6400" width="9.21875" style="4"/>
    <col min="6401" max="6401" width="10.77734375" style="4" customWidth="1"/>
    <col min="6402" max="6402" width="52.77734375" style="4" customWidth="1"/>
    <col min="6403" max="6403" width="17.77734375" style="4" customWidth="1"/>
    <col min="6404" max="6404" width="29" style="4" customWidth="1"/>
    <col min="6405" max="6405" width="14.21875" style="4" customWidth="1"/>
    <col min="6406" max="6406" width="14" style="4" bestFit="1" customWidth="1"/>
    <col min="6407" max="6407" width="14.21875" style="4" bestFit="1" customWidth="1"/>
    <col min="6408" max="6408" width="13.77734375" style="4" customWidth="1"/>
    <col min="6409" max="6409" width="10.77734375" style="4" bestFit="1" customWidth="1"/>
    <col min="6410" max="6656" width="9.21875" style="4"/>
    <col min="6657" max="6657" width="10.77734375" style="4" customWidth="1"/>
    <col min="6658" max="6658" width="52.77734375" style="4" customWidth="1"/>
    <col min="6659" max="6659" width="17.77734375" style="4" customWidth="1"/>
    <col min="6660" max="6660" width="29" style="4" customWidth="1"/>
    <col min="6661" max="6661" width="14.21875" style="4" customWidth="1"/>
    <col min="6662" max="6662" width="14" style="4" bestFit="1" customWidth="1"/>
    <col min="6663" max="6663" width="14.21875" style="4" bestFit="1" customWidth="1"/>
    <col min="6664" max="6664" width="13.77734375" style="4" customWidth="1"/>
    <col min="6665" max="6665" width="10.77734375" style="4" bestFit="1" customWidth="1"/>
    <col min="6666" max="6912" width="9.21875" style="4"/>
    <col min="6913" max="6913" width="10.77734375" style="4" customWidth="1"/>
    <col min="6914" max="6914" width="52.77734375" style="4" customWidth="1"/>
    <col min="6915" max="6915" width="17.77734375" style="4" customWidth="1"/>
    <col min="6916" max="6916" width="29" style="4" customWidth="1"/>
    <col min="6917" max="6917" width="14.21875" style="4" customWidth="1"/>
    <col min="6918" max="6918" width="14" style="4" bestFit="1" customWidth="1"/>
    <col min="6919" max="6919" width="14.21875" style="4" bestFit="1" customWidth="1"/>
    <col min="6920" max="6920" width="13.77734375" style="4" customWidth="1"/>
    <col min="6921" max="6921" width="10.77734375" style="4" bestFit="1" customWidth="1"/>
    <col min="6922" max="7168" width="9.21875" style="4"/>
    <col min="7169" max="7169" width="10.77734375" style="4" customWidth="1"/>
    <col min="7170" max="7170" width="52.77734375" style="4" customWidth="1"/>
    <col min="7171" max="7171" width="17.77734375" style="4" customWidth="1"/>
    <col min="7172" max="7172" width="29" style="4" customWidth="1"/>
    <col min="7173" max="7173" width="14.21875" style="4" customWidth="1"/>
    <col min="7174" max="7174" width="14" style="4" bestFit="1" customWidth="1"/>
    <col min="7175" max="7175" width="14.21875" style="4" bestFit="1" customWidth="1"/>
    <col min="7176" max="7176" width="13.77734375" style="4" customWidth="1"/>
    <col min="7177" max="7177" width="10.77734375" style="4" bestFit="1" customWidth="1"/>
    <col min="7178" max="7424" width="9.21875" style="4"/>
    <col min="7425" max="7425" width="10.77734375" style="4" customWidth="1"/>
    <col min="7426" max="7426" width="52.77734375" style="4" customWidth="1"/>
    <col min="7427" max="7427" width="17.77734375" style="4" customWidth="1"/>
    <col min="7428" max="7428" width="29" style="4" customWidth="1"/>
    <col min="7429" max="7429" width="14.21875" style="4" customWidth="1"/>
    <col min="7430" max="7430" width="14" style="4" bestFit="1" customWidth="1"/>
    <col min="7431" max="7431" width="14.21875" style="4" bestFit="1" customWidth="1"/>
    <col min="7432" max="7432" width="13.77734375" style="4" customWidth="1"/>
    <col min="7433" max="7433" width="10.77734375" style="4" bestFit="1" customWidth="1"/>
    <col min="7434" max="7680" width="9.21875" style="4"/>
    <col min="7681" max="7681" width="10.77734375" style="4" customWidth="1"/>
    <col min="7682" max="7682" width="52.77734375" style="4" customWidth="1"/>
    <col min="7683" max="7683" width="17.77734375" style="4" customWidth="1"/>
    <col min="7684" max="7684" width="29" style="4" customWidth="1"/>
    <col min="7685" max="7685" width="14.21875" style="4" customWidth="1"/>
    <col min="7686" max="7686" width="14" style="4" bestFit="1" customWidth="1"/>
    <col min="7687" max="7687" width="14.21875" style="4" bestFit="1" customWidth="1"/>
    <col min="7688" max="7688" width="13.77734375" style="4" customWidth="1"/>
    <col min="7689" max="7689" width="10.77734375" style="4" bestFit="1" customWidth="1"/>
    <col min="7690" max="7936" width="9.21875" style="4"/>
    <col min="7937" max="7937" width="10.77734375" style="4" customWidth="1"/>
    <col min="7938" max="7938" width="52.77734375" style="4" customWidth="1"/>
    <col min="7939" max="7939" width="17.77734375" style="4" customWidth="1"/>
    <col min="7940" max="7940" width="29" style="4" customWidth="1"/>
    <col min="7941" max="7941" width="14.21875" style="4" customWidth="1"/>
    <col min="7942" max="7942" width="14" style="4" bestFit="1" customWidth="1"/>
    <col min="7943" max="7943" width="14.21875" style="4" bestFit="1" customWidth="1"/>
    <col min="7944" max="7944" width="13.77734375" style="4" customWidth="1"/>
    <col min="7945" max="7945" width="10.77734375" style="4" bestFit="1" customWidth="1"/>
    <col min="7946" max="8192" width="9.21875" style="4"/>
    <col min="8193" max="8193" width="10.77734375" style="4" customWidth="1"/>
    <col min="8194" max="8194" width="52.77734375" style="4" customWidth="1"/>
    <col min="8195" max="8195" width="17.77734375" style="4" customWidth="1"/>
    <col min="8196" max="8196" width="29" style="4" customWidth="1"/>
    <col min="8197" max="8197" width="14.21875" style="4" customWidth="1"/>
    <col min="8198" max="8198" width="14" style="4" bestFit="1" customWidth="1"/>
    <col min="8199" max="8199" width="14.21875" style="4" bestFit="1" customWidth="1"/>
    <col min="8200" max="8200" width="13.77734375" style="4" customWidth="1"/>
    <col min="8201" max="8201" width="10.77734375" style="4" bestFit="1" customWidth="1"/>
    <col min="8202" max="8448" width="9.21875" style="4"/>
    <col min="8449" max="8449" width="10.77734375" style="4" customWidth="1"/>
    <col min="8450" max="8450" width="52.77734375" style="4" customWidth="1"/>
    <col min="8451" max="8451" width="17.77734375" style="4" customWidth="1"/>
    <col min="8452" max="8452" width="29" style="4" customWidth="1"/>
    <col min="8453" max="8453" width="14.21875" style="4" customWidth="1"/>
    <col min="8454" max="8454" width="14" style="4" bestFit="1" customWidth="1"/>
    <col min="8455" max="8455" width="14.21875" style="4" bestFit="1" customWidth="1"/>
    <col min="8456" max="8456" width="13.77734375" style="4" customWidth="1"/>
    <col min="8457" max="8457" width="10.77734375" style="4" bestFit="1" customWidth="1"/>
    <col min="8458" max="8704" width="9.21875" style="4"/>
    <col min="8705" max="8705" width="10.77734375" style="4" customWidth="1"/>
    <col min="8706" max="8706" width="52.77734375" style="4" customWidth="1"/>
    <col min="8707" max="8707" width="17.77734375" style="4" customWidth="1"/>
    <col min="8708" max="8708" width="29" style="4" customWidth="1"/>
    <col min="8709" max="8709" width="14.21875" style="4" customWidth="1"/>
    <col min="8710" max="8710" width="14" style="4" bestFit="1" customWidth="1"/>
    <col min="8711" max="8711" width="14.21875" style="4" bestFit="1" customWidth="1"/>
    <col min="8712" max="8712" width="13.77734375" style="4" customWidth="1"/>
    <col min="8713" max="8713" width="10.77734375" style="4" bestFit="1" customWidth="1"/>
    <col min="8714" max="8960" width="9.21875" style="4"/>
    <col min="8961" max="8961" width="10.77734375" style="4" customWidth="1"/>
    <col min="8962" max="8962" width="52.77734375" style="4" customWidth="1"/>
    <col min="8963" max="8963" width="17.77734375" style="4" customWidth="1"/>
    <col min="8964" max="8964" width="29" style="4" customWidth="1"/>
    <col min="8965" max="8965" width="14.21875" style="4" customWidth="1"/>
    <col min="8966" max="8966" width="14" style="4" bestFit="1" customWidth="1"/>
    <col min="8967" max="8967" width="14.21875" style="4" bestFit="1" customWidth="1"/>
    <col min="8968" max="8968" width="13.77734375" style="4" customWidth="1"/>
    <col min="8969" max="8969" width="10.77734375" style="4" bestFit="1" customWidth="1"/>
    <col min="8970" max="9216" width="9.21875" style="4"/>
    <col min="9217" max="9217" width="10.77734375" style="4" customWidth="1"/>
    <col min="9218" max="9218" width="52.77734375" style="4" customWidth="1"/>
    <col min="9219" max="9219" width="17.77734375" style="4" customWidth="1"/>
    <col min="9220" max="9220" width="29" style="4" customWidth="1"/>
    <col min="9221" max="9221" width="14.21875" style="4" customWidth="1"/>
    <col min="9222" max="9222" width="14" style="4" bestFit="1" customWidth="1"/>
    <col min="9223" max="9223" width="14.21875" style="4" bestFit="1" customWidth="1"/>
    <col min="9224" max="9224" width="13.77734375" style="4" customWidth="1"/>
    <col min="9225" max="9225" width="10.77734375" style="4" bestFit="1" customWidth="1"/>
    <col min="9226" max="9472" width="9.21875" style="4"/>
    <col min="9473" max="9473" width="10.77734375" style="4" customWidth="1"/>
    <col min="9474" max="9474" width="52.77734375" style="4" customWidth="1"/>
    <col min="9475" max="9475" width="17.77734375" style="4" customWidth="1"/>
    <col min="9476" max="9476" width="29" style="4" customWidth="1"/>
    <col min="9477" max="9477" width="14.21875" style="4" customWidth="1"/>
    <col min="9478" max="9478" width="14" style="4" bestFit="1" customWidth="1"/>
    <col min="9479" max="9479" width="14.21875" style="4" bestFit="1" customWidth="1"/>
    <col min="9480" max="9480" width="13.77734375" style="4" customWidth="1"/>
    <col min="9481" max="9481" width="10.77734375" style="4" bestFit="1" customWidth="1"/>
    <col min="9482" max="9728" width="9.21875" style="4"/>
    <col min="9729" max="9729" width="10.77734375" style="4" customWidth="1"/>
    <col min="9730" max="9730" width="52.77734375" style="4" customWidth="1"/>
    <col min="9731" max="9731" width="17.77734375" style="4" customWidth="1"/>
    <col min="9732" max="9732" width="29" style="4" customWidth="1"/>
    <col min="9733" max="9733" width="14.21875" style="4" customWidth="1"/>
    <col min="9734" max="9734" width="14" style="4" bestFit="1" customWidth="1"/>
    <col min="9735" max="9735" width="14.21875" style="4" bestFit="1" customWidth="1"/>
    <col min="9736" max="9736" width="13.77734375" style="4" customWidth="1"/>
    <col min="9737" max="9737" width="10.77734375" style="4" bestFit="1" customWidth="1"/>
    <col min="9738" max="9984" width="9.21875" style="4"/>
    <col min="9985" max="9985" width="10.77734375" style="4" customWidth="1"/>
    <col min="9986" max="9986" width="52.77734375" style="4" customWidth="1"/>
    <col min="9987" max="9987" width="17.77734375" style="4" customWidth="1"/>
    <col min="9988" max="9988" width="29" style="4" customWidth="1"/>
    <col min="9989" max="9989" width="14.21875" style="4" customWidth="1"/>
    <col min="9990" max="9990" width="14" style="4" bestFit="1" customWidth="1"/>
    <col min="9991" max="9991" width="14.21875" style="4" bestFit="1" customWidth="1"/>
    <col min="9992" max="9992" width="13.77734375" style="4" customWidth="1"/>
    <col min="9993" max="9993" width="10.77734375" style="4" bestFit="1" customWidth="1"/>
    <col min="9994" max="10240" width="9.21875" style="4"/>
    <col min="10241" max="10241" width="10.77734375" style="4" customWidth="1"/>
    <col min="10242" max="10242" width="52.77734375" style="4" customWidth="1"/>
    <col min="10243" max="10243" width="17.77734375" style="4" customWidth="1"/>
    <col min="10244" max="10244" width="29" style="4" customWidth="1"/>
    <col min="10245" max="10245" width="14.21875" style="4" customWidth="1"/>
    <col min="10246" max="10246" width="14" style="4" bestFit="1" customWidth="1"/>
    <col min="10247" max="10247" width="14.21875" style="4" bestFit="1" customWidth="1"/>
    <col min="10248" max="10248" width="13.77734375" style="4" customWidth="1"/>
    <col min="10249" max="10249" width="10.77734375" style="4" bestFit="1" customWidth="1"/>
    <col min="10250" max="10496" width="9.21875" style="4"/>
    <col min="10497" max="10497" width="10.77734375" style="4" customWidth="1"/>
    <col min="10498" max="10498" width="52.77734375" style="4" customWidth="1"/>
    <col min="10499" max="10499" width="17.77734375" style="4" customWidth="1"/>
    <col min="10500" max="10500" width="29" style="4" customWidth="1"/>
    <col min="10501" max="10501" width="14.21875" style="4" customWidth="1"/>
    <col min="10502" max="10502" width="14" style="4" bestFit="1" customWidth="1"/>
    <col min="10503" max="10503" width="14.21875" style="4" bestFit="1" customWidth="1"/>
    <col min="10504" max="10504" width="13.77734375" style="4" customWidth="1"/>
    <col min="10505" max="10505" width="10.77734375" style="4" bestFit="1" customWidth="1"/>
    <col min="10506" max="10752" width="9.21875" style="4"/>
    <col min="10753" max="10753" width="10.77734375" style="4" customWidth="1"/>
    <col min="10754" max="10754" width="52.77734375" style="4" customWidth="1"/>
    <col min="10755" max="10755" width="17.77734375" style="4" customWidth="1"/>
    <col min="10756" max="10756" width="29" style="4" customWidth="1"/>
    <col min="10757" max="10757" width="14.21875" style="4" customWidth="1"/>
    <col min="10758" max="10758" width="14" style="4" bestFit="1" customWidth="1"/>
    <col min="10759" max="10759" width="14.21875" style="4" bestFit="1" customWidth="1"/>
    <col min="10760" max="10760" width="13.77734375" style="4" customWidth="1"/>
    <col min="10761" max="10761" width="10.77734375" style="4" bestFit="1" customWidth="1"/>
    <col min="10762" max="11008" width="9.21875" style="4"/>
    <col min="11009" max="11009" width="10.77734375" style="4" customWidth="1"/>
    <col min="11010" max="11010" width="52.77734375" style="4" customWidth="1"/>
    <col min="11011" max="11011" width="17.77734375" style="4" customWidth="1"/>
    <col min="11012" max="11012" width="29" style="4" customWidth="1"/>
    <col min="11013" max="11013" width="14.21875" style="4" customWidth="1"/>
    <col min="11014" max="11014" width="14" style="4" bestFit="1" customWidth="1"/>
    <col min="11015" max="11015" width="14.21875" style="4" bestFit="1" customWidth="1"/>
    <col min="11016" max="11016" width="13.77734375" style="4" customWidth="1"/>
    <col min="11017" max="11017" width="10.77734375" style="4" bestFit="1" customWidth="1"/>
    <col min="11018" max="11264" width="9.21875" style="4"/>
    <col min="11265" max="11265" width="10.77734375" style="4" customWidth="1"/>
    <col min="11266" max="11266" width="52.77734375" style="4" customWidth="1"/>
    <col min="11267" max="11267" width="17.77734375" style="4" customWidth="1"/>
    <col min="11268" max="11268" width="29" style="4" customWidth="1"/>
    <col min="11269" max="11269" width="14.21875" style="4" customWidth="1"/>
    <col min="11270" max="11270" width="14" style="4" bestFit="1" customWidth="1"/>
    <col min="11271" max="11271" width="14.21875" style="4" bestFit="1" customWidth="1"/>
    <col min="11272" max="11272" width="13.77734375" style="4" customWidth="1"/>
    <col min="11273" max="11273" width="10.77734375" style="4" bestFit="1" customWidth="1"/>
    <col min="11274" max="11520" width="9.21875" style="4"/>
    <col min="11521" max="11521" width="10.77734375" style="4" customWidth="1"/>
    <col min="11522" max="11522" width="52.77734375" style="4" customWidth="1"/>
    <col min="11523" max="11523" width="17.77734375" style="4" customWidth="1"/>
    <col min="11524" max="11524" width="29" style="4" customWidth="1"/>
    <col min="11525" max="11525" width="14.21875" style="4" customWidth="1"/>
    <col min="11526" max="11526" width="14" style="4" bestFit="1" customWidth="1"/>
    <col min="11527" max="11527" width="14.21875" style="4" bestFit="1" customWidth="1"/>
    <col min="11528" max="11528" width="13.77734375" style="4" customWidth="1"/>
    <col min="11529" max="11529" width="10.77734375" style="4" bestFit="1" customWidth="1"/>
    <col min="11530" max="11776" width="9.21875" style="4"/>
    <col min="11777" max="11777" width="10.77734375" style="4" customWidth="1"/>
    <col min="11778" max="11778" width="52.77734375" style="4" customWidth="1"/>
    <col min="11779" max="11779" width="17.77734375" style="4" customWidth="1"/>
    <col min="11780" max="11780" width="29" style="4" customWidth="1"/>
    <col min="11781" max="11781" width="14.21875" style="4" customWidth="1"/>
    <col min="11782" max="11782" width="14" style="4" bestFit="1" customWidth="1"/>
    <col min="11783" max="11783" width="14.21875" style="4" bestFit="1" customWidth="1"/>
    <col min="11784" max="11784" width="13.77734375" style="4" customWidth="1"/>
    <col min="11785" max="11785" width="10.77734375" style="4" bestFit="1" customWidth="1"/>
    <col min="11786" max="12032" width="9.21875" style="4"/>
    <col min="12033" max="12033" width="10.77734375" style="4" customWidth="1"/>
    <col min="12034" max="12034" width="52.77734375" style="4" customWidth="1"/>
    <col min="12035" max="12035" width="17.77734375" style="4" customWidth="1"/>
    <col min="12036" max="12036" width="29" style="4" customWidth="1"/>
    <col min="12037" max="12037" width="14.21875" style="4" customWidth="1"/>
    <col min="12038" max="12038" width="14" style="4" bestFit="1" customWidth="1"/>
    <col min="12039" max="12039" width="14.21875" style="4" bestFit="1" customWidth="1"/>
    <col min="12040" max="12040" width="13.77734375" style="4" customWidth="1"/>
    <col min="12041" max="12041" width="10.77734375" style="4" bestFit="1" customWidth="1"/>
    <col min="12042" max="12288" width="9.21875" style="4"/>
    <col min="12289" max="12289" width="10.77734375" style="4" customWidth="1"/>
    <col min="12290" max="12290" width="52.77734375" style="4" customWidth="1"/>
    <col min="12291" max="12291" width="17.77734375" style="4" customWidth="1"/>
    <col min="12292" max="12292" width="29" style="4" customWidth="1"/>
    <col min="12293" max="12293" width="14.21875" style="4" customWidth="1"/>
    <col min="12294" max="12294" width="14" style="4" bestFit="1" customWidth="1"/>
    <col min="12295" max="12295" width="14.21875" style="4" bestFit="1" customWidth="1"/>
    <col min="12296" max="12296" width="13.77734375" style="4" customWidth="1"/>
    <col min="12297" max="12297" width="10.77734375" style="4" bestFit="1" customWidth="1"/>
    <col min="12298" max="12544" width="9.21875" style="4"/>
    <col min="12545" max="12545" width="10.77734375" style="4" customWidth="1"/>
    <col min="12546" max="12546" width="52.77734375" style="4" customWidth="1"/>
    <col min="12547" max="12547" width="17.77734375" style="4" customWidth="1"/>
    <col min="12548" max="12548" width="29" style="4" customWidth="1"/>
    <col min="12549" max="12549" width="14.21875" style="4" customWidth="1"/>
    <col min="12550" max="12550" width="14" style="4" bestFit="1" customWidth="1"/>
    <col min="12551" max="12551" width="14.21875" style="4" bestFit="1" customWidth="1"/>
    <col min="12552" max="12552" width="13.77734375" style="4" customWidth="1"/>
    <col min="12553" max="12553" width="10.77734375" style="4" bestFit="1" customWidth="1"/>
    <col min="12554" max="12800" width="9.21875" style="4"/>
    <col min="12801" max="12801" width="10.77734375" style="4" customWidth="1"/>
    <col min="12802" max="12802" width="52.77734375" style="4" customWidth="1"/>
    <col min="12803" max="12803" width="17.77734375" style="4" customWidth="1"/>
    <col min="12804" max="12804" width="29" style="4" customWidth="1"/>
    <col min="12805" max="12805" width="14.21875" style="4" customWidth="1"/>
    <col min="12806" max="12806" width="14" style="4" bestFit="1" customWidth="1"/>
    <col min="12807" max="12807" width="14.21875" style="4" bestFit="1" customWidth="1"/>
    <col min="12808" max="12808" width="13.77734375" style="4" customWidth="1"/>
    <col min="12809" max="12809" width="10.77734375" style="4" bestFit="1" customWidth="1"/>
    <col min="12810" max="13056" width="9.21875" style="4"/>
    <col min="13057" max="13057" width="10.77734375" style="4" customWidth="1"/>
    <col min="13058" max="13058" width="52.77734375" style="4" customWidth="1"/>
    <col min="13059" max="13059" width="17.77734375" style="4" customWidth="1"/>
    <col min="13060" max="13060" width="29" style="4" customWidth="1"/>
    <col min="13061" max="13061" width="14.21875" style="4" customWidth="1"/>
    <col min="13062" max="13062" width="14" style="4" bestFit="1" customWidth="1"/>
    <col min="13063" max="13063" width="14.21875" style="4" bestFit="1" customWidth="1"/>
    <col min="13064" max="13064" width="13.77734375" style="4" customWidth="1"/>
    <col min="13065" max="13065" width="10.77734375" style="4" bestFit="1" customWidth="1"/>
    <col min="13066" max="13312" width="9.21875" style="4"/>
    <col min="13313" max="13313" width="10.77734375" style="4" customWidth="1"/>
    <col min="13314" max="13314" width="52.77734375" style="4" customWidth="1"/>
    <col min="13315" max="13315" width="17.77734375" style="4" customWidth="1"/>
    <col min="13316" max="13316" width="29" style="4" customWidth="1"/>
    <col min="13317" max="13317" width="14.21875" style="4" customWidth="1"/>
    <col min="13318" max="13318" width="14" style="4" bestFit="1" customWidth="1"/>
    <col min="13319" max="13319" width="14.21875" style="4" bestFit="1" customWidth="1"/>
    <col min="13320" max="13320" width="13.77734375" style="4" customWidth="1"/>
    <col min="13321" max="13321" width="10.77734375" style="4" bestFit="1" customWidth="1"/>
    <col min="13322" max="13568" width="9.21875" style="4"/>
    <col min="13569" max="13569" width="10.77734375" style="4" customWidth="1"/>
    <col min="13570" max="13570" width="52.77734375" style="4" customWidth="1"/>
    <col min="13571" max="13571" width="17.77734375" style="4" customWidth="1"/>
    <col min="13572" max="13572" width="29" style="4" customWidth="1"/>
    <col min="13573" max="13573" width="14.21875" style="4" customWidth="1"/>
    <col min="13574" max="13574" width="14" style="4" bestFit="1" customWidth="1"/>
    <col min="13575" max="13575" width="14.21875" style="4" bestFit="1" customWidth="1"/>
    <col min="13576" max="13576" width="13.77734375" style="4" customWidth="1"/>
    <col min="13577" max="13577" width="10.77734375" style="4" bestFit="1" customWidth="1"/>
    <col min="13578" max="13824" width="9.21875" style="4"/>
    <col min="13825" max="13825" width="10.77734375" style="4" customWidth="1"/>
    <col min="13826" max="13826" width="52.77734375" style="4" customWidth="1"/>
    <col min="13827" max="13827" width="17.77734375" style="4" customWidth="1"/>
    <col min="13828" max="13828" width="29" style="4" customWidth="1"/>
    <col min="13829" max="13829" width="14.21875" style="4" customWidth="1"/>
    <col min="13830" max="13830" width="14" style="4" bestFit="1" customWidth="1"/>
    <col min="13831" max="13831" width="14.21875" style="4" bestFit="1" customWidth="1"/>
    <col min="13832" max="13832" width="13.77734375" style="4" customWidth="1"/>
    <col min="13833" max="13833" width="10.77734375" style="4" bestFit="1" customWidth="1"/>
    <col min="13834" max="14080" width="9.21875" style="4"/>
    <col min="14081" max="14081" width="10.77734375" style="4" customWidth="1"/>
    <col min="14082" max="14082" width="52.77734375" style="4" customWidth="1"/>
    <col min="14083" max="14083" width="17.77734375" style="4" customWidth="1"/>
    <col min="14084" max="14084" width="29" style="4" customWidth="1"/>
    <col min="14085" max="14085" width="14.21875" style="4" customWidth="1"/>
    <col min="14086" max="14086" width="14" style="4" bestFit="1" customWidth="1"/>
    <col min="14087" max="14087" width="14.21875" style="4" bestFit="1" customWidth="1"/>
    <col min="14088" max="14088" width="13.77734375" style="4" customWidth="1"/>
    <col min="14089" max="14089" width="10.77734375" style="4" bestFit="1" customWidth="1"/>
    <col min="14090" max="14336" width="9.21875" style="4"/>
    <col min="14337" max="14337" width="10.77734375" style="4" customWidth="1"/>
    <col min="14338" max="14338" width="52.77734375" style="4" customWidth="1"/>
    <col min="14339" max="14339" width="17.77734375" style="4" customWidth="1"/>
    <col min="14340" max="14340" width="29" style="4" customWidth="1"/>
    <col min="14341" max="14341" width="14.21875" style="4" customWidth="1"/>
    <col min="14342" max="14342" width="14" style="4" bestFit="1" customWidth="1"/>
    <col min="14343" max="14343" width="14.21875" style="4" bestFit="1" customWidth="1"/>
    <col min="14344" max="14344" width="13.77734375" style="4" customWidth="1"/>
    <col min="14345" max="14345" width="10.77734375" style="4" bestFit="1" customWidth="1"/>
    <col min="14346" max="14592" width="9.21875" style="4"/>
    <col min="14593" max="14593" width="10.77734375" style="4" customWidth="1"/>
    <col min="14594" max="14594" width="52.77734375" style="4" customWidth="1"/>
    <col min="14595" max="14595" width="17.77734375" style="4" customWidth="1"/>
    <col min="14596" max="14596" width="29" style="4" customWidth="1"/>
    <col min="14597" max="14597" width="14.21875" style="4" customWidth="1"/>
    <col min="14598" max="14598" width="14" style="4" bestFit="1" customWidth="1"/>
    <col min="14599" max="14599" width="14.21875" style="4" bestFit="1" customWidth="1"/>
    <col min="14600" max="14600" width="13.77734375" style="4" customWidth="1"/>
    <col min="14601" max="14601" width="10.77734375" style="4" bestFit="1" customWidth="1"/>
    <col min="14602" max="14848" width="9.21875" style="4"/>
    <col min="14849" max="14849" width="10.77734375" style="4" customWidth="1"/>
    <col min="14850" max="14850" width="52.77734375" style="4" customWidth="1"/>
    <col min="14851" max="14851" width="17.77734375" style="4" customWidth="1"/>
    <col min="14852" max="14852" width="29" style="4" customWidth="1"/>
    <col min="14853" max="14853" width="14.21875" style="4" customWidth="1"/>
    <col min="14854" max="14854" width="14" style="4" bestFit="1" customWidth="1"/>
    <col min="14855" max="14855" width="14.21875" style="4" bestFit="1" customWidth="1"/>
    <col min="14856" max="14856" width="13.77734375" style="4" customWidth="1"/>
    <col min="14857" max="14857" width="10.77734375" style="4" bestFit="1" customWidth="1"/>
    <col min="14858" max="15104" width="9.21875" style="4"/>
    <col min="15105" max="15105" width="10.77734375" style="4" customWidth="1"/>
    <col min="15106" max="15106" width="52.77734375" style="4" customWidth="1"/>
    <col min="15107" max="15107" width="17.77734375" style="4" customWidth="1"/>
    <col min="15108" max="15108" width="29" style="4" customWidth="1"/>
    <col min="15109" max="15109" width="14.21875" style="4" customWidth="1"/>
    <col min="15110" max="15110" width="14" style="4" bestFit="1" customWidth="1"/>
    <col min="15111" max="15111" width="14.21875" style="4" bestFit="1" customWidth="1"/>
    <col min="15112" max="15112" width="13.77734375" style="4" customWidth="1"/>
    <col min="15113" max="15113" width="10.77734375" style="4" bestFit="1" customWidth="1"/>
    <col min="15114" max="15360" width="9.21875" style="4"/>
    <col min="15361" max="15361" width="10.77734375" style="4" customWidth="1"/>
    <col min="15362" max="15362" width="52.77734375" style="4" customWidth="1"/>
    <col min="15363" max="15363" width="17.77734375" style="4" customWidth="1"/>
    <col min="15364" max="15364" width="29" style="4" customWidth="1"/>
    <col min="15365" max="15365" width="14.21875" style="4" customWidth="1"/>
    <col min="15366" max="15366" width="14" style="4" bestFit="1" customWidth="1"/>
    <col min="15367" max="15367" width="14.21875" style="4" bestFit="1" customWidth="1"/>
    <col min="15368" max="15368" width="13.77734375" style="4" customWidth="1"/>
    <col min="15369" max="15369" width="10.77734375" style="4" bestFit="1" customWidth="1"/>
    <col min="15370" max="15616" width="9.21875" style="4"/>
    <col min="15617" max="15617" width="10.77734375" style="4" customWidth="1"/>
    <col min="15618" max="15618" width="52.77734375" style="4" customWidth="1"/>
    <col min="15619" max="15619" width="17.77734375" style="4" customWidth="1"/>
    <col min="15620" max="15620" width="29" style="4" customWidth="1"/>
    <col min="15621" max="15621" width="14.21875" style="4" customWidth="1"/>
    <col min="15622" max="15622" width="14" style="4" bestFit="1" customWidth="1"/>
    <col min="15623" max="15623" width="14.21875" style="4" bestFit="1" customWidth="1"/>
    <col min="15624" max="15624" width="13.77734375" style="4" customWidth="1"/>
    <col min="15625" max="15625" width="10.77734375" style="4" bestFit="1" customWidth="1"/>
    <col min="15626" max="15872" width="9.21875" style="4"/>
    <col min="15873" max="15873" width="10.77734375" style="4" customWidth="1"/>
    <col min="15874" max="15874" width="52.77734375" style="4" customWidth="1"/>
    <col min="15875" max="15875" width="17.77734375" style="4" customWidth="1"/>
    <col min="15876" max="15876" width="29" style="4" customWidth="1"/>
    <col min="15877" max="15877" width="14.21875" style="4" customWidth="1"/>
    <col min="15878" max="15878" width="14" style="4" bestFit="1" customWidth="1"/>
    <col min="15879" max="15879" width="14.21875" style="4" bestFit="1" customWidth="1"/>
    <col min="15880" max="15880" width="13.77734375" style="4" customWidth="1"/>
    <col min="15881" max="15881" width="10.77734375" style="4" bestFit="1" customWidth="1"/>
    <col min="15882" max="16128" width="9.21875" style="4"/>
    <col min="16129" max="16129" width="10.77734375" style="4" customWidth="1"/>
    <col min="16130" max="16130" width="52.77734375" style="4" customWidth="1"/>
    <col min="16131" max="16131" width="17.77734375" style="4" customWidth="1"/>
    <col min="16132" max="16132" width="29" style="4" customWidth="1"/>
    <col min="16133" max="16133" width="14.21875" style="4" customWidth="1"/>
    <col min="16134" max="16134" width="14" style="4" bestFit="1" customWidth="1"/>
    <col min="16135" max="16135" width="14.21875" style="4" bestFit="1" customWidth="1"/>
    <col min="16136" max="16136" width="13.77734375" style="4" customWidth="1"/>
    <col min="16137" max="16137" width="10.77734375" style="4" bestFit="1" customWidth="1"/>
    <col min="16138" max="16384" width="9.21875" style="4"/>
  </cols>
  <sheetData>
    <row r="1" spans="1:5" ht="17.25" customHeight="1">
      <c r="A1" s="1" t="s">
        <v>0</v>
      </c>
      <c r="B1" s="2"/>
      <c r="C1" s="3"/>
      <c r="D1" s="3"/>
      <c r="E1" s="3"/>
    </row>
    <row r="2" spans="1:5" ht="17.25" customHeight="1">
      <c r="A2" s="5"/>
      <c r="B2" s="2"/>
      <c r="C2" s="6" t="s">
        <v>1</v>
      </c>
      <c r="D2" s="7" t="s">
        <v>2</v>
      </c>
      <c r="E2" s="7"/>
    </row>
    <row r="3" spans="1:5" ht="17.25" customHeight="1">
      <c r="A3" s="1" t="s">
        <v>3</v>
      </c>
      <c r="B3" s="8"/>
      <c r="C3" s="9" t="s">
        <v>4</v>
      </c>
      <c r="D3" s="10" t="s">
        <v>5</v>
      </c>
      <c r="E3" s="10"/>
    </row>
    <row r="4" spans="1:5" ht="17.25" customHeight="1">
      <c r="A4" s="8"/>
      <c r="B4" s="8"/>
      <c r="C4" s="9" t="s">
        <v>6</v>
      </c>
      <c r="D4" s="11" t="s">
        <v>5</v>
      </c>
      <c r="E4" s="11"/>
    </row>
    <row r="5" spans="1:5" ht="17.25" customHeight="1">
      <c r="A5" s="252" t="s">
        <v>7</v>
      </c>
      <c r="B5" s="252"/>
      <c r="C5" s="9" t="s">
        <v>8</v>
      </c>
      <c r="D5" s="12">
        <v>45023</v>
      </c>
      <c r="E5" s="12"/>
    </row>
    <row r="6" spans="1:5" ht="17.25" customHeight="1">
      <c r="A6" s="252"/>
      <c r="B6" s="252"/>
      <c r="C6" s="11" t="s">
        <v>9</v>
      </c>
      <c r="D6" s="13">
        <v>44986</v>
      </c>
      <c r="E6" s="13"/>
    </row>
    <row r="7" spans="1:5" ht="17.25" customHeight="1">
      <c r="A7" s="252"/>
      <c r="B7" s="252"/>
      <c r="C7" s="14"/>
      <c r="D7" s="15"/>
      <c r="E7" s="15"/>
    </row>
    <row r="8" spans="1:5" ht="10.5" customHeight="1" thickBot="1">
      <c r="A8" s="16"/>
      <c r="B8" s="17"/>
      <c r="C8" s="18"/>
      <c r="D8" s="18"/>
      <c r="E8" s="18"/>
    </row>
    <row r="9" spans="1:5" ht="13.8" thickTop="1">
      <c r="A9" s="78" t="s">
        <v>10</v>
      </c>
      <c r="B9" s="79" t="s">
        <v>11</v>
      </c>
      <c r="C9" s="253" t="s">
        <v>12</v>
      </c>
      <c r="D9" s="254"/>
      <c r="E9" s="4"/>
    </row>
    <row r="10" spans="1:5">
      <c r="A10" s="19">
        <v>111</v>
      </c>
      <c r="B10" s="77"/>
      <c r="C10" s="20"/>
      <c r="D10" s="21"/>
      <c r="E10" s="21"/>
    </row>
    <row r="11" spans="1:5" ht="15.6" customHeight="1">
      <c r="A11" s="22" t="s">
        <v>13</v>
      </c>
      <c r="B11" s="23" t="s">
        <v>14</v>
      </c>
      <c r="C11" s="250"/>
      <c r="D11" s="251"/>
      <c r="E11" s="178"/>
    </row>
    <row r="12" spans="1:5" ht="25.5" customHeight="1">
      <c r="A12" s="22" t="s">
        <v>15</v>
      </c>
      <c r="B12" s="74"/>
      <c r="C12" s="255"/>
      <c r="D12" s="256"/>
      <c r="E12" s="256"/>
    </row>
    <row r="13" spans="1:5" ht="25.5" customHeight="1">
      <c r="A13" s="22" t="s">
        <v>17</v>
      </c>
      <c r="B13" s="23" t="s">
        <v>14</v>
      </c>
      <c r="C13" s="257"/>
      <c r="D13" s="258"/>
      <c r="E13" s="258"/>
    </row>
    <row r="14" spans="1:5" ht="25.5" customHeight="1">
      <c r="A14" s="22" t="s">
        <v>18</v>
      </c>
      <c r="B14" s="23" t="s">
        <v>14</v>
      </c>
      <c r="C14" s="255"/>
      <c r="D14" s="256"/>
      <c r="E14" s="256"/>
    </row>
    <row r="15" spans="1:5">
      <c r="A15" s="22" t="s">
        <v>20</v>
      </c>
      <c r="B15" s="23" t="s">
        <v>14</v>
      </c>
      <c r="C15" s="177"/>
      <c r="D15" s="178"/>
      <c r="E15" s="178"/>
    </row>
    <row r="16" spans="1:5">
      <c r="A16" s="22" t="s">
        <v>22</v>
      </c>
      <c r="B16" s="23" t="s">
        <v>14</v>
      </c>
      <c r="C16" s="177"/>
      <c r="D16" s="178"/>
      <c r="E16" s="178"/>
    </row>
    <row r="17" spans="1:9">
      <c r="A17" s="22">
        <v>11217</v>
      </c>
      <c r="B17" s="23" t="s">
        <v>14</v>
      </c>
      <c r="C17" s="248"/>
      <c r="D17" s="249"/>
      <c r="E17" s="4"/>
    </row>
    <row r="18" spans="1:9" ht="18.45" customHeight="1">
      <c r="A18" s="22">
        <v>11219</v>
      </c>
      <c r="B18" s="23" t="s">
        <v>14</v>
      </c>
      <c r="C18" s="244"/>
      <c r="D18" s="245"/>
      <c r="E18" s="245"/>
    </row>
    <row r="19" spans="1:9">
      <c r="A19" s="22"/>
      <c r="B19" s="23"/>
      <c r="C19" s="177"/>
      <c r="D19" s="178"/>
      <c r="E19" s="4"/>
    </row>
    <row r="20" spans="1:9" ht="20.25" customHeight="1">
      <c r="A20" s="22">
        <v>11221</v>
      </c>
      <c r="B20" s="57" t="s">
        <v>323</v>
      </c>
      <c r="C20" s="151" t="s">
        <v>285</v>
      </c>
      <c r="D20" s="180"/>
      <c r="E20" s="178"/>
    </row>
    <row r="21" spans="1:9" ht="24" customHeight="1">
      <c r="A21" s="22">
        <v>11222</v>
      </c>
      <c r="B21" s="57" t="s">
        <v>322</v>
      </c>
      <c r="C21" s="151" t="s">
        <v>285</v>
      </c>
      <c r="D21" s="180"/>
      <c r="E21" s="178"/>
    </row>
    <row r="22" spans="1:9">
      <c r="A22" s="22"/>
      <c r="B22" s="26"/>
      <c r="C22" s="139"/>
      <c r="D22" s="121"/>
      <c r="E22" s="178"/>
    </row>
    <row r="23" spans="1:9">
      <c r="A23" s="22"/>
      <c r="B23" s="26"/>
      <c r="C23" s="177"/>
      <c r="D23" s="178"/>
      <c r="E23" s="178"/>
    </row>
    <row r="24" spans="1:9">
      <c r="A24" s="22"/>
      <c r="B24" s="23"/>
      <c r="C24" s="177"/>
      <c r="D24" s="178"/>
      <c r="E24" s="178"/>
    </row>
    <row r="25" spans="1:9" s="85" customFormat="1">
      <c r="A25" s="81">
        <v>131</v>
      </c>
      <c r="B25" s="82" t="s">
        <v>23</v>
      </c>
      <c r="C25" s="83" t="s">
        <v>85</v>
      </c>
      <c r="D25" s="84" t="s">
        <v>286</v>
      </c>
      <c r="E25" s="212">
        <f>E26+E27+E28+E29+E30+E31+E32</f>
        <v>3072018841.2199998</v>
      </c>
      <c r="F25" s="219">
        <f>E25-'TB3'!G22</f>
        <v>0.56999969482421875</v>
      </c>
      <c r="H25" s="86"/>
      <c r="I25" s="86"/>
    </row>
    <row r="26" spans="1:9" s="164" customFormat="1" ht="13.8">
      <c r="A26" s="157"/>
      <c r="B26" s="261" t="s">
        <v>25</v>
      </c>
      <c r="C26" s="31">
        <v>1070000</v>
      </c>
      <c r="D26" s="32">
        <v>176.73</v>
      </c>
      <c r="E26" s="224">
        <f>C26*D26</f>
        <v>189101100</v>
      </c>
      <c r="F26" s="162"/>
      <c r="G26" s="162"/>
      <c r="H26" s="163"/>
      <c r="I26" s="162"/>
    </row>
    <row r="27" spans="1:9" s="33" customFormat="1" ht="13.8">
      <c r="A27" s="29"/>
      <c r="B27" s="262"/>
      <c r="C27" s="31">
        <v>1070000</v>
      </c>
      <c r="D27" s="32">
        <v>172.82</v>
      </c>
      <c r="E27" s="224">
        <f>C27*D27</f>
        <v>184917400</v>
      </c>
      <c r="F27" s="34"/>
      <c r="G27" s="34"/>
      <c r="H27" s="35"/>
      <c r="I27" s="34"/>
    </row>
    <row r="28" spans="1:9" s="33" customFormat="1" ht="13.8">
      <c r="A28" s="220"/>
      <c r="B28" s="221" t="s">
        <v>26</v>
      </c>
      <c r="C28" s="222">
        <v>5758521</v>
      </c>
      <c r="D28" s="223">
        <v>172.82</v>
      </c>
      <c r="E28" s="224">
        <f t="shared" ref="E28:E32" si="0">C28*D28</f>
        <v>995187599.21999991</v>
      </c>
      <c r="F28" s="34"/>
      <c r="G28" s="34"/>
      <c r="H28" s="35"/>
      <c r="I28" s="34"/>
    </row>
    <row r="29" spans="1:9" s="33" customFormat="1" ht="13.8">
      <c r="A29" s="220"/>
      <c r="B29" s="221" t="s">
        <v>27</v>
      </c>
      <c r="C29" s="222">
        <v>5293600</v>
      </c>
      <c r="D29" s="223">
        <v>172.82</v>
      </c>
      <c r="E29" s="224">
        <f t="shared" si="0"/>
        <v>914839952</v>
      </c>
      <c r="F29" s="34"/>
      <c r="H29" s="35"/>
      <c r="I29" s="34"/>
    </row>
    <row r="30" spans="1:9" s="33" customFormat="1" ht="13.8">
      <c r="A30" s="220"/>
      <c r="B30" s="221" t="s">
        <v>29</v>
      </c>
      <c r="C30" s="222">
        <v>2509500</v>
      </c>
      <c r="D30" s="223">
        <v>172.82</v>
      </c>
      <c r="E30" s="224">
        <f>C30*D30</f>
        <v>433691790</v>
      </c>
      <c r="F30" s="34"/>
      <c r="G30" s="35"/>
      <c r="H30" s="35"/>
      <c r="I30" s="141"/>
    </row>
    <row r="31" spans="1:9" s="33" customFormat="1" ht="13.8">
      <c r="A31" s="220"/>
      <c r="B31" s="221" t="s">
        <v>32</v>
      </c>
      <c r="C31" s="222">
        <v>940000</v>
      </c>
      <c r="D31" s="223">
        <v>172.82</v>
      </c>
      <c r="E31" s="224">
        <f t="shared" si="0"/>
        <v>162450800</v>
      </c>
      <c r="F31" s="34"/>
      <c r="H31" s="35"/>
      <c r="I31" s="34"/>
    </row>
    <row r="32" spans="1:9" s="33" customFormat="1" ht="13.8">
      <c r="A32" s="220"/>
      <c r="B32" s="221" t="s">
        <v>320</v>
      </c>
      <c r="C32" s="222">
        <v>1110000</v>
      </c>
      <c r="D32" s="223">
        <v>172.82</v>
      </c>
      <c r="E32" s="224">
        <f t="shared" si="0"/>
        <v>191830200</v>
      </c>
      <c r="F32" s="34"/>
      <c r="H32" s="35"/>
      <c r="I32" s="34"/>
    </row>
    <row r="33" spans="1:256" s="33" customFormat="1" ht="13.8">
      <c r="A33" s="29"/>
      <c r="B33" s="30"/>
      <c r="C33" s="42"/>
      <c r="D33" s="32"/>
      <c r="E33" s="80">
        <f>C33*D33</f>
        <v>0</v>
      </c>
      <c r="F33" s="34"/>
      <c r="H33" s="35"/>
      <c r="I33" s="34"/>
    </row>
    <row r="34" spans="1:256">
      <c r="A34" s="81">
        <v>133</v>
      </c>
      <c r="B34" s="23"/>
      <c r="C34" s="89"/>
      <c r="D34" s="54"/>
      <c r="E34" s="4"/>
    </row>
    <row r="35" spans="1:256" s="48" customFormat="1">
      <c r="A35" s="46"/>
      <c r="B35" s="26"/>
      <c r="C35" s="179"/>
      <c r="D35" s="180"/>
      <c r="E35" s="180"/>
    </row>
    <row r="36" spans="1:256" ht="13.05" customHeight="1">
      <c r="A36" s="81">
        <v>1388</v>
      </c>
      <c r="B36" s="23"/>
      <c r="C36" s="89"/>
      <c r="D36" s="88"/>
      <c r="E36" s="4"/>
    </row>
    <row r="37" spans="1:256" s="33" customFormat="1">
      <c r="A37" s="29"/>
      <c r="B37" s="23" t="s">
        <v>33</v>
      </c>
      <c r="C37" s="42"/>
      <c r="D37" s="43"/>
      <c r="E37" s="43"/>
      <c r="F37" s="34"/>
      <c r="G37" s="34"/>
    </row>
    <row r="38" spans="1:256" s="33" customFormat="1">
      <c r="A38" s="29"/>
      <c r="B38" s="30" t="s">
        <v>34</v>
      </c>
      <c r="C38" s="42">
        <v>80000</v>
      </c>
      <c r="D38" s="32">
        <v>172.82</v>
      </c>
      <c r="E38" s="80">
        <f>C38*D38</f>
        <v>13825600</v>
      </c>
      <c r="F38" s="34">
        <f>E38-'TB3'!G30</f>
        <v>0</v>
      </c>
      <c r="G38" s="141"/>
    </row>
    <row r="39" spans="1:256" s="33" customFormat="1">
      <c r="A39" s="29"/>
      <c r="B39" s="30"/>
      <c r="C39" s="142"/>
      <c r="D39" s="32"/>
      <c r="E39" s="80"/>
      <c r="F39" s="34"/>
      <c r="G39" s="141"/>
    </row>
    <row r="40" spans="1:256" s="33" customFormat="1">
      <c r="A40" s="29"/>
      <c r="B40" s="36"/>
      <c r="C40" s="42"/>
      <c r="D40" s="43"/>
      <c r="E40" s="43"/>
      <c r="F40" s="34"/>
      <c r="G40" s="34"/>
    </row>
    <row r="41" spans="1:256" s="33" customFormat="1">
      <c r="A41" s="29"/>
      <c r="B41" s="36"/>
      <c r="C41" s="42"/>
      <c r="D41" s="43"/>
      <c r="E41" s="43"/>
      <c r="F41" s="34"/>
      <c r="G41" s="34"/>
    </row>
    <row r="42" spans="1:256">
      <c r="A42" s="81">
        <v>141</v>
      </c>
      <c r="B42" s="23" t="s">
        <v>35</v>
      </c>
      <c r="C42" s="87">
        <v>184798209</v>
      </c>
      <c r="D42" s="120"/>
      <c r="E42" s="4"/>
      <c r="F42" s="28">
        <f>SUM(C42:C44)</f>
        <v>271598209</v>
      </c>
      <c r="G42" s="28">
        <f>F42-'TB3'!G35</f>
        <v>0</v>
      </c>
    </row>
    <row r="43" spans="1:256">
      <c r="A43" s="22"/>
      <c r="B43" s="30" t="s">
        <v>356</v>
      </c>
      <c r="C43" s="80">
        <v>86800000</v>
      </c>
      <c r="D43" s="100" t="s">
        <v>357</v>
      </c>
      <c r="E43" s="4"/>
      <c r="F43" s="28"/>
    </row>
    <row r="44" spans="1:256">
      <c r="A44" s="22"/>
      <c r="C44" s="87"/>
      <c r="D44" s="100"/>
      <c r="E44" s="4"/>
      <c r="F44" s="28"/>
    </row>
    <row r="45" spans="1:256">
      <c r="A45" s="81" t="s">
        <v>36</v>
      </c>
      <c r="B45" s="23"/>
      <c r="C45" s="89" t="s">
        <v>398</v>
      </c>
      <c r="D45" s="54"/>
      <c r="E45" s="4"/>
    </row>
    <row r="46" spans="1:256">
      <c r="A46" s="232"/>
      <c r="B46" s="231"/>
      <c r="C46" s="233"/>
      <c r="D46" s="234"/>
      <c r="E46" s="178"/>
    </row>
    <row r="47" spans="1:256" s="39" customFormat="1">
      <c r="A47" s="237">
        <v>242</v>
      </c>
      <c r="B47" s="239" t="s">
        <v>399</v>
      </c>
      <c r="C47" s="238" t="s">
        <v>398</v>
      </c>
      <c r="D47" s="199"/>
      <c r="E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</row>
    <row r="48" spans="1:256" s="39" customFormat="1" ht="10.5" customHeight="1">
      <c r="A48" s="235"/>
      <c r="C48" s="236"/>
      <c r="D48" s="199"/>
      <c r="F48" s="66"/>
      <c r="G48" s="196"/>
      <c r="H48" s="197"/>
      <c r="I48" s="196"/>
      <c r="J48" s="197"/>
      <c r="K48" s="196"/>
      <c r="L48" s="197"/>
      <c r="M48" s="196"/>
      <c r="N48" s="197"/>
      <c r="O48" s="196"/>
      <c r="P48" s="197"/>
      <c r="Q48" s="196"/>
      <c r="R48" s="197"/>
      <c r="S48" s="196"/>
      <c r="T48" s="197"/>
      <c r="U48" s="196"/>
      <c r="V48" s="197"/>
      <c r="W48" s="196"/>
      <c r="X48" s="197"/>
      <c r="Y48" s="196"/>
      <c r="Z48" s="197"/>
      <c r="AA48" s="196"/>
      <c r="AB48" s="197"/>
      <c r="AC48" s="196"/>
      <c r="AD48" s="197"/>
      <c r="AE48" s="196"/>
      <c r="AF48" s="197"/>
      <c r="AG48" s="196"/>
      <c r="AH48" s="197"/>
      <c r="AI48" s="196"/>
      <c r="AJ48" s="197"/>
      <c r="AK48" s="196"/>
      <c r="AL48" s="197"/>
      <c r="AM48" s="196"/>
      <c r="AN48" s="197"/>
      <c r="AO48" s="196"/>
      <c r="AP48" s="197"/>
      <c r="AQ48" s="196"/>
      <c r="AR48" s="197"/>
      <c r="AS48" s="196"/>
      <c r="AT48" s="197"/>
      <c r="AU48" s="196"/>
      <c r="AV48" s="197"/>
      <c r="AW48" s="196"/>
      <c r="AX48" s="197"/>
      <c r="AY48" s="195"/>
      <c r="AZ48" s="66"/>
      <c r="BA48" s="130"/>
      <c r="BB48" s="66"/>
      <c r="BC48" s="130"/>
      <c r="BD48" s="66"/>
      <c r="BE48" s="130"/>
      <c r="BF48" s="66"/>
      <c r="BG48" s="130"/>
      <c r="BH48" s="66"/>
      <c r="BI48" s="130"/>
      <c r="BJ48" s="66"/>
      <c r="BK48" s="130"/>
      <c r="BL48" s="66"/>
      <c r="BM48" s="130"/>
      <c r="BN48" s="66"/>
      <c r="BO48" s="130"/>
      <c r="BP48" s="66"/>
      <c r="BQ48" s="130"/>
      <c r="BR48" s="66"/>
      <c r="BS48" s="130"/>
      <c r="BT48" s="66"/>
      <c r="BU48" s="130"/>
      <c r="BV48" s="66"/>
      <c r="BW48" s="130"/>
      <c r="BX48" s="66"/>
      <c r="BY48" s="130"/>
      <c r="BZ48" s="66"/>
      <c r="CA48" s="130"/>
      <c r="CB48" s="66"/>
      <c r="CC48" s="130"/>
      <c r="CD48" s="66"/>
      <c r="CE48" s="130"/>
      <c r="CF48" s="66"/>
      <c r="CG48" s="130"/>
      <c r="CH48" s="66"/>
      <c r="CI48" s="130"/>
      <c r="CJ48" s="66"/>
      <c r="CK48" s="130"/>
      <c r="CL48" s="66"/>
      <c r="CM48" s="130"/>
      <c r="CN48" s="66"/>
      <c r="CO48" s="130"/>
      <c r="CP48" s="66"/>
      <c r="CQ48" s="130"/>
      <c r="CR48" s="66"/>
      <c r="CS48" s="130"/>
      <c r="CT48" s="66"/>
      <c r="CU48" s="130"/>
      <c r="CV48" s="66"/>
      <c r="CW48" s="130"/>
      <c r="CX48" s="66"/>
      <c r="CY48" s="130"/>
      <c r="CZ48" s="66"/>
      <c r="DA48" s="130"/>
      <c r="DB48" s="66"/>
      <c r="DC48" s="130"/>
      <c r="DD48" s="66"/>
      <c r="DE48" s="130"/>
      <c r="DF48" s="66"/>
      <c r="DG48" s="130"/>
      <c r="DH48" s="66"/>
      <c r="DI48" s="130"/>
      <c r="DJ48" s="66"/>
      <c r="DK48" s="130"/>
      <c r="DL48" s="66"/>
      <c r="DM48" s="130"/>
      <c r="DN48" s="66"/>
      <c r="DO48" s="130"/>
      <c r="DP48" s="66"/>
      <c r="DQ48" s="130"/>
      <c r="DR48" s="66"/>
      <c r="DS48" s="130"/>
      <c r="DT48" s="66"/>
      <c r="DU48" s="130"/>
      <c r="DV48" s="66"/>
      <c r="DW48" s="130"/>
      <c r="DX48" s="66"/>
      <c r="DY48" s="130"/>
      <c r="DZ48" s="66"/>
      <c r="EA48" s="130"/>
      <c r="EB48" s="66"/>
      <c r="EC48" s="130"/>
      <c r="ED48" s="66"/>
      <c r="EE48" s="130"/>
      <c r="EF48" s="66"/>
      <c r="EG48" s="130"/>
      <c r="EH48" s="66"/>
      <c r="EI48" s="130"/>
      <c r="EJ48" s="66"/>
      <c r="EK48" s="130"/>
      <c r="EL48" s="66"/>
      <c r="EM48" s="130"/>
      <c r="EN48" s="66"/>
      <c r="EO48" s="130"/>
      <c r="EP48" s="66"/>
      <c r="EQ48" s="130"/>
      <c r="ER48" s="66"/>
      <c r="ES48" s="130"/>
      <c r="ET48" s="66"/>
      <c r="EU48" s="130"/>
      <c r="EV48" s="66"/>
      <c r="EW48" s="130"/>
      <c r="EX48" s="66"/>
      <c r="EY48" s="130"/>
      <c r="EZ48" s="66"/>
      <c r="FA48" s="130"/>
      <c r="FB48" s="66"/>
      <c r="FC48" s="130"/>
      <c r="FD48" s="66"/>
      <c r="FE48" s="130"/>
      <c r="FF48" s="66"/>
      <c r="FG48" s="130"/>
      <c r="FH48" s="66"/>
      <c r="FI48" s="130"/>
      <c r="FJ48" s="66"/>
      <c r="FK48" s="130"/>
      <c r="FL48" s="66"/>
      <c r="FM48" s="130"/>
      <c r="FN48" s="66"/>
      <c r="FO48" s="130"/>
      <c r="FP48" s="66"/>
      <c r="FQ48" s="130"/>
      <c r="FR48" s="66"/>
      <c r="FS48" s="130"/>
      <c r="FT48" s="66"/>
      <c r="FU48" s="130"/>
      <c r="FV48" s="66"/>
      <c r="FW48" s="130"/>
      <c r="FX48" s="66"/>
      <c r="FY48" s="130"/>
      <c r="FZ48" s="66"/>
      <c r="GA48" s="130"/>
      <c r="GB48" s="66"/>
      <c r="GC48" s="130"/>
      <c r="GD48" s="66"/>
      <c r="GE48" s="130"/>
      <c r="GF48" s="66"/>
      <c r="GG48" s="130"/>
      <c r="GH48" s="66"/>
      <c r="GI48" s="130"/>
      <c r="GJ48" s="66"/>
      <c r="GK48" s="130"/>
      <c r="GL48" s="66"/>
      <c r="GM48" s="130"/>
      <c r="GN48" s="66"/>
      <c r="GO48" s="130"/>
      <c r="GP48" s="66"/>
      <c r="GQ48" s="130"/>
      <c r="GR48" s="66"/>
      <c r="GS48" s="130"/>
      <c r="GT48" s="66"/>
      <c r="GU48" s="130"/>
      <c r="GV48" s="66"/>
      <c r="GW48" s="130"/>
      <c r="GX48" s="66"/>
      <c r="GY48" s="130"/>
      <c r="GZ48" s="66"/>
      <c r="HA48" s="130"/>
      <c r="HB48" s="66"/>
      <c r="HC48" s="130"/>
      <c r="HD48" s="66"/>
      <c r="HE48" s="130"/>
      <c r="HF48" s="66"/>
      <c r="HG48" s="130"/>
      <c r="HH48" s="66"/>
      <c r="HI48" s="130"/>
      <c r="HJ48" s="66"/>
      <c r="HK48" s="130"/>
      <c r="HL48" s="66"/>
      <c r="HM48" s="130"/>
      <c r="HN48" s="66"/>
      <c r="HO48" s="130"/>
      <c r="HP48" s="66"/>
      <c r="HQ48" s="130"/>
      <c r="HR48" s="66"/>
      <c r="HS48" s="130"/>
      <c r="HT48" s="66"/>
      <c r="HU48" s="130"/>
      <c r="HV48" s="66"/>
      <c r="HW48" s="130"/>
      <c r="HX48" s="66"/>
      <c r="HY48" s="130"/>
      <c r="HZ48" s="66"/>
      <c r="IA48" s="130"/>
      <c r="IB48" s="66"/>
      <c r="IC48" s="130"/>
      <c r="ID48" s="66"/>
      <c r="IE48" s="130"/>
      <c r="IF48" s="66"/>
      <c r="IG48" s="130"/>
      <c r="IH48" s="66"/>
      <c r="II48" s="130"/>
      <c r="IJ48" s="66"/>
      <c r="IK48" s="130"/>
      <c r="IL48" s="66"/>
      <c r="IM48" s="130"/>
      <c r="IN48" s="66"/>
      <c r="IO48" s="130"/>
      <c r="IP48" s="66"/>
      <c r="IQ48" s="130"/>
      <c r="IR48" s="66"/>
      <c r="IS48" s="130"/>
      <c r="IT48" s="66"/>
      <c r="IU48" s="130"/>
      <c r="IV48" s="66"/>
    </row>
    <row r="49" spans="1:256" s="39" customFormat="1">
      <c r="A49" s="59"/>
      <c r="B49" s="41"/>
      <c r="C49" s="263"/>
      <c r="D49" s="264"/>
      <c r="F49" s="66"/>
      <c r="G49" s="196"/>
      <c r="H49" s="197"/>
      <c r="I49" s="196"/>
      <c r="J49" s="197"/>
      <c r="K49" s="196"/>
      <c r="L49" s="197"/>
      <c r="M49" s="196"/>
      <c r="N49" s="197"/>
      <c r="O49" s="196"/>
      <c r="P49" s="197"/>
      <c r="Q49" s="196"/>
      <c r="R49" s="197"/>
      <c r="S49" s="196"/>
      <c r="T49" s="197"/>
      <c r="U49" s="196"/>
      <c r="V49" s="197"/>
      <c r="W49" s="196"/>
      <c r="X49" s="197"/>
      <c r="Y49" s="196"/>
      <c r="Z49" s="197"/>
      <c r="AA49" s="196"/>
      <c r="AB49" s="197"/>
      <c r="AC49" s="196"/>
      <c r="AD49" s="197"/>
      <c r="AE49" s="196"/>
      <c r="AF49" s="197"/>
      <c r="AG49" s="196"/>
      <c r="AH49" s="197"/>
      <c r="AI49" s="196"/>
      <c r="AJ49" s="197"/>
      <c r="AK49" s="196"/>
      <c r="AL49" s="197"/>
      <c r="AM49" s="196"/>
      <c r="AN49" s="197"/>
      <c r="AO49" s="196"/>
      <c r="AP49" s="197"/>
      <c r="AQ49" s="196"/>
      <c r="AR49" s="197"/>
      <c r="AS49" s="196"/>
      <c r="AT49" s="197"/>
      <c r="AU49" s="196"/>
      <c r="AV49" s="197"/>
      <c r="AW49" s="196"/>
      <c r="AX49" s="197"/>
      <c r="AY49" s="195"/>
      <c r="AZ49" s="66"/>
      <c r="BA49" s="130"/>
      <c r="BB49" s="66"/>
      <c r="BC49" s="130"/>
      <c r="BD49" s="66"/>
      <c r="BE49" s="130"/>
      <c r="BF49" s="66"/>
      <c r="BG49" s="130"/>
      <c r="BH49" s="66"/>
      <c r="BI49" s="130"/>
      <c r="BJ49" s="66"/>
      <c r="BK49" s="130"/>
      <c r="BL49" s="66"/>
      <c r="BM49" s="130"/>
      <c r="BN49" s="66"/>
      <c r="BO49" s="130"/>
      <c r="BP49" s="66"/>
      <c r="BQ49" s="130"/>
      <c r="BR49" s="66"/>
      <c r="BS49" s="130"/>
      <c r="BT49" s="66"/>
      <c r="BU49" s="130"/>
      <c r="BV49" s="66"/>
      <c r="BW49" s="130"/>
      <c r="BX49" s="66"/>
      <c r="BY49" s="130"/>
      <c r="BZ49" s="66"/>
      <c r="CA49" s="130"/>
      <c r="CB49" s="66"/>
      <c r="CC49" s="130"/>
      <c r="CD49" s="66"/>
      <c r="CE49" s="130"/>
      <c r="CF49" s="66"/>
      <c r="CG49" s="130"/>
      <c r="CH49" s="66"/>
      <c r="CI49" s="130"/>
      <c r="CJ49" s="66"/>
      <c r="CK49" s="130"/>
      <c r="CL49" s="66"/>
      <c r="CM49" s="130"/>
      <c r="CN49" s="66"/>
      <c r="CO49" s="130"/>
      <c r="CP49" s="66"/>
      <c r="CQ49" s="130"/>
      <c r="CR49" s="66"/>
      <c r="CS49" s="130"/>
      <c r="CT49" s="66"/>
      <c r="CU49" s="130"/>
      <c r="CV49" s="66"/>
      <c r="CW49" s="130"/>
      <c r="CX49" s="66"/>
      <c r="CY49" s="130"/>
      <c r="CZ49" s="66"/>
      <c r="DA49" s="130"/>
      <c r="DB49" s="66"/>
      <c r="DC49" s="130"/>
      <c r="DD49" s="66"/>
      <c r="DE49" s="130"/>
      <c r="DF49" s="66"/>
      <c r="DG49" s="130"/>
      <c r="DH49" s="66"/>
      <c r="DI49" s="130"/>
      <c r="DJ49" s="66"/>
      <c r="DK49" s="130"/>
      <c r="DL49" s="66"/>
      <c r="DM49" s="130"/>
      <c r="DN49" s="66"/>
      <c r="DO49" s="130"/>
      <c r="DP49" s="66"/>
      <c r="DQ49" s="130"/>
      <c r="DR49" s="66"/>
      <c r="DS49" s="130"/>
      <c r="DT49" s="66"/>
      <c r="DU49" s="130"/>
      <c r="DV49" s="66"/>
      <c r="DW49" s="130"/>
      <c r="DX49" s="66"/>
      <c r="DY49" s="130"/>
      <c r="DZ49" s="66"/>
      <c r="EA49" s="130"/>
      <c r="EB49" s="66"/>
      <c r="EC49" s="130"/>
      <c r="ED49" s="66"/>
      <c r="EE49" s="130"/>
      <c r="EF49" s="66"/>
      <c r="EG49" s="130"/>
      <c r="EH49" s="66"/>
      <c r="EI49" s="130"/>
      <c r="EJ49" s="66"/>
      <c r="EK49" s="130"/>
      <c r="EL49" s="66"/>
      <c r="EM49" s="130"/>
      <c r="EN49" s="66"/>
      <c r="EO49" s="130"/>
      <c r="EP49" s="66"/>
      <c r="EQ49" s="130"/>
      <c r="ER49" s="66"/>
      <c r="ES49" s="130"/>
      <c r="ET49" s="66"/>
      <c r="EU49" s="130"/>
      <c r="EV49" s="66"/>
      <c r="EW49" s="130"/>
      <c r="EX49" s="66"/>
      <c r="EY49" s="130"/>
      <c r="EZ49" s="66"/>
      <c r="FA49" s="130"/>
      <c r="FB49" s="66"/>
      <c r="FC49" s="130"/>
      <c r="FD49" s="66"/>
      <c r="FE49" s="130"/>
      <c r="FF49" s="66"/>
      <c r="FG49" s="130"/>
      <c r="FH49" s="66"/>
      <c r="FI49" s="130"/>
      <c r="FJ49" s="66"/>
      <c r="FK49" s="130"/>
      <c r="FL49" s="66"/>
      <c r="FM49" s="130"/>
      <c r="FN49" s="66"/>
      <c r="FO49" s="130"/>
      <c r="FP49" s="66"/>
      <c r="FQ49" s="130"/>
      <c r="FR49" s="66"/>
      <c r="FS49" s="130"/>
      <c r="FT49" s="66"/>
      <c r="FU49" s="130"/>
      <c r="FV49" s="66"/>
      <c r="FW49" s="130"/>
      <c r="FX49" s="66"/>
      <c r="FY49" s="130"/>
      <c r="FZ49" s="66"/>
      <c r="GA49" s="130"/>
      <c r="GB49" s="66"/>
      <c r="GC49" s="130"/>
      <c r="GD49" s="66"/>
      <c r="GE49" s="130"/>
      <c r="GF49" s="66"/>
      <c r="GG49" s="130"/>
      <c r="GH49" s="66"/>
      <c r="GI49" s="130"/>
      <c r="GJ49" s="66"/>
      <c r="GK49" s="130"/>
      <c r="GL49" s="66"/>
      <c r="GM49" s="130"/>
      <c r="GN49" s="66"/>
      <c r="GO49" s="130"/>
      <c r="GP49" s="66"/>
      <c r="GQ49" s="130"/>
      <c r="GR49" s="66"/>
      <c r="GS49" s="130"/>
      <c r="GT49" s="66"/>
      <c r="GU49" s="130"/>
      <c r="GV49" s="66"/>
      <c r="GW49" s="130"/>
      <c r="GX49" s="66"/>
      <c r="GY49" s="130"/>
      <c r="GZ49" s="66"/>
      <c r="HA49" s="130"/>
      <c r="HB49" s="66"/>
      <c r="HC49" s="130"/>
      <c r="HD49" s="66"/>
      <c r="HE49" s="130"/>
      <c r="HF49" s="66"/>
      <c r="HG49" s="130"/>
      <c r="HH49" s="66"/>
      <c r="HI49" s="130"/>
      <c r="HJ49" s="66"/>
      <c r="HK49" s="130"/>
      <c r="HL49" s="66"/>
      <c r="HM49" s="130"/>
      <c r="HN49" s="66"/>
      <c r="HO49" s="130"/>
      <c r="HP49" s="66"/>
      <c r="HQ49" s="130"/>
      <c r="HR49" s="66"/>
      <c r="HS49" s="130"/>
      <c r="HT49" s="66"/>
      <c r="HU49" s="130"/>
      <c r="HV49" s="66"/>
      <c r="HW49" s="130"/>
      <c r="HX49" s="66"/>
      <c r="HY49" s="130"/>
      <c r="HZ49" s="66"/>
      <c r="IA49" s="130"/>
      <c r="IB49" s="66"/>
      <c r="IC49" s="130"/>
      <c r="ID49" s="66"/>
      <c r="IE49" s="130"/>
      <c r="IF49" s="66"/>
      <c r="IG49" s="130"/>
      <c r="IH49" s="66"/>
      <c r="II49" s="130"/>
      <c r="IJ49" s="66"/>
      <c r="IK49" s="130"/>
      <c r="IL49" s="66"/>
      <c r="IM49" s="130"/>
      <c r="IN49" s="66"/>
      <c r="IO49" s="130"/>
      <c r="IP49" s="66"/>
      <c r="IQ49" s="130"/>
      <c r="IR49" s="66"/>
      <c r="IS49" s="130"/>
      <c r="IT49" s="66"/>
      <c r="IU49" s="130"/>
      <c r="IV49" s="66"/>
    </row>
    <row r="50" spans="1:256">
      <c r="A50" s="22"/>
      <c r="B50" s="26"/>
      <c r="C50" s="177"/>
      <c r="D50" s="178"/>
      <c r="E50" s="178"/>
      <c r="G50" s="192"/>
      <c r="H50" s="192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</row>
    <row r="51" spans="1:256">
      <c r="A51" s="81">
        <v>244</v>
      </c>
      <c r="B51" s="23" t="s">
        <v>39</v>
      </c>
      <c r="C51" s="225">
        <f>SUM(C52:C56)</f>
        <v>373498600</v>
      </c>
      <c r="D51" s="68"/>
      <c r="E51" s="28">
        <f>C51-'TB3'!G49</f>
        <v>0</v>
      </c>
      <c r="G51" s="192"/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</row>
    <row r="52" spans="1:256" s="33" customFormat="1">
      <c r="A52" s="29"/>
      <c r="B52" s="30" t="s">
        <v>38</v>
      </c>
      <c r="C52" s="42">
        <v>144804000</v>
      </c>
      <c r="D52" s="43"/>
      <c r="E52" s="43"/>
      <c r="F52" s="34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  <c r="AX52" s="198"/>
    </row>
    <row r="53" spans="1:256" s="33" customFormat="1">
      <c r="A53" s="29"/>
      <c r="B53" s="30" t="s">
        <v>41</v>
      </c>
      <c r="C53" s="42">
        <v>5000000</v>
      </c>
      <c r="D53" s="43"/>
      <c r="E53" s="43"/>
      <c r="F53" s="34"/>
    </row>
    <row r="54" spans="1:256" s="33" customFormat="1">
      <c r="A54" s="29"/>
      <c r="B54" s="30" t="s">
        <v>42</v>
      </c>
      <c r="C54" s="42">
        <f>800000-500000+100000</f>
        <v>400000</v>
      </c>
      <c r="D54" s="124"/>
      <c r="E54" s="43"/>
    </row>
    <row r="55" spans="1:256" s="39" customFormat="1">
      <c r="A55" s="59"/>
      <c r="B55" s="38" t="s">
        <v>308</v>
      </c>
      <c r="C55" s="31">
        <f>171660600+46634000</f>
        <v>218294600</v>
      </c>
      <c r="D55" s="129"/>
      <c r="E55" s="32"/>
    </row>
    <row r="56" spans="1:256" s="39" customFormat="1">
      <c r="A56" s="59"/>
      <c r="B56" s="38" t="s">
        <v>325</v>
      </c>
      <c r="C56" s="31">
        <v>5000000</v>
      </c>
      <c r="D56" s="129"/>
      <c r="E56" s="32"/>
    </row>
    <row r="57" spans="1:256">
      <c r="A57" s="22"/>
      <c r="B57" s="23"/>
      <c r="C57" s="177"/>
      <c r="D57" s="180"/>
      <c r="E57" s="178"/>
    </row>
    <row r="58" spans="1:256">
      <c r="A58" s="81">
        <v>331</v>
      </c>
      <c r="B58" s="82"/>
      <c r="C58" s="90"/>
      <c r="D58" s="54"/>
      <c r="E58" s="4"/>
      <c r="F58" s="28"/>
    </row>
    <row r="59" spans="1:256" s="33" customFormat="1">
      <c r="A59" s="29"/>
      <c r="B59" s="23" t="s">
        <v>383</v>
      </c>
      <c r="C59" s="87">
        <f>C60+C61</f>
        <v>191880400</v>
      </c>
      <c r="D59" s="53"/>
      <c r="E59" s="214">
        <f>C59-'TB3'!H51</f>
        <v>-0.41999998688697815</v>
      </c>
      <c r="F59" s="34"/>
    </row>
    <row r="60" spans="1:256" s="33" customFormat="1">
      <c r="A60" s="29"/>
      <c r="B60" s="30" t="s">
        <v>310</v>
      </c>
      <c r="C60" s="51">
        <v>67650000</v>
      </c>
      <c r="D60" s="143"/>
      <c r="E60" s="53"/>
      <c r="F60" s="34"/>
    </row>
    <row r="61" spans="1:256" s="33" customFormat="1">
      <c r="A61" s="29"/>
      <c r="B61" s="30" t="s">
        <v>340</v>
      </c>
      <c r="C61" s="51">
        <v>124230400</v>
      </c>
      <c r="D61" s="143"/>
      <c r="E61" s="53"/>
      <c r="F61" s="34"/>
    </row>
    <row r="62" spans="1:256" s="33" customFormat="1">
      <c r="A62" s="29"/>
      <c r="B62" s="30"/>
      <c r="C62" s="51"/>
      <c r="D62" s="143"/>
      <c r="E62" s="53"/>
      <c r="F62" s="34"/>
    </row>
    <row r="63" spans="1:256" s="33" customFormat="1">
      <c r="A63" s="29"/>
      <c r="B63" s="23" t="s">
        <v>384</v>
      </c>
      <c r="C63" s="87">
        <f>SUM(C64:C66)</f>
        <v>378670350</v>
      </c>
      <c r="D63" s="53"/>
      <c r="E63" s="53"/>
      <c r="F63" s="34"/>
    </row>
    <row r="64" spans="1:256" s="33" customFormat="1">
      <c r="A64" s="29"/>
      <c r="B64" s="30" t="s">
        <v>385</v>
      </c>
      <c r="C64" s="213">
        <v>82500000</v>
      </c>
      <c r="D64" s="143"/>
      <c r="E64" s="214">
        <f>C63-'TB3'!G51</f>
        <v>0</v>
      </c>
      <c r="F64" s="34"/>
      <c r="G64" s="198"/>
      <c r="H64" s="193"/>
      <c r="I64" s="194"/>
    </row>
    <row r="65" spans="1:9" s="33" customFormat="1">
      <c r="A65" s="29"/>
      <c r="B65" s="30" t="s">
        <v>386</v>
      </c>
      <c r="C65" s="111">
        <v>165471350</v>
      </c>
      <c r="D65" s="117"/>
      <c r="E65" s="52"/>
    </row>
    <row r="66" spans="1:9" s="33" customFormat="1">
      <c r="A66" s="29"/>
      <c r="B66" s="30" t="s">
        <v>387</v>
      </c>
      <c r="C66" s="111">
        <v>130699000</v>
      </c>
      <c r="D66" s="117"/>
      <c r="E66" s="52"/>
    </row>
    <row r="67" spans="1:9" s="33" customFormat="1">
      <c r="A67" s="29"/>
      <c r="B67" s="30"/>
      <c r="C67" s="51"/>
      <c r="D67" s="52"/>
      <c r="E67" s="52"/>
    </row>
    <row r="68" spans="1:9" s="58" customFormat="1">
      <c r="A68" s="226">
        <v>3335</v>
      </c>
      <c r="B68" s="57" t="s">
        <v>45</v>
      </c>
      <c r="C68" s="93">
        <f>SUM(C69:C78)</f>
        <v>670027091.04104114</v>
      </c>
      <c r="D68" s="92"/>
      <c r="F68" s="215">
        <f>C68-'TB3'!H63</f>
        <v>-2.9589588642120361</v>
      </c>
      <c r="H68" s="94"/>
    </row>
    <row r="69" spans="1:9" s="39" customFormat="1">
      <c r="A69" s="59"/>
      <c r="B69" s="38" t="s">
        <v>46</v>
      </c>
      <c r="C69" s="60">
        <v>-3146341</v>
      </c>
      <c r="D69" s="32"/>
      <c r="E69" s="32"/>
    </row>
    <row r="70" spans="1:9" s="39" customFormat="1" ht="15" customHeight="1">
      <c r="A70" s="59"/>
      <c r="B70" s="61" t="s">
        <v>47</v>
      </c>
      <c r="C70" s="62">
        <v>377708018.71498477</v>
      </c>
      <c r="D70" s="49"/>
      <c r="E70" s="49"/>
    </row>
    <row r="71" spans="1:9" s="39" customFormat="1" ht="15" customHeight="1">
      <c r="A71" s="59"/>
      <c r="B71" s="61" t="s">
        <v>341</v>
      </c>
      <c r="C71" s="62">
        <v>105353059.30292045</v>
      </c>
      <c r="D71" s="49"/>
      <c r="E71" s="49"/>
    </row>
    <row r="72" spans="1:9" s="39" customFormat="1" ht="15" customHeight="1">
      <c r="A72" s="59"/>
      <c r="B72" s="61" t="s">
        <v>342</v>
      </c>
      <c r="C72" s="62">
        <f>13000000/0.9*0.1</f>
        <v>1444444.4444444445</v>
      </c>
      <c r="D72" s="49"/>
      <c r="E72" s="49"/>
    </row>
    <row r="73" spans="1:9" s="39" customFormat="1" ht="15" customHeight="1">
      <c r="A73" s="59"/>
      <c r="B73" s="61" t="s">
        <v>343</v>
      </c>
      <c r="C73" s="62">
        <f>10000000/0.9*0.1</f>
        <v>1111111.111111111</v>
      </c>
      <c r="D73" s="49"/>
      <c r="E73" s="49"/>
    </row>
    <row r="74" spans="1:9" s="39" customFormat="1" ht="15" customHeight="1">
      <c r="A74" s="59"/>
      <c r="B74" s="61" t="s">
        <v>362</v>
      </c>
      <c r="C74" s="62">
        <v>105947374.023136</v>
      </c>
      <c r="D74" s="49"/>
      <c r="E74" s="49"/>
    </row>
    <row r="75" spans="1:9" s="39" customFormat="1" ht="15" customHeight="1">
      <c r="A75" s="59"/>
      <c r="B75" s="61" t="s">
        <v>364</v>
      </c>
      <c r="C75" s="62">
        <f>20000000/0.9*0.1</f>
        <v>2222222.222222222</v>
      </c>
      <c r="D75" s="49"/>
      <c r="E75" s="49"/>
    </row>
    <row r="76" spans="1:9" s="39" customFormat="1" ht="15" customHeight="1">
      <c r="A76" s="59"/>
      <c r="B76" s="61" t="s">
        <v>388</v>
      </c>
      <c r="C76" s="62">
        <v>129259808</v>
      </c>
      <c r="D76" s="49"/>
      <c r="E76" s="186"/>
    </row>
    <row r="77" spans="1:9" s="39" customFormat="1" ht="15" customHeight="1">
      <c r="A77" s="59"/>
      <c r="B77" s="61" t="s">
        <v>389</v>
      </c>
      <c r="C77" s="62">
        <f>20000000/0.9*0.1</f>
        <v>2222222.222222222</v>
      </c>
      <c r="D77" s="49"/>
      <c r="E77" s="187"/>
    </row>
    <row r="78" spans="1:9" s="39" customFormat="1" ht="15" customHeight="1">
      <c r="A78" s="59"/>
      <c r="B78" s="61" t="s">
        <v>390</v>
      </c>
      <c r="C78" s="62">
        <v>-52094828</v>
      </c>
      <c r="D78" s="49"/>
      <c r="E78" s="187"/>
    </row>
    <row r="79" spans="1:9" s="39" customFormat="1" ht="15" customHeight="1">
      <c r="A79" s="59"/>
      <c r="B79" s="61"/>
      <c r="C79" s="62"/>
      <c r="D79" s="49"/>
      <c r="E79" s="187"/>
    </row>
    <row r="80" spans="1:9" s="58" customFormat="1">
      <c r="A80" s="226">
        <v>334</v>
      </c>
      <c r="B80" s="57" t="s">
        <v>48</v>
      </c>
      <c r="C80" s="93"/>
      <c r="D80" s="92"/>
      <c r="E80" s="189"/>
      <c r="F80" s="190"/>
      <c r="G80" s="189"/>
      <c r="H80" s="189"/>
      <c r="I80" s="189"/>
    </row>
    <row r="81" spans="1:9" s="39" customFormat="1" ht="20.399999999999999" customHeight="1">
      <c r="A81" s="59"/>
      <c r="B81" s="38" t="s">
        <v>391</v>
      </c>
      <c r="C81" s="183">
        <v>1427805181</v>
      </c>
      <c r="D81" s="32"/>
      <c r="E81" s="191"/>
      <c r="F81" s="188"/>
      <c r="G81" s="188"/>
      <c r="H81" s="188"/>
      <c r="I81" s="188"/>
    </row>
    <row r="82" spans="1:9" s="39" customFormat="1" ht="24" customHeight="1">
      <c r="A82" s="59"/>
      <c r="B82" s="38" t="s">
        <v>392</v>
      </c>
      <c r="C82" s="60">
        <f>'TB3'!H68</f>
        <v>1427405178</v>
      </c>
      <c r="D82" s="32"/>
      <c r="E82" s="191"/>
      <c r="F82" s="188"/>
      <c r="G82" s="188"/>
      <c r="H82" s="188"/>
      <c r="I82" s="188"/>
    </row>
    <row r="83" spans="1:9" s="39" customFormat="1" ht="18.600000000000001" customHeight="1">
      <c r="A83" s="59"/>
      <c r="B83" s="38" t="s">
        <v>324</v>
      </c>
      <c r="C83" s="60">
        <f>C81-C82</f>
        <v>400003</v>
      </c>
      <c r="D83" s="150" t="s">
        <v>393</v>
      </c>
      <c r="E83" s="181"/>
    </row>
    <row r="84" spans="1:9" s="39" customFormat="1" ht="22.2" customHeight="1">
      <c r="A84" s="59"/>
      <c r="B84" s="38"/>
      <c r="C84" s="259"/>
      <c r="D84" s="260"/>
      <c r="E84" s="260"/>
    </row>
    <row r="85" spans="1:9" s="48" customFormat="1">
      <c r="A85" s="227">
        <v>335</v>
      </c>
      <c r="B85" s="26"/>
      <c r="C85" s="93">
        <f>SUM(C86:C88)</f>
        <v>355337500</v>
      </c>
      <c r="D85" s="68"/>
      <c r="F85" s="98">
        <f>C85-'TB3'!H71</f>
        <v>0</v>
      </c>
    </row>
    <row r="86" spans="1:9" s="33" customFormat="1">
      <c r="A86" s="29"/>
      <c r="B86" s="38" t="s">
        <v>394</v>
      </c>
      <c r="C86" s="130">
        <v>355337500</v>
      </c>
      <c r="D86" s="117"/>
      <c r="E86" s="66"/>
      <c r="F86" s="34"/>
    </row>
    <row r="87" spans="1:9" s="33" customFormat="1">
      <c r="A87" s="29"/>
      <c r="B87" s="38"/>
      <c r="C87" s="130"/>
      <c r="D87" s="117"/>
      <c r="E87" s="66"/>
      <c r="F87" s="34"/>
    </row>
    <row r="88" spans="1:9" s="33" customFormat="1">
      <c r="A88" s="29"/>
      <c r="B88" s="36"/>
      <c r="C88" s="118"/>
      <c r="D88" s="117"/>
      <c r="E88" s="66"/>
      <c r="F88" s="34"/>
    </row>
    <row r="89" spans="1:9">
      <c r="A89" s="22"/>
      <c r="B89" s="23"/>
      <c r="C89" s="51"/>
      <c r="D89" s="66"/>
      <c r="E89" s="66"/>
      <c r="F89" s="28"/>
    </row>
    <row r="90" spans="1:9" ht="13.8">
      <c r="A90" s="81">
        <v>3382</v>
      </c>
      <c r="B90" s="23"/>
      <c r="C90" s="119">
        <f>SUM(C91:C95)</f>
        <v>439450000</v>
      </c>
      <c r="D90" s="50"/>
      <c r="E90" s="50"/>
      <c r="F90" s="28">
        <f>C90-'TB3'!H75</f>
        <v>0</v>
      </c>
    </row>
    <row r="91" spans="1:9" s="33" customFormat="1">
      <c r="A91" s="29"/>
      <c r="B91" s="30" t="s">
        <v>348</v>
      </c>
      <c r="C91" s="228">
        <v>391492000</v>
      </c>
      <c r="D91" s="229" t="s">
        <v>349</v>
      </c>
      <c r="E91" s="49"/>
    </row>
    <row r="92" spans="1:9" s="33" customFormat="1">
      <c r="A92" s="29"/>
      <c r="B92" s="30" t="s">
        <v>289</v>
      </c>
      <c r="C92" s="96">
        <v>15587000</v>
      </c>
      <c r="D92" s="49"/>
      <c r="E92" s="49"/>
    </row>
    <row r="93" spans="1:9" s="33" customFormat="1">
      <c r="A93" s="29"/>
      <c r="B93" s="30" t="s">
        <v>370</v>
      </c>
      <c r="C93" s="96">
        <v>15587000</v>
      </c>
      <c r="D93" s="49"/>
      <c r="E93" s="49"/>
    </row>
    <row r="94" spans="1:9" s="33" customFormat="1">
      <c r="A94" s="29"/>
      <c r="B94" s="30" t="s">
        <v>395</v>
      </c>
      <c r="C94" s="96">
        <v>16784000</v>
      </c>
      <c r="D94" s="49"/>
      <c r="E94" s="49"/>
    </row>
    <row r="95" spans="1:9">
      <c r="A95" s="22"/>
      <c r="B95" s="23"/>
      <c r="C95" s="99"/>
      <c r="D95" s="68"/>
      <c r="E95" s="68"/>
    </row>
    <row r="96" spans="1:9">
      <c r="A96" s="46" t="s">
        <v>49</v>
      </c>
      <c r="B96" s="26" t="s">
        <v>396</v>
      </c>
      <c r="C96" s="248"/>
      <c r="D96" s="249"/>
      <c r="E96" s="4"/>
    </row>
    <row r="97" spans="1:6">
      <c r="A97" s="22"/>
      <c r="B97" s="23"/>
      <c r="C97" s="45">
        <v>0</v>
      </c>
      <c r="D97" s="178"/>
      <c r="E97" s="4"/>
    </row>
    <row r="98" spans="1:6">
      <c r="A98" s="22"/>
      <c r="B98" s="23"/>
      <c r="C98" s="177"/>
      <c r="D98" s="178"/>
      <c r="E98" s="178"/>
    </row>
    <row r="99" spans="1:6">
      <c r="A99" s="81">
        <v>3388</v>
      </c>
      <c r="B99" s="23" t="s">
        <v>50</v>
      </c>
      <c r="C99" s="101">
        <f>SUM(C100:C104)</f>
        <v>60797781</v>
      </c>
      <c r="D99" s="178"/>
      <c r="E99" s="178"/>
      <c r="F99" s="28">
        <f>C99-'TB3'!H82</f>
        <v>0</v>
      </c>
    </row>
    <row r="100" spans="1:6">
      <c r="A100" s="22"/>
      <c r="B100" s="30" t="s">
        <v>51</v>
      </c>
      <c r="C100" s="69">
        <v>441607</v>
      </c>
      <c r="D100" s="43"/>
      <c r="E100" s="43"/>
    </row>
    <row r="101" spans="1:6">
      <c r="A101" s="22"/>
      <c r="B101" s="30" t="s">
        <v>52</v>
      </c>
      <c r="C101" s="69">
        <v>12846974</v>
      </c>
      <c r="D101" s="131"/>
      <c r="E101" s="43"/>
      <c r="F101" s="28"/>
    </row>
    <row r="102" spans="1:6">
      <c r="A102" s="22"/>
      <c r="B102" s="30"/>
      <c r="C102" s="69"/>
      <c r="D102" s="43"/>
      <c r="E102" s="43"/>
      <c r="F102" s="28"/>
    </row>
    <row r="103" spans="1:6">
      <c r="A103" s="22"/>
      <c r="B103" s="30"/>
      <c r="C103" s="69"/>
      <c r="D103" s="43"/>
      <c r="E103" s="43"/>
      <c r="F103" s="28"/>
    </row>
    <row r="104" spans="1:6" s="85" customFormat="1" ht="13.8">
      <c r="A104" s="81"/>
      <c r="B104" s="112" t="s">
        <v>53</v>
      </c>
      <c r="C104" s="113">
        <f>SUM(C105:C114)</f>
        <v>47509200</v>
      </c>
      <c r="D104" s="114" t="s">
        <v>351</v>
      </c>
      <c r="E104" s="114"/>
      <c r="F104" s="86"/>
    </row>
    <row r="105" spans="1:6" s="33" customFormat="1">
      <c r="A105" s="29"/>
      <c r="B105" s="30" t="s">
        <v>290</v>
      </c>
      <c r="C105" s="69">
        <v>23883000</v>
      </c>
      <c r="D105" s="43"/>
      <c r="E105" s="43"/>
      <c r="F105" s="34"/>
    </row>
    <row r="106" spans="1:6" s="33" customFormat="1">
      <c r="A106" s="29"/>
      <c r="B106" s="30" t="s">
        <v>291</v>
      </c>
      <c r="C106" s="42">
        <v>3886000</v>
      </c>
      <c r="D106" s="43"/>
      <c r="E106" s="43"/>
    </row>
    <row r="107" spans="1:6" s="33" customFormat="1">
      <c r="A107" s="29"/>
      <c r="B107" s="30" t="s">
        <v>294</v>
      </c>
      <c r="C107" s="42">
        <v>3778000</v>
      </c>
      <c r="D107" s="43"/>
      <c r="E107" s="43"/>
    </row>
    <row r="108" spans="1:6" s="33" customFormat="1">
      <c r="A108" s="29"/>
      <c r="B108" s="30" t="s">
        <v>295</v>
      </c>
      <c r="C108" s="42">
        <v>-128400</v>
      </c>
      <c r="D108" s="43"/>
      <c r="E108" s="43"/>
      <c r="F108" s="34">
        <f>SUM(C105:C107,C109,C111:C114)</f>
        <v>48673600</v>
      </c>
    </row>
    <row r="109" spans="1:6">
      <c r="A109" s="22"/>
      <c r="B109" s="30" t="s">
        <v>306</v>
      </c>
      <c r="C109" s="45">
        <v>3972500</v>
      </c>
      <c r="D109" s="121"/>
      <c r="E109" s="178"/>
    </row>
    <row r="110" spans="1:6">
      <c r="A110" s="22"/>
      <c r="B110" s="30" t="s">
        <v>307</v>
      </c>
      <c r="C110" s="45">
        <v>-1036000</v>
      </c>
      <c r="D110" s="121"/>
      <c r="E110" s="178"/>
      <c r="F110" s="28">
        <f>C108+C110</f>
        <v>-1164400</v>
      </c>
    </row>
    <row r="111" spans="1:6">
      <c r="A111" s="22"/>
      <c r="B111" s="30" t="s">
        <v>312</v>
      </c>
      <c r="C111" s="45">
        <v>3804500</v>
      </c>
      <c r="D111" s="121"/>
      <c r="E111" s="178"/>
    </row>
    <row r="112" spans="1:6">
      <c r="A112" s="22"/>
      <c r="B112" s="30" t="s">
        <v>318</v>
      </c>
      <c r="C112" s="45">
        <v>3768500</v>
      </c>
      <c r="D112" s="121"/>
      <c r="E112" s="178"/>
    </row>
    <row r="113" spans="1:6">
      <c r="A113" s="217"/>
      <c r="B113" s="30" t="s">
        <v>319</v>
      </c>
      <c r="C113" s="45">
        <v>3768500</v>
      </c>
      <c r="D113" s="121"/>
      <c r="E113" s="178"/>
    </row>
    <row r="114" spans="1:6">
      <c r="A114" s="144"/>
      <c r="B114" s="218" t="s">
        <v>397</v>
      </c>
      <c r="C114" s="216">
        <v>1812600</v>
      </c>
      <c r="D114" s="147"/>
      <c r="E114" s="147"/>
    </row>
    <row r="115" spans="1:6">
      <c r="A115" s="144"/>
      <c r="B115" s="218"/>
      <c r="C115" s="216"/>
      <c r="D115" s="147"/>
      <c r="E115" s="147"/>
    </row>
    <row r="116" spans="1:6">
      <c r="A116" s="144"/>
      <c r="B116" s="218"/>
      <c r="C116" s="216"/>
      <c r="D116" s="147"/>
      <c r="E116" s="147"/>
    </row>
    <row r="117" spans="1:6">
      <c r="A117" s="230">
        <v>515</v>
      </c>
      <c r="B117" s="26"/>
      <c r="C117" s="70"/>
      <c r="D117" s="178"/>
      <c r="E117" s="178"/>
    </row>
    <row r="118" spans="1:6">
      <c r="A118" s="230">
        <v>635</v>
      </c>
      <c r="B118" s="26"/>
      <c r="C118" s="70"/>
      <c r="D118" s="178"/>
      <c r="E118" s="178"/>
    </row>
    <row r="119" spans="1:6" s="48" customFormat="1" ht="13.5" customHeight="1">
      <c r="A119" s="46"/>
      <c r="B119" s="26"/>
      <c r="C119" s="71"/>
      <c r="D119" s="180"/>
      <c r="E119" s="180"/>
    </row>
    <row r="120" spans="1:6" ht="18.75" customHeight="1">
      <c r="A120" s="81" t="s">
        <v>54</v>
      </c>
      <c r="B120" s="26"/>
      <c r="C120" s="133"/>
      <c r="D120" s="73"/>
      <c r="E120" s="73"/>
    </row>
    <row r="121" spans="1:6" s="48" customFormat="1">
      <c r="A121" s="46"/>
      <c r="B121" s="26"/>
      <c r="C121" s="242"/>
      <c r="D121" s="265"/>
    </row>
    <row r="122" spans="1:6">
      <c r="A122" s="22"/>
      <c r="B122" s="57"/>
      <c r="C122" s="89"/>
      <c r="D122" s="185"/>
      <c r="E122" s="171">
        <f>SUM(E123:E124)</f>
        <v>176120000</v>
      </c>
      <c r="F122" s="28">
        <f>E122-'TB2'!N78</f>
        <v>0</v>
      </c>
    </row>
    <row r="123" spans="1:6" ht="26.55" customHeight="1">
      <c r="A123" s="81">
        <v>3387</v>
      </c>
      <c r="B123" s="172"/>
      <c r="C123" s="87"/>
      <c r="D123" s="184"/>
      <c r="E123" s="169"/>
      <c r="F123" s="34"/>
    </row>
    <row r="124" spans="1:6" ht="21.75" customHeight="1">
      <c r="A124" s="22"/>
      <c r="B124" s="172" t="s">
        <v>331</v>
      </c>
      <c r="C124" s="97">
        <v>1000000</v>
      </c>
      <c r="D124" s="92">
        <v>176.12</v>
      </c>
      <c r="E124" s="169">
        <f>C124*D124</f>
        <v>176120000</v>
      </c>
    </row>
    <row r="125" spans="1:6" ht="21.75" customHeight="1">
      <c r="A125" s="22"/>
      <c r="B125" s="168"/>
      <c r="C125" s="250" t="s">
        <v>371</v>
      </c>
      <c r="D125" s="251"/>
      <c r="E125" s="251"/>
    </row>
    <row r="126" spans="1:6" ht="19.5" customHeight="1">
      <c r="A126" s="81">
        <v>511</v>
      </c>
      <c r="B126" s="182"/>
      <c r="C126" s="151" t="s">
        <v>24</v>
      </c>
      <c r="D126" s="73"/>
      <c r="E126" s="73"/>
    </row>
    <row r="127" spans="1:6" ht="19.5" customHeight="1">
      <c r="A127" s="22"/>
      <c r="B127" s="23"/>
      <c r="C127" s="175"/>
      <c r="D127" s="73"/>
      <c r="E127" s="73"/>
    </row>
    <row r="128" spans="1:6" ht="19.5" customHeight="1">
      <c r="A128" s="81">
        <v>641</v>
      </c>
      <c r="B128" s="23"/>
      <c r="C128" s="175"/>
      <c r="D128" s="73"/>
      <c r="E128" s="73"/>
    </row>
    <row r="129" spans="1:5" ht="19.5" customHeight="1">
      <c r="A129" s="22"/>
      <c r="B129" s="23"/>
      <c r="C129" s="175"/>
      <c r="D129" s="73"/>
      <c r="E129" s="73"/>
    </row>
    <row r="130" spans="1:5" ht="35.4" customHeight="1">
      <c r="A130" s="81">
        <v>642</v>
      </c>
      <c r="B130" s="26" t="s">
        <v>400</v>
      </c>
      <c r="C130" s="151"/>
      <c r="D130" s="73"/>
      <c r="E130" s="73"/>
    </row>
    <row r="131" spans="1:5" ht="30" customHeight="1">
      <c r="A131" s="22"/>
      <c r="B131" s="241" t="s">
        <v>401</v>
      </c>
      <c r="C131" s="250"/>
      <c r="D131" s="251"/>
      <c r="E131" s="251"/>
    </row>
    <row r="132" spans="1:5" ht="23.55" customHeight="1">
      <c r="A132" s="81" t="s">
        <v>402</v>
      </c>
      <c r="B132" s="182"/>
      <c r="C132" s="176" t="s">
        <v>24</v>
      </c>
      <c r="D132" s="68"/>
      <c r="E132" s="4"/>
    </row>
    <row r="133" spans="1:5" ht="23.55" customHeight="1">
      <c r="A133" s="22"/>
      <c r="B133" s="182"/>
      <c r="C133" s="174"/>
      <c r="D133" s="148"/>
      <c r="E133" s="4"/>
    </row>
    <row r="134" spans="1:5" ht="23.55" customHeight="1">
      <c r="A134" s="81" t="s">
        <v>333</v>
      </c>
      <c r="B134" s="182"/>
      <c r="C134" s="244"/>
      <c r="D134" s="245"/>
      <c r="E134" s="245"/>
    </row>
    <row r="135" spans="1:5" ht="23.55" customHeight="1">
      <c r="A135" s="81" t="s">
        <v>334</v>
      </c>
      <c r="B135" s="182"/>
      <c r="C135" s="89"/>
      <c r="D135" s="68"/>
      <c r="E135" s="4"/>
    </row>
    <row r="136" spans="1:5" ht="23.55" customHeight="1">
      <c r="A136" s="22"/>
      <c r="B136" s="182"/>
      <c r="C136" s="89"/>
      <c r="D136" s="68"/>
      <c r="E136" s="4"/>
    </row>
  </sheetData>
  <mergeCells count="16">
    <mergeCell ref="C14:E14"/>
    <mergeCell ref="A5:B7"/>
    <mergeCell ref="C9:D9"/>
    <mergeCell ref="C11:D11"/>
    <mergeCell ref="C12:E12"/>
    <mergeCell ref="C13:E13"/>
    <mergeCell ref="B26:B27"/>
    <mergeCell ref="C134:E134"/>
    <mergeCell ref="C17:D17"/>
    <mergeCell ref="C18:E18"/>
    <mergeCell ref="C49:D49"/>
    <mergeCell ref="C84:E84"/>
    <mergeCell ref="C96:D96"/>
    <mergeCell ref="C121:D121"/>
    <mergeCell ref="C125:E125"/>
    <mergeCell ref="C131:E13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0"/>
  <sheetViews>
    <sheetView topLeftCell="A52" workbookViewId="0">
      <selection activeCell="C94" sqref="C94"/>
    </sheetView>
  </sheetViews>
  <sheetFormatPr defaultRowHeight="13.2"/>
  <cols>
    <col min="2" max="2" width="56.5546875" customWidth="1"/>
    <col min="3" max="3" width="19" customWidth="1"/>
    <col min="4" max="4" width="20.33203125" customWidth="1"/>
    <col min="5" max="5" width="19.88671875" customWidth="1"/>
    <col min="6" max="6" width="31.5546875" customWidth="1"/>
    <col min="7" max="7" width="18.44140625" customWidth="1"/>
    <col min="8" max="8" width="19.5546875" customWidth="1"/>
  </cols>
  <sheetData>
    <row r="1" spans="1:8" s="207" customFormat="1" ht="27.6" customHeight="1">
      <c r="A1" s="206" t="s">
        <v>56</v>
      </c>
      <c r="B1" s="206" t="s">
        <v>57</v>
      </c>
      <c r="C1" s="206" t="s">
        <v>64</v>
      </c>
      <c r="D1" s="206" t="s">
        <v>65</v>
      </c>
      <c r="E1" s="206" t="s">
        <v>66</v>
      </c>
      <c r="F1" s="206" t="s">
        <v>67</v>
      </c>
      <c r="G1" s="206" t="s">
        <v>68</v>
      </c>
      <c r="H1" s="206" t="s">
        <v>69</v>
      </c>
    </row>
    <row r="2" spans="1:8" s="109" customFormat="1">
      <c r="A2" s="200" t="s">
        <v>70</v>
      </c>
      <c r="B2" s="200" t="s">
        <v>71</v>
      </c>
      <c r="C2" s="201"/>
      <c r="D2" s="201"/>
      <c r="E2" s="201"/>
      <c r="F2" s="201"/>
      <c r="G2" s="201"/>
      <c r="H2" s="201"/>
    </row>
    <row r="3" spans="1:8">
      <c r="A3" s="202" t="s">
        <v>72</v>
      </c>
      <c r="B3" s="202" t="s">
        <v>73</v>
      </c>
      <c r="C3" s="203"/>
      <c r="D3" s="203"/>
      <c r="E3" s="203"/>
      <c r="F3" s="203"/>
      <c r="G3" s="203"/>
      <c r="H3" s="203"/>
    </row>
    <row r="4" spans="1:8" s="109" customFormat="1">
      <c r="A4" s="200" t="s">
        <v>74</v>
      </c>
      <c r="B4" s="200" t="s">
        <v>75</v>
      </c>
      <c r="C4" s="201">
        <v>4543062208.4200001</v>
      </c>
      <c r="D4" s="201"/>
      <c r="E4" s="201">
        <v>7858429844</v>
      </c>
      <c r="F4" s="201">
        <v>7457464473</v>
      </c>
      <c r="G4" s="201">
        <v>4944027579.4200001</v>
      </c>
      <c r="H4" s="201"/>
    </row>
    <row r="5" spans="1:8">
      <c r="A5" s="202" t="s">
        <v>76</v>
      </c>
      <c r="B5" s="202" t="s">
        <v>77</v>
      </c>
      <c r="C5" s="203">
        <v>716237049</v>
      </c>
      <c r="D5" s="203"/>
      <c r="E5" s="203">
        <v>5160343982</v>
      </c>
      <c r="F5" s="203">
        <v>3525550301</v>
      </c>
      <c r="G5" s="203">
        <v>2351030730</v>
      </c>
      <c r="H5" s="203"/>
    </row>
    <row r="6" spans="1:8">
      <c r="A6" s="202" t="s">
        <v>13</v>
      </c>
      <c r="B6" s="202" t="s">
        <v>78</v>
      </c>
      <c r="C6" s="203">
        <v>109966297</v>
      </c>
      <c r="D6" s="203"/>
      <c r="E6" s="203">
        <v>1443944326</v>
      </c>
      <c r="F6" s="203">
        <v>1544456556</v>
      </c>
      <c r="G6" s="203">
        <v>9454067</v>
      </c>
      <c r="H6" s="203"/>
    </row>
    <row r="7" spans="1:8">
      <c r="A7" s="202" t="s">
        <v>15</v>
      </c>
      <c r="B7" s="202" t="s">
        <v>79</v>
      </c>
      <c r="C7" s="203">
        <v>34208353</v>
      </c>
      <c r="D7" s="203"/>
      <c r="E7" s="203"/>
      <c r="F7" s="203"/>
      <c r="G7" s="203">
        <v>34208353</v>
      </c>
      <c r="H7" s="203"/>
    </row>
    <row r="8" spans="1:8">
      <c r="A8" s="202" t="s">
        <v>17</v>
      </c>
      <c r="B8" s="202" t="s">
        <v>80</v>
      </c>
      <c r="C8" s="203">
        <v>1025280</v>
      </c>
      <c r="D8" s="203"/>
      <c r="E8" s="203">
        <v>157</v>
      </c>
      <c r="F8" s="203"/>
      <c r="G8" s="203">
        <v>1025437</v>
      </c>
      <c r="H8" s="203"/>
    </row>
    <row r="9" spans="1:8">
      <c r="A9" s="202" t="s">
        <v>18</v>
      </c>
      <c r="B9" s="202" t="s">
        <v>81</v>
      </c>
      <c r="C9" s="203">
        <v>50000000</v>
      </c>
      <c r="D9" s="203"/>
      <c r="E9" s="203"/>
      <c r="F9" s="203"/>
      <c r="G9" s="203">
        <v>50000000</v>
      </c>
      <c r="H9" s="203"/>
    </row>
    <row r="10" spans="1:8">
      <c r="A10" s="202" t="s">
        <v>20</v>
      </c>
      <c r="B10" s="202" t="s">
        <v>82</v>
      </c>
      <c r="C10" s="203">
        <v>5000000</v>
      </c>
      <c r="D10" s="203"/>
      <c r="E10" s="203"/>
      <c r="F10" s="203"/>
      <c r="G10" s="203">
        <v>5000000</v>
      </c>
      <c r="H10" s="203"/>
    </row>
    <row r="11" spans="1:8">
      <c r="A11" s="202" t="s">
        <v>22</v>
      </c>
      <c r="B11" s="202" t="s">
        <v>83</v>
      </c>
      <c r="C11" s="203">
        <v>100000000</v>
      </c>
      <c r="D11" s="203"/>
      <c r="E11" s="203"/>
      <c r="F11" s="203"/>
      <c r="G11" s="203">
        <v>100000000</v>
      </c>
      <c r="H11" s="203"/>
    </row>
    <row r="12" spans="1:8">
      <c r="A12" s="202" t="s">
        <v>313</v>
      </c>
      <c r="B12" s="202" t="s">
        <v>314</v>
      </c>
      <c r="C12" s="203">
        <v>416037119</v>
      </c>
      <c r="D12" s="203"/>
      <c r="E12" s="203">
        <v>3716399499</v>
      </c>
      <c r="F12" s="203">
        <v>1981093745</v>
      </c>
      <c r="G12" s="203">
        <v>2151342873</v>
      </c>
      <c r="H12" s="203"/>
    </row>
    <row r="13" spans="1:8">
      <c r="A13" s="202" t="s">
        <v>84</v>
      </c>
      <c r="B13" s="202" t="s">
        <v>85</v>
      </c>
      <c r="C13" s="203">
        <v>3826825159.4200001</v>
      </c>
      <c r="D13" s="203"/>
      <c r="E13" s="203">
        <v>2698085862</v>
      </c>
      <c r="F13" s="203">
        <v>3931914172</v>
      </c>
      <c r="G13" s="203">
        <v>2592996849.4200001</v>
      </c>
      <c r="H13" s="203"/>
    </row>
    <row r="14" spans="1:8">
      <c r="A14" s="202" t="s">
        <v>86</v>
      </c>
      <c r="B14" s="202" t="s">
        <v>87</v>
      </c>
      <c r="C14" s="203">
        <v>251906249.41999999</v>
      </c>
      <c r="D14" s="203"/>
      <c r="E14" s="203">
        <v>437023120</v>
      </c>
      <c r="F14" s="203">
        <v>241498234</v>
      </c>
      <c r="G14" s="203">
        <v>447431135.42000002</v>
      </c>
      <c r="H14" s="203"/>
    </row>
    <row r="15" spans="1:8">
      <c r="A15" s="202" t="s">
        <v>309</v>
      </c>
      <c r="B15" s="202" t="s">
        <v>315</v>
      </c>
      <c r="C15" s="203">
        <v>3574918910</v>
      </c>
      <c r="D15" s="203"/>
      <c r="E15" s="203">
        <v>2261062742</v>
      </c>
      <c r="F15" s="203">
        <v>3690415938</v>
      </c>
      <c r="G15" s="203">
        <v>2145565714</v>
      </c>
      <c r="H15" s="203"/>
    </row>
    <row r="16" spans="1:8" s="109" customFormat="1">
      <c r="A16" s="200" t="s">
        <v>88</v>
      </c>
      <c r="B16" s="200" t="s">
        <v>89</v>
      </c>
      <c r="C16" s="201"/>
      <c r="D16" s="201"/>
      <c r="E16" s="201"/>
      <c r="F16" s="201"/>
      <c r="G16" s="201"/>
      <c r="H16" s="201"/>
    </row>
    <row r="17" spans="1:8">
      <c r="A17" s="202" t="s">
        <v>90</v>
      </c>
      <c r="B17" s="202" t="s">
        <v>85</v>
      </c>
      <c r="C17" s="203"/>
      <c r="D17" s="203"/>
      <c r="E17" s="203"/>
      <c r="F17" s="203"/>
      <c r="G17" s="203"/>
      <c r="H17" s="203"/>
    </row>
    <row r="18" spans="1:8">
      <c r="A18" s="202" t="s">
        <v>91</v>
      </c>
      <c r="B18" s="202" t="s">
        <v>92</v>
      </c>
      <c r="C18" s="203"/>
      <c r="D18" s="203"/>
      <c r="E18" s="203"/>
      <c r="F18" s="203"/>
      <c r="G18" s="203"/>
      <c r="H18" s="203"/>
    </row>
    <row r="19" spans="1:8" s="109" customFormat="1">
      <c r="A19" s="200" t="s">
        <v>296</v>
      </c>
      <c r="B19" s="200" t="s">
        <v>297</v>
      </c>
      <c r="C19" s="201">
        <v>31380000</v>
      </c>
      <c r="D19" s="201"/>
      <c r="E19" s="201"/>
      <c r="F19" s="201"/>
      <c r="G19" s="201">
        <v>31380000</v>
      </c>
      <c r="H19" s="201"/>
    </row>
    <row r="20" spans="1:8">
      <c r="A20" s="202" t="s">
        <v>298</v>
      </c>
      <c r="B20" s="202" t="s">
        <v>299</v>
      </c>
      <c r="C20" s="203">
        <v>31380000</v>
      </c>
      <c r="D20" s="203"/>
      <c r="E20" s="203"/>
      <c r="F20" s="203"/>
      <c r="G20" s="203">
        <v>31380000</v>
      </c>
      <c r="H20" s="203"/>
    </row>
    <row r="21" spans="1:8">
      <c r="A21" s="202" t="s">
        <v>300</v>
      </c>
      <c r="B21" s="202" t="s">
        <v>301</v>
      </c>
      <c r="C21" s="203">
        <v>31380000</v>
      </c>
      <c r="D21" s="203"/>
      <c r="E21" s="203"/>
      <c r="F21" s="203"/>
      <c r="G21" s="203">
        <v>31380000</v>
      </c>
      <c r="H21" s="203"/>
    </row>
    <row r="22" spans="1:8" s="109" customFormat="1">
      <c r="A22" s="200" t="s">
        <v>93</v>
      </c>
      <c r="B22" s="200" t="s">
        <v>94</v>
      </c>
      <c r="C22" s="201">
        <v>2801032609.6500001</v>
      </c>
      <c r="D22" s="201"/>
      <c r="E22" s="201">
        <v>2882917741</v>
      </c>
      <c r="F22" s="201">
        <v>2611931510</v>
      </c>
      <c r="G22" s="201">
        <v>3072018840.6500001</v>
      </c>
      <c r="H22" s="201"/>
    </row>
    <row r="23" spans="1:8">
      <c r="A23" s="202" t="s">
        <v>95</v>
      </c>
      <c r="B23" s="202" t="s">
        <v>96</v>
      </c>
      <c r="C23" s="203">
        <v>2801032609.6500001</v>
      </c>
      <c r="D23" s="203"/>
      <c r="E23" s="203">
        <v>2882917741</v>
      </c>
      <c r="F23" s="203">
        <v>2611931510</v>
      </c>
      <c r="G23" s="203">
        <v>3072018840.6500001</v>
      </c>
      <c r="H23" s="203"/>
    </row>
    <row r="24" spans="1:8">
      <c r="A24" s="202" t="s">
        <v>97</v>
      </c>
      <c r="B24" s="202" t="s">
        <v>98</v>
      </c>
      <c r="C24" s="203">
        <v>2801032609.6500001</v>
      </c>
      <c r="D24" s="203"/>
      <c r="E24" s="203">
        <v>2882917741</v>
      </c>
      <c r="F24" s="203">
        <v>2611931510</v>
      </c>
      <c r="G24" s="203">
        <v>3072018840.6500001</v>
      </c>
      <c r="H24" s="203"/>
    </row>
    <row r="25" spans="1:8">
      <c r="A25" s="202" t="s">
        <v>99</v>
      </c>
      <c r="B25" s="202" t="s">
        <v>100</v>
      </c>
      <c r="C25" s="203">
        <v>2801032609.6500001</v>
      </c>
      <c r="D25" s="203"/>
      <c r="E25" s="203">
        <v>2882917741</v>
      </c>
      <c r="F25" s="203">
        <v>2611931510</v>
      </c>
      <c r="G25" s="203">
        <v>3072018840.6500001</v>
      </c>
      <c r="H25" s="203"/>
    </row>
    <row r="26" spans="1:8" s="109" customFormat="1">
      <c r="A26" s="200" t="s">
        <v>101</v>
      </c>
      <c r="B26" s="200" t="s">
        <v>102</v>
      </c>
      <c r="C26" s="201">
        <v>1842495033</v>
      </c>
      <c r="D26" s="201"/>
      <c r="E26" s="201">
        <v>28562325</v>
      </c>
      <c r="F26" s="201">
        <v>736800</v>
      </c>
      <c r="G26" s="201">
        <v>1870320558</v>
      </c>
      <c r="H26" s="201"/>
    </row>
    <row r="27" spans="1:8">
      <c r="A27" s="202" t="s">
        <v>103</v>
      </c>
      <c r="B27" s="202" t="s">
        <v>104</v>
      </c>
      <c r="C27" s="203">
        <v>1842495033</v>
      </c>
      <c r="D27" s="203"/>
      <c r="E27" s="203">
        <v>28562325</v>
      </c>
      <c r="F27" s="203">
        <v>736800</v>
      </c>
      <c r="G27" s="203">
        <v>1870320558</v>
      </c>
      <c r="H27" s="203"/>
    </row>
    <row r="28" spans="1:8">
      <c r="A28" s="202" t="s">
        <v>105</v>
      </c>
      <c r="B28" s="202" t="s">
        <v>106</v>
      </c>
      <c r="C28" s="203">
        <v>1842495033</v>
      </c>
      <c r="D28" s="203"/>
      <c r="E28" s="203">
        <v>28562325</v>
      </c>
      <c r="F28" s="203">
        <v>736800</v>
      </c>
      <c r="G28" s="203">
        <v>1870320558</v>
      </c>
      <c r="H28" s="203"/>
    </row>
    <row r="29" spans="1:8">
      <c r="A29" s="202" t="s">
        <v>107</v>
      </c>
      <c r="B29" s="202" t="s">
        <v>108</v>
      </c>
      <c r="C29" s="203">
        <v>1842495033</v>
      </c>
      <c r="D29" s="203"/>
      <c r="E29" s="203">
        <v>28562325</v>
      </c>
      <c r="F29" s="203">
        <v>736800</v>
      </c>
      <c r="G29" s="203">
        <v>1870320558</v>
      </c>
      <c r="H29" s="203"/>
    </row>
    <row r="30" spans="1:8" s="109" customFormat="1">
      <c r="A30" s="200" t="s">
        <v>109</v>
      </c>
      <c r="B30" s="200" t="s">
        <v>110</v>
      </c>
      <c r="C30" s="201">
        <v>29923266</v>
      </c>
      <c r="D30" s="201"/>
      <c r="E30" s="201">
        <v>13825600</v>
      </c>
      <c r="F30" s="201">
        <v>29923266</v>
      </c>
      <c r="G30" s="201">
        <v>13825600</v>
      </c>
      <c r="H30" s="201"/>
    </row>
    <row r="31" spans="1:8">
      <c r="A31" s="202" t="s">
        <v>111</v>
      </c>
      <c r="B31" s="202" t="s">
        <v>110</v>
      </c>
      <c r="C31" s="203">
        <v>29923266</v>
      </c>
      <c r="D31" s="203"/>
      <c r="E31" s="203">
        <v>13825600</v>
      </c>
      <c r="F31" s="203">
        <v>29923266</v>
      </c>
      <c r="G31" s="203">
        <v>13825600</v>
      </c>
      <c r="H31" s="203"/>
    </row>
    <row r="32" spans="1:8">
      <c r="A32" s="202" t="s">
        <v>112</v>
      </c>
      <c r="B32" s="202" t="s">
        <v>113</v>
      </c>
      <c r="C32" s="203">
        <v>29923266</v>
      </c>
      <c r="D32" s="203"/>
      <c r="E32" s="203">
        <v>13825600</v>
      </c>
      <c r="F32" s="203">
        <v>29923266</v>
      </c>
      <c r="G32" s="203">
        <v>13825600</v>
      </c>
      <c r="H32" s="203"/>
    </row>
    <row r="33" spans="1:8">
      <c r="A33" s="202" t="s">
        <v>114</v>
      </c>
      <c r="B33" s="202" t="s">
        <v>115</v>
      </c>
      <c r="C33" s="203">
        <v>29923266</v>
      </c>
      <c r="D33" s="203"/>
      <c r="E33" s="203">
        <v>13825600</v>
      </c>
      <c r="F33" s="203">
        <v>29923266</v>
      </c>
      <c r="G33" s="203">
        <v>13825600</v>
      </c>
      <c r="H33" s="203"/>
    </row>
    <row r="34" spans="1:8">
      <c r="A34" s="202" t="s">
        <v>116</v>
      </c>
      <c r="B34" s="202" t="s">
        <v>117</v>
      </c>
      <c r="C34" s="203">
        <v>29923266</v>
      </c>
      <c r="D34" s="203"/>
      <c r="E34" s="203">
        <v>13825600</v>
      </c>
      <c r="F34" s="203">
        <v>29923266</v>
      </c>
      <c r="G34" s="203">
        <v>13825600</v>
      </c>
      <c r="H34" s="203"/>
    </row>
    <row r="35" spans="1:8" s="109" customFormat="1">
      <c r="A35" s="200" t="s">
        <v>118</v>
      </c>
      <c r="B35" s="200" t="s">
        <v>119</v>
      </c>
      <c r="C35" s="201">
        <v>168227453</v>
      </c>
      <c r="D35" s="201"/>
      <c r="E35" s="201">
        <v>300000000</v>
      </c>
      <c r="F35" s="201">
        <v>196629244</v>
      </c>
      <c r="G35" s="201">
        <v>271598209</v>
      </c>
      <c r="H35" s="201"/>
    </row>
    <row r="36" spans="1:8">
      <c r="A36" s="202" t="s">
        <v>120</v>
      </c>
      <c r="B36" s="202" t="s">
        <v>121</v>
      </c>
      <c r="C36" s="203">
        <v>168227453</v>
      </c>
      <c r="D36" s="203"/>
      <c r="E36" s="203">
        <v>300000000</v>
      </c>
      <c r="F36" s="203">
        <v>196629244</v>
      </c>
      <c r="G36" s="203">
        <v>271598209</v>
      </c>
      <c r="H36" s="203"/>
    </row>
    <row r="37" spans="1:8" s="109" customFormat="1">
      <c r="A37" s="200" t="s">
        <v>122</v>
      </c>
      <c r="B37" s="200" t="s">
        <v>123</v>
      </c>
      <c r="C37" s="201">
        <v>683583720</v>
      </c>
      <c r="D37" s="201"/>
      <c r="E37" s="201">
        <v>2165801502</v>
      </c>
      <c r="F37" s="201">
        <v>2077295598</v>
      </c>
      <c r="G37" s="201">
        <v>772089624</v>
      </c>
      <c r="H37" s="201"/>
    </row>
    <row r="38" spans="1:8">
      <c r="A38" s="202" t="s">
        <v>124</v>
      </c>
      <c r="B38" s="202" t="s">
        <v>125</v>
      </c>
      <c r="C38" s="203">
        <v>683583720</v>
      </c>
      <c r="D38" s="203"/>
      <c r="E38" s="203">
        <v>2165801502</v>
      </c>
      <c r="F38" s="203">
        <v>2077295598</v>
      </c>
      <c r="G38" s="203">
        <v>772089624</v>
      </c>
      <c r="H38" s="203"/>
    </row>
    <row r="39" spans="1:8" s="109" customFormat="1">
      <c r="A39" s="200" t="s">
        <v>126</v>
      </c>
      <c r="B39" s="200" t="s">
        <v>127</v>
      </c>
      <c r="C39" s="201">
        <v>483485011</v>
      </c>
      <c r="D39" s="201"/>
      <c r="E39" s="201"/>
      <c r="F39" s="201"/>
      <c r="G39" s="201">
        <v>483485011</v>
      </c>
      <c r="H39" s="201"/>
    </row>
    <row r="40" spans="1:8">
      <c r="A40" s="202" t="s">
        <v>128</v>
      </c>
      <c r="B40" s="202" t="s">
        <v>129</v>
      </c>
      <c r="C40" s="203">
        <v>483485011</v>
      </c>
      <c r="D40" s="203"/>
      <c r="E40" s="203"/>
      <c r="F40" s="203"/>
      <c r="G40" s="203">
        <v>483485011</v>
      </c>
      <c r="H40" s="203"/>
    </row>
    <row r="41" spans="1:8" s="109" customFormat="1">
      <c r="A41" s="200" t="s">
        <v>130</v>
      </c>
      <c r="B41" s="200" t="s">
        <v>131</v>
      </c>
      <c r="C41" s="201"/>
      <c r="D41" s="201">
        <v>287507079</v>
      </c>
      <c r="E41" s="201"/>
      <c r="F41" s="201">
        <v>7762188</v>
      </c>
      <c r="G41" s="201"/>
      <c r="H41" s="201">
        <v>295269267</v>
      </c>
    </row>
    <row r="42" spans="1:8">
      <c r="A42" s="202" t="s">
        <v>132</v>
      </c>
      <c r="B42" s="202" t="s">
        <v>133</v>
      </c>
      <c r="C42" s="203"/>
      <c r="D42" s="203">
        <v>287507079</v>
      </c>
      <c r="E42" s="203"/>
      <c r="F42" s="203">
        <v>7762188</v>
      </c>
      <c r="G42" s="203"/>
      <c r="H42" s="203">
        <v>295269267</v>
      </c>
    </row>
    <row r="43" spans="1:8">
      <c r="A43" s="202" t="s">
        <v>134</v>
      </c>
      <c r="B43" s="202" t="s">
        <v>135</v>
      </c>
      <c r="C43" s="203"/>
      <c r="D43" s="203">
        <v>287507079</v>
      </c>
      <c r="E43" s="203"/>
      <c r="F43" s="203">
        <v>7762188</v>
      </c>
      <c r="G43" s="203"/>
      <c r="H43" s="203">
        <v>295269267</v>
      </c>
    </row>
    <row r="44" spans="1:8" s="109" customFormat="1">
      <c r="A44" s="200" t="s">
        <v>136</v>
      </c>
      <c r="B44" s="200" t="s">
        <v>137</v>
      </c>
      <c r="C44" s="201">
        <v>631411767</v>
      </c>
      <c r="D44" s="201"/>
      <c r="E44" s="201">
        <v>44597000</v>
      </c>
      <c r="F44" s="201">
        <v>49283414</v>
      </c>
      <c r="G44" s="201">
        <v>626725353</v>
      </c>
      <c r="H44" s="201"/>
    </row>
    <row r="45" spans="1:8">
      <c r="A45" s="202" t="s">
        <v>138</v>
      </c>
      <c r="B45" s="202" t="s">
        <v>139</v>
      </c>
      <c r="C45" s="203">
        <v>137537910</v>
      </c>
      <c r="D45" s="203"/>
      <c r="E45" s="203">
        <v>12882000</v>
      </c>
      <c r="F45" s="203">
        <v>29165982</v>
      </c>
      <c r="G45" s="203">
        <v>121253928</v>
      </c>
      <c r="H45" s="203"/>
    </row>
    <row r="46" spans="1:8">
      <c r="A46" s="202" t="s">
        <v>140</v>
      </c>
      <c r="B46" s="202" t="s">
        <v>141</v>
      </c>
      <c r="C46" s="203">
        <v>137537910</v>
      </c>
      <c r="D46" s="203"/>
      <c r="E46" s="203">
        <v>12882000</v>
      </c>
      <c r="F46" s="203">
        <v>29165982</v>
      </c>
      <c r="G46" s="203">
        <v>121253928</v>
      </c>
      <c r="H46" s="203"/>
    </row>
    <row r="47" spans="1:8">
      <c r="A47" s="202" t="s">
        <v>142</v>
      </c>
      <c r="B47" s="202" t="s">
        <v>143</v>
      </c>
      <c r="C47" s="203">
        <v>493873857</v>
      </c>
      <c r="D47" s="203"/>
      <c r="E47" s="203">
        <v>31715000</v>
      </c>
      <c r="F47" s="203">
        <v>20117432</v>
      </c>
      <c r="G47" s="203">
        <v>505471425</v>
      </c>
      <c r="H47" s="203"/>
    </row>
    <row r="48" spans="1:8">
      <c r="A48" s="202" t="s">
        <v>144</v>
      </c>
      <c r="B48" s="202" t="s">
        <v>145</v>
      </c>
      <c r="C48" s="203">
        <v>493873857</v>
      </c>
      <c r="D48" s="203"/>
      <c r="E48" s="203">
        <v>31715000</v>
      </c>
      <c r="F48" s="203">
        <v>20117432</v>
      </c>
      <c r="G48" s="203">
        <v>505471425</v>
      </c>
      <c r="H48" s="203"/>
    </row>
    <row r="49" spans="1:8" s="109" customFormat="1">
      <c r="A49" s="200" t="s">
        <v>146</v>
      </c>
      <c r="B49" s="200" t="s">
        <v>147</v>
      </c>
      <c r="C49" s="201">
        <v>373498600</v>
      </c>
      <c r="D49" s="201"/>
      <c r="E49" s="201"/>
      <c r="F49" s="201"/>
      <c r="G49" s="201">
        <v>373498600</v>
      </c>
      <c r="H49" s="201"/>
    </row>
    <row r="50" spans="1:8">
      <c r="A50" s="202" t="s">
        <v>150</v>
      </c>
      <c r="B50" s="202" t="s">
        <v>151</v>
      </c>
      <c r="C50" s="203">
        <v>373498600</v>
      </c>
      <c r="D50" s="203"/>
      <c r="E50" s="203"/>
      <c r="F50" s="203"/>
      <c r="G50" s="203">
        <v>373498600</v>
      </c>
      <c r="H50" s="203"/>
    </row>
    <row r="51" spans="1:8" s="109" customFormat="1">
      <c r="A51" s="200" t="s">
        <v>152</v>
      </c>
      <c r="B51" s="200" t="s">
        <v>153</v>
      </c>
      <c r="C51" s="201">
        <v>306521450</v>
      </c>
      <c r="D51" s="201">
        <v>163458800.41999999</v>
      </c>
      <c r="E51" s="201">
        <v>521853952</v>
      </c>
      <c r="F51" s="201">
        <v>478126652</v>
      </c>
      <c r="G51" s="201">
        <v>378670350</v>
      </c>
      <c r="H51" s="201">
        <v>191880400.41999999</v>
      </c>
    </row>
    <row r="52" spans="1:8">
      <c r="A52" s="202" t="s">
        <v>154</v>
      </c>
      <c r="B52" s="202" t="s">
        <v>155</v>
      </c>
      <c r="C52" s="203">
        <v>306521450</v>
      </c>
      <c r="D52" s="203">
        <v>163458800.41999999</v>
      </c>
      <c r="E52" s="203">
        <v>521853952</v>
      </c>
      <c r="F52" s="203">
        <v>478126652</v>
      </c>
      <c r="G52" s="203">
        <v>378670350</v>
      </c>
      <c r="H52" s="203">
        <v>191880400.41999999</v>
      </c>
    </row>
    <row r="53" spans="1:8">
      <c r="A53" s="202" t="s">
        <v>156</v>
      </c>
      <c r="B53" s="202" t="s">
        <v>157</v>
      </c>
      <c r="C53" s="203">
        <v>306521450</v>
      </c>
      <c r="D53" s="203">
        <v>163458800.41999999</v>
      </c>
      <c r="E53" s="203">
        <v>521853952</v>
      </c>
      <c r="F53" s="203">
        <v>478126652</v>
      </c>
      <c r="G53" s="203">
        <v>378670350</v>
      </c>
      <c r="H53" s="203">
        <v>191880400.41999999</v>
      </c>
    </row>
    <row r="54" spans="1:8">
      <c r="A54" s="202" t="s">
        <v>158</v>
      </c>
      <c r="B54" s="202" t="s">
        <v>159</v>
      </c>
      <c r="C54" s="203">
        <v>306521450</v>
      </c>
      <c r="D54" s="203">
        <v>163458800.41999999</v>
      </c>
      <c r="E54" s="203">
        <v>521853952</v>
      </c>
      <c r="F54" s="203">
        <v>478126652</v>
      </c>
      <c r="G54" s="203">
        <v>378670350</v>
      </c>
      <c r="H54" s="203">
        <v>191880400.41999999</v>
      </c>
    </row>
    <row r="55" spans="1:8" s="109" customFormat="1">
      <c r="A55" s="200" t="s">
        <v>160</v>
      </c>
      <c r="B55" s="200" t="s">
        <v>161</v>
      </c>
      <c r="C55" s="201"/>
      <c r="D55" s="201">
        <v>590640395</v>
      </c>
      <c r="E55" s="201">
        <v>3200659</v>
      </c>
      <c r="F55" s="201">
        <v>82587358</v>
      </c>
      <c r="G55" s="201"/>
      <c r="H55" s="201">
        <v>670027094</v>
      </c>
    </row>
    <row r="56" spans="1:8">
      <c r="A56" s="202" t="s">
        <v>373</v>
      </c>
      <c r="B56" s="202" t="s">
        <v>374</v>
      </c>
      <c r="C56" s="203"/>
      <c r="D56" s="203"/>
      <c r="E56" s="203">
        <v>736800</v>
      </c>
      <c r="F56" s="203">
        <v>736800</v>
      </c>
      <c r="G56" s="203"/>
      <c r="H56" s="203"/>
    </row>
    <row r="57" spans="1:8">
      <c r="A57" s="202" t="s">
        <v>375</v>
      </c>
      <c r="B57" s="202" t="s">
        <v>376</v>
      </c>
      <c r="C57" s="203"/>
      <c r="D57" s="203"/>
      <c r="E57" s="203">
        <v>736800</v>
      </c>
      <c r="F57" s="203">
        <v>736800</v>
      </c>
      <c r="G57" s="203"/>
      <c r="H57" s="203"/>
    </row>
    <row r="58" spans="1:8">
      <c r="A58" s="202" t="s">
        <v>377</v>
      </c>
      <c r="B58" s="202" t="s">
        <v>378</v>
      </c>
      <c r="C58" s="203"/>
      <c r="D58" s="203"/>
      <c r="E58" s="203">
        <v>736800</v>
      </c>
      <c r="F58" s="203">
        <v>736800</v>
      </c>
      <c r="G58" s="203"/>
      <c r="H58" s="203"/>
    </row>
    <row r="59" spans="1:8">
      <c r="A59" s="202" t="s">
        <v>162</v>
      </c>
      <c r="B59" s="202" t="s">
        <v>163</v>
      </c>
      <c r="C59" s="203"/>
      <c r="D59" s="203"/>
      <c r="E59" s="203"/>
      <c r="F59" s="203"/>
      <c r="G59" s="203"/>
      <c r="H59" s="203"/>
    </row>
    <row r="60" spans="1:8">
      <c r="A60" s="202" t="s">
        <v>164</v>
      </c>
      <c r="B60" s="202" t="s">
        <v>165</v>
      </c>
      <c r="C60" s="203"/>
      <c r="D60" s="203"/>
      <c r="E60" s="203"/>
      <c r="F60" s="203"/>
      <c r="G60" s="203"/>
      <c r="H60" s="203"/>
    </row>
    <row r="61" spans="1:8">
      <c r="A61" s="202" t="s">
        <v>166</v>
      </c>
      <c r="B61" s="202" t="s">
        <v>167</v>
      </c>
      <c r="C61" s="203"/>
      <c r="D61" s="203"/>
      <c r="E61" s="203"/>
      <c r="F61" s="203"/>
      <c r="G61" s="203"/>
      <c r="H61" s="203"/>
    </row>
    <row r="62" spans="1:8">
      <c r="A62" s="202" t="s">
        <v>335</v>
      </c>
      <c r="B62" s="202" t="s">
        <v>336</v>
      </c>
      <c r="C62" s="203"/>
      <c r="D62" s="203">
        <v>503</v>
      </c>
      <c r="E62" s="203">
        <v>3941</v>
      </c>
      <c r="F62" s="203">
        <v>3438</v>
      </c>
      <c r="G62" s="203"/>
      <c r="H62" s="203"/>
    </row>
    <row r="63" spans="1:8">
      <c r="A63" s="202" t="s">
        <v>168</v>
      </c>
      <c r="B63" s="202" t="s">
        <v>169</v>
      </c>
      <c r="C63" s="203"/>
      <c r="D63" s="203">
        <v>590639892</v>
      </c>
      <c r="E63" s="203">
        <v>2459918</v>
      </c>
      <c r="F63" s="203">
        <v>81847120</v>
      </c>
      <c r="G63" s="203"/>
      <c r="H63" s="203">
        <v>670027094</v>
      </c>
    </row>
    <row r="64" spans="1:8">
      <c r="A64" s="202" t="s">
        <v>170</v>
      </c>
      <c r="B64" s="202" t="s">
        <v>171</v>
      </c>
      <c r="C64" s="203"/>
      <c r="D64" s="203"/>
      <c r="E64" s="203"/>
      <c r="F64" s="203"/>
      <c r="G64" s="203"/>
      <c r="H64" s="203"/>
    </row>
    <row r="65" spans="1:8">
      <c r="A65" s="202" t="s">
        <v>172</v>
      </c>
      <c r="B65" s="202" t="s">
        <v>173</v>
      </c>
      <c r="C65" s="203"/>
      <c r="D65" s="203"/>
      <c r="E65" s="203"/>
      <c r="F65" s="203"/>
      <c r="G65" s="203"/>
      <c r="H65" s="203"/>
    </row>
    <row r="66" spans="1:8">
      <c r="A66" s="202" t="s">
        <v>174</v>
      </c>
      <c r="B66" s="202" t="s">
        <v>175</v>
      </c>
      <c r="C66" s="203"/>
      <c r="D66" s="203"/>
      <c r="E66" s="203"/>
      <c r="F66" s="203"/>
      <c r="G66" s="203"/>
      <c r="H66" s="203"/>
    </row>
    <row r="67" spans="1:8">
      <c r="A67" s="202" t="s">
        <v>176</v>
      </c>
      <c r="B67" s="202" t="s">
        <v>177</v>
      </c>
      <c r="C67" s="203"/>
      <c r="D67" s="203"/>
      <c r="E67" s="203"/>
      <c r="F67" s="203"/>
      <c r="G67" s="203"/>
      <c r="H67" s="203"/>
    </row>
    <row r="68" spans="1:8" s="109" customFormat="1">
      <c r="A68" s="200" t="s">
        <v>178</v>
      </c>
      <c r="B68" s="200" t="s">
        <v>179</v>
      </c>
      <c r="C68" s="201"/>
      <c r="D68" s="201">
        <v>1297794333</v>
      </c>
      <c r="E68" s="201">
        <v>1361184847</v>
      </c>
      <c r="F68" s="201">
        <v>1490795692</v>
      </c>
      <c r="G68" s="201"/>
      <c r="H68" s="201">
        <v>1427405178</v>
      </c>
    </row>
    <row r="69" spans="1:8">
      <c r="A69" s="202" t="s">
        <v>180</v>
      </c>
      <c r="B69" s="202" t="s">
        <v>181</v>
      </c>
      <c r="C69" s="203"/>
      <c r="D69" s="203">
        <v>1297794333</v>
      </c>
      <c r="E69" s="203">
        <v>1361184847</v>
      </c>
      <c r="F69" s="203">
        <v>1490795692</v>
      </c>
      <c r="G69" s="203"/>
      <c r="H69" s="203">
        <v>1427405178</v>
      </c>
    </row>
    <row r="70" spans="1:8">
      <c r="A70" s="202" t="s">
        <v>182</v>
      </c>
      <c r="B70" s="202" t="s">
        <v>183</v>
      </c>
      <c r="C70" s="203"/>
      <c r="D70" s="203">
        <v>1297794333</v>
      </c>
      <c r="E70" s="203">
        <v>1361184847</v>
      </c>
      <c r="F70" s="203">
        <v>1490795692</v>
      </c>
      <c r="G70" s="203"/>
      <c r="H70" s="203">
        <v>1427405178</v>
      </c>
    </row>
    <row r="71" spans="1:8" s="109" customFormat="1">
      <c r="A71" s="200" t="s">
        <v>184</v>
      </c>
      <c r="B71" s="200" t="s">
        <v>185</v>
      </c>
      <c r="C71" s="201"/>
      <c r="D71" s="201">
        <v>58640000</v>
      </c>
      <c r="E71" s="201">
        <v>58640000</v>
      </c>
      <c r="F71" s="201">
        <v>355337500</v>
      </c>
      <c r="G71" s="201"/>
      <c r="H71" s="201">
        <v>355337500</v>
      </c>
    </row>
    <row r="72" spans="1:8">
      <c r="A72" s="202" t="s">
        <v>186</v>
      </c>
      <c r="B72" s="202" t="s">
        <v>187</v>
      </c>
      <c r="C72" s="203"/>
      <c r="D72" s="203">
        <v>58640000</v>
      </c>
      <c r="E72" s="203">
        <v>58640000</v>
      </c>
      <c r="F72" s="203">
        <v>355337500</v>
      </c>
      <c r="G72" s="203"/>
      <c r="H72" s="203">
        <v>355337500</v>
      </c>
    </row>
    <row r="73" spans="1:8">
      <c r="A73" s="202" t="s">
        <v>188</v>
      </c>
      <c r="B73" s="202" t="s">
        <v>189</v>
      </c>
      <c r="C73" s="203"/>
      <c r="D73" s="203">
        <v>58640000</v>
      </c>
      <c r="E73" s="203">
        <v>58640000</v>
      </c>
      <c r="F73" s="203">
        <v>355337500</v>
      </c>
      <c r="G73" s="203"/>
      <c r="H73" s="203">
        <v>355337500</v>
      </c>
    </row>
    <row r="74" spans="1:8" s="109" customFormat="1">
      <c r="A74" s="200" t="s">
        <v>190</v>
      </c>
      <c r="B74" s="200" t="s">
        <v>191</v>
      </c>
      <c r="C74" s="201"/>
      <c r="D74" s="201">
        <v>660789428</v>
      </c>
      <c r="E74" s="201">
        <v>245655128</v>
      </c>
      <c r="F74" s="201">
        <v>286945481</v>
      </c>
      <c r="G74" s="201"/>
      <c r="H74" s="201">
        <v>702079781</v>
      </c>
    </row>
    <row r="75" spans="1:8">
      <c r="A75" s="202" t="s">
        <v>192</v>
      </c>
      <c r="B75" s="202" t="s">
        <v>193</v>
      </c>
      <c r="C75" s="203"/>
      <c r="D75" s="203">
        <v>422666000</v>
      </c>
      <c r="E75" s="203"/>
      <c r="F75" s="203">
        <v>16784000</v>
      </c>
      <c r="G75" s="203"/>
      <c r="H75" s="203">
        <v>439450000</v>
      </c>
    </row>
    <row r="76" spans="1:8">
      <c r="A76" s="202" t="s">
        <v>194</v>
      </c>
      <c r="B76" s="202" t="s">
        <v>195</v>
      </c>
      <c r="C76" s="203"/>
      <c r="D76" s="203"/>
      <c r="E76" s="203">
        <v>177255250</v>
      </c>
      <c r="F76" s="203">
        <v>202967250</v>
      </c>
      <c r="G76" s="203"/>
      <c r="H76" s="203">
        <v>25712000</v>
      </c>
    </row>
    <row r="77" spans="1:8">
      <c r="A77" s="202" t="s">
        <v>196</v>
      </c>
      <c r="B77" s="202" t="s">
        <v>197</v>
      </c>
      <c r="C77" s="203"/>
      <c r="D77" s="203"/>
      <c r="E77" s="203">
        <v>35817750</v>
      </c>
      <c r="F77" s="203">
        <v>35817750</v>
      </c>
      <c r="G77" s="203"/>
      <c r="H77" s="203"/>
    </row>
    <row r="78" spans="1:8">
      <c r="A78" s="202" t="s">
        <v>198</v>
      </c>
      <c r="B78" s="202" t="s">
        <v>199</v>
      </c>
      <c r="C78" s="203"/>
      <c r="D78" s="203"/>
      <c r="E78" s="203">
        <v>15919000</v>
      </c>
      <c r="F78" s="203">
        <v>15919000</v>
      </c>
      <c r="G78" s="203"/>
      <c r="H78" s="203"/>
    </row>
    <row r="79" spans="1:8">
      <c r="A79" s="202" t="s">
        <v>200</v>
      </c>
      <c r="B79" s="202" t="s">
        <v>201</v>
      </c>
      <c r="C79" s="203"/>
      <c r="D79" s="203">
        <v>176120000</v>
      </c>
      <c r="E79" s="203"/>
      <c r="F79" s="203"/>
      <c r="G79" s="203"/>
      <c r="H79" s="203">
        <v>176120000</v>
      </c>
    </row>
    <row r="80" spans="1:8">
      <c r="A80" s="202" t="s">
        <v>202</v>
      </c>
      <c r="B80" s="202" t="s">
        <v>203</v>
      </c>
      <c r="C80" s="203"/>
      <c r="D80" s="203">
        <v>176120000</v>
      </c>
      <c r="E80" s="203"/>
      <c r="F80" s="203"/>
      <c r="G80" s="203"/>
      <c r="H80" s="203">
        <v>176120000</v>
      </c>
    </row>
    <row r="81" spans="1:8">
      <c r="A81" s="202" t="s">
        <v>204</v>
      </c>
      <c r="B81" s="202" t="s">
        <v>205</v>
      </c>
      <c r="C81" s="203"/>
      <c r="D81" s="203">
        <v>176120000</v>
      </c>
      <c r="E81" s="203"/>
      <c r="F81" s="203"/>
      <c r="G81" s="203"/>
      <c r="H81" s="203">
        <v>176120000</v>
      </c>
    </row>
    <row r="82" spans="1:8">
      <c r="A82" s="202" t="s">
        <v>206</v>
      </c>
      <c r="B82" s="202" t="s">
        <v>191</v>
      </c>
      <c r="C82" s="203"/>
      <c r="D82" s="203">
        <v>62003428</v>
      </c>
      <c r="E82" s="203">
        <v>16663128</v>
      </c>
      <c r="F82" s="203">
        <v>15457481</v>
      </c>
      <c r="G82" s="203"/>
      <c r="H82" s="203">
        <v>60797781</v>
      </c>
    </row>
    <row r="83" spans="1:8">
      <c r="A83" s="202" t="s">
        <v>207</v>
      </c>
      <c r="B83" s="202" t="s">
        <v>208</v>
      </c>
      <c r="C83" s="203"/>
      <c r="D83" s="203">
        <v>62003428</v>
      </c>
      <c r="E83" s="203">
        <v>16663128</v>
      </c>
      <c r="F83" s="203">
        <v>15457481</v>
      </c>
      <c r="G83" s="203"/>
      <c r="H83" s="203">
        <v>60797781</v>
      </c>
    </row>
    <row r="84" spans="1:8">
      <c r="A84" s="202" t="s">
        <v>209</v>
      </c>
      <c r="B84" s="202" t="s">
        <v>210</v>
      </c>
      <c r="C84" s="203"/>
      <c r="D84" s="203">
        <v>62003428</v>
      </c>
      <c r="E84" s="203">
        <v>16663128</v>
      </c>
      <c r="F84" s="203">
        <v>15457481</v>
      </c>
      <c r="G84" s="203"/>
      <c r="H84" s="203">
        <v>60797781</v>
      </c>
    </row>
    <row r="85" spans="1:8" s="109" customFormat="1">
      <c r="A85" s="200" t="s">
        <v>211</v>
      </c>
      <c r="B85" s="200" t="s">
        <v>212</v>
      </c>
      <c r="C85" s="201"/>
      <c r="D85" s="201"/>
      <c r="E85" s="201"/>
      <c r="F85" s="201"/>
      <c r="G85" s="201"/>
      <c r="H85" s="201"/>
    </row>
    <row r="86" spans="1:8">
      <c r="A86" s="202" t="s">
        <v>213</v>
      </c>
      <c r="B86" s="202" t="s">
        <v>214</v>
      </c>
      <c r="C86" s="203"/>
      <c r="D86" s="203"/>
      <c r="E86" s="203"/>
      <c r="F86" s="203"/>
      <c r="G86" s="203"/>
      <c r="H86" s="203"/>
    </row>
    <row r="87" spans="1:8" s="109" customFormat="1">
      <c r="A87" s="200" t="s">
        <v>215</v>
      </c>
      <c r="B87" s="200" t="s">
        <v>216</v>
      </c>
      <c r="C87" s="201"/>
      <c r="D87" s="201">
        <v>630000000</v>
      </c>
      <c r="E87" s="201"/>
      <c r="F87" s="201"/>
      <c r="G87" s="201"/>
      <c r="H87" s="201">
        <v>630000000</v>
      </c>
    </row>
    <row r="88" spans="1:8">
      <c r="A88" s="202" t="s">
        <v>217</v>
      </c>
      <c r="B88" s="202" t="s">
        <v>218</v>
      </c>
      <c r="C88" s="203"/>
      <c r="D88" s="203">
        <v>630000000</v>
      </c>
      <c r="E88" s="203"/>
      <c r="F88" s="203"/>
      <c r="G88" s="203"/>
      <c r="H88" s="203">
        <v>630000000</v>
      </c>
    </row>
    <row r="89" spans="1:8">
      <c r="A89" s="202" t="s">
        <v>219</v>
      </c>
      <c r="B89" s="202" t="s">
        <v>220</v>
      </c>
      <c r="C89" s="203"/>
      <c r="D89" s="203">
        <v>630000000</v>
      </c>
      <c r="E89" s="203"/>
      <c r="F89" s="203"/>
      <c r="G89" s="203"/>
      <c r="H89" s="203">
        <v>630000000</v>
      </c>
    </row>
    <row r="90" spans="1:8">
      <c r="A90" s="202" t="s">
        <v>221</v>
      </c>
      <c r="B90" s="202" t="s">
        <v>222</v>
      </c>
      <c r="C90" s="203"/>
      <c r="D90" s="203">
        <v>447300000</v>
      </c>
      <c r="E90" s="203"/>
      <c r="F90" s="203"/>
      <c r="G90" s="203"/>
      <c r="H90" s="203">
        <v>447300000</v>
      </c>
    </row>
    <row r="91" spans="1:8">
      <c r="A91" s="202" t="s">
        <v>223</v>
      </c>
      <c r="B91" s="202" t="s">
        <v>224</v>
      </c>
      <c r="C91" s="203"/>
      <c r="D91" s="203">
        <v>182700000</v>
      </c>
      <c r="E91" s="203"/>
      <c r="F91" s="203"/>
      <c r="G91" s="203"/>
      <c r="H91" s="203">
        <v>182700000</v>
      </c>
    </row>
    <row r="92" spans="1:8" s="109" customFormat="1">
      <c r="A92" s="200" t="s">
        <v>225</v>
      </c>
      <c r="B92" s="200" t="s">
        <v>226</v>
      </c>
      <c r="C92" s="201"/>
      <c r="D92" s="201">
        <v>8205791082.6499996</v>
      </c>
      <c r="E92" s="201"/>
      <c r="F92" s="201">
        <v>359849422</v>
      </c>
      <c r="G92" s="201"/>
      <c r="H92" s="201">
        <v>8565640504.6499996</v>
      </c>
    </row>
    <row r="93" spans="1:8">
      <c r="A93" s="202" t="s">
        <v>227</v>
      </c>
      <c r="B93" s="202" t="s">
        <v>228</v>
      </c>
      <c r="C93" s="203"/>
      <c r="D93" s="203">
        <v>7210993189.6499996</v>
      </c>
      <c r="E93" s="203"/>
      <c r="F93" s="203"/>
      <c r="G93" s="203"/>
      <c r="H93" s="203">
        <v>7210993189.6499996</v>
      </c>
    </row>
    <row r="94" spans="1:8">
      <c r="A94" s="202" t="s">
        <v>229</v>
      </c>
      <c r="B94" s="202" t="s">
        <v>230</v>
      </c>
      <c r="C94" s="203"/>
      <c r="D94" s="203">
        <v>994797893</v>
      </c>
      <c r="E94" s="203"/>
      <c r="F94" s="203">
        <v>359849422</v>
      </c>
      <c r="G94" s="203"/>
      <c r="H94" s="203">
        <v>1354647315</v>
      </c>
    </row>
    <row r="95" spans="1:8" s="109" customFormat="1">
      <c r="A95" s="200" t="s">
        <v>231</v>
      </c>
      <c r="B95" s="200" t="s">
        <v>232</v>
      </c>
      <c r="C95" s="201"/>
      <c r="D95" s="201"/>
      <c r="E95" s="201">
        <v>2882917741</v>
      </c>
      <c r="F95" s="201">
        <v>2882917741</v>
      </c>
      <c r="G95" s="201"/>
      <c r="H95" s="201"/>
    </row>
    <row r="96" spans="1:8">
      <c r="A96" s="202" t="s">
        <v>233</v>
      </c>
      <c r="B96" s="202" t="s">
        <v>234</v>
      </c>
      <c r="C96" s="203"/>
      <c r="D96" s="203"/>
      <c r="E96" s="203">
        <v>2882917741</v>
      </c>
      <c r="F96" s="203">
        <v>2882917741</v>
      </c>
      <c r="G96" s="203"/>
      <c r="H96" s="203"/>
    </row>
    <row r="97" spans="1:8">
      <c r="A97" s="202" t="s">
        <v>235</v>
      </c>
      <c r="B97" s="202" t="s">
        <v>236</v>
      </c>
      <c r="C97" s="203"/>
      <c r="D97" s="203"/>
      <c r="E97" s="203">
        <v>2882917741</v>
      </c>
      <c r="F97" s="203">
        <v>2882917741</v>
      </c>
      <c r="G97" s="203"/>
      <c r="H97" s="203"/>
    </row>
    <row r="98" spans="1:8" s="109" customFormat="1">
      <c r="A98" s="200" t="s">
        <v>237</v>
      </c>
      <c r="B98" s="200" t="s">
        <v>238</v>
      </c>
      <c r="C98" s="201"/>
      <c r="D98" s="201"/>
      <c r="E98" s="201">
        <v>98318041</v>
      </c>
      <c r="F98" s="201">
        <v>98318041</v>
      </c>
      <c r="G98" s="201"/>
      <c r="H98" s="201"/>
    </row>
    <row r="99" spans="1:8">
      <c r="A99" s="202" t="s">
        <v>239</v>
      </c>
      <c r="B99" s="202" t="s">
        <v>240</v>
      </c>
      <c r="C99" s="203"/>
      <c r="D99" s="203"/>
      <c r="E99" s="203">
        <v>116666</v>
      </c>
      <c r="F99" s="203">
        <v>116666</v>
      </c>
      <c r="G99" s="203"/>
      <c r="H99" s="203"/>
    </row>
    <row r="100" spans="1:8">
      <c r="A100" s="202" t="s">
        <v>241</v>
      </c>
      <c r="B100" s="202" t="s">
        <v>242</v>
      </c>
      <c r="C100" s="203"/>
      <c r="D100" s="203"/>
      <c r="E100" s="203">
        <v>98201375</v>
      </c>
      <c r="F100" s="203">
        <v>98201375</v>
      </c>
      <c r="G100" s="203"/>
      <c r="H100" s="203"/>
    </row>
    <row r="101" spans="1:8" s="109" customFormat="1">
      <c r="A101" s="200" t="s">
        <v>243</v>
      </c>
      <c r="B101" s="200" t="s">
        <v>244</v>
      </c>
      <c r="C101" s="201"/>
      <c r="D101" s="201"/>
      <c r="E101" s="201">
        <v>1821017677</v>
      </c>
      <c r="F101" s="201">
        <v>1821017677</v>
      </c>
      <c r="G101" s="201"/>
      <c r="H101" s="201"/>
    </row>
    <row r="102" spans="1:8" s="109" customFormat="1">
      <c r="A102" s="200" t="s">
        <v>245</v>
      </c>
      <c r="B102" s="200" t="s">
        <v>246</v>
      </c>
      <c r="C102" s="201"/>
      <c r="D102" s="201"/>
      <c r="E102" s="201">
        <v>344783825</v>
      </c>
      <c r="F102" s="201">
        <v>344783825</v>
      </c>
      <c r="G102" s="201"/>
      <c r="H102" s="201"/>
    </row>
    <row r="103" spans="1:8">
      <c r="A103" s="202" t="s">
        <v>247</v>
      </c>
      <c r="B103" s="202" t="s">
        <v>248</v>
      </c>
      <c r="C103" s="203"/>
      <c r="D103" s="203"/>
      <c r="E103" s="203">
        <v>31739744</v>
      </c>
      <c r="F103" s="203">
        <v>31739744</v>
      </c>
      <c r="G103" s="203"/>
      <c r="H103" s="203"/>
    </row>
    <row r="104" spans="1:8">
      <c r="A104" s="202" t="s">
        <v>249</v>
      </c>
      <c r="B104" s="202" t="s">
        <v>250</v>
      </c>
      <c r="C104" s="203"/>
      <c r="D104" s="203"/>
      <c r="E104" s="203">
        <v>6394625</v>
      </c>
      <c r="F104" s="203">
        <v>6394625</v>
      </c>
      <c r="G104" s="203"/>
      <c r="H104" s="203"/>
    </row>
    <row r="105" spans="1:8">
      <c r="A105" s="202" t="s">
        <v>251</v>
      </c>
      <c r="B105" s="202" t="s">
        <v>252</v>
      </c>
      <c r="C105" s="203"/>
      <c r="D105" s="203"/>
      <c r="E105" s="203">
        <v>263930445</v>
      </c>
      <c r="F105" s="203">
        <v>263930445</v>
      </c>
      <c r="G105" s="203"/>
      <c r="H105" s="203"/>
    </row>
    <row r="106" spans="1:8">
      <c r="A106" s="202" t="s">
        <v>253</v>
      </c>
      <c r="B106" s="202" t="s">
        <v>254</v>
      </c>
      <c r="C106" s="203"/>
      <c r="D106" s="203"/>
      <c r="E106" s="203">
        <v>42719011</v>
      </c>
      <c r="F106" s="203">
        <v>42719011</v>
      </c>
      <c r="G106" s="203"/>
      <c r="H106" s="203"/>
    </row>
    <row r="107" spans="1:8" s="109" customFormat="1">
      <c r="A107" s="200" t="s">
        <v>255</v>
      </c>
      <c r="B107" s="200" t="s">
        <v>256</v>
      </c>
      <c r="C107" s="201"/>
      <c r="D107" s="201"/>
      <c r="E107" s="201">
        <v>2077295598</v>
      </c>
      <c r="F107" s="201">
        <v>2077295598</v>
      </c>
      <c r="G107" s="201"/>
      <c r="H107" s="201"/>
    </row>
    <row r="108" spans="1:8">
      <c r="A108" s="202" t="s">
        <v>257</v>
      </c>
      <c r="B108" s="202" t="s">
        <v>258</v>
      </c>
      <c r="C108" s="203"/>
      <c r="D108" s="203"/>
      <c r="E108" s="203">
        <v>2077295598</v>
      </c>
      <c r="F108" s="203">
        <v>2077295598</v>
      </c>
      <c r="G108" s="203"/>
      <c r="H108" s="203"/>
    </row>
    <row r="109" spans="1:8">
      <c r="A109" s="202" t="s">
        <v>259</v>
      </c>
      <c r="B109" s="202" t="s">
        <v>260</v>
      </c>
      <c r="C109" s="203"/>
      <c r="D109" s="203"/>
      <c r="E109" s="203">
        <v>2077295598</v>
      </c>
      <c r="F109" s="203">
        <v>2077295598</v>
      </c>
      <c r="G109" s="203"/>
      <c r="H109" s="203"/>
    </row>
    <row r="110" spans="1:8" s="109" customFormat="1">
      <c r="A110" s="200" t="s">
        <v>261</v>
      </c>
      <c r="B110" s="200" t="s">
        <v>262</v>
      </c>
      <c r="C110" s="201"/>
      <c r="D110" s="201"/>
      <c r="E110" s="201">
        <v>16609847</v>
      </c>
      <c r="F110" s="201">
        <v>16609847</v>
      </c>
      <c r="G110" s="201"/>
      <c r="H110" s="201"/>
    </row>
    <row r="111" spans="1:8">
      <c r="A111" s="202" t="s">
        <v>263</v>
      </c>
      <c r="B111" s="202" t="s">
        <v>264</v>
      </c>
      <c r="C111" s="203"/>
      <c r="D111" s="203"/>
      <c r="E111" s="203">
        <v>16609847</v>
      </c>
      <c r="F111" s="203">
        <v>16609847</v>
      </c>
      <c r="G111" s="203"/>
      <c r="H111" s="203"/>
    </row>
    <row r="112" spans="1:8" s="109" customFormat="1">
      <c r="A112" s="200" t="s">
        <v>265</v>
      </c>
      <c r="B112" s="200" t="s">
        <v>266</v>
      </c>
      <c r="C112" s="201"/>
      <c r="D112" s="201"/>
      <c r="E112" s="201">
        <v>6375719</v>
      </c>
      <c r="F112" s="201">
        <v>6375719</v>
      </c>
      <c r="G112" s="201"/>
      <c r="H112" s="201"/>
    </row>
    <row r="113" spans="1:8">
      <c r="A113" s="202" t="s">
        <v>267</v>
      </c>
      <c r="B113" s="202" t="s">
        <v>252</v>
      </c>
      <c r="C113" s="203"/>
      <c r="D113" s="203"/>
      <c r="E113" s="203">
        <v>6327385</v>
      </c>
      <c r="F113" s="203">
        <v>6327385</v>
      </c>
      <c r="G113" s="203"/>
      <c r="H113" s="203"/>
    </row>
    <row r="114" spans="1:8">
      <c r="A114" s="202" t="s">
        <v>316</v>
      </c>
      <c r="B114" s="202" t="s">
        <v>254</v>
      </c>
      <c r="C114" s="203"/>
      <c r="D114" s="203"/>
      <c r="E114" s="203">
        <v>48334</v>
      </c>
      <c r="F114" s="203">
        <v>48334</v>
      </c>
      <c r="G114" s="203"/>
      <c r="H114" s="203"/>
    </row>
    <row r="115" spans="1:8" s="109" customFormat="1">
      <c r="A115" s="200" t="s">
        <v>268</v>
      </c>
      <c r="B115" s="200" t="s">
        <v>269</v>
      </c>
      <c r="C115" s="201"/>
      <c r="D115" s="201"/>
      <c r="E115" s="201">
        <v>534905858</v>
      </c>
      <c r="F115" s="201">
        <v>534905858</v>
      </c>
      <c r="G115" s="201"/>
      <c r="H115" s="201"/>
    </row>
    <row r="116" spans="1:8">
      <c r="A116" s="202" t="s">
        <v>270</v>
      </c>
      <c r="B116" s="202" t="s">
        <v>271</v>
      </c>
      <c r="C116" s="203"/>
      <c r="D116" s="203"/>
      <c r="E116" s="203">
        <v>370802352</v>
      </c>
      <c r="F116" s="203">
        <v>370802352</v>
      </c>
      <c r="G116" s="203"/>
      <c r="H116" s="203"/>
    </row>
    <row r="117" spans="1:8">
      <c r="A117" s="202" t="s">
        <v>352</v>
      </c>
      <c r="B117" s="202" t="s">
        <v>353</v>
      </c>
      <c r="C117" s="203"/>
      <c r="D117" s="203"/>
      <c r="E117" s="203">
        <v>170000</v>
      </c>
      <c r="F117" s="203">
        <v>170000</v>
      </c>
      <c r="G117" s="203"/>
      <c r="H117" s="203"/>
    </row>
    <row r="118" spans="1:8">
      <c r="A118" s="202" t="s">
        <v>272</v>
      </c>
      <c r="B118" s="202" t="s">
        <v>273</v>
      </c>
      <c r="C118" s="203"/>
      <c r="D118" s="203"/>
      <c r="E118" s="203">
        <v>3986143</v>
      </c>
      <c r="F118" s="203">
        <v>3986143</v>
      </c>
      <c r="G118" s="203"/>
      <c r="H118" s="203"/>
    </row>
    <row r="119" spans="1:8">
      <c r="A119" s="202" t="s">
        <v>274</v>
      </c>
      <c r="B119" s="202" t="s">
        <v>250</v>
      </c>
      <c r="C119" s="203"/>
      <c r="D119" s="203"/>
      <c r="E119" s="203">
        <v>1367563</v>
      </c>
      <c r="F119" s="203">
        <v>1367563</v>
      </c>
      <c r="G119" s="203"/>
      <c r="H119" s="203"/>
    </row>
    <row r="120" spans="1:8">
      <c r="A120" s="202" t="s">
        <v>275</v>
      </c>
      <c r="B120" s="202" t="s">
        <v>276</v>
      </c>
      <c r="C120" s="203"/>
      <c r="D120" s="203"/>
      <c r="E120" s="203"/>
      <c r="F120" s="203"/>
      <c r="G120" s="203"/>
      <c r="H120" s="203"/>
    </row>
    <row r="121" spans="1:8">
      <c r="A121" s="202" t="s">
        <v>277</v>
      </c>
      <c r="B121" s="202" t="s">
        <v>252</v>
      </c>
      <c r="C121" s="203"/>
      <c r="D121" s="203"/>
      <c r="E121" s="203">
        <v>12365601</v>
      </c>
      <c r="F121" s="203">
        <v>12365601</v>
      </c>
      <c r="G121" s="203"/>
      <c r="H121" s="203"/>
    </row>
    <row r="122" spans="1:8">
      <c r="A122" s="202" t="s">
        <v>278</v>
      </c>
      <c r="B122" s="202" t="s">
        <v>254</v>
      </c>
      <c r="C122" s="203"/>
      <c r="D122" s="203"/>
      <c r="E122" s="203">
        <v>146214199</v>
      </c>
      <c r="F122" s="203">
        <v>146214199</v>
      </c>
      <c r="G122" s="203"/>
      <c r="H122" s="203"/>
    </row>
    <row r="123" spans="1:8" s="109" customFormat="1">
      <c r="A123" s="200" t="s">
        <v>279</v>
      </c>
      <c r="B123" s="200" t="s">
        <v>280</v>
      </c>
      <c r="C123" s="201"/>
      <c r="D123" s="201"/>
      <c r="E123" s="201">
        <v>13825600</v>
      </c>
      <c r="F123" s="201">
        <v>13825600</v>
      </c>
      <c r="G123" s="201"/>
      <c r="H123" s="201"/>
    </row>
    <row r="124" spans="1:8">
      <c r="A124" s="202" t="s">
        <v>281</v>
      </c>
      <c r="B124" s="202" t="s">
        <v>280</v>
      </c>
      <c r="C124" s="203"/>
      <c r="D124" s="203"/>
      <c r="E124" s="203">
        <v>13825600</v>
      </c>
      <c r="F124" s="203">
        <v>13825600</v>
      </c>
      <c r="G124" s="203"/>
      <c r="H124" s="203"/>
    </row>
    <row r="125" spans="1:8" s="109" customFormat="1">
      <c r="A125" s="200" t="s">
        <v>302</v>
      </c>
      <c r="B125" s="200" t="s">
        <v>303</v>
      </c>
      <c r="C125" s="201"/>
      <c r="D125" s="201"/>
      <c r="E125" s="201">
        <v>21500</v>
      </c>
      <c r="F125" s="201">
        <v>21500</v>
      </c>
      <c r="G125" s="201"/>
      <c r="H125" s="201"/>
    </row>
    <row r="126" spans="1:8">
      <c r="A126" s="202" t="s">
        <v>317</v>
      </c>
      <c r="B126" s="202" t="s">
        <v>303</v>
      </c>
      <c r="C126" s="203"/>
      <c r="D126" s="203"/>
      <c r="E126" s="203">
        <v>21500</v>
      </c>
      <c r="F126" s="203">
        <v>21500</v>
      </c>
      <c r="G126" s="203"/>
      <c r="H126" s="203"/>
    </row>
    <row r="127" spans="1:8">
      <c r="A127" s="202" t="s">
        <v>379</v>
      </c>
      <c r="B127" s="202" t="s">
        <v>380</v>
      </c>
      <c r="C127" s="203"/>
      <c r="D127" s="203"/>
      <c r="E127" s="203">
        <v>3438</v>
      </c>
      <c r="F127" s="203">
        <v>3438</v>
      </c>
      <c r="G127" s="203"/>
      <c r="H127" s="203"/>
    </row>
    <row r="128" spans="1:8">
      <c r="A128" s="202" t="s">
        <v>381</v>
      </c>
      <c r="B128" s="202" t="s">
        <v>382</v>
      </c>
      <c r="C128" s="203"/>
      <c r="D128" s="203"/>
      <c r="E128" s="203">
        <v>3438</v>
      </c>
      <c r="F128" s="203">
        <v>3438</v>
      </c>
      <c r="G128" s="203"/>
      <c r="H128" s="203"/>
    </row>
    <row r="129" spans="1:8" s="109" customFormat="1">
      <c r="A129" s="200" t="s">
        <v>282</v>
      </c>
      <c r="B129" s="200" t="s">
        <v>283</v>
      </c>
      <c r="C129" s="201"/>
      <c r="D129" s="201"/>
      <c r="E129" s="201">
        <v>2995061382</v>
      </c>
      <c r="F129" s="201">
        <v>2995061382</v>
      </c>
      <c r="G129" s="201"/>
      <c r="H129" s="201"/>
    </row>
    <row r="130" spans="1:8">
      <c r="A130" s="202"/>
      <c r="B130" s="204" t="s">
        <v>284</v>
      </c>
      <c r="C130" s="205">
        <v>11894621118</v>
      </c>
      <c r="D130" s="205">
        <v>11894621118</v>
      </c>
      <c r="E130" s="205">
        <v>26275804824</v>
      </c>
      <c r="F130" s="205">
        <v>26275804824</v>
      </c>
      <c r="G130" s="205">
        <v>12837639725</v>
      </c>
      <c r="H130" s="205">
        <v>12837639725</v>
      </c>
    </row>
  </sheetData>
  <autoFilter ref="A1:H1"/>
  <pageMargins left="0.7" right="0.7" top="0.75" bottom="0.75" header="0.3" footer="0.3"/>
  <pageSetup paperSize="9" scale="6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V116"/>
  <sheetViews>
    <sheetView tabSelected="1" topLeftCell="A97" workbookViewId="0">
      <selection activeCell="D116" sqref="D116"/>
    </sheetView>
  </sheetViews>
  <sheetFormatPr defaultColWidth="9.21875" defaultRowHeight="13.2"/>
  <cols>
    <col min="1" max="1" width="10.77734375" style="75" customWidth="1"/>
    <col min="2" max="2" width="52.77734375" style="4" customWidth="1"/>
    <col min="3" max="3" width="17.77734375" style="76" customWidth="1"/>
    <col min="4" max="4" width="47.88671875" style="76" customWidth="1"/>
    <col min="5" max="5" width="18.77734375" style="76" customWidth="1"/>
    <col min="6" max="6" width="14.77734375" style="4" bestFit="1" customWidth="1"/>
    <col min="7" max="7" width="14.44140625" style="4" bestFit="1" customWidth="1"/>
    <col min="8" max="8" width="13.77734375" style="4" customWidth="1"/>
    <col min="9" max="9" width="11.5546875" style="4" bestFit="1" customWidth="1"/>
    <col min="10" max="256" width="9.21875" style="4"/>
    <col min="257" max="257" width="10.77734375" style="4" customWidth="1"/>
    <col min="258" max="258" width="52.77734375" style="4" customWidth="1"/>
    <col min="259" max="259" width="17.77734375" style="4" customWidth="1"/>
    <col min="260" max="260" width="29" style="4" customWidth="1"/>
    <col min="261" max="261" width="14.21875" style="4" customWidth="1"/>
    <col min="262" max="262" width="14" style="4" bestFit="1" customWidth="1"/>
    <col min="263" max="263" width="14.21875" style="4" bestFit="1" customWidth="1"/>
    <col min="264" max="264" width="13.77734375" style="4" customWidth="1"/>
    <col min="265" max="265" width="10.77734375" style="4" bestFit="1" customWidth="1"/>
    <col min="266" max="512" width="9.21875" style="4"/>
    <col min="513" max="513" width="10.77734375" style="4" customWidth="1"/>
    <col min="514" max="514" width="52.77734375" style="4" customWidth="1"/>
    <col min="515" max="515" width="17.77734375" style="4" customWidth="1"/>
    <col min="516" max="516" width="29" style="4" customWidth="1"/>
    <col min="517" max="517" width="14.21875" style="4" customWidth="1"/>
    <col min="518" max="518" width="14" style="4" bestFit="1" customWidth="1"/>
    <col min="519" max="519" width="14.21875" style="4" bestFit="1" customWidth="1"/>
    <col min="520" max="520" width="13.77734375" style="4" customWidth="1"/>
    <col min="521" max="521" width="10.77734375" style="4" bestFit="1" customWidth="1"/>
    <col min="522" max="768" width="9.21875" style="4"/>
    <col min="769" max="769" width="10.77734375" style="4" customWidth="1"/>
    <col min="770" max="770" width="52.77734375" style="4" customWidth="1"/>
    <col min="771" max="771" width="17.77734375" style="4" customWidth="1"/>
    <col min="772" max="772" width="29" style="4" customWidth="1"/>
    <col min="773" max="773" width="14.21875" style="4" customWidth="1"/>
    <col min="774" max="774" width="14" style="4" bestFit="1" customWidth="1"/>
    <col min="775" max="775" width="14.21875" style="4" bestFit="1" customWidth="1"/>
    <col min="776" max="776" width="13.77734375" style="4" customWidth="1"/>
    <col min="777" max="777" width="10.77734375" style="4" bestFit="1" customWidth="1"/>
    <col min="778" max="1024" width="9.21875" style="4"/>
    <col min="1025" max="1025" width="10.77734375" style="4" customWidth="1"/>
    <col min="1026" max="1026" width="52.77734375" style="4" customWidth="1"/>
    <col min="1027" max="1027" width="17.77734375" style="4" customWidth="1"/>
    <col min="1028" max="1028" width="29" style="4" customWidth="1"/>
    <col min="1029" max="1029" width="14.21875" style="4" customWidth="1"/>
    <col min="1030" max="1030" width="14" style="4" bestFit="1" customWidth="1"/>
    <col min="1031" max="1031" width="14.21875" style="4" bestFit="1" customWidth="1"/>
    <col min="1032" max="1032" width="13.77734375" style="4" customWidth="1"/>
    <col min="1033" max="1033" width="10.77734375" style="4" bestFit="1" customWidth="1"/>
    <col min="1034" max="1280" width="9.21875" style="4"/>
    <col min="1281" max="1281" width="10.77734375" style="4" customWidth="1"/>
    <col min="1282" max="1282" width="52.77734375" style="4" customWidth="1"/>
    <col min="1283" max="1283" width="17.77734375" style="4" customWidth="1"/>
    <col min="1284" max="1284" width="29" style="4" customWidth="1"/>
    <col min="1285" max="1285" width="14.21875" style="4" customWidth="1"/>
    <col min="1286" max="1286" width="14" style="4" bestFit="1" customWidth="1"/>
    <col min="1287" max="1287" width="14.21875" style="4" bestFit="1" customWidth="1"/>
    <col min="1288" max="1288" width="13.77734375" style="4" customWidth="1"/>
    <col min="1289" max="1289" width="10.77734375" style="4" bestFit="1" customWidth="1"/>
    <col min="1290" max="1536" width="9.21875" style="4"/>
    <col min="1537" max="1537" width="10.77734375" style="4" customWidth="1"/>
    <col min="1538" max="1538" width="52.77734375" style="4" customWidth="1"/>
    <col min="1539" max="1539" width="17.77734375" style="4" customWidth="1"/>
    <col min="1540" max="1540" width="29" style="4" customWidth="1"/>
    <col min="1541" max="1541" width="14.21875" style="4" customWidth="1"/>
    <col min="1542" max="1542" width="14" style="4" bestFit="1" customWidth="1"/>
    <col min="1543" max="1543" width="14.21875" style="4" bestFit="1" customWidth="1"/>
    <col min="1544" max="1544" width="13.77734375" style="4" customWidth="1"/>
    <col min="1545" max="1545" width="10.77734375" style="4" bestFit="1" customWidth="1"/>
    <col min="1546" max="1792" width="9.21875" style="4"/>
    <col min="1793" max="1793" width="10.77734375" style="4" customWidth="1"/>
    <col min="1794" max="1794" width="52.77734375" style="4" customWidth="1"/>
    <col min="1795" max="1795" width="17.77734375" style="4" customWidth="1"/>
    <col min="1796" max="1796" width="29" style="4" customWidth="1"/>
    <col min="1797" max="1797" width="14.21875" style="4" customWidth="1"/>
    <col min="1798" max="1798" width="14" style="4" bestFit="1" customWidth="1"/>
    <col min="1799" max="1799" width="14.21875" style="4" bestFit="1" customWidth="1"/>
    <col min="1800" max="1800" width="13.77734375" style="4" customWidth="1"/>
    <col min="1801" max="1801" width="10.77734375" style="4" bestFit="1" customWidth="1"/>
    <col min="1802" max="2048" width="9.21875" style="4"/>
    <col min="2049" max="2049" width="10.77734375" style="4" customWidth="1"/>
    <col min="2050" max="2050" width="52.77734375" style="4" customWidth="1"/>
    <col min="2051" max="2051" width="17.77734375" style="4" customWidth="1"/>
    <col min="2052" max="2052" width="29" style="4" customWidth="1"/>
    <col min="2053" max="2053" width="14.21875" style="4" customWidth="1"/>
    <col min="2054" max="2054" width="14" style="4" bestFit="1" customWidth="1"/>
    <col min="2055" max="2055" width="14.21875" style="4" bestFit="1" customWidth="1"/>
    <col min="2056" max="2056" width="13.77734375" style="4" customWidth="1"/>
    <col min="2057" max="2057" width="10.77734375" style="4" bestFit="1" customWidth="1"/>
    <col min="2058" max="2304" width="9.21875" style="4"/>
    <col min="2305" max="2305" width="10.77734375" style="4" customWidth="1"/>
    <col min="2306" max="2306" width="52.77734375" style="4" customWidth="1"/>
    <col min="2307" max="2307" width="17.77734375" style="4" customWidth="1"/>
    <col min="2308" max="2308" width="29" style="4" customWidth="1"/>
    <col min="2309" max="2309" width="14.21875" style="4" customWidth="1"/>
    <col min="2310" max="2310" width="14" style="4" bestFit="1" customWidth="1"/>
    <col min="2311" max="2311" width="14.21875" style="4" bestFit="1" customWidth="1"/>
    <col min="2312" max="2312" width="13.77734375" style="4" customWidth="1"/>
    <col min="2313" max="2313" width="10.77734375" style="4" bestFit="1" customWidth="1"/>
    <col min="2314" max="2560" width="9.21875" style="4"/>
    <col min="2561" max="2561" width="10.77734375" style="4" customWidth="1"/>
    <col min="2562" max="2562" width="52.77734375" style="4" customWidth="1"/>
    <col min="2563" max="2563" width="17.77734375" style="4" customWidth="1"/>
    <col min="2564" max="2564" width="29" style="4" customWidth="1"/>
    <col min="2565" max="2565" width="14.21875" style="4" customWidth="1"/>
    <col min="2566" max="2566" width="14" style="4" bestFit="1" customWidth="1"/>
    <col min="2567" max="2567" width="14.21875" style="4" bestFit="1" customWidth="1"/>
    <col min="2568" max="2568" width="13.77734375" style="4" customWidth="1"/>
    <col min="2569" max="2569" width="10.77734375" style="4" bestFit="1" customWidth="1"/>
    <col min="2570" max="2816" width="9.21875" style="4"/>
    <col min="2817" max="2817" width="10.77734375" style="4" customWidth="1"/>
    <col min="2818" max="2818" width="52.77734375" style="4" customWidth="1"/>
    <col min="2819" max="2819" width="17.77734375" style="4" customWidth="1"/>
    <col min="2820" max="2820" width="29" style="4" customWidth="1"/>
    <col min="2821" max="2821" width="14.21875" style="4" customWidth="1"/>
    <col min="2822" max="2822" width="14" style="4" bestFit="1" customWidth="1"/>
    <col min="2823" max="2823" width="14.21875" style="4" bestFit="1" customWidth="1"/>
    <col min="2824" max="2824" width="13.77734375" style="4" customWidth="1"/>
    <col min="2825" max="2825" width="10.77734375" style="4" bestFit="1" customWidth="1"/>
    <col min="2826" max="3072" width="9.21875" style="4"/>
    <col min="3073" max="3073" width="10.77734375" style="4" customWidth="1"/>
    <col min="3074" max="3074" width="52.77734375" style="4" customWidth="1"/>
    <col min="3075" max="3075" width="17.77734375" style="4" customWidth="1"/>
    <col min="3076" max="3076" width="29" style="4" customWidth="1"/>
    <col min="3077" max="3077" width="14.21875" style="4" customWidth="1"/>
    <col min="3078" max="3078" width="14" style="4" bestFit="1" customWidth="1"/>
    <col min="3079" max="3079" width="14.21875" style="4" bestFit="1" customWidth="1"/>
    <col min="3080" max="3080" width="13.77734375" style="4" customWidth="1"/>
    <col min="3081" max="3081" width="10.77734375" style="4" bestFit="1" customWidth="1"/>
    <col min="3082" max="3328" width="9.21875" style="4"/>
    <col min="3329" max="3329" width="10.77734375" style="4" customWidth="1"/>
    <col min="3330" max="3330" width="52.77734375" style="4" customWidth="1"/>
    <col min="3331" max="3331" width="17.77734375" style="4" customWidth="1"/>
    <col min="3332" max="3332" width="29" style="4" customWidth="1"/>
    <col min="3333" max="3333" width="14.21875" style="4" customWidth="1"/>
    <col min="3334" max="3334" width="14" style="4" bestFit="1" customWidth="1"/>
    <col min="3335" max="3335" width="14.21875" style="4" bestFit="1" customWidth="1"/>
    <col min="3336" max="3336" width="13.77734375" style="4" customWidth="1"/>
    <col min="3337" max="3337" width="10.77734375" style="4" bestFit="1" customWidth="1"/>
    <col min="3338" max="3584" width="9.21875" style="4"/>
    <col min="3585" max="3585" width="10.77734375" style="4" customWidth="1"/>
    <col min="3586" max="3586" width="52.77734375" style="4" customWidth="1"/>
    <col min="3587" max="3587" width="17.77734375" style="4" customWidth="1"/>
    <col min="3588" max="3588" width="29" style="4" customWidth="1"/>
    <col min="3589" max="3589" width="14.21875" style="4" customWidth="1"/>
    <col min="3590" max="3590" width="14" style="4" bestFit="1" customWidth="1"/>
    <col min="3591" max="3591" width="14.21875" style="4" bestFit="1" customWidth="1"/>
    <col min="3592" max="3592" width="13.77734375" style="4" customWidth="1"/>
    <col min="3593" max="3593" width="10.77734375" style="4" bestFit="1" customWidth="1"/>
    <col min="3594" max="3840" width="9.21875" style="4"/>
    <col min="3841" max="3841" width="10.77734375" style="4" customWidth="1"/>
    <col min="3842" max="3842" width="52.77734375" style="4" customWidth="1"/>
    <col min="3843" max="3843" width="17.77734375" style="4" customWidth="1"/>
    <col min="3844" max="3844" width="29" style="4" customWidth="1"/>
    <col min="3845" max="3845" width="14.21875" style="4" customWidth="1"/>
    <col min="3846" max="3846" width="14" style="4" bestFit="1" customWidth="1"/>
    <col min="3847" max="3847" width="14.21875" style="4" bestFit="1" customWidth="1"/>
    <col min="3848" max="3848" width="13.77734375" style="4" customWidth="1"/>
    <col min="3849" max="3849" width="10.77734375" style="4" bestFit="1" customWidth="1"/>
    <col min="3850" max="4096" width="9.21875" style="4"/>
    <col min="4097" max="4097" width="10.77734375" style="4" customWidth="1"/>
    <col min="4098" max="4098" width="52.77734375" style="4" customWidth="1"/>
    <col min="4099" max="4099" width="17.77734375" style="4" customWidth="1"/>
    <col min="4100" max="4100" width="29" style="4" customWidth="1"/>
    <col min="4101" max="4101" width="14.21875" style="4" customWidth="1"/>
    <col min="4102" max="4102" width="14" style="4" bestFit="1" customWidth="1"/>
    <col min="4103" max="4103" width="14.21875" style="4" bestFit="1" customWidth="1"/>
    <col min="4104" max="4104" width="13.77734375" style="4" customWidth="1"/>
    <col min="4105" max="4105" width="10.77734375" style="4" bestFit="1" customWidth="1"/>
    <col min="4106" max="4352" width="9.21875" style="4"/>
    <col min="4353" max="4353" width="10.77734375" style="4" customWidth="1"/>
    <col min="4354" max="4354" width="52.77734375" style="4" customWidth="1"/>
    <col min="4355" max="4355" width="17.77734375" style="4" customWidth="1"/>
    <col min="4356" max="4356" width="29" style="4" customWidth="1"/>
    <col min="4357" max="4357" width="14.21875" style="4" customWidth="1"/>
    <col min="4358" max="4358" width="14" style="4" bestFit="1" customWidth="1"/>
    <col min="4359" max="4359" width="14.21875" style="4" bestFit="1" customWidth="1"/>
    <col min="4360" max="4360" width="13.77734375" style="4" customWidth="1"/>
    <col min="4361" max="4361" width="10.77734375" style="4" bestFit="1" customWidth="1"/>
    <col min="4362" max="4608" width="9.21875" style="4"/>
    <col min="4609" max="4609" width="10.77734375" style="4" customWidth="1"/>
    <col min="4610" max="4610" width="52.77734375" style="4" customWidth="1"/>
    <col min="4611" max="4611" width="17.77734375" style="4" customWidth="1"/>
    <col min="4612" max="4612" width="29" style="4" customWidth="1"/>
    <col min="4613" max="4613" width="14.21875" style="4" customWidth="1"/>
    <col min="4614" max="4614" width="14" style="4" bestFit="1" customWidth="1"/>
    <col min="4615" max="4615" width="14.21875" style="4" bestFit="1" customWidth="1"/>
    <col min="4616" max="4616" width="13.77734375" style="4" customWidth="1"/>
    <col min="4617" max="4617" width="10.77734375" style="4" bestFit="1" customWidth="1"/>
    <col min="4618" max="4864" width="9.21875" style="4"/>
    <col min="4865" max="4865" width="10.77734375" style="4" customWidth="1"/>
    <col min="4866" max="4866" width="52.77734375" style="4" customWidth="1"/>
    <col min="4867" max="4867" width="17.77734375" style="4" customWidth="1"/>
    <col min="4868" max="4868" width="29" style="4" customWidth="1"/>
    <col min="4869" max="4869" width="14.21875" style="4" customWidth="1"/>
    <col min="4870" max="4870" width="14" style="4" bestFit="1" customWidth="1"/>
    <col min="4871" max="4871" width="14.21875" style="4" bestFit="1" customWidth="1"/>
    <col min="4872" max="4872" width="13.77734375" style="4" customWidth="1"/>
    <col min="4873" max="4873" width="10.77734375" style="4" bestFit="1" customWidth="1"/>
    <col min="4874" max="5120" width="9.21875" style="4"/>
    <col min="5121" max="5121" width="10.77734375" style="4" customWidth="1"/>
    <col min="5122" max="5122" width="52.77734375" style="4" customWidth="1"/>
    <col min="5123" max="5123" width="17.77734375" style="4" customWidth="1"/>
    <col min="5124" max="5124" width="29" style="4" customWidth="1"/>
    <col min="5125" max="5125" width="14.21875" style="4" customWidth="1"/>
    <col min="5126" max="5126" width="14" style="4" bestFit="1" customWidth="1"/>
    <col min="5127" max="5127" width="14.21875" style="4" bestFit="1" customWidth="1"/>
    <col min="5128" max="5128" width="13.77734375" style="4" customWidth="1"/>
    <col min="5129" max="5129" width="10.77734375" style="4" bestFit="1" customWidth="1"/>
    <col min="5130" max="5376" width="9.21875" style="4"/>
    <col min="5377" max="5377" width="10.77734375" style="4" customWidth="1"/>
    <col min="5378" max="5378" width="52.77734375" style="4" customWidth="1"/>
    <col min="5379" max="5379" width="17.77734375" style="4" customWidth="1"/>
    <col min="5380" max="5380" width="29" style="4" customWidth="1"/>
    <col min="5381" max="5381" width="14.21875" style="4" customWidth="1"/>
    <col min="5382" max="5382" width="14" style="4" bestFit="1" customWidth="1"/>
    <col min="5383" max="5383" width="14.21875" style="4" bestFit="1" customWidth="1"/>
    <col min="5384" max="5384" width="13.77734375" style="4" customWidth="1"/>
    <col min="5385" max="5385" width="10.77734375" style="4" bestFit="1" customWidth="1"/>
    <col min="5386" max="5632" width="9.21875" style="4"/>
    <col min="5633" max="5633" width="10.77734375" style="4" customWidth="1"/>
    <col min="5634" max="5634" width="52.77734375" style="4" customWidth="1"/>
    <col min="5635" max="5635" width="17.77734375" style="4" customWidth="1"/>
    <col min="5636" max="5636" width="29" style="4" customWidth="1"/>
    <col min="5637" max="5637" width="14.21875" style="4" customWidth="1"/>
    <col min="5638" max="5638" width="14" style="4" bestFit="1" customWidth="1"/>
    <col min="5639" max="5639" width="14.21875" style="4" bestFit="1" customWidth="1"/>
    <col min="5640" max="5640" width="13.77734375" style="4" customWidth="1"/>
    <col min="5641" max="5641" width="10.77734375" style="4" bestFit="1" customWidth="1"/>
    <col min="5642" max="5888" width="9.21875" style="4"/>
    <col min="5889" max="5889" width="10.77734375" style="4" customWidth="1"/>
    <col min="5890" max="5890" width="52.77734375" style="4" customWidth="1"/>
    <col min="5891" max="5891" width="17.77734375" style="4" customWidth="1"/>
    <col min="5892" max="5892" width="29" style="4" customWidth="1"/>
    <col min="5893" max="5893" width="14.21875" style="4" customWidth="1"/>
    <col min="5894" max="5894" width="14" style="4" bestFit="1" customWidth="1"/>
    <col min="5895" max="5895" width="14.21875" style="4" bestFit="1" customWidth="1"/>
    <col min="5896" max="5896" width="13.77734375" style="4" customWidth="1"/>
    <col min="5897" max="5897" width="10.77734375" style="4" bestFit="1" customWidth="1"/>
    <col min="5898" max="6144" width="9.21875" style="4"/>
    <col min="6145" max="6145" width="10.77734375" style="4" customWidth="1"/>
    <col min="6146" max="6146" width="52.77734375" style="4" customWidth="1"/>
    <col min="6147" max="6147" width="17.77734375" style="4" customWidth="1"/>
    <col min="6148" max="6148" width="29" style="4" customWidth="1"/>
    <col min="6149" max="6149" width="14.21875" style="4" customWidth="1"/>
    <col min="6150" max="6150" width="14" style="4" bestFit="1" customWidth="1"/>
    <col min="6151" max="6151" width="14.21875" style="4" bestFit="1" customWidth="1"/>
    <col min="6152" max="6152" width="13.77734375" style="4" customWidth="1"/>
    <col min="6153" max="6153" width="10.77734375" style="4" bestFit="1" customWidth="1"/>
    <col min="6154" max="6400" width="9.21875" style="4"/>
    <col min="6401" max="6401" width="10.77734375" style="4" customWidth="1"/>
    <col min="6402" max="6402" width="52.77734375" style="4" customWidth="1"/>
    <col min="6403" max="6403" width="17.77734375" style="4" customWidth="1"/>
    <col min="6404" max="6404" width="29" style="4" customWidth="1"/>
    <col min="6405" max="6405" width="14.21875" style="4" customWidth="1"/>
    <col min="6406" max="6406" width="14" style="4" bestFit="1" customWidth="1"/>
    <col min="6407" max="6407" width="14.21875" style="4" bestFit="1" customWidth="1"/>
    <col min="6408" max="6408" width="13.77734375" style="4" customWidth="1"/>
    <col min="6409" max="6409" width="10.77734375" style="4" bestFit="1" customWidth="1"/>
    <col min="6410" max="6656" width="9.21875" style="4"/>
    <col min="6657" max="6657" width="10.77734375" style="4" customWidth="1"/>
    <col min="6658" max="6658" width="52.77734375" style="4" customWidth="1"/>
    <col min="6659" max="6659" width="17.77734375" style="4" customWidth="1"/>
    <col min="6660" max="6660" width="29" style="4" customWidth="1"/>
    <col min="6661" max="6661" width="14.21875" style="4" customWidth="1"/>
    <col min="6662" max="6662" width="14" style="4" bestFit="1" customWidth="1"/>
    <col min="6663" max="6663" width="14.21875" style="4" bestFit="1" customWidth="1"/>
    <col min="6664" max="6664" width="13.77734375" style="4" customWidth="1"/>
    <col min="6665" max="6665" width="10.77734375" style="4" bestFit="1" customWidth="1"/>
    <col min="6666" max="6912" width="9.21875" style="4"/>
    <col min="6913" max="6913" width="10.77734375" style="4" customWidth="1"/>
    <col min="6914" max="6914" width="52.77734375" style="4" customWidth="1"/>
    <col min="6915" max="6915" width="17.77734375" style="4" customWidth="1"/>
    <col min="6916" max="6916" width="29" style="4" customWidth="1"/>
    <col min="6917" max="6917" width="14.21875" style="4" customWidth="1"/>
    <col min="6918" max="6918" width="14" style="4" bestFit="1" customWidth="1"/>
    <col min="6919" max="6919" width="14.21875" style="4" bestFit="1" customWidth="1"/>
    <col min="6920" max="6920" width="13.77734375" style="4" customWidth="1"/>
    <col min="6921" max="6921" width="10.77734375" style="4" bestFit="1" customWidth="1"/>
    <col min="6922" max="7168" width="9.21875" style="4"/>
    <col min="7169" max="7169" width="10.77734375" style="4" customWidth="1"/>
    <col min="7170" max="7170" width="52.77734375" style="4" customWidth="1"/>
    <col min="7171" max="7171" width="17.77734375" style="4" customWidth="1"/>
    <col min="7172" max="7172" width="29" style="4" customWidth="1"/>
    <col min="7173" max="7173" width="14.21875" style="4" customWidth="1"/>
    <col min="7174" max="7174" width="14" style="4" bestFit="1" customWidth="1"/>
    <col min="7175" max="7175" width="14.21875" style="4" bestFit="1" customWidth="1"/>
    <col min="7176" max="7176" width="13.77734375" style="4" customWidth="1"/>
    <col min="7177" max="7177" width="10.77734375" style="4" bestFit="1" customWidth="1"/>
    <col min="7178" max="7424" width="9.21875" style="4"/>
    <col min="7425" max="7425" width="10.77734375" style="4" customWidth="1"/>
    <col min="7426" max="7426" width="52.77734375" style="4" customWidth="1"/>
    <col min="7427" max="7427" width="17.77734375" style="4" customWidth="1"/>
    <col min="7428" max="7428" width="29" style="4" customWidth="1"/>
    <col min="7429" max="7429" width="14.21875" style="4" customWidth="1"/>
    <col min="7430" max="7430" width="14" style="4" bestFit="1" customWidth="1"/>
    <col min="7431" max="7431" width="14.21875" style="4" bestFit="1" customWidth="1"/>
    <col min="7432" max="7432" width="13.77734375" style="4" customWidth="1"/>
    <col min="7433" max="7433" width="10.77734375" style="4" bestFit="1" customWidth="1"/>
    <col min="7434" max="7680" width="9.21875" style="4"/>
    <col min="7681" max="7681" width="10.77734375" style="4" customWidth="1"/>
    <col min="7682" max="7682" width="52.77734375" style="4" customWidth="1"/>
    <col min="7683" max="7683" width="17.77734375" style="4" customWidth="1"/>
    <col min="7684" max="7684" width="29" style="4" customWidth="1"/>
    <col min="7685" max="7685" width="14.21875" style="4" customWidth="1"/>
    <col min="7686" max="7686" width="14" style="4" bestFit="1" customWidth="1"/>
    <col min="7687" max="7687" width="14.21875" style="4" bestFit="1" customWidth="1"/>
    <col min="7688" max="7688" width="13.77734375" style="4" customWidth="1"/>
    <col min="7689" max="7689" width="10.77734375" style="4" bestFit="1" customWidth="1"/>
    <col min="7690" max="7936" width="9.21875" style="4"/>
    <col min="7937" max="7937" width="10.77734375" style="4" customWidth="1"/>
    <col min="7938" max="7938" width="52.77734375" style="4" customWidth="1"/>
    <col min="7939" max="7939" width="17.77734375" style="4" customWidth="1"/>
    <col min="7940" max="7940" width="29" style="4" customWidth="1"/>
    <col min="7941" max="7941" width="14.21875" style="4" customWidth="1"/>
    <col min="7942" max="7942" width="14" style="4" bestFit="1" customWidth="1"/>
    <col min="7943" max="7943" width="14.21875" style="4" bestFit="1" customWidth="1"/>
    <col min="7944" max="7944" width="13.77734375" style="4" customWidth="1"/>
    <col min="7945" max="7945" width="10.77734375" style="4" bestFit="1" customWidth="1"/>
    <col min="7946" max="8192" width="9.21875" style="4"/>
    <col min="8193" max="8193" width="10.77734375" style="4" customWidth="1"/>
    <col min="8194" max="8194" width="52.77734375" style="4" customWidth="1"/>
    <col min="8195" max="8195" width="17.77734375" style="4" customWidth="1"/>
    <col min="8196" max="8196" width="29" style="4" customWidth="1"/>
    <col min="8197" max="8197" width="14.21875" style="4" customWidth="1"/>
    <col min="8198" max="8198" width="14" style="4" bestFit="1" customWidth="1"/>
    <col min="8199" max="8199" width="14.21875" style="4" bestFit="1" customWidth="1"/>
    <col min="8200" max="8200" width="13.77734375" style="4" customWidth="1"/>
    <col min="8201" max="8201" width="10.77734375" style="4" bestFit="1" customWidth="1"/>
    <col min="8202" max="8448" width="9.21875" style="4"/>
    <col min="8449" max="8449" width="10.77734375" style="4" customWidth="1"/>
    <col min="8450" max="8450" width="52.77734375" style="4" customWidth="1"/>
    <col min="8451" max="8451" width="17.77734375" style="4" customWidth="1"/>
    <col min="8452" max="8452" width="29" style="4" customWidth="1"/>
    <col min="8453" max="8453" width="14.21875" style="4" customWidth="1"/>
    <col min="8454" max="8454" width="14" style="4" bestFit="1" customWidth="1"/>
    <col min="8455" max="8455" width="14.21875" style="4" bestFit="1" customWidth="1"/>
    <col min="8456" max="8456" width="13.77734375" style="4" customWidth="1"/>
    <col min="8457" max="8457" width="10.77734375" style="4" bestFit="1" customWidth="1"/>
    <col min="8458" max="8704" width="9.21875" style="4"/>
    <col min="8705" max="8705" width="10.77734375" style="4" customWidth="1"/>
    <col min="8706" max="8706" width="52.77734375" style="4" customWidth="1"/>
    <col min="8707" max="8707" width="17.77734375" style="4" customWidth="1"/>
    <col min="8708" max="8708" width="29" style="4" customWidth="1"/>
    <col min="8709" max="8709" width="14.21875" style="4" customWidth="1"/>
    <col min="8710" max="8710" width="14" style="4" bestFit="1" customWidth="1"/>
    <col min="8711" max="8711" width="14.21875" style="4" bestFit="1" customWidth="1"/>
    <col min="8712" max="8712" width="13.77734375" style="4" customWidth="1"/>
    <col min="8713" max="8713" width="10.77734375" style="4" bestFit="1" customWidth="1"/>
    <col min="8714" max="8960" width="9.21875" style="4"/>
    <col min="8961" max="8961" width="10.77734375" style="4" customWidth="1"/>
    <col min="8962" max="8962" width="52.77734375" style="4" customWidth="1"/>
    <col min="8963" max="8963" width="17.77734375" style="4" customWidth="1"/>
    <col min="8964" max="8964" width="29" style="4" customWidth="1"/>
    <col min="8965" max="8965" width="14.21875" style="4" customWidth="1"/>
    <col min="8966" max="8966" width="14" style="4" bestFit="1" customWidth="1"/>
    <col min="8967" max="8967" width="14.21875" style="4" bestFit="1" customWidth="1"/>
    <col min="8968" max="8968" width="13.77734375" style="4" customWidth="1"/>
    <col min="8969" max="8969" width="10.77734375" style="4" bestFit="1" customWidth="1"/>
    <col min="8970" max="9216" width="9.21875" style="4"/>
    <col min="9217" max="9217" width="10.77734375" style="4" customWidth="1"/>
    <col min="9218" max="9218" width="52.77734375" style="4" customWidth="1"/>
    <col min="9219" max="9219" width="17.77734375" style="4" customWidth="1"/>
    <col min="9220" max="9220" width="29" style="4" customWidth="1"/>
    <col min="9221" max="9221" width="14.21875" style="4" customWidth="1"/>
    <col min="9222" max="9222" width="14" style="4" bestFit="1" customWidth="1"/>
    <col min="9223" max="9223" width="14.21875" style="4" bestFit="1" customWidth="1"/>
    <col min="9224" max="9224" width="13.77734375" style="4" customWidth="1"/>
    <col min="9225" max="9225" width="10.77734375" style="4" bestFit="1" customWidth="1"/>
    <col min="9226" max="9472" width="9.21875" style="4"/>
    <col min="9473" max="9473" width="10.77734375" style="4" customWidth="1"/>
    <col min="9474" max="9474" width="52.77734375" style="4" customWidth="1"/>
    <col min="9475" max="9475" width="17.77734375" style="4" customWidth="1"/>
    <col min="9476" max="9476" width="29" style="4" customWidth="1"/>
    <col min="9477" max="9477" width="14.21875" style="4" customWidth="1"/>
    <col min="9478" max="9478" width="14" style="4" bestFit="1" customWidth="1"/>
    <col min="9479" max="9479" width="14.21875" style="4" bestFit="1" customWidth="1"/>
    <col min="9480" max="9480" width="13.77734375" style="4" customWidth="1"/>
    <col min="9481" max="9481" width="10.77734375" style="4" bestFit="1" customWidth="1"/>
    <col min="9482" max="9728" width="9.21875" style="4"/>
    <col min="9729" max="9729" width="10.77734375" style="4" customWidth="1"/>
    <col min="9730" max="9730" width="52.77734375" style="4" customWidth="1"/>
    <col min="9731" max="9731" width="17.77734375" style="4" customWidth="1"/>
    <col min="9732" max="9732" width="29" style="4" customWidth="1"/>
    <col min="9733" max="9733" width="14.21875" style="4" customWidth="1"/>
    <col min="9734" max="9734" width="14" style="4" bestFit="1" customWidth="1"/>
    <col min="9735" max="9735" width="14.21875" style="4" bestFit="1" customWidth="1"/>
    <col min="9736" max="9736" width="13.77734375" style="4" customWidth="1"/>
    <col min="9737" max="9737" width="10.77734375" style="4" bestFit="1" customWidth="1"/>
    <col min="9738" max="9984" width="9.21875" style="4"/>
    <col min="9985" max="9985" width="10.77734375" style="4" customWidth="1"/>
    <col min="9986" max="9986" width="52.77734375" style="4" customWidth="1"/>
    <col min="9987" max="9987" width="17.77734375" style="4" customWidth="1"/>
    <col min="9988" max="9988" width="29" style="4" customWidth="1"/>
    <col min="9989" max="9989" width="14.21875" style="4" customWidth="1"/>
    <col min="9990" max="9990" width="14" style="4" bestFit="1" customWidth="1"/>
    <col min="9991" max="9991" width="14.21875" style="4" bestFit="1" customWidth="1"/>
    <col min="9992" max="9992" width="13.77734375" style="4" customWidth="1"/>
    <col min="9993" max="9993" width="10.77734375" style="4" bestFit="1" customWidth="1"/>
    <col min="9994" max="10240" width="9.21875" style="4"/>
    <col min="10241" max="10241" width="10.77734375" style="4" customWidth="1"/>
    <col min="10242" max="10242" width="52.77734375" style="4" customWidth="1"/>
    <col min="10243" max="10243" width="17.77734375" style="4" customWidth="1"/>
    <col min="10244" max="10244" width="29" style="4" customWidth="1"/>
    <col min="10245" max="10245" width="14.21875" style="4" customWidth="1"/>
    <col min="10246" max="10246" width="14" style="4" bestFit="1" customWidth="1"/>
    <col min="10247" max="10247" width="14.21875" style="4" bestFit="1" customWidth="1"/>
    <col min="10248" max="10248" width="13.77734375" style="4" customWidth="1"/>
    <col min="10249" max="10249" width="10.77734375" style="4" bestFit="1" customWidth="1"/>
    <col min="10250" max="10496" width="9.21875" style="4"/>
    <col min="10497" max="10497" width="10.77734375" style="4" customWidth="1"/>
    <col min="10498" max="10498" width="52.77734375" style="4" customWidth="1"/>
    <col min="10499" max="10499" width="17.77734375" style="4" customWidth="1"/>
    <col min="10500" max="10500" width="29" style="4" customWidth="1"/>
    <col min="10501" max="10501" width="14.21875" style="4" customWidth="1"/>
    <col min="10502" max="10502" width="14" style="4" bestFit="1" customWidth="1"/>
    <col min="10503" max="10503" width="14.21875" style="4" bestFit="1" customWidth="1"/>
    <col min="10504" max="10504" width="13.77734375" style="4" customWidth="1"/>
    <col min="10505" max="10505" width="10.77734375" style="4" bestFit="1" customWidth="1"/>
    <col min="10506" max="10752" width="9.21875" style="4"/>
    <col min="10753" max="10753" width="10.77734375" style="4" customWidth="1"/>
    <col min="10754" max="10754" width="52.77734375" style="4" customWidth="1"/>
    <col min="10755" max="10755" width="17.77734375" style="4" customWidth="1"/>
    <col min="10756" max="10756" width="29" style="4" customWidth="1"/>
    <col min="10757" max="10757" width="14.21875" style="4" customWidth="1"/>
    <col min="10758" max="10758" width="14" style="4" bestFit="1" customWidth="1"/>
    <col min="10759" max="10759" width="14.21875" style="4" bestFit="1" customWidth="1"/>
    <col min="10760" max="10760" width="13.77734375" style="4" customWidth="1"/>
    <col min="10761" max="10761" width="10.77734375" style="4" bestFit="1" customWidth="1"/>
    <col min="10762" max="11008" width="9.21875" style="4"/>
    <col min="11009" max="11009" width="10.77734375" style="4" customWidth="1"/>
    <col min="11010" max="11010" width="52.77734375" style="4" customWidth="1"/>
    <col min="11011" max="11011" width="17.77734375" style="4" customWidth="1"/>
    <col min="11012" max="11012" width="29" style="4" customWidth="1"/>
    <col min="11013" max="11013" width="14.21875" style="4" customWidth="1"/>
    <col min="11014" max="11014" width="14" style="4" bestFit="1" customWidth="1"/>
    <col min="11015" max="11015" width="14.21875" style="4" bestFit="1" customWidth="1"/>
    <col min="11016" max="11016" width="13.77734375" style="4" customWidth="1"/>
    <col min="11017" max="11017" width="10.77734375" style="4" bestFit="1" customWidth="1"/>
    <col min="11018" max="11264" width="9.21875" style="4"/>
    <col min="11265" max="11265" width="10.77734375" style="4" customWidth="1"/>
    <col min="11266" max="11266" width="52.77734375" style="4" customWidth="1"/>
    <col min="11267" max="11267" width="17.77734375" style="4" customWidth="1"/>
    <col min="11268" max="11268" width="29" style="4" customWidth="1"/>
    <col min="11269" max="11269" width="14.21875" style="4" customWidth="1"/>
    <col min="11270" max="11270" width="14" style="4" bestFit="1" customWidth="1"/>
    <col min="11271" max="11271" width="14.21875" style="4" bestFit="1" customWidth="1"/>
    <col min="11272" max="11272" width="13.77734375" style="4" customWidth="1"/>
    <col min="11273" max="11273" width="10.77734375" style="4" bestFit="1" customWidth="1"/>
    <col min="11274" max="11520" width="9.21875" style="4"/>
    <col min="11521" max="11521" width="10.77734375" style="4" customWidth="1"/>
    <col min="11522" max="11522" width="52.77734375" style="4" customWidth="1"/>
    <col min="11523" max="11523" width="17.77734375" style="4" customWidth="1"/>
    <col min="11524" max="11524" width="29" style="4" customWidth="1"/>
    <col min="11525" max="11525" width="14.21875" style="4" customWidth="1"/>
    <col min="11526" max="11526" width="14" style="4" bestFit="1" customWidth="1"/>
    <col min="11527" max="11527" width="14.21875" style="4" bestFit="1" customWidth="1"/>
    <col min="11528" max="11528" width="13.77734375" style="4" customWidth="1"/>
    <col min="11529" max="11529" width="10.77734375" style="4" bestFit="1" customWidth="1"/>
    <col min="11530" max="11776" width="9.21875" style="4"/>
    <col min="11777" max="11777" width="10.77734375" style="4" customWidth="1"/>
    <col min="11778" max="11778" width="52.77734375" style="4" customWidth="1"/>
    <col min="11779" max="11779" width="17.77734375" style="4" customWidth="1"/>
    <col min="11780" max="11780" width="29" style="4" customWidth="1"/>
    <col min="11781" max="11781" width="14.21875" style="4" customWidth="1"/>
    <col min="11782" max="11782" width="14" style="4" bestFit="1" customWidth="1"/>
    <col min="11783" max="11783" width="14.21875" style="4" bestFit="1" customWidth="1"/>
    <col min="11784" max="11784" width="13.77734375" style="4" customWidth="1"/>
    <col min="11785" max="11785" width="10.77734375" style="4" bestFit="1" customWidth="1"/>
    <col min="11786" max="12032" width="9.21875" style="4"/>
    <col min="12033" max="12033" width="10.77734375" style="4" customWidth="1"/>
    <col min="12034" max="12034" width="52.77734375" style="4" customWidth="1"/>
    <col min="12035" max="12035" width="17.77734375" style="4" customWidth="1"/>
    <col min="12036" max="12036" width="29" style="4" customWidth="1"/>
    <col min="12037" max="12037" width="14.21875" style="4" customWidth="1"/>
    <col min="12038" max="12038" width="14" style="4" bestFit="1" customWidth="1"/>
    <col min="12039" max="12039" width="14.21875" style="4" bestFit="1" customWidth="1"/>
    <col min="12040" max="12040" width="13.77734375" style="4" customWidth="1"/>
    <col min="12041" max="12041" width="10.77734375" style="4" bestFit="1" customWidth="1"/>
    <col min="12042" max="12288" width="9.21875" style="4"/>
    <col min="12289" max="12289" width="10.77734375" style="4" customWidth="1"/>
    <col min="12290" max="12290" width="52.77734375" style="4" customWidth="1"/>
    <col min="12291" max="12291" width="17.77734375" style="4" customWidth="1"/>
    <col min="12292" max="12292" width="29" style="4" customWidth="1"/>
    <col min="12293" max="12293" width="14.21875" style="4" customWidth="1"/>
    <col min="12294" max="12294" width="14" style="4" bestFit="1" customWidth="1"/>
    <col min="12295" max="12295" width="14.21875" style="4" bestFit="1" customWidth="1"/>
    <col min="12296" max="12296" width="13.77734375" style="4" customWidth="1"/>
    <col min="12297" max="12297" width="10.77734375" style="4" bestFit="1" customWidth="1"/>
    <col min="12298" max="12544" width="9.21875" style="4"/>
    <col min="12545" max="12545" width="10.77734375" style="4" customWidth="1"/>
    <col min="12546" max="12546" width="52.77734375" style="4" customWidth="1"/>
    <col min="12547" max="12547" width="17.77734375" style="4" customWidth="1"/>
    <col min="12548" max="12548" width="29" style="4" customWidth="1"/>
    <col min="12549" max="12549" width="14.21875" style="4" customWidth="1"/>
    <col min="12550" max="12550" width="14" style="4" bestFit="1" customWidth="1"/>
    <col min="12551" max="12551" width="14.21875" style="4" bestFit="1" customWidth="1"/>
    <col min="12552" max="12552" width="13.77734375" style="4" customWidth="1"/>
    <col min="12553" max="12553" width="10.77734375" style="4" bestFit="1" customWidth="1"/>
    <col min="12554" max="12800" width="9.21875" style="4"/>
    <col min="12801" max="12801" width="10.77734375" style="4" customWidth="1"/>
    <col min="12802" max="12802" width="52.77734375" style="4" customWidth="1"/>
    <col min="12803" max="12803" width="17.77734375" style="4" customWidth="1"/>
    <col min="12804" max="12804" width="29" style="4" customWidth="1"/>
    <col min="12805" max="12805" width="14.21875" style="4" customWidth="1"/>
    <col min="12806" max="12806" width="14" style="4" bestFit="1" customWidth="1"/>
    <col min="12807" max="12807" width="14.21875" style="4" bestFit="1" customWidth="1"/>
    <col min="12808" max="12808" width="13.77734375" style="4" customWidth="1"/>
    <col min="12809" max="12809" width="10.77734375" style="4" bestFit="1" customWidth="1"/>
    <col min="12810" max="13056" width="9.21875" style="4"/>
    <col min="13057" max="13057" width="10.77734375" style="4" customWidth="1"/>
    <col min="13058" max="13058" width="52.77734375" style="4" customWidth="1"/>
    <col min="13059" max="13059" width="17.77734375" style="4" customWidth="1"/>
    <col min="13060" max="13060" width="29" style="4" customWidth="1"/>
    <col min="13061" max="13061" width="14.21875" style="4" customWidth="1"/>
    <col min="13062" max="13062" width="14" style="4" bestFit="1" customWidth="1"/>
    <col min="13063" max="13063" width="14.21875" style="4" bestFit="1" customWidth="1"/>
    <col min="13064" max="13064" width="13.77734375" style="4" customWidth="1"/>
    <col min="13065" max="13065" width="10.77734375" style="4" bestFit="1" customWidth="1"/>
    <col min="13066" max="13312" width="9.21875" style="4"/>
    <col min="13313" max="13313" width="10.77734375" style="4" customWidth="1"/>
    <col min="13314" max="13314" width="52.77734375" style="4" customWidth="1"/>
    <col min="13315" max="13315" width="17.77734375" style="4" customWidth="1"/>
    <col min="13316" max="13316" width="29" style="4" customWidth="1"/>
    <col min="13317" max="13317" width="14.21875" style="4" customWidth="1"/>
    <col min="13318" max="13318" width="14" style="4" bestFit="1" customWidth="1"/>
    <col min="13319" max="13319" width="14.21875" style="4" bestFit="1" customWidth="1"/>
    <col min="13320" max="13320" width="13.77734375" style="4" customWidth="1"/>
    <col min="13321" max="13321" width="10.77734375" style="4" bestFit="1" customWidth="1"/>
    <col min="13322" max="13568" width="9.21875" style="4"/>
    <col min="13569" max="13569" width="10.77734375" style="4" customWidth="1"/>
    <col min="13570" max="13570" width="52.77734375" style="4" customWidth="1"/>
    <col min="13571" max="13571" width="17.77734375" style="4" customWidth="1"/>
    <col min="13572" max="13572" width="29" style="4" customWidth="1"/>
    <col min="13573" max="13573" width="14.21875" style="4" customWidth="1"/>
    <col min="13574" max="13574" width="14" style="4" bestFit="1" customWidth="1"/>
    <col min="13575" max="13575" width="14.21875" style="4" bestFit="1" customWidth="1"/>
    <col min="13576" max="13576" width="13.77734375" style="4" customWidth="1"/>
    <col min="13577" max="13577" width="10.77734375" style="4" bestFit="1" customWidth="1"/>
    <col min="13578" max="13824" width="9.21875" style="4"/>
    <col min="13825" max="13825" width="10.77734375" style="4" customWidth="1"/>
    <col min="13826" max="13826" width="52.77734375" style="4" customWidth="1"/>
    <col min="13827" max="13827" width="17.77734375" style="4" customWidth="1"/>
    <col min="13828" max="13828" width="29" style="4" customWidth="1"/>
    <col min="13829" max="13829" width="14.21875" style="4" customWidth="1"/>
    <col min="13830" max="13830" width="14" style="4" bestFit="1" customWidth="1"/>
    <col min="13831" max="13831" width="14.21875" style="4" bestFit="1" customWidth="1"/>
    <col min="13832" max="13832" width="13.77734375" style="4" customWidth="1"/>
    <col min="13833" max="13833" width="10.77734375" style="4" bestFit="1" customWidth="1"/>
    <col min="13834" max="14080" width="9.21875" style="4"/>
    <col min="14081" max="14081" width="10.77734375" style="4" customWidth="1"/>
    <col min="14082" max="14082" width="52.77734375" style="4" customWidth="1"/>
    <col min="14083" max="14083" width="17.77734375" style="4" customWidth="1"/>
    <col min="14084" max="14084" width="29" style="4" customWidth="1"/>
    <col min="14085" max="14085" width="14.21875" style="4" customWidth="1"/>
    <col min="14086" max="14086" width="14" style="4" bestFit="1" customWidth="1"/>
    <col min="14087" max="14087" width="14.21875" style="4" bestFit="1" customWidth="1"/>
    <col min="14088" max="14088" width="13.77734375" style="4" customWidth="1"/>
    <col min="14089" max="14089" width="10.77734375" style="4" bestFit="1" customWidth="1"/>
    <col min="14090" max="14336" width="9.21875" style="4"/>
    <col min="14337" max="14337" width="10.77734375" style="4" customWidth="1"/>
    <col min="14338" max="14338" width="52.77734375" style="4" customWidth="1"/>
    <col min="14339" max="14339" width="17.77734375" style="4" customWidth="1"/>
    <col min="14340" max="14340" width="29" style="4" customWidth="1"/>
    <col min="14341" max="14341" width="14.21875" style="4" customWidth="1"/>
    <col min="14342" max="14342" width="14" style="4" bestFit="1" customWidth="1"/>
    <col min="14343" max="14343" width="14.21875" style="4" bestFit="1" customWidth="1"/>
    <col min="14344" max="14344" width="13.77734375" style="4" customWidth="1"/>
    <col min="14345" max="14345" width="10.77734375" style="4" bestFit="1" customWidth="1"/>
    <col min="14346" max="14592" width="9.21875" style="4"/>
    <col min="14593" max="14593" width="10.77734375" style="4" customWidth="1"/>
    <col min="14594" max="14594" width="52.77734375" style="4" customWidth="1"/>
    <col min="14595" max="14595" width="17.77734375" style="4" customWidth="1"/>
    <col min="14596" max="14596" width="29" style="4" customWidth="1"/>
    <col min="14597" max="14597" width="14.21875" style="4" customWidth="1"/>
    <col min="14598" max="14598" width="14" style="4" bestFit="1" customWidth="1"/>
    <col min="14599" max="14599" width="14.21875" style="4" bestFit="1" customWidth="1"/>
    <col min="14600" max="14600" width="13.77734375" style="4" customWidth="1"/>
    <col min="14601" max="14601" width="10.77734375" style="4" bestFit="1" customWidth="1"/>
    <col min="14602" max="14848" width="9.21875" style="4"/>
    <col min="14849" max="14849" width="10.77734375" style="4" customWidth="1"/>
    <col min="14850" max="14850" width="52.77734375" style="4" customWidth="1"/>
    <col min="14851" max="14851" width="17.77734375" style="4" customWidth="1"/>
    <col min="14852" max="14852" width="29" style="4" customWidth="1"/>
    <col min="14853" max="14853" width="14.21875" style="4" customWidth="1"/>
    <col min="14854" max="14854" width="14" style="4" bestFit="1" customWidth="1"/>
    <col min="14855" max="14855" width="14.21875" style="4" bestFit="1" customWidth="1"/>
    <col min="14856" max="14856" width="13.77734375" style="4" customWidth="1"/>
    <col min="14857" max="14857" width="10.77734375" style="4" bestFit="1" customWidth="1"/>
    <col min="14858" max="15104" width="9.21875" style="4"/>
    <col min="15105" max="15105" width="10.77734375" style="4" customWidth="1"/>
    <col min="15106" max="15106" width="52.77734375" style="4" customWidth="1"/>
    <col min="15107" max="15107" width="17.77734375" style="4" customWidth="1"/>
    <col min="15108" max="15108" width="29" style="4" customWidth="1"/>
    <col min="15109" max="15109" width="14.21875" style="4" customWidth="1"/>
    <col min="15110" max="15110" width="14" style="4" bestFit="1" customWidth="1"/>
    <col min="15111" max="15111" width="14.21875" style="4" bestFit="1" customWidth="1"/>
    <col min="15112" max="15112" width="13.77734375" style="4" customWidth="1"/>
    <col min="15113" max="15113" width="10.77734375" style="4" bestFit="1" customWidth="1"/>
    <col min="15114" max="15360" width="9.21875" style="4"/>
    <col min="15361" max="15361" width="10.77734375" style="4" customWidth="1"/>
    <col min="15362" max="15362" width="52.77734375" style="4" customWidth="1"/>
    <col min="15363" max="15363" width="17.77734375" style="4" customWidth="1"/>
    <col min="15364" max="15364" width="29" style="4" customWidth="1"/>
    <col min="15365" max="15365" width="14.21875" style="4" customWidth="1"/>
    <col min="15366" max="15366" width="14" style="4" bestFit="1" customWidth="1"/>
    <col min="15367" max="15367" width="14.21875" style="4" bestFit="1" customWidth="1"/>
    <col min="15368" max="15368" width="13.77734375" style="4" customWidth="1"/>
    <col min="15369" max="15369" width="10.77734375" style="4" bestFit="1" customWidth="1"/>
    <col min="15370" max="15616" width="9.21875" style="4"/>
    <col min="15617" max="15617" width="10.77734375" style="4" customWidth="1"/>
    <col min="15618" max="15618" width="52.77734375" style="4" customWidth="1"/>
    <col min="15619" max="15619" width="17.77734375" style="4" customWidth="1"/>
    <col min="15620" max="15620" width="29" style="4" customWidth="1"/>
    <col min="15621" max="15621" width="14.21875" style="4" customWidth="1"/>
    <col min="15622" max="15622" width="14" style="4" bestFit="1" customWidth="1"/>
    <col min="15623" max="15623" width="14.21875" style="4" bestFit="1" customWidth="1"/>
    <col min="15624" max="15624" width="13.77734375" style="4" customWidth="1"/>
    <col min="15625" max="15625" width="10.77734375" style="4" bestFit="1" customWidth="1"/>
    <col min="15626" max="15872" width="9.21875" style="4"/>
    <col min="15873" max="15873" width="10.77734375" style="4" customWidth="1"/>
    <col min="15874" max="15874" width="52.77734375" style="4" customWidth="1"/>
    <col min="15875" max="15875" width="17.77734375" style="4" customWidth="1"/>
    <col min="15876" max="15876" width="29" style="4" customWidth="1"/>
    <col min="15877" max="15877" width="14.21875" style="4" customWidth="1"/>
    <col min="15878" max="15878" width="14" style="4" bestFit="1" customWidth="1"/>
    <col min="15879" max="15879" width="14.21875" style="4" bestFit="1" customWidth="1"/>
    <col min="15880" max="15880" width="13.77734375" style="4" customWidth="1"/>
    <col min="15881" max="15881" width="10.77734375" style="4" bestFit="1" customWidth="1"/>
    <col min="15882" max="16128" width="9.21875" style="4"/>
    <col min="16129" max="16129" width="10.77734375" style="4" customWidth="1"/>
    <col min="16130" max="16130" width="52.77734375" style="4" customWidth="1"/>
    <col min="16131" max="16131" width="17.77734375" style="4" customWidth="1"/>
    <col min="16132" max="16132" width="29" style="4" customWidth="1"/>
    <col min="16133" max="16133" width="14.21875" style="4" customWidth="1"/>
    <col min="16134" max="16134" width="14" style="4" bestFit="1" customWidth="1"/>
    <col min="16135" max="16135" width="14.21875" style="4" bestFit="1" customWidth="1"/>
    <col min="16136" max="16136" width="13.77734375" style="4" customWidth="1"/>
    <col min="16137" max="16137" width="10.77734375" style="4" bestFit="1" customWidth="1"/>
    <col min="16138" max="16384" width="9.21875" style="4"/>
  </cols>
  <sheetData>
    <row r="1" spans="1:5" ht="17.25" customHeight="1">
      <c r="A1" s="1" t="s">
        <v>0</v>
      </c>
      <c r="B1" s="2"/>
      <c r="C1" s="3"/>
      <c r="D1" s="3"/>
      <c r="E1" s="3"/>
    </row>
    <row r="2" spans="1:5" ht="17.25" customHeight="1">
      <c r="A2" s="5"/>
      <c r="B2" s="2"/>
      <c r="C2" s="6" t="s">
        <v>1</v>
      </c>
      <c r="D2" s="7" t="s">
        <v>2</v>
      </c>
      <c r="E2" s="7"/>
    </row>
    <row r="3" spans="1:5" ht="17.25" customHeight="1">
      <c r="A3" s="1" t="s">
        <v>3</v>
      </c>
      <c r="B3" s="8"/>
      <c r="C3" s="9" t="s">
        <v>4</v>
      </c>
      <c r="D3" s="10" t="s">
        <v>5</v>
      </c>
      <c r="E3" s="10"/>
    </row>
    <row r="4" spans="1:5" ht="17.25" customHeight="1">
      <c r="A4" s="8"/>
      <c r="B4" s="8"/>
      <c r="C4" s="9" t="s">
        <v>6</v>
      </c>
      <c r="D4" s="11" t="s">
        <v>5</v>
      </c>
      <c r="E4" s="11"/>
    </row>
    <row r="5" spans="1:5" ht="17.25" customHeight="1">
      <c r="A5" s="252" t="s">
        <v>7</v>
      </c>
      <c r="B5" s="252"/>
      <c r="C5" s="9" t="s">
        <v>8</v>
      </c>
      <c r="D5" s="12">
        <v>45057</v>
      </c>
      <c r="E5" s="12"/>
    </row>
    <row r="6" spans="1:5" ht="17.25" customHeight="1">
      <c r="A6" s="252"/>
      <c r="B6" s="252"/>
      <c r="C6" s="11" t="s">
        <v>9</v>
      </c>
      <c r="D6" s="13">
        <v>45017</v>
      </c>
      <c r="E6" s="13"/>
    </row>
    <row r="7" spans="1:5" ht="17.25" customHeight="1">
      <c r="A7" s="252"/>
      <c r="B7" s="252"/>
      <c r="C7" s="14"/>
      <c r="D7" s="15"/>
      <c r="E7" s="15"/>
    </row>
    <row r="8" spans="1:5" ht="10.5" customHeight="1" thickBot="1">
      <c r="A8" s="16"/>
      <c r="B8" s="17"/>
      <c r="C8" s="18"/>
      <c r="D8" s="18"/>
      <c r="E8" s="18"/>
    </row>
    <row r="9" spans="1:5" ht="13.8" thickTop="1">
      <c r="A9" s="78" t="s">
        <v>10</v>
      </c>
      <c r="B9" s="79" t="s">
        <v>11</v>
      </c>
      <c r="C9" s="253" t="s">
        <v>12</v>
      </c>
      <c r="D9" s="254"/>
      <c r="E9" s="4"/>
    </row>
    <row r="10" spans="1:5">
      <c r="A10" s="272">
        <v>111</v>
      </c>
      <c r="B10" s="77"/>
      <c r="C10" s="20"/>
      <c r="D10" s="21"/>
      <c r="E10" s="21"/>
    </row>
    <row r="11" spans="1:5" ht="15.6" customHeight="1">
      <c r="A11" s="22" t="s">
        <v>13</v>
      </c>
      <c r="B11" s="23" t="s">
        <v>14</v>
      </c>
      <c r="C11" s="250"/>
      <c r="D11" s="251"/>
      <c r="E11" s="209"/>
    </row>
    <row r="12" spans="1:5" ht="25.5" customHeight="1">
      <c r="A12" s="22" t="s">
        <v>15</v>
      </c>
      <c r="B12" s="74"/>
      <c r="C12" s="255"/>
      <c r="D12" s="256"/>
      <c r="E12" s="256"/>
    </row>
    <row r="13" spans="1:5" ht="25.5" customHeight="1">
      <c r="A13" s="22" t="s">
        <v>17</v>
      </c>
      <c r="B13" s="23" t="s">
        <v>14</v>
      </c>
      <c r="C13" s="271"/>
      <c r="D13" s="92"/>
      <c r="E13" s="92"/>
    </row>
    <row r="14" spans="1:5" ht="25.5" customHeight="1">
      <c r="A14" s="22" t="s">
        <v>18</v>
      </c>
      <c r="B14" s="23" t="s">
        <v>14</v>
      </c>
      <c r="C14" s="255"/>
      <c r="D14" s="256"/>
      <c r="E14" s="256"/>
    </row>
    <row r="15" spans="1:5">
      <c r="A15" s="22" t="s">
        <v>20</v>
      </c>
      <c r="B15" s="23" t="s">
        <v>14</v>
      </c>
      <c r="C15" s="208"/>
      <c r="D15" s="209"/>
      <c r="E15" s="209"/>
    </row>
    <row r="16" spans="1:5">
      <c r="A16" s="22" t="s">
        <v>22</v>
      </c>
      <c r="B16" s="23" t="s">
        <v>14</v>
      </c>
      <c r="C16" s="208"/>
      <c r="D16" s="209"/>
      <c r="E16" s="209"/>
    </row>
    <row r="17" spans="1:9">
      <c r="A17" s="22">
        <v>11217</v>
      </c>
      <c r="B17" s="23" t="s">
        <v>14</v>
      </c>
      <c r="C17" s="248"/>
      <c r="D17" s="249"/>
      <c r="E17" s="4"/>
    </row>
    <row r="18" spans="1:9" ht="18.45" customHeight="1">
      <c r="A18" s="22">
        <v>11219</v>
      </c>
      <c r="B18" s="23" t="s">
        <v>14</v>
      </c>
      <c r="C18" s="244"/>
      <c r="D18" s="245"/>
      <c r="E18" s="245"/>
    </row>
    <row r="19" spans="1:9">
      <c r="A19" s="22"/>
      <c r="B19" s="23"/>
      <c r="C19" s="208"/>
      <c r="D19" s="209"/>
      <c r="E19" s="4"/>
    </row>
    <row r="20" spans="1:9" ht="20.25" customHeight="1">
      <c r="A20" s="22">
        <v>11221</v>
      </c>
      <c r="B20" s="57" t="s">
        <v>323</v>
      </c>
      <c r="C20" s="151" t="s">
        <v>285</v>
      </c>
      <c r="D20" s="211"/>
      <c r="E20" s="209"/>
    </row>
    <row r="21" spans="1:9" ht="24" customHeight="1">
      <c r="A21" s="22">
        <v>11222</v>
      </c>
      <c r="B21" s="57" t="s">
        <v>322</v>
      </c>
      <c r="C21" s="151" t="s">
        <v>285</v>
      </c>
      <c r="D21" s="223" t="s">
        <v>403</v>
      </c>
      <c r="E21" s="209"/>
    </row>
    <row r="22" spans="1:9">
      <c r="A22" s="22"/>
      <c r="B22" s="26"/>
      <c r="C22" s="139"/>
      <c r="D22" s="121"/>
      <c r="E22" s="209"/>
    </row>
    <row r="23" spans="1:9">
      <c r="A23" s="81">
        <v>128</v>
      </c>
      <c r="B23" s="284" t="s">
        <v>24</v>
      </c>
      <c r="C23" s="208"/>
      <c r="D23" s="209"/>
      <c r="E23" s="209"/>
    </row>
    <row r="24" spans="1:9">
      <c r="A24" s="22"/>
      <c r="B24" s="23"/>
      <c r="C24" s="208"/>
      <c r="D24" s="209"/>
      <c r="E24" s="209"/>
    </row>
    <row r="25" spans="1:9" s="85" customFormat="1">
      <c r="A25" s="81">
        <v>131</v>
      </c>
      <c r="B25" s="82" t="s">
        <v>23</v>
      </c>
      <c r="C25" s="83" t="s">
        <v>85</v>
      </c>
      <c r="D25" s="84" t="s">
        <v>286</v>
      </c>
      <c r="E25" s="212">
        <f>E26+E27+E28+E29+E30+E31</f>
        <v>2705659211.5</v>
      </c>
      <c r="F25" s="219">
        <f>E25-'TB4'!G22</f>
        <v>-0.15000009536743164</v>
      </c>
      <c r="H25" s="86"/>
      <c r="I25" s="86"/>
    </row>
    <row r="26" spans="1:9" s="164" customFormat="1" ht="13.8">
      <c r="A26" s="157"/>
      <c r="B26" s="240" t="s">
        <v>25</v>
      </c>
      <c r="C26" s="31">
        <v>1230000</v>
      </c>
      <c r="D26" s="32">
        <v>172.09</v>
      </c>
      <c r="E26" s="224">
        <f>C26*D26</f>
        <v>211670700</v>
      </c>
      <c r="F26" s="162"/>
      <c r="G26" s="162"/>
      <c r="H26" s="163"/>
      <c r="I26" s="162"/>
    </row>
    <row r="27" spans="1:9" s="33" customFormat="1" ht="13.8">
      <c r="A27" s="220"/>
      <c r="B27" s="221" t="s">
        <v>26</v>
      </c>
      <c r="C27" s="222">
        <v>4639250</v>
      </c>
      <c r="D27" s="223">
        <v>172.09</v>
      </c>
      <c r="E27" s="224">
        <f t="shared" ref="E27:E31" si="0">C27*D27</f>
        <v>798368532.5</v>
      </c>
      <c r="F27" s="34"/>
      <c r="G27" s="34"/>
      <c r="H27" s="35"/>
      <c r="I27" s="34"/>
    </row>
    <row r="28" spans="1:9" s="33" customFormat="1" ht="13.8">
      <c r="A28" s="220"/>
      <c r="B28" s="221" t="s">
        <v>27</v>
      </c>
      <c r="C28" s="222">
        <v>5293600</v>
      </c>
      <c r="D28" s="223">
        <v>172.09</v>
      </c>
      <c r="E28" s="224">
        <f t="shared" si="0"/>
        <v>910975624</v>
      </c>
      <c r="F28" s="34"/>
      <c r="H28" s="35"/>
      <c r="I28" s="34"/>
    </row>
    <row r="29" spans="1:9" s="33" customFormat="1" ht="13.8">
      <c r="A29" s="220"/>
      <c r="B29" s="221" t="s">
        <v>29</v>
      </c>
      <c r="C29" s="222">
        <v>2509500</v>
      </c>
      <c r="D29" s="223">
        <v>172.09</v>
      </c>
      <c r="E29" s="224">
        <f>C29*D29</f>
        <v>431859855</v>
      </c>
      <c r="F29" s="34"/>
      <c r="G29" s="35"/>
      <c r="H29" s="35"/>
      <c r="I29" s="141"/>
    </row>
    <row r="30" spans="1:9" s="33" customFormat="1" ht="13.8">
      <c r="A30" s="220"/>
      <c r="B30" s="221" t="s">
        <v>32</v>
      </c>
      <c r="C30" s="222">
        <v>940000</v>
      </c>
      <c r="D30" s="223">
        <v>172.09</v>
      </c>
      <c r="E30" s="224">
        <f t="shared" si="0"/>
        <v>161764600</v>
      </c>
      <c r="F30" s="34"/>
      <c r="H30" s="35"/>
      <c r="I30" s="34"/>
    </row>
    <row r="31" spans="1:9" s="33" customFormat="1" ht="13.8">
      <c r="A31" s="220"/>
      <c r="B31" s="221" t="s">
        <v>320</v>
      </c>
      <c r="C31" s="222">
        <v>1110000</v>
      </c>
      <c r="D31" s="223">
        <v>172.09</v>
      </c>
      <c r="E31" s="224">
        <f t="shared" si="0"/>
        <v>191019900</v>
      </c>
      <c r="F31" s="34"/>
      <c r="H31" s="35"/>
      <c r="I31" s="34"/>
    </row>
    <row r="32" spans="1:9" s="33" customFormat="1" ht="13.8">
      <c r="A32" s="29"/>
      <c r="B32" s="30"/>
      <c r="C32" s="42"/>
      <c r="D32" s="32"/>
      <c r="E32" s="80"/>
      <c r="F32" s="34"/>
      <c r="H32" s="35"/>
      <c r="I32" s="34"/>
    </row>
    <row r="33" spans="1:256">
      <c r="A33" s="81">
        <v>133</v>
      </c>
      <c r="B33" s="23" t="s">
        <v>398</v>
      </c>
      <c r="C33" s="89"/>
      <c r="D33" s="54"/>
      <c r="E33" s="4"/>
    </row>
    <row r="34" spans="1:256" s="48" customFormat="1">
      <c r="A34" s="46"/>
      <c r="B34" s="26"/>
      <c r="C34" s="210"/>
      <c r="D34" s="211"/>
      <c r="E34" s="211"/>
    </row>
    <row r="35" spans="1:256" ht="13.05" customHeight="1">
      <c r="A35" s="81">
        <v>1388</v>
      </c>
      <c r="B35" s="23"/>
      <c r="C35" s="89"/>
      <c r="D35" s="88"/>
      <c r="E35" s="4"/>
    </row>
    <row r="36" spans="1:256" s="33" customFormat="1">
      <c r="A36" s="29"/>
      <c r="B36" s="23" t="s">
        <v>33</v>
      </c>
      <c r="C36" s="42"/>
      <c r="D36" s="43"/>
      <c r="E36" s="43"/>
      <c r="F36" s="34"/>
      <c r="G36" s="34"/>
    </row>
    <row r="37" spans="1:256" s="33" customFormat="1">
      <c r="A37" s="29"/>
      <c r="B37" s="30" t="s">
        <v>34</v>
      </c>
      <c r="C37" s="42">
        <v>175880</v>
      </c>
      <c r="D37" s="273">
        <f>E37/C37</f>
        <v>169.97999772572209</v>
      </c>
      <c r="E37" s="80">
        <v>29896082</v>
      </c>
      <c r="F37" s="34">
        <f>E37-'TB4'!G30</f>
        <v>0</v>
      </c>
      <c r="G37" s="141"/>
    </row>
    <row r="38" spans="1:256" s="33" customFormat="1">
      <c r="A38" s="29"/>
      <c r="B38" s="30"/>
      <c r="C38" s="142"/>
      <c r="D38" s="32"/>
      <c r="E38" s="80"/>
      <c r="F38" s="34"/>
      <c r="G38" s="141"/>
    </row>
    <row r="39" spans="1:256">
      <c r="A39" s="81">
        <v>141</v>
      </c>
      <c r="B39" s="23" t="s">
        <v>35</v>
      </c>
      <c r="C39" s="87">
        <v>233256943</v>
      </c>
      <c r="D39" s="120"/>
      <c r="E39" s="4"/>
      <c r="F39" s="28">
        <f>C39+C40-'TB4'!G35</f>
        <v>0</v>
      </c>
      <c r="G39" s="28"/>
    </row>
    <row r="40" spans="1:256">
      <c r="A40" s="22"/>
      <c r="B40" s="30" t="s">
        <v>356</v>
      </c>
      <c r="C40" s="80">
        <v>86800000</v>
      </c>
      <c r="D40" s="100" t="s">
        <v>357</v>
      </c>
      <c r="E40" s="4"/>
      <c r="F40" s="28"/>
    </row>
    <row r="41" spans="1:256">
      <c r="A41" s="22"/>
      <c r="C41" s="280"/>
      <c r="D41" s="100"/>
      <c r="E41" s="4"/>
      <c r="F41" s="28"/>
    </row>
    <row r="42" spans="1:256">
      <c r="A42" s="81">
        <v>154</v>
      </c>
      <c r="B42" s="4" t="s">
        <v>398</v>
      </c>
      <c r="C42" s="280"/>
      <c r="D42" s="100"/>
      <c r="E42" s="4"/>
      <c r="F42" s="28"/>
    </row>
    <row r="43" spans="1:256">
      <c r="A43" s="22"/>
      <c r="C43" s="280"/>
      <c r="D43" s="100"/>
      <c r="E43" s="4"/>
      <c r="F43" s="28"/>
    </row>
    <row r="44" spans="1:256">
      <c r="A44" s="81" t="s">
        <v>36</v>
      </c>
      <c r="B44" s="23"/>
      <c r="C44" s="281" t="s">
        <v>398</v>
      </c>
      <c r="D44" s="54"/>
      <c r="E44" s="4"/>
    </row>
    <row r="45" spans="1:256">
      <c r="A45" s="232"/>
      <c r="B45" s="231"/>
      <c r="C45" s="282"/>
      <c r="D45" s="234"/>
      <c r="E45" s="209"/>
    </row>
    <row r="46" spans="1:256" s="39" customFormat="1">
      <c r="A46" s="237">
        <v>242</v>
      </c>
      <c r="B46" s="239"/>
      <c r="C46" s="192" t="s">
        <v>398</v>
      </c>
      <c r="D46" s="238" t="s">
        <v>406</v>
      </c>
      <c r="E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188"/>
      <c r="AX46" s="188"/>
    </row>
    <row r="47" spans="1:256" s="39" customFormat="1" ht="10.5" customHeight="1">
      <c r="A47" s="235"/>
      <c r="C47" s="236"/>
      <c r="D47" s="199"/>
      <c r="F47" s="66"/>
      <c r="G47" s="196"/>
      <c r="H47" s="197"/>
      <c r="I47" s="196"/>
      <c r="J47" s="197"/>
      <c r="K47" s="196"/>
      <c r="L47" s="197"/>
      <c r="M47" s="196"/>
      <c r="N47" s="197"/>
      <c r="O47" s="196"/>
      <c r="P47" s="197"/>
      <c r="Q47" s="196"/>
      <c r="R47" s="197"/>
      <c r="S47" s="196"/>
      <c r="T47" s="197"/>
      <c r="U47" s="196"/>
      <c r="V47" s="197"/>
      <c r="W47" s="196"/>
      <c r="X47" s="197"/>
      <c r="Y47" s="196"/>
      <c r="Z47" s="197"/>
      <c r="AA47" s="196"/>
      <c r="AB47" s="197"/>
      <c r="AC47" s="196"/>
      <c r="AD47" s="197"/>
      <c r="AE47" s="196"/>
      <c r="AF47" s="197"/>
      <c r="AG47" s="196"/>
      <c r="AH47" s="197"/>
      <c r="AI47" s="196"/>
      <c r="AJ47" s="197"/>
      <c r="AK47" s="196"/>
      <c r="AL47" s="197"/>
      <c r="AM47" s="196"/>
      <c r="AN47" s="197"/>
      <c r="AO47" s="196"/>
      <c r="AP47" s="197"/>
      <c r="AQ47" s="196"/>
      <c r="AR47" s="197"/>
      <c r="AS47" s="196"/>
      <c r="AT47" s="197"/>
      <c r="AU47" s="196"/>
      <c r="AV47" s="197"/>
      <c r="AW47" s="196"/>
      <c r="AX47" s="197"/>
      <c r="AY47" s="195"/>
      <c r="AZ47" s="66"/>
      <c r="BA47" s="130"/>
      <c r="BB47" s="66"/>
      <c r="BC47" s="130"/>
      <c r="BD47" s="66"/>
      <c r="BE47" s="130"/>
      <c r="BF47" s="66"/>
      <c r="BG47" s="130"/>
      <c r="BH47" s="66"/>
      <c r="BI47" s="130"/>
      <c r="BJ47" s="66"/>
      <c r="BK47" s="130"/>
      <c r="BL47" s="66"/>
      <c r="BM47" s="130"/>
      <c r="BN47" s="66"/>
      <c r="BO47" s="130"/>
      <c r="BP47" s="66"/>
      <c r="BQ47" s="130"/>
      <c r="BR47" s="66"/>
      <c r="BS47" s="130"/>
      <c r="BT47" s="66"/>
      <c r="BU47" s="130"/>
      <c r="BV47" s="66"/>
      <c r="BW47" s="130"/>
      <c r="BX47" s="66"/>
      <c r="BY47" s="130"/>
      <c r="BZ47" s="66"/>
      <c r="CA47" s="130"/>
      <c r="CB47" s="66"/>
      <c r="CC47" s="130"/>
      <c r="CD47" s="66"/>
      <c r="CE47" s="130"/>
      <c r="CF47" s="66"/>
      <c r="CG47" s="130"/>
      <c r="CH47" s="66"/>
      <c r="CI47" s="130"/>
      <c r="CJ47" s="66"/>
      <c r="CK47" s="130"/>
      <c r="CL47" s="66"/>
      <c r="CM47" s="130"/>
      <c r="CN47" s="66"/>
      <c r="CO47" s="130"/>
      <c r="CP47" s="66"/>
      <c r="CQ47" s="130"/>
      <c r="CR47" s="66"/>
      <c r="CS47" s="130"/>
      <c r="CT47" s="66"/>
      <c r="CU47" s="130"/>
      <c r="CV47" s="66"/>
      <c r="CW47" s="130"/>
      <c r="CX47" s="66"/>
      <c r="CY47" s="130"/>
      <c r="CZ47" s="66"/>
      <c r="DA47" s="130"/>
      <c r="DB47" s="66"/>
      <c r="DC47" s="130"/>
      <c r="DD47" s="66"/>
      <c r="DE47" s="130"/>
      <c r="DF47" s="66"/>
      <c r="DG47" s="130"/>
      <c r="DH47" s="66"/>
      <c r="DI47" s="130"/>
      <c r="DJ47" s="66"/>
      <c r="DK47" s="130"/>
      <c r="DL47" s="66"/>
      <c r="DM47" s="130"/>
      <c r="DN47" s="66"/>
      <c r="DO47" s="130"/>
      <c r="DP47" s="66"/>
      <c r="DQ47" s="130"/>
      <c r="DR47" s="66"/>
      <c r="DS47" s="130"/>
      <c r="DT47" s="66"/>
      <c r="DU47" s="130"/>
      <c r="DV47" s="66"/>
      <c r="DW47" s="130"/>
      <c r="DX47" s="66"/>
      <c r="DY47" s="130"/>
      <c r="DZ47" s="66"/>
      <c r="EA47" s="130"/>
      <c r="EB47" s="66"/>
      <c r="EC47" s="130"/>
      <c r="ED47" s="66"/>
      <c r="EE47" s="130"/>
      <c r="EF47" s="66"/>
      <c r="EG47" s="130"/>
      <c r="EH47" s="66"/>
      <c r="EI47" s="130"/>
      <c r="EJ47" s="66"/>
      <c r="EK47" s="130"/>
      <c r="EL47" s="66"/>
      <c r="EM47" s="130"/>
      <c r="EN47" s="66"/>
      <c r="EO47" s="130"/>
      <c r="EP47" s="66"/>
      <c r="EQ47" s="130"/>
      <c r="ER47" s="66"/>
      <c r="ES47" s="130"/>
      <c r="ET47" s="66"/>
      <c r="EU47" s="130"/>
      <c r="EV47" s="66"/>
      <c r="EW47" s="130"/>
      <c r="EX47" s="66"/>
      <c r="EY47" s="130"/>
      <c r="EZ47" s="66"/>
      <c r="FA47" s="130"/>
      <c r="FB47" s="66"/>
      <c r="FC47" s="130"/>
      <c r="FD47" s="66"/>
      <c r="FE47" s="130"/>
      <c r="FF47" s="66"/>
      <c r="FG47" s="130"/>
      <c r="FH47" s="66"/>
      <c r="FI47" s="130"/>
      <c r="FJ47" s="66"/>
      <c r="FK47" s="130"/>
      <c r="FL47" s="66"/>
      <c r="FM47" s="130"/>
      <c r="FN47" s="66"/>
      <c r="FO47" s="130"/>
      <c r="FP47" s="66"/>
      <c r="FQ47" s="130"/>
      <c r="FR47" s="66"/>
      <c r="FS47" s="130"/>
      <c r="FT47" s="66"/>
      <c r="FU47" s="130"/>
      <c r="FV47" s="66"/>
      <c r="FW47" s="130"/>
      <c r="FX47" s="66"/>
      <c r="FY47" s="130"/>
      <c r="FZ47" s="66"/>
      <c r="GA47" s="130"/>
      <c r="GB47" s="66"/>
      <c r="GC47" s="130"/>
      <c r="GD47" s="66"/>
      <c r="GE47" s="130"/>
      <c r="GF47" s="66"/>
      <c r="GG47" s="130"/>
      <c r="GH47" s="66"/>
      <c r="GI47" s="130"/>
      <c r="GJ47" s="66"/>
      <c r="GK47" s="130"/>
      <c r="GL47" s="66"/>
      <c r="GM47" s="130"/>
      <c r="GN47" s="66"/>
      <c r="GO47" s="130"/>
      <c r="GP47" s="66"/>
      <c r="GQ47" s="130"/>
      <c r="GR47" s="66"/>
      <c r="GS47" s="130"/>
      <c r="GT47" s="66"/>
      <c r="GU47" s="130"/>
      <c r="GV47" s="66"/>
      <c r="GW47" s="130"/>
      <c r="GX47" s="66"/>
      <c r="GY47" s="130"/>
      <c r="GZ47" s="66"/>
      <c r="HA47" s="130"/>
      <c r="HB47" s="66"/>
      <c r="HC47" s="130"/>
      <c r="HD47" s="66"/>
      <c r="HE47" s="130"/>
      <c r="HF47" s="66"/>
      <c r="HG47" s="130"/>
      <c r="HH47" s="66"/>
      <c r="HI47" s="130"/>
      <c r="HJ47" s="66"/>
      <c r="HK47" s="130"/>
      <c r="HL47" s="66"/>
      <c r="HM47" s="130"/>
      <c r="HN47" s="66"/>
      <c r="HO47" s="130"/>
      <c r="HP47" s="66"/>
      <c r="HQ47" s="130"/>
      <c r="HR47" s="66"/>
      <c r="HS47" s="130"/>
      <c r="HT47" s="66"/>
      <c r="HU47" s="130"/>
      <c r="HV47" s="66"/>
      <c r="HW47" s="130"/>
      <c r="HX47" s="66"/>
      <c r="HY47" s="130"/>
      <c r="HZ47" s="66"/>
      <c r="IA47" s="130"/>
      <c r="IB47" s="66"/>
      <c r="IC47" s="130"/>
      <c r="ID47" s="66"/>
      <c r="IE47" s="130"/>
      <c r="IF47" s="66"/>
      <c r="IG47" s="130"/>
      <c r="IH47" s="66"/>
      <c r="II47" s="130"/>
      <c r="IJ47" s="66"/>
      <c r="IK47" s="130"/>
      <c r="IL47" s="66"/>
      <c r="IM47" s="130"/>
      <c r="IN47" s="66"/>
      <c r="IO47" s="130"/>
      <c r="IP47" s="66"/>
      <c r="IQ47" s="130"/>
      <c r="IR47" s="66"/>
      <c r="IS47" s="130"/>
      <c r="IT47" s="66"/>
      <c r="IU47" s="130"/>
      <c r="IV47" s="66"/>
    </row>
    <row r="48" spans="1:256">
      <c r="A48" s="22"/>
      <c r="B48" s="26"/>
      <c r="C48" s="208"/>
      <c r="D48" s="209"/>
      <c r="E48" s="209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</row>
    <row r="49" spans="1:50">
      <c r="A49" s="81">
        <v>244</v>
      </c>
      <c r="B49" s="23" t="s">
        <v>39</v>
      </c>
      <c r="C49" s="225">
        <f>SUM(C50:C54)</f>
        <v>373498600</v>
      </c>
      <c r="D49" s="68"/>
      <c r="E49" s="28">
        <f>C49-'TB4'!G49</f>
        <v>0</v>
      </c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</row>
    <row r="50" spans="1:50" s="33" customFormat="1">
      <c r="A50" s="29"/>
      <c r="B50" s="30" t="s">
        <v>38</v>
      </c>
      <c r="C50" s="42">
        <v>144804000</v>
      </c>
      <c r="D50" s="43"/>
      <c r="E50" s="43"/>
      <c r="F50" s="34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</row>
    <row r="51" spans="1:50" s="33" customFormat="1">
      <c r="A51" s="29"/>
      <c r="B51" s="30" t="s">
        <v>41</v>
      </c>
      <c r="C51" s="42">
        <v>5000000</v>
      </c>
      <c r="D51" s="43"/>
      <c r="E51" s="43"/>
      <c r="F51" s="34"/>
    </row>
    <row r="52" spans="1:50" s="33" customFormat="1">
      <c r="A52" s="29"/>
      <c r="B52" s="30" t="s">
        <v>42</v>
      </c>
      <c r="C52" s="42">
        <f>800000-500000+100000</f>
        <v>400000</v>
      </c>
      <c r="D52" s="124"/>
      <c r="E52" s="43"/>
    </row>
    <row r="53" spans="1:50" s="39" customFormat="1">
      <c r="A53" s="59"/>
      <c r="B53" s="38" t="s">
        <v>308</v>
      </c>
      <c r="C53" s="31">
        <f>171660600+46634000</f>
        <v>218294600</v>
      </c>
      <c r="D53" s="129"/>
      <c r="E53" s="32"/>
    </row>
    <row r="54" spans="1:50" s="39" customFormat="1">
      <c r="A54" s="59"/>
      <c r="B54" s="38" t="s">
        <v>325</v>
      </c>
      <c r="C54" s="31">
        <v>5000000</v>
      </c>
      <c r="D54" s="129"/>
      <c r="E54" s="32"/>
    </row>
    <row r="55" spans="1:50">
      <c r="A55" s="22"/>
      <c r="B55" s="23"/>
      <c r="C55" s="208"/>
      <c r="D55" s="211"/>
      <c r="E55" s="209"/>
    </row>
    <row r="56" spans="1:50">
      <c r="A56" s="81">
        <v>331</v>
      </c>
      <c r="B56" s="82"/>
      <c r="C56" s="90"/>
      <c r="D56" s="54"/>
      <c r="E56" s="4"/>
      <c r="F56" s="28"/>
    </row>
    <row r="57" spans="1:50" s="33" customFormat="1">
      <c r="A57" s="29"/>
      <c r="B57" s="23" t="s">
        <v>383</v>
      </c>
      <c r="C57" s="87">
        <f>C58+C59</f>
        <v>154652800</v>
      </c>
      <c r="D57" s="53"/>
      <c r="E57" s="214">
        <f>C57-'TB4'!H51</f>
        <v>-0.41999998688697815</v>
      </c>
      <c r="F57" s="34"/>
    </row>
    <row r="58" spans="1:50" s="33" customFormat="1">
      <c r="A58" s="29"/>
      <c r="B58" s="274" t="s">
        <v>407</v>
      </c>
      <c r="C58" s="51">
        <v>114502800</v>
      </c>
      <c r="D58" s="143"/>
      <c r="E58" s="53"/>
      <c r="F58" s="34"/>
    </row>
    <row r="59" spans="1:50" s="33" customFormat="1">
      <c r="A59" s="29"/>
      <c r="B59" s="30" t="s">
        <v>408</v>
      </c>
      <c r="C59" s="51">
        <v>40150000</v>
      </c>
      <c r="D59" s="143"/>
      <c r="E59" s="53"/>
      <c r="F59" s="34"/>
    </row>
    <row r="60" spans="1:50" s="33" customFormat="1">
      <c r="A60" s="29"/>
      <c r="B60" s="30"/>
      <c r="C60" s="51"/>
      <c r="D60" s="143"/>
      <c r="E60" s="53"/>
      <c r="F60" s="34"/>
    </row>
    <row r="61" spans="1:50" s="33" customFormat="1">
      <c r="A61" s="29"/>
      <c r="B61" s="23" t="s">
        <v>384</v>
      </c>
      <c r="C61" s="87">
        <f>SUM(C62:C65)</f>
        <v>532175160</v>
      </c>
      <c r="D61" s="53"/>
      <c r="E61" s="53"/>
      <c r="F61" s="34"/>
    </row>
    <row r="62" spans="1:50" s="33" customFormat="1">
      <c r="A62" s="29"/>
      <c r="B62" s="30" t="s">
        <v>409</v>
      </c>
      <c r="C62" s="213">
        <v>46648000</v>
      </c>
      <c r="D62" s="143"/>
      <c r="E62" s="214">
        <f>C61-'TB4'!G51</f>
        <v>0</v>
      </c>
      <c r="F62" s="34"/>
      <c r="G62" s="198"/>
      <c r="H62" s="193"/>
      <c r="I62" s="194"/>
    </row>
    <row r="63" spans="1:50" s="33" customFormat="1">
      <c r="A63" s="29"/>
      <c r="B63" s="30" t="s">
        <v>410</v>
      </c>
      <c r="C63" s="111">
        <v>434000</v>
      </c>
      <c r="D63" s="117"/>
      <c r="E63" s="52"/>
    </row>
    <row r="64" spans="1:50" s="33" customFormat="1">
      <c r="A64" s="29"/>
      <c r="B64" s="30" t="s">
        <v>386</v>
      </c>
      <c r="C64" s="111">
        <v>264754160</v>
      </c>
      <c r="D64" s="117"/>
      <c r="E64" s="52"/>
    </row>
    <row r="65" spans="1:9" s="33" customFormat="1">
      <c r="A65" s="29"/>
      <c r="B65" s="30" t="s">
        <v>387</v>
      </c>
      <c r="C65" s="51">
        <v>220339000</v>
      </c>
      <c r="D65" s="52"/>
      <c r="E65" s="52"/>
    </row>
    <row r="66" spans="1:9" s="33" customFormat="1">
      <c r="A66" s="29"/>
      <c r="B66" s="30"/>
      <c r="C66" s="51"/>
      <c r="D66" s="52"/>
      <c r="E66" s="194"/>
    </row>
    <row r="67" spans="1:9" s="58" customFormat="1">
      <c r="A67" s="226">
        <v>3335</v>
      </c>
      <c r="B67" s="57" t="s">
        <v>45</v>
      </c>
      <c r="C67" s="93">
        <f>SUM(C68:C71)</f>
        <v>245370691.22222221</v>
      </c>
      <c r="D67" s="92"/>
      <c r="F67" s="215">
        <f>C67-'TB4'!H63</f>
        <v>-0.77777779102325439</v>
      </c>
      <c r="H67" s="94"/>
    </row>
    <row r="68" spans="1:9" s="39" customFormat="1">
      <c r="A68" s="59"/>
      <c r="B68" s="38" t="s">
        <v>46</v>
      </c>
      <c r="C68" s="60">
        <v>-3146341</v>
      </c>
      <c r="D68" s="32"/>
      <c r="E68" s="32"/>
    </row>
    <row r="69" spans="1:9" s="39" customFormat="1" ht="15" customHeight="1">
      <c r="A69" s="59"/>
      <c r="B69" s="61" t="s">
        <v>388</v>
      </c>
      <c r="C69" s="62">
        <v>129259808</v>
      </c>
      <c r="D69" s="49"/>
      <c r="E69" s="49"/>
    </row>
    <row r="70" spans="1:9" s="39" customFormat="1" ht="15" customHeight="1">
      <c r="A70" s="59"/>
      <c r="B70" s="39" t="s">
        <v>411</v>
      </c>
      <c r="C70" s="62">
        <f>20000000/0.9*0.1</f>
        <v>2222222.222222222</v>
      </c>
      <c r="D70" s="49"/>
      <c r="E70" s="49"/>
    </row>
    <row r="71" spans="1:9" s="39" customFormat="1" ht="15" customHeight="1">
      <c r="A71" s="59"/>
      <c r="B71" s="61" t="s">
        <v>412</v>
      </c>
      <c r="C71" s="275">
        <v>117035002</v>
      </c>
      <c r="D71" s="49"/>
      <c r="E71" s="186"/>
    </row>
    <row r="72" spans="1:9" s="39" customFormat="1" ht="15" customHeight="1">
      <c r="A72" s="59"/>
      <c r="B72" s="61"/>
      <c r="C72" s="62"/>
      <c r="D72" s="49"/>
      <c r="E72" s="187"/>
    </row>
    <row r="73" spans="1:9" s="58" customFormat="1" ht="18" customHeight="1">
      <c r="A73" s="226">
        <v>334</v>
      </c>
      <c r="B73" s="57" t="s">
        <v>48</v>
      </c>
      <c r="C73" s="93"/>
      <c r="D73" s="92" t="s">
        <v>413</v>
      </c>
      <c r="E73" s="189"/>
      <c r="F73" s="190"/>
      <c r="G73" s="189"/>
      <c r="H73" s="189"/>
      <c r="I73" s="189"/>
    </row>
    <row r="74" spans="1:9" s="39" customFormat="1" ht="18" customHeight="1">
      <c r="A74" s="59"/>
      <c r="B74" s="38" t="s">
        <v>414</v>
      </c>
      <c r="C74" s="279">
        <v>1435979208</v>
      </c>
      <c r="E74" s="188"/>
      <c r="F74" s="278"/>
      <c r="G74" s="188"/>
      <c r="H74" s="188"/>
      <c r="I74" s="188"/>
    </row>
    <row r="75" spans="1:9" s="39" customFormat="1" ht="18" customHeight="1">
      <c r="A75" s="59"/>
      <c r="B75" s="38" t="s">
        <v>415</v>
      </c>
      <c r="C75" s="279">
        <v>1445579205</v>
      </c>
      <c r="D75" s="191"/>
      <c r="E75" s="188"/>
      <c r="F75" s="278"/>
      <c r="G75" s="188"/>
      <c r="H75" s="188"/>
      <c r="I75" s="188"/>
    </row>
    <row r="76" spans="1:9" s="41" customFormat="1" ht="19.2" customHeight="1">
      <c r="A76" s="37"/>
      <c r="B76" s="36"/>
      <c r="C76" s="276">
        <v>10000000</v>
      </c>
      <c r="D76" s="187" t="s">
        <v>416</v>
      </c>
      <c r="E76" s="277"/>
      <c r="F76" s="140"/>
    </row>
    <row r="77" spans="1:9" s="41" customFormat="1" ht="34.200000000000003" customHeight="1">
      <c r="A77" s="37"/>
      <c r="B77" s="36"/>
      <c r="C77" s="276">
        <v>6000000</v>
      </c>
      <c r="D77" s="277" t="s">
        <v>417</v>
      </c>
      <c r="E77" s="277"/>
      <c r="F77" s="140"/>
    </row>
    <row r="78" spans="1:9" s="39" customFormat="1" ht="19.2" customHeight="1">
      <c r="A78" s="59"/>
      <c r="B78" s="38"/>
      <c r="C78" s="276"/>
      <c r="D78" s="277"/>
      <c r="E78" s="277"/>
      <c r="F78" s="40"/>
    </row>
    <row r="79" spans="1:9" s="48" customFormat="1">
      <c r="A79" s="227">
        <v>335</v>
      </c>
      <c r="B79" s="26"/>
      <c r="C79" s="93">
        <f>SUM(C80:C80)</f>
        <v>355337500</v>
      </c>
      <c r="D79" s="68"/>
      <c r="F79" s="98">
        <f>C79-'TB4'!H71</f>
        <v>0</v>
      </c>
    </row>
    <row r="80" spans="1:9" s="33" customFormat="1">
      <c r="A80" s="29"/>
      <c r="B80" s="38" t="s">
        <v>394</v>
      </c>
      <c r="C80" s="130">
        <v>355337500</v>
      </c>
      <c r="D80" s="117"/>
      <c r="E80" s="66"/>
      <c r="F80" s="34"/>
    </row>
    <row r="81" spans="1:6">
      <c r="A81" s="22"/>
      <c r="B81" s="23"/>
      <c r="C81" s="51"/>
      <c r="D81" s="66"/>
      <c r="E81" s="66"/>
      <c r="F81" s="28"/>
    </row>
    <row r="82" spans="1:6" ht="13.8">
      <c r="A82" s="81">
        <v>3382</v>
      </c>
      <c r="B82" s="23"/>
      <c r="C82" s="119">
        <f>SUM(C83:C88)</f>
        <v>456120000</v>
      </c>
      <c r="D82" s="50"/>
      <c r="E82" s="50"/>
      <c r="F82" s="28">
        <f>C82-'TB4'!H75</f>
        <v>0</v>
      </c>
    </row>
    <row r="83" spans="1:6" s="33" customFormat="1">
      <c r="A83" s="29"/>
      <c r="B83" s="30" t="s">
        <v>348</v>
      </c>
      <c r="C83" s="228">
        <v>391492000</v>
      </c>
      <c r="D83" s="229" t="s">
        <v>349</v>
      </c>
      <c r="E83" s="49"/>
    </row>
    <row r="84" spans="1:6" s="33" customFormat="1">
      <c r="A84" s="29"/>
      <c r="B84" s="30" t="s">
        <v>289</v>
      </c>
      <c r="C84" s="96">
        <v>15587000</v>
      </c>
      <c r="D84" s="49"/>
      <c r="E84" s="49"/>
    </row>
    <row r="85" spans="1:6" s="33" customFormat="1">
      <c r="A85" s="29"/>
      <c r="B85" s="30" t="s">
        <v>370</v>
      </c>
      <c r="C85" s="96">
        <v>15587000</v>
      </c>
      <c r="D85" s="49"/>
      <c r="E85" s="49"/>
    </row>
    <row r="86" spans="1:6" s="33" customFormat="1">
      <c r="A86" s="29"/>
      <c r="B86" s="30" t="s">
        <v>395</v>
      </c>
      <c r="C86" s="96">
        <v>16784000</v>
      </c>
      <c r="D86" s="49"/>
      <c r="E86" s="49"/>
    </row>
    <row r="87" spans="1:6" s="33" customFormat="1">
      <c r="A87" s="29"/>
      <c r="B87" s="30" t="s">
        <v>405</v>
      </c>
      <c r="C87" s="96">
        <v>16670000</v>
      </c>
      <c r="D87" s="49"/>
      <c r="E87" s="49"/>
    </row>
    <row r="88" spans="1:6">
      <c r="A88" s="22"/>
      <c r="B88" s="23"/>
      <c r="C88" s="99"/>
      <c r="D88" s="68"/>
      <c r="E88" s="68"/>
    </row>
    <row r="89" spans="1:6">
      <c r="A89" s="283" t="s">
        <v>49</v>
      </c>
      <c r="B89" s="284" t="s">
        <v>404</v>
      </c>
      <c r="C89" s="248"/>
      <c r="D89" s="249"/>
      <c r="E89" s="4"/>
    </row>
    <row r="90" spans="1:6">
      <c r="A90" s="22"/>
      <c r="B90" s="23"/>
      <c r="C90" s="45">
        <v>0</v>
      </c>
      <c r="D90" s="209"/>
      <c r="E90" s="4"/>
    </row>
    <row r="91" spans="1:6">
      <c r="A91" s="81">
        <v>3388</v>
      </c>
      <c r="B91" s="23" t="s">
        <v>50</v>
      </c>
      <c r="C91" s="101">
        <f>SUM(C92:C95)</f>
        <v>70145792</v>
      </c>
      <c r="D91" s="209"/>
      <c r="E91" s="209"/>
      <c r="F91" s="28">
        <f>C91-'TB4'!H83</f>
        <v>0</v>
      </c>
    </row>
    <row r="92" spans="1:6">
      <c r="A92" s="22"/>
      <c r="B92" s="30" t="s">
        <v>51</v>
      </c>
      <c r="C92" s="69">
        <v>240091</v>
      </c>
      <c r="D92" s="43"/>
      <c r="E92" s="43"/>
    </row>
    <row r="93" spans="1:6">
      <c r="A93" s="22"/>
      <c r="B93" s="30" t="s">
        <v>52</v>
      </c>
      <c r="C93" s="69">
        <v>16849701</v>
      </c>
      <c r="D93" s="131"/>
      <c r="E93" s="43"/>
      <c r="F93" s="28"/>
    </row>
    <row r="94" spans="1:6">
      <c r="A94" s="22"/>
      <c r="B94" s="30"/>
      <c r="C94" s="69"/>
      <c r="D94" s="43"/>
      <c r="E94" s="43"/>
      <c r="F94" s="28"/>
    </row>
    <row r="95" spans="1:6" s="85" customFormat="1" ht="13.8">
      <c r="A95" s="81"/>
      <c r="B95" s="112" t="s">
        <v>53</v>
      </c>
      <c r="C95" s="113">
        <f>SUM(C96:C105)</f>
        <v>53056000</v>
      </c>
      <c r="D95" s="49" t="s">
        <v>351</v>
      </c>
      <c r="E95" s="114"/>
      <c r="F95" s="86"/>
    </row>
    <row r="96" spans="1:6" s="33" customFormat="1">
      <c r="A96" s="29"/>
      <c r="B96" s="30" t="s">
        <v>290</v>
      </c>
      <c r="C96" s="69">
        <v>23883000</v>
      </c>
      <c r="D96" s="43"/>
      <c r="E96" s="43"/>
      <c r="F96" s="34"/>
    </row>
    <row r="97" spans="1:6" s="33" customFormat="1">
      <c r="A97" s="29"/>
      <c r="B97" s="30" t="s">
        <v>291</v>
      </c>
      <c r="C97" s="42">
        <v>3886000</v>
      </c>
      <c r="D97" s="43"/>
      <c r="E97" s="43"/>
    </row>
    <row r="98" spans="1:6" s="33" customFormat="1">
      <c r="A98" s="29"/>
      <c r="B98" s="30" t="s">
        <v>294</v>
      </c>
      <c r="C98" s="42">
        <v>3778000</v>
      </c>
      <c r="D98" s="43"/>
      <c r="E98" s="43"/>
    </row>
    <row r="99" spans="1:6" s="33" customFormat="1">
      <c r="A99" s="29"/>
      <c r="B99" s="30" t="s">
        <v>295</v>
      </c>
      <c r="C99" s="42">
        <v>-128400</v>
      </c>
      <c r="D99" s="43"/>
      <c r="E99" s="43"/>
      <c r="F99" s="34"/>
    </row>
    <row r="100" spans="1:6">
      <c r="A100" s="22"/>
      <c r="B100" s="30" t="s">
        <v>306</v>
      </c>
      <c r="C100" s="45">
        <v>3972500</v>
      </c>
      <c r="D100" s="121"/>
      <c r="E100" s="209"/>
    </row>
    <row r="101" spans="1:6">
      <c r="A101" s="22"/>
      <c r="B101" s="30" t="s">
        <v>307</v>
      </c>
      <c r="C101" s="45">
        <v>-1036000</v>
      </c>
      <c r="D101" s="121"/>
      <c r="E101" s="209"/>
      <c r="F101" s="28"/>
    </row>
    <row r="102" spans="1:6">
      <c r="A102" s="22"/>
      <c r="B102" s="30" t="s">
        <v>312</v>
      </c>
      <c r="C102" s="45">
        <v>3804500</v>
      </c>
      <c r="D102" s="121"/>
      <c r="E102" s="209"/>
    </row>
    <row r="103" spans="1:6">
      <c r="A103" s="22"/>
      <c r="B103" s="30" t="s">
        <v>318</v>
      </c>
      <c r="C103" s="45">
        <v>3768500</v>
      </c>
      <c r="D103" s="121"/>
      <c r="E103" s="209"/>
    </row>
    <row r="104" spans="1:6">
      <c r="A104" s="217"/>
      <c r="B104" s="30" t="s">
        <v>319</v>
      </c>
      <c r="C104" s="45">
        <v>3768500</v>
      </c>
      <c r="D104" s="121"/>
      <c r="E104" s="209"/>
    </row>
    <row r="105" spans="1:6">
      <c r="A105" s="144"/>
      <c r="B105" s="218" t="s">
        <v>397</v>
      </c>
      <c r="C105" s="216">
        <v>7359400</v>
      </c>
      <c r="D105" s="147"/>
      <c r="E105" s="147"/>
    </row>
    <row r="106" spans="1:6">
      <c r="A106" s="144"/>
      <c r="B106" s="218"/>
      <c r="C106" s="216"/>
      <c r="D106" s="147"/>
      <c r="E106" s="147"/>
    </row>
    <row r="107" spans="1:6" ht="26.55" customHeight="1">
      <c r="A107" s="81">
        <v>3387</v>
      </c>
      <c r="B107" s="172" t="s">
        <v>331</v>
      </c>
      <c r="C107" s="97">
        <v>1000000</v>
      </c>
      <c r="D107" s="92">
        <v>176.12</v>
      </c>
      <c r="E107" s="169">
        <f>C107*D107</f>
        <v>176120000</v>
      </c>
      <c r="F107" s="34"/>
    </row>
    <row r="108" spans="1:6" ht="21.75" customHeight="1">
      <c r="A108" s="22"/>
      <c r="B108" s="168"/>
      <c r="C108" s="250" t="s">
        <v>371</v>
      </c>
      <c r="D108" s="251"/>
      <c r="E108" s="251"/>
    </row>
    <row r="109" spans="1:6" ht="16.2" customHeight="1">
      <c r="A109" s="22"/>
      <c r="C109" s="285"/>
      <c r="D109" s="4"/>
      <c r="E109" s="4"/>
    </row>
    <row r="110" spans="1:6" ht="19.5" customHeight="1">
      <c r="A110" s="81">
        <v>511</v>
      </c>
      <c r="B110" s="182"/>
      <c r="C110" s="151" t="s">
        <v>24</v>
      </c>
      <c r="D110" s="73"/>
      <c r="E110" s="73"/>
    </row>
    <row r="111" spans="1:6">
      <c r="A111" s="230">
        <v>515</v>
      </c>
      <c r="B111" s="26"/>
      <c r="C111" s="151" t="s">
        <v>24</v>
      </c>
      <c r="D111" s="209"/>
      <c r="E111" s="209"/>
    </row>
    <row r="112" spans="1:6">
      <c r="A112" s="230">
        <v>635</v>
      </c>
      <c r="B112" s="26"/>
      <c r="C112" s="151" t="s">
        <v>24</v>
      </c>
      <c r="D112" s="209"/>
      <c r="E112" s="209"/>
    </row>
    <row r="113" spans="1:5" ht="18.75" customHeight="1">
      <c r="A113" s="81" t="s">
        <v>54</v>
      </c>
      <c r="B113" s="26"/>
      <c r="C113" s="151" t="s">
        <v>24</v>
      </c>
      <c r="D113" s="73"/>
      <c r="E113" s="73"/>
    </row>
    <row r="114" spans="1:5" ht="19.5" customHeight="1">
      <c r="A114" s="81">
        <v>641</v>
      </c>
      <c r="B114" s="23"/>
      <c r="C114" s="151" t="s">
        <v>24</v>
      </c>
      <c r="D114" s="73"/>
      <c r="E114" s="73"/>
    </row>
    <row r="115" spans="1:5" ht="19.2" customHeight="1">
      <c r="A115" s="81">
        <v>642</v>
      </c>
      <c r="B115" s="26"/>
      <c r="C115" s="151" t="s">
        <v>24</v>
      </c>
      <c r="D115" s="73"/>
      <c r="E115" s="73"/>
    </row>
    <row r="116" spans="1:5" ht="23.55" customHeight="1">
      <c r="A116" s="81" t="s">
        <v>402</v>
      </c>
      <c r="B116" s="182"/>
      <c r="C116" s="176" t="s">
        <v>24</v>
      </c>
      <c r="D116" s="68"/>
      <c r="E116" s="4"/>
    </row>
  </sheetData>
  <mergeCells count="9">
    <mergeCell ref="C108:E108"/>
    <mergeCell ref="C17:D17"/>
    <mergeCell ref="C18:E18"/>
    <mergeCell ref="C89:D89"/>
    <mergeCell ref="A5:B7"/>
    <mergeCell ref="C9:D9"/>
    <mergeCell ref="C11:D11"/>
    <mergeCell ref="C12:E12"/>
    <mergeCell ref="C14:E14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0"/>
  <sheetViews>
    <sheetView topLeftCell="A103" workbookViewId="0">
      <selection activeCell="G56" sqref="G56"/>
    </sheetView>
  </sheetViews>
  <sheetFormatPr defaultRowHeight="13.2"/>
  <cols>
    <col min="1" max="1" width="10.21875" customWidth="1"/>
    <col min="2" max="2" width="54.33203125" customWidth="1"/>
    <col min="3" max="3" width="16.21875" style="106" customWidth="1"/>
    <col min="4" max="4" width="14.88671875" style="106" customWidth="1"/>
    <col min="5" max="5" width="16.88671875" style="106" customWidth="1"/>
    <col min="6" max="7" width="17.88671875" style="106" customWidth="1"/>
    <col min="8" max="8" width="19.44140625" style="106" customWidth="1"/>
  </cols>
  <sheetData>
    <row r="1" spans="1:8" s="266" customFormat="1">
      <c r="A1" s="267" t="s">
        <v>56</v>
      </c>
      <c r="B1" s="267" t="s">
        <v>57</v>
      </c>
      <c r="C1" s="268" t="s">
        <v>64</v>
      </c>
      <c r="D1" s="268" t="s">
        <v>65</v>
      </c>
      <c r="E1" s="268" t="s">
        <v>66</v>
      </c>
      <c r="F1" s="268" t="s">
        <v>67</v>
      </c>
      <c r="G1" s="268" t="s">
        <v>68</v>
      </c>
      <c r="H1" s="268" t="s">
        <v>69</v>
      </c>
    </row>
    <row r="2" spans="1:8" s="105" customFormat="1">
      <c r="A2" s="269" t="s">
        <v>70</v>
      </c>
      <c r="B2" s="269" t="s">
        <v>71</v>
      </c>
      <c r="C2" s="270"/>
      <c r="D2" s="270"/>
      <c r="E2" s="270"/>
      <c r="F2" s="270"/>
      <c r="G2" s="270"/>
      <c r="H2" s="270"/>
    </row>
    <row r="3" spans="1:8">
      <c r="A3" s="202" t="s">
        <v>72</v>
      </c>
      <c r="B3" s="202" t="s">
        <v>73</v>
      </c>
      <c r="C3" s="203"/>
      <c r="D3" s="203"/>
      <c r="E3" s="203"/>
      <c r="F3" s="203"/>
      <c r="G3" s="203"/>
      <c r="H3" s="203"/>
    </row>
    <row r="4" spans="1:8" s="105" customFormat="1">
      <c r="A4" s="269" t="s">
        <v>74</v>
      </c>
      <c r="B4" s="269" t="s">
        <v>75</v>
      </c>
      <c r="C4" s="270">
        <v>4944027579.4200001</v>
      </c>
      <c r="D4" s="270"/>
      <c r="E4" s="270">
        <v>6733853722</v>
      </c>
      <c r="F4" s="270">
        <v>6863987637</v>
      </c>
      <c r="G4" s="270">
        <v>4813893664.4200001</v>
      </c>
      <c r="H4" s="270"/>
    </row>
    <row r="5" spans="1:8">
      <c r="A5" s="202" t="s">
        <v>76</v>
      </c>
      <c r="B5" s="202" t="s">
        <v>77</v>
      </c>
      <c r="C5" s="203">
        <v>2351030730</v>
      </c>
      <c r="D5" s="203"/>
      <c r="E5" s="203">
        <v>3666485119</v>
      </c>
      <c r="F5" s="203">
        <v>5644770169</v>
      </c>
      <c r="G5" s="203">
        <v>372745680</v>
      </c>
      <c r="H5" s="203"/>
    </row>
    <row r="6" spans="1:8">
      <c r="A6" s="202" t="s">
        <v>13</v>
      </c>
      <c r="B6" s="202" t="s">
        <v>78</v>
      </c>
      <c r="C6" s="203">
        <v>9454067</v>
      </c>
      <c r="D6" s="203"/>
      <c r="E6" s="203">
        <v>2457387133</v>
      </c>
      <c r="F6" s="203">
        <v>2365900342</v>
      </c>
      <c r="G6" s="203">
        <v>100940858</v>
      </c>
      <c r="H6" s="203"/>
    </row>
    <row r="7" spans="1:8">
      <c r="A7" s="202" t="s">
        <v>15</v>
      </c>
      <c r="B7" s="202" t="s">
        <v>79</v>
      </c>
      <c r="C7" s="203">
        <v>34208353</v>
      </c>
      <c r="D7" s="203"/>
      <c r="E7" s="203"/>
      <c r="F7" s="203"/>
      <c r="G7" s="203">
        <v>34208353</v>
      </c>
      <c r="H7" s="203"/>
    </row>
    <row r="8" spans="1:8">
      <c r="A8" s="202" t="s">
        <v>17</v>
      </c>
      <c r="B8" s="202" t="s">
        <v>80</v>
      </c>
      <c r="C8" s="203">
        <v>1025437</v>
      </c>
      <c r="D8" s="203"/>
      <c r="E8" s="203">
        <v>174</v>
      </c>
      <c r="F8" s="203"/>
      <c r="G8" s="203">
        <v>1025611</v>
      </c>
      <c r="H8" s="203"/>
    </row>
    <row r="9" spans="1:8">
      <c r="A9" s="202" t="s">
        <v>18</v>
      </c>
      <c r="B9" s="202" t="s">
        <v>81</v>
      </c>
      <c r="C9" s="203">
        <v>50000000</v>
      </c>
      <c r="D9" s="203"/>
      <c r="E9" s="203"/>
      <c r="F9" s="203"/>
      <c r="G9" s="203">
        <v>50000000</v>
      </c>
      <c r="H9" s="203"/>
    </row>
    <row r="10" spans="1:8">
      <c r="A10" s="202" t="s">
        <v>20</v>
      </c>
      <c r="B10" s="202" t="s">
        <v>82</v>
      </c>
      <c r="C10" s="203">
        <v>5000000</v>
      </c>
      <c r="D10" s="203"/>
      <c r="E10" s="203"/>
      <c r="F10" s="203"/>
      <c r="G10" s="203">
        <v>5000000</v>
      </c>
      <c r="H10" s="203"/>
    </row>
    <row r="11" spans="1:8">
      <c r="A11" s="202" t="s">
        <v>22</v>
      </c>
      <c r="B11" s="202" t="s">
        <v>83</v>
      </c>
      <c r="C11" s="203">
        <v>100000000</v>
      </c>
      <c r="D11" s="203"/>
      <c r="E11" s="203"/>
      <c r="F11" s="203"/>
      <c r="G11" s="203">
        <v>100000000</v>
      </c>
      <c r="H11" s="203"/>
    </row>
    <row r="12" spans="1:8">
      <c r="A12" s="202" t="s">
        <v>313</v>
      </c>
      <c r="B12" s="202" t="s">
        <v>314</v>
      </c>
      <c r="C12" s="203">
        <v>2151342873</v>
      </c>
      <c r="D12" s="203"/>
      <c r="E12" s="203">
        <v>1209097812</v>
      </c>
      <c r="F12" s="203">
        <v>3278869827</v>
      </c>
      <c r="G12" s="203">
        <v>81570858</v>
      </c>
      <c r="H12" s="203"/>
    </row>
    <row r="13" spans="1:8">
      <c r="A13" s="202" t="s">
        <v>84</v>
      </c>
      <c r="B13" s="202" t="s">
        <v>85</v>
      </c>
      <c r="C13" s="203">
        <v>2592996849.4200001</v>
      </c>
      <c r="D13" s="203"/>
      <c r="E13" s="203">
        <v>3067368603</v>
      </c>
      <c r="F13" s="203">
        <v>1219217468</v>
      </c>
      <c r="G13" s="203">
        <v>4441147984.4200001</v>
      </c>
      <c r="H13" s="203"/>
    </row>
    <row r="14" spans="1:8">
      <c r="A14" s="202" t="s">
        <v>86</v>
      </c>
      <c r="B14" s="202" t="s">
        <v>87</v>
      </c>
      <c r="C14" s="203">
        <v>447431135.42000002</v>
      </c>
      <c r="D14" s="203"/>
      <c r="E14" s="203">
        <v>428935200</v>
      </c>
      <c r="F14" s="203">
        <v>20923</v>
      </c>
      <c r="G14" s="203">
        <v>876345412.41999996</v>
      </c>
      <c r="H14" s="203"/>
    </row>
    <row r="15" spans="1:8">
      <c r="A15" s="202" t="s">
        <v>309</v>
      </c>
      <c r="B15" s="202" t="s">
        <v>315</v>
      </c>
      <c r="C15" s="203">
        <v>2145565714</v>
      </c>
      <c r="D15" s="203"/>
      <c r="E15" s="203">
        <v>2638433403</v>
      </c>
      <c r="F15" s="203">
        <v>1219196545</v>
      </c>
      <c r="G15" s="203">
        <v>3564802572</v>
      </c>
      <c r="H15" s="203"/>
    </row>
    <row r="16" spans="1:8" s="105" customFormat="1">
      <c r="A16" s="269" t="s">
        <v>88</v>
      </c>
      <c r="B16" s="269" t="s">
        <v>89</v>
      </c>
      <c r="C16" s="270"/>
      <c r="D16" s="270"/>
      <c r="E16" s="270"/>
      <c r="F16" s="270"/>
      <c r="G16" s="270"/>
      <c r="H16" s="270"/>
    </row>
    <row r="17" spans="1:8">
      <c r="A17" s="202" t="s">
        <v>90</v>
      </c>
      <c r="B17" s="202" t="s">
        <v>85</v>
      </c>
      <c r="C17" s="203"/>
      <c r="D17" s="203"/>
      <c r="E17" s="203"/>
      <c r="F17" s="203"/>
      <c r="G17" s="203"/>
      <c r="H17" s="203"/>
    </row>
    <row r="18" spans="1:8">
      <c r="A18" s="202" t="s">
        <v>91</v>
      </c>
      <c r="B18" s="202" t="s">
        <v>92</v>
      </c>
      <c r="C18" s="203"/>
      <c r="D18" s="203"/>
      <c r="E18" s="203"/>
      <c r="F18" s="203"/>
      <c r="G18" s="203"/>
      <c r="H18" s="203"/>
    </row>
    <row r="19" spans="1:8" s="105" customFormat="1">
      <c r="A19" s="269" t="s">
        <v>296</v>
      </c>
      <c r="B19" s="269" t="s">
        <v>297</v>
      </c>
      <c r="C19" s="270">
        <v>31380000</v>
      </c>
      <c r="D19" s="270"/>
      <c r="E19" s="270"/>
      <c r="F19" s="270"/>
      <c r="G19" s="270">
        <v>31380000</v>
      </c>
      <c r="H19" s="270"/>
    </row>
    <row r="20" spans="1:8">
      <c r="A20" s="202" t="s">
        <v>298</v>
      </c>
      <c r="B20" s="202" t="s">
        <v>299</v>
      </c>
      <c r="C20" s="203">
        <v>31380000</v>
      </c>
      <c r="D20" s="203"/>
      <c r="E20" s="203"/>
      <c r="F20" s="203"/>
      <c r="G20" s="203">
        <v>31380000</v>
      </c>
      <c r="H20" s="203"/>
    </row>
    <row r="21" spans="1:8">
      <c r="A21" s="202" t="s">
        <v>300</v>
      </c>
      <c r="B21" s="202" t="s">
        <v>301</v>
      </c>
      <c r="C21" s="203">
        <v>31380000</v>
      </c>
      <c r="D21" s="203"/>
      <c r="E21" s="203"/>
      <c r="F21" s="203"/>
      <c r="G21" s="203">
        <v>31380000</v>
      </c>
      <c r="H21" s="203"/>
    </row>
    <row r="22" spans="1:8" s="105" customFormat="1">
      <c r="A22" s="269" t="s">
        <v>93</v>
      </c>
      <c r="B22" s="269" t="s">
        <v>94</v>
      </c>
      <c r="C22" s="270">
        <v>3072018840.6500001</v>
      </c>
      <c r="D22" s="270"/>
      <c r="E22" s="270">
        <v>2705659212</v>
      </c>
      <c r="F22" s="270">
        <v>3072018841</v>
      </c>
      <c r="G22" s="270">
        <v>2705659211.6500001</v>
      </c>
      <c r="H22" s="270"/>
    </row>
    <row r="23" spans="1:8">
      <c r="A23" s="202" t="s">
        <v>95</v>
      </c>
      <c r="B23" s="202" t="s">
        <v>96</v>
      </c>
      <c r="C23" s="203">
        <v>3072018840.6500001</v>
      </c>
      <c r="D23" s="203"/>
      <c r="E23" s="203">
        <v>2705659212</v>
      </c>
      <c r="F23" s="203">
        <v>3072018841</v>
      </c>
      <c r="G23" s="203">
        <v>2705659211.6500001</v>
      </c>
      <c r="H23" s="203"/>
    </row>
    <row r="24" spans="1:8">
      <c r="A24" s="202" t="s">
        <v>97</v>
      </c>
      <c r="B24" s="202" t="s">
        <v>98</v>
      </c>
      <c r="C24" s="203">
        <v>3072018840.6500001</v>
      </c>
      <c r="D24" s="203"/>
      <c r="E24" s="203">
        <v>2705659212</v>
      </c>
      <c r="F24" s="203">
        <v>3072018841</v>
      </c>
      <c r="G24" s="203">
        <v>2705659211.6500001</v>
      </c>
      <c r="H24" s="203"/>
    </row>
    <row r="25" spans="1:8">
      <c r="A25" s="202" t="s">
        <v>99</v>
      </c>
      <c r="B25" s="202" t="s">
        <v>100</v>
      </c>
      <c r="C25" s="203">
        <v>3072018840.6500001</v>
      </c>
      <c r="D25" s="203"/>
      <c r="E25" s="203">
        <v>2705659212</v>
      </c>
      <c r="F25" s="203">
        <v>3072018841</v>
      </c>
      <c r="G25" s="203">
        <v>2705659211.6500001</v>
      </c>
      <c r="H25" s="203"/>
    </row>
    <row r="26" spans="1:8" s="105" customFormat="1">
      <c r="A26" s="269" t="s">
        <v>101</v>
      </c>
      <c r="B26" s="269" t="s">
        <v>102</v>
      </c>
      <c r="C26" s="270">
        <v>1870177131</v>
      </c>
      <c r="D26" s="270"/>
      <c r="E26" s="270">
        <v>29744533</v>
      </c>
      <c r="F26" s="270"/>
      <c r="G26" s="270">
        <v>1899921664</v>
      </c>
      <c r="H26" s="270"/>
    </row>
    <row r="27" spans="1:8">
      <c r="A27" s="202" t="s">
        <v>103</v>
      </c>
      <c r="B27" s="202" t="s">
        <v>104</v>
      </c>
      <c r="C27" s="203">
        <v>1870177131</v>
      </c>
      <c r="D27" s="203"/>
      <c r="E27" s="203">
        <v>29744533</v>
      </c>
      <c r="F27" s="203"/>
      <c r="G27" s="203">
        <v>1899921664</v>
      </c>
      <c r="H27" s="203"/>
    </row>
    <row r="28" spans="1:8">
      <c r="A28" s="202" t="s">
        <v>105</v>
      </c>
      <c r="B28" s="202" t="s">
        <v>106</v>
      </c>
      <c r="C28" s="203">
        <v>1870177131</v>
      </c>
      <c r="D28" s="203"/>
      <c r="E28" s="203">
        <v>29744533</v>
      </c>
      <c r="F28" s="203"/>
      <c r="G28" s="203">
        <v>1899921664</v>
      </c>
      <c r="H28" s="203"/>
    </row>
    <row r="29" spans="1:8">
      <c r="A29" s="202" t="s">
        <v>107</v>
      </c>
      <c r="B29" s="202" t="s">
        <v>108</v>
      </c>
      <c r="C29" s="203">
        <v>1870177131</v>
      </c>
      <c r="D29" s="203"/>
      <c r="E29" s="203">
        <v>29744533</v>
      </c>
      <c r="F29" s="203"/>
      <c r="G29" s="203">
        <v>1899921664</v>
      </c>
      <c r="H29" s="203"/>
    </row>
    <row r="30" spans="1:8" s="105" customFormat="1">
      <c r="A30" s="269" t="s">
        <v>109</v>
      </c>
      <c r="B30" s="269" t="s">
        <v>110</v>
      </c>
      <c r="C30" s="270">
        <v>13825600</v>
      </c>
      <c r="D30" s="270"/>
      <c r="E30" s="270">
        <v>29896082</v>
      </c>
      <c r="F30" s="270">
        <v>13825600</v>
      </c>
      <c r="G30" s="270">
        <v>29896082</v>
      </c>
      <c r="H30" s="270"/>
    </row>
    <row r="31" spans="1:8">
      <c r="A31" s="202" t="s">
        <v>111</v>
      </c>
      <c r="B31" s="202" t="s">
        <v>110</v>
      </c>
      <c r="C31" s="203">
        <v>13825600</v>
      </c>
      <c r="D31" s="203"/>
      <c r="E31" s="203">
        <v>29896082</v>
      </c>
      <c r="F31" s="203">
        <v>13825600</v>
      </c>
      <c r="G31" s="203">
        <v>29896082</v>
      </c>
      <c r="H31" s="203"/>
    </row>
    <row r="32" spans="1:8">
      <c r="A32" s="202" t="s">
        <v>112</v>
      </c>
      <c r="B32" s="202" t="s">
        <v>113</v>
      </c>
      <c r="C32" s="203">
        <v>13825600</v>
      </c>
      <c r="D32" s="203"/>
      <c r="E32" s="203">
        <v>29896082</v>
      </c>
      <c r="F32" s="203">
        <v>13825600</v>
      </c>
      <c r="G32" s="203">
        <v>29896082</v>
      </c>
      <c r="H32" s="203"/>
    </row>
    <row r="33" spans="1:8">
      <c r="A33" s="202" t="s">
        <v>114</v>
      </c>
      <c r="B33" s="202" t="s">
        <v>115</v>
      </c>
      <c r="C33" s="203">
        <v>13825600</v>
      </c>
      <c r="D33" s="203"/>
      <c r="E33" s="203">
        <v>29896082</v>
      </c>
      <c r="F33" s="203">
        <v>13825600</v>
      </c>
      <c r="G33" s="203">
        <v>29896082</v>
      </c>
      <c r="H33" s="203"/>
    </row>
    <row r="34" spans="1:8">
      <c r="A34" s="202" t="s">
        <v>116</v>
      </c>
      <c r="B34" s="202" t="s">
        <v>117</v>
      </c>
      <c r="C34" s="203">
        <v>13825600</v>
      </c>
      <c r="D34" s="203"/>
      <c r="E34" s="203">
        <v>29896082</v>
      </c>
      <c r="F34" s="203">
        <v>13825600</v>
      </c>
      <c r="G34" s="203">
        <v>29896082</v>
      </c>
      <c r="H34" s="203"/>
    </row>
    <row r="35" spans="1:8" s="105" customFormat="1">
      <c r="A35" s="269" t="s">
        <v>118</v>
      </c>
      <c r="B35" s="269" t="s">
        <v>119</v>
      </c>
      <c r="C35" s="270">
        <v>271598209</v>
      </c>
      <c r="D35" s="270"/>
      <c r="E35" s="270">
        <v>250000000</v>
      </c>
      <c r="F35" s="270">
        <v>201541266</v>
      </c>
      <c r="G35" s="270">
        <v>320056943</v>
      </c>
      <c r="H35" s="270"/>
    </row>
    <row r="36" spans="1:8">
      <c r="A36" s="202" t="s">
        <v>120</v>
      </c>
      <c r="B36" s="202" t="s">
        <v>121</v>
      </c>
      <c r="C36" s="203">
        <v>271598209</v>
      </c>
      <c r="D36" s="203"/>
      <c r="E36" s="203">
        <v>250000000</v>
      </c>
      <c r="F36" s="203">
        <v>201541266</v>
      </c>
      <c r="G36" s="203">
        <v>320056943</v>
      </c>
      <c r="H36" s="203"/>
    </row>
    <row r="37" spans="1:8" s="105" customFormat="1">
      <c r="A37" s="269" t="s">
        <v>122</v>
      </c>
      <c r="B37" s="269" t="s">
        <v>123</v>
      </c>
      <c r="C37" s="270">
        <v>749737735</v>
      </c>
      <c r="D37" s="270"/>
      <c r="E37" s="270">
        <v>1904439008</v>
      </c>
      <c r="F37" s="270">
        <v>2189774186</v>
      </c>
      <c r="G37" s="270">
        <v>464402557</v>
      </c>
      <c r="H37" s="270"/>
    </row>
    <row r="38" spans="1:8">
      <c r="A38" s="202" t="s">
        <v>124</v>
      </c>
      <c r="B38" s="202" t="s">
        <v>125</v>
      </c>
      <c r="C38" s="203">
        <v>749737735</v>
      </c>
      <c r="D38" s="203"/>
      <c r="E38" s="203">
        <v>1904439008</v>
      </c>
      <c r="F38" s="203">
        <v>2189774186</v>
      </c>
      <c r="G38" s="203">
        <v>464402557</v>
      </c>
      <c r="H38" s="203"/>
    </row>
    <row r="39" spans="1:8" s="105" customFormat="1">
      <c r="A39" s="269" t="s">
        <v>126</v>
      </c>
      <c r="B39" s="269" t="s">
        <v>127</v>
      </c>
      <c r="C39" s="270">
        <v>483485011</v>
      </c>
      <c r="D39" s="270"/>
      <c r="E39" s="270">
        <v>33522727</v>
      </c>
      <c r="F39" s="270"/>
      <c r="G39" s="270">
        <v>517007738</v>
      </c>
      <c r="H39" s="270"/>
    </row>
    <row r="40" spans="1:8">
      <c r="A40" s="202" t="s">
        <v>128</v>
      </c>
      <c r="B40" s="202" t="s">
        <v>129</v>
      </c>
      <c r="C40" s="203">
        <v>483485011</v>
      </c>
      <c r="D40" s="203"/>
      <c r="E40" s="203">
        <v>33522727</v>
      </c>
      <c r="F40" s="203"/>
      <c r="G40" s="203">
        <v>517007738</v>
      </c>
      <c r="H40" s="203"/>
    </row>
    <row r="41" spans="1:8" s="105" customFormat="1">
      <c r="A41" s="269" t="s">
        <v>130</v>
      </c>
      <c r="B41" s="269" t="s">
        <v>131</v>
      </c>
      <c r="C41" s="270"/>
      <c r="D41" s="270">
        <v>295269267</v>
      </c>
      <c r="E41" s="270"/>
      <c r="F41" s="270">
        <v>8064824</v>
      </c>
      <c r="G41" s="270"/>
      <c r="H41" s="270">
        <v>303334091</v>
      </c>
    </row>
    <row r="42" spans="1:8">
      <c r="A42" s="202" t="s">
        <v>132</v>
      </c>
      <c r="B42" s="202" t="s">
        <v>133</v>
      </c>
      <c r="C42" s="203"/>
      <c r="D42" s="203">
        <v>295269267</v>
      </c>
      <c r="E42" s="203"/>
      <c r="F42" s="203">
        <v>8064824</v>
      </c>
      <c r="G42" s="203"/>
      <c r="H42" s="203">
        <v>303334091</v>
      </c>
    </row>
    <row r="43" spans="1:8">
      <c r="A43" s="202" t="s">
        <v>134</v>
      </c>
      <c r="B43" s="202" t="s">
        <v>135</v>
      </c>
      <c r="C43" s="203"/>
      <c r="D43" s="203">
        <v>295269267</v>
      </c>
      <c r="E43" s="203"/>
      <c r="F43" s="203">
        <v>8064824</v>
      </c>
      <c r="G43" s="203"/>
      <c r="H43" s="203">
        <v>303334091</v>
      </c>
    </row>
    <row r="44" spans="1:8" s="105" customFormat="1">
      <c r="A44" s="269" t="s">
        <v>136</v>
      </c>
      <c r="B44" s="269" t="s">
        <v>137</v>
      </c>
      <c r="C44" s="270">
        <v>626725353</v>
      </c>
      <c r="D44" s="270"/>
      <c r="E44" s="270">
        <v>68945636</v>
      </c>
      <c r="F44" s="270">
        <v>54094680</v>
      </c>
      <c r="G44" s="270">
        <v>641576309</v>
      </c>
      <c r="H44" s="270"/>
    </row>
    <row r="45" spans="1:8">
      <c r="A45" s="202" t="s">
        <v>138</v>
      </c>
      <c r="B45" s="202" t="s">
        <v>139</v>
      </c>
      <c r="C45" s="203">
        <v>121253928</v>
      </c>
      <c r="D45" s="203"/>
      <c r="E45" s="203">
        <v>20473818</v>
      </c>
      <c r="F45" s="203">
        <v>31076617</v>
      </c>
      <c r="G45" s="203">
        <v>110651129</v>
      </c>
      <c r="H45" s="203"/>
    </row>
    <row r="46" spans="1:8">
      <c r="A46" s="202" t="s">
        <v>140</v>
      </c>
      <c r="B46" s="202" t="s">
        <v>141</v>
      </c>
      <c r="C46" s="203">
        <v>121253928</v>
      </c>
      <c r="D46" s="203"/>
      <c r="E46" s="203">
        <v>20473818</v>
      </c>
      <c r="F46" s="203">
        <v>31076617</v>
      </c>
      <c r="G46" s="203">
        <v>110651129</v>
      </c>
      <c r="H46" s="203"/>
    </row>
    <row r="47" spans="1:8">
      <c r="A47" s="202" t="s">
        <v>142</v>
      </c>
      <c r="B47" s="202" t="s">
        <v>143</v>
      </c>
      <c r="C47" s="203">
        <v>505471425</v>
      </c>
      <c r="D47" s="203"/>
      <c r="E47" s="203">
        <v>48471818</v>
      </c>
      <c r="F47" s="203">
        <v>23018063</v>
      </c>
      <c r="G47" s="203">
        <v>530925180</v>
      </c>
      <c r="H47" s="203"/>
    </row>
    <row r="48" spans="1:8">
      <c r="A48" s="202" t="s">
        <v>144</v>
      </c>
      <c r="B48" s="202" t="s">
        <v>145</v>
      </c>
      <c r="C48" s="203">
        <v>505471425</v>
      </c>
      <c r="D48" s="203"/>
      <c r="E48" s="203">
        <v>48471818</v>
      </c>
      <c r="F48" s="203">
        <v>23018063</v>
      </c>
      <c r="G48" s="203">
        <v>530925180</v>
      </c>
      <c r="H48" s="203"/>
    </row>
    <row r="49" spans="1:8" s="105" customFormat="1">
      <c r="A49" s="269" t="s">
        <v>146</v>
      </c>
      <c r="B49" s="269" t="s">
        <v>147</v>
      </c>
      <c r="C49" s="270">
        <v>373498600</v>
      </c>
      <c r="D49" s="270"/>
      <c r="E49" s="270"/>
      <c r="F49" s="270"/>
      <c r="G49" s="270">
        <v>373498600</v>
      </c>
      <c r="H49" s="270"/>
    </row>
    <row r="50" spans="1:8">
      <c r="A50" s="202" t="s">
        <v>150</v>
      </c>
      <c r="B50" s="202" t="s">
        <v>151</v>
      </c>
      <c r="C50" s="203">
        <v>373498600</v>
      </c>
      <c r="D50" s="203"/>
      <c r="E50" s="203"/>
      <c r="F50" s="203"/>
      <c r="G50" s="203">
        <v>373498600</v>
      </c>
      <c r="H50" s="203"/>
    </row>
    <row r="51" spans="1:8" s="105" customFormat="1">
      <c r="A51" s="269" t="s">
        <v>152</v>
      </c>
      <c r="B51" s="269" t="s">
        <v>153</v>
      </c>
      <c r="C51" s="270">
        <v>378670350</v>
      </c>
      <c r="D51" s="270">
        <v>191880400.41999999</v>
      </c>
      <c r="E51" s="270">
        <v>654279863</v>
      </c>
      <c r="F51" s="270">
        <v>463547453</v>
      </c>
      <c r="G51" s="270">
        <v>532175160</v>
      </c>
      <c r="H51" s="270">
        <v>154652800.41999999</v>
      </c>
    </row>
    <row r="52" spans="1:8">
      <c r="A52" s="202" t="s">
        <v>154</v>
      </c>
      <c r="B52" s="202" t="s">
        <v>155</v>
      </c>
      <c r="C52" s="203">
        <v>378670350</v>
      </c>
      <c r="D52" s="203">
        <v>191880400.41999999</v>
      </c>
      <c r="E52" s="203">
        <v>654279863</v>
      </c>
      <c r="F52" s="203">
        <v>463547453</v>
      </c>
      <c r="G52" s="203">
        <v>532175160</v>
      </c>
      <c r="H52" s="203">
        <v>154652800.41999999</v>
      </c>
    </row>
    <row r="53" spans="1:8">
      <c r="A53" s="202" t="s">
        <v>156</v>
      </c>
      <c r="B53" s="202" t="s">
        <v>157</v>
      </c>
      <c r="C53" s="203">
        <v>378670350</v>
      </c>
      <c r="D53" s="203">
        <v>191880400.41999999</v>
      </c>
      <c r="E53" s="203">
        <v>654279863</v>
      </c>
      <c r="F53" s="203">
        <v>463547453</v>
      </c>
      <c r="G53" s="203">
        <v>532175160</v>
      </c>
      <c r="H53" s="203">
        <v>154652800.41999999</v>
      </c>
    </row>
    <row r="54" spans="1:8">
      <c r="A54" s="202" t="s">
        <v>158</v>
      </c>
      <c r="B54" s="202" t="s">
        <v>159</v>
      </c>
      <c r="C54" s="203">
        <v>378670350</v>
      </c>
      <c r="D54" s="203">
        <v>191880400.41999999</v>
      </c>
      <c r="E54" s="203">
        <v>654279863</v>
      </c>
      <c r="F54" s="203">
        <v>463547453</v>
      </c>
      <c r="G54" s="203">
        <v>532175160</v>
      </c>
      <c r="H54" s="203">
        <v>154652800.41999999</v>
      </c>
    </row>
    <row r="55" spans="1:8" s="105" customFormat="1">
      <c r="A55" s="269" t="s">
        <v>160</v>
      </c>
      <c r="B55" s="269" t="s">
        <v>161</v>
      </c>
      <c r="C55" s="270"/>
      <c r="D55" s="270">
        <v>670027094</v>
      </c>
      <c r="E55" s="270">
        <v>648572927</v>
      </c>
      <c r="F55" s="270">
        <v>223916525</v>
      </c>
      <c r="G55" s="270"/>
      <c r="H55" s="270">
        <v>245370692</v>
      </c>
    </row>
    <row r="56" spans="1:8">
      <c r="A56" s="202" t="s">
        <v>373</v>
      </c>
      <c r="B56" s="202" t="s">
        <v>374</v>
      </c>
      <c r="C56" s="203"/>
      <c r="D56" s="203"/>
      <c r="E56" s="203"/>
      <c r="F56" s="203"/>
      <c r="G56" s="203"/>
      <c r="H56" s="203"/>
    </row>
    <row r="57" spans="1:8">
      <c r="A57" s="202" t="s">
        <v>375</v>
      </c>
      <c r="B57" s="202" t="s">
        <v>376</v>
      </c>
      <c r="C57" s="203"/>
      <c r="D57" s="203"/>
      <c r="E57" s="203"/>
      <c r="F57" s="203"/>
      <c r="G57" s="203"/>
      <c r="H57" s="203"/>
    </row>
    <row r="58" spans="1:8">
      <c r="A58" s="202" t="s">
        <v>377</v>
      </c>
      <c r="B58" s="202" t="s">
        <v>378</v>
      </c>
      <c r="C58" s="203"/>
      <c r="D58" s="203"/>
      <c r="E58" s="203"/>
      <c r="F58" s="203"/>
      <c r="G58" s="203"/>
      <c r="H58" s="203"/>
    </row>
    <row r="59" spans="1:8">
      <c r="A59" s="202" t="s">
        <v>162</v>
      </c>
      <c r="B59" s="202" t="s">
        <v>163</v>
      </c>
      <c r="C59" s="203"/>
      <c r="D59" s="203"/>
      <c r="E59" s="203"/>
      <c r="F59" s="203"/>
      <c r="G59" s="203"/>
      <c r="H59" s="203"/>
    </row>
    <row r="60" spans="1:8">
      <c r="A60" s="202" t="s">
        <v>164</v>
      </c>
      <c r="B60" s="202" t="s">
        <v>165</v>
      </c>
      <c r="C60" s="203"/>
      <c r="D60" s="203"/>
      <c r="E60" s="203"/>
      <c r="F60" s="203"/>
      <c r="G60" s="203"/>
      <c r="H60" s="203"/>
    </row>
    <row r="61" spans="1:8">
      <c r="A61" s="202" t="s">
        <v>166</v>
      </c>
      <c r="B61" s="202" t="s">
        <v>167</v>
      </c>
      <c r="C61" s="203"/>
      <c r="D61" s="203"/>
      <c r="E61" s="203"/>
      <c r="F61" s="203"/>
      <c r="G61" s="203"/>
      <c r="H61" s="203"/>
    </row>
    <row r="62" spans="1:8">
      <c r="A62" s="202" t="s">
        <v>335</v>
      </c>
      <c r="B62" s="202" t="s">
        <v>336</v>
      </c>
      <c r="C62" s="203"/>
      <c r="D62" s="203"/>
      <c r="E62" s="203">
        <v>104659301</v>
      </c>
      <c r="F62" s="203">
        <v>104659301</v>
      </c>
      <c r="G62" s="203"/>
      <c r="H62" s="203"/>
    </row>
    <row r="63" spans="1:8">
      <c r="A63" s="202" t="s">
        <v>168</v>
      </c>
      <c r="B63" s="202" t="s">
        <v>169</v>
      </c>
      <c r="C63" s="203"/>
      <c r="D63" s="203">
        <v>670027094</v>
      </c>
      <c r="E63" s="203">
        <v>543913626</v>
      </c>
      <c r="F63" s="203">
        <v>119257224</v>
      </c>
      <c r="G63" s="203"/>
      <c r="H63" s="203">
        <v>245370692</v>
      </c>
    </row>
    <row r="64" spans="1:8">
      <c r="A64" s="202" t="s">
        <v>170</v>
      </c>
      <c r="B64" s="202" t="s">
        <v>171</v>
      </c>
      <c r="C64" s="203"/>
      <c r="D64" s="203"/>
      <c r="E64" s="203"/>
      <c r="F64" s="203"/>
      <c r="G64" s="203"/>
      <c r="H64" s="203"/>
    </row>
    <row r="65" spans="1:8">
      <c r="A65" s="202" t="s">
        <v>172</v>
      </c>
      <c r="B65" s="202" t="s">
        <v>173</v>
      </c>
      <c r="C65" s="203"/>
      <c r="D65" s="203"/>
      <c r="E65" s="203"/>
      <c r="F65" s="203"/>
      <c r="G65" s="203"/>
      <c r="H65" s="203"/>
    </row>
    <row r="66" spans="1:8">
      <c r="A66" s="202" t="s">
        <v>174</v>
      </c>
      <c r="B66" s="202" t="s">
        <v>175</v>
      </c>
      <c r="C66" s="203"/>
      <c r="D66" s="203"/>
      <c r="E66" s="203"/>
      <c r="F66" s="203"/>
      <c r="G66" s="203"/>
      <c r="H66" s="203"/>
    </row>
    <row r="67" spans="1:8">
      <c r="A67" s="202" t="s">
        <v>176</v>
      </c>
      <c r="B67" s="202" t="s">
        <v>177</v>
      </c>
      <c r="C67" s="203"/>
      <c r="D67" s="203"/>
      <c r="E67" s="203"/>
      <c r="F67" s="203"/>
      <c r="G67" s="203"/>
      <c r="H67" s="203"/>
    </row>
    <row r="68" spans="1:8" s="105" customFormat="1">
      <c r="A68" s="269" t="s">
        <v>178</v>
      </c>
      <c r="B68" s="269" t="s">
        <v>179</v>
      </c>
      <c r="C68" s="270"/>
      <c r="D68" s="270">
        <v>1427405178</v>
      </c>
      <c r="E68" s="270">
        <v>1487423681</v>
      </c>
      <c r="F68" s="270">
        <v>1505597708</v>
      </c>
      <c r="G68" s="270"/>
      <c r="H68" s="270">
        <v>1445579205</v>
      </c>
    </row>
    <row r="69" spans="1:8">
      <c r="A69" s="202" t="s">
        <v>180</v>
      </c>
      <c r="B69" s="202" t="s">
        <v>181</v>
      </c>
      <c r="C69" s="203"/>
      <c r="D69" s="203">
        <v>1427405178</v>
      </c>
      <c r="E69" s="203">
        <v>1487423681</v>
      </c>
      <c r="F69" s="203">
        <v>1505597708</v>
      </c>
      <c r="G69" s="203"/>
      <c r="H69" s="203">
        <v>1445579205</v>
      </c>
    </row>
    <row r="70" spans="1:8">
      <c r="A70" s="202" t="s">
        <v>182</v>
      </c>
      <c r="B70" s="202" t="s">
        <v>183</v>
      </c>
      <c r="C70" s="203"/>
      <c r="D70" s="203">
        <v>1427405178</v>
      </c>
      <c r="E70" s="203">
        <v>1487423681</v>
      </c>
      <c r="F70" s="203">
        <v>1505597708</v>
      </c>
      <c r="G70" s="203"/>
      <c r="H70" s="203">
        <v>1445579205</v>
      </c>
    </row>
    <row r="71" spans="1:8" s="105" customFormat="1">
      <c r="A71" s="269" t="s">
        <v>184</v>
      </c>
      <c r="B71" s="269" t="s">
        <v>185</v>
      </c>
      <c r="C71" s="270"/>
      <c r="D71" s="270">
        <v>355337500</v>
      </c>
      <c r="E71" s="270"/>
      <c r="F71" s="270"/>
      <c r="G71" s="270"/>
      <c r="H71" s="270">
        <v>355337500</v>
      </c>
    </row>
    <row r="72" spans="1:8">
      <c r="A72" s="202" t="s">
        <v>186</v>
      </c>
      <c r="B72" s="202" t="s">
        <v>187</v>
      </c>
      <c r="C72" s="203"/>
      <c r="D72" s="203">
        <v>355337500</v>
      </c>
      <c r="E72" s="203"/>
      <c r="F72" s="203"/>
      <c r="G72" s="203"/>
      <c r="H72" s="203">
        <v>355337500</v>
      </c>
    </row>
    <row r="73" spans="1:8">
      <c r="A73" s="202" t="s">
        <v>188</v>
      </c>
      <c r="B73" s="202" t="s">
        <v>189</v>
      </c>
      <c r="C73" s="203"/>
      <c r="D73" s="203">
        <v>355337500</v>
      </c>
      <c r="E73" s="203"/>
      <c r="F73" s="203"/>
      <c r="G73" s="203"/>
      <c r="H73" s="203">
        <v>355337500</v>
      </c>
    </row>
    <row r="74" spans="1:8" s="105" customFormat="1">
      <c r="A74" s="269" t="s">
        <v>190</v>
      </c>
      <c r="B74" s="269" t="s">
        <v>191</v>
      </c>
      <c r="C74" s="270"/>
      <c r="D74" s="270">
        <v>702079781</v>
      </c>
      <c r="E74" s="270">
        <v>294173181</v>
      </c>
      <c r="F74" s="270">
        <v>294479192</v>
      </c>
      <c r="G74" s="270"/>
      <c r="H74" s="270">
        <v>702385792</v>
      </c>
    </row>
    <row r="75" spans="1:8">
      <c r="A75" s="202" t="s">
        <v>192</v>
      </c>
      <c r="B75" s="202" t="s">
        <v>193</v>
      </c>
      <c r="C75" s="203"/>
      <c r="D75" s="203">
        <v>439450000</v>
      </c>
      <c r="E75" s="203"/>
      <c r="F75" s="203">
        <v>16670000</v>
      </c>
      <c r="G75" s="203"/>
      <c r="H75" s="203">
        <v>456120000</v>
      </c>
    </row>
    <row r="76" spans="1:8">
      <c r="A76" s="202" t="s">
        <v>194</v>
      </c>
      <c r="B76" s="202" t="s">
        <v>195</v>
      </c>
      <c r="C76" s="203"/>
      <c r="D76" s="203">
        <v>25712000</v>
      </c>
      <c r="E76" s="203">
        <v>227608250</v>
      </c>
      <c r="F76" s="203">
        <v>201896250</v>
      </c>
      <c r="G76" s="203"/>
      <c r="H76" s="203"/>
    </row>
    <row r="77" spans="1:8">
      <c r="A77" s="202" t="s">
        <v>196</v>
      </c>
      <c r="B77" s="202" t="s">
        <v>197</v>
      </c>
      <c r="C77" s="203"/>
      <c r="D77" s="203"/>
      <c r="E77" s="203">
        <v>35628750</v>
      </c>
      <c r="F77" s="203">
        <v>35628750</v>
      </c>
      <c r="G77" s="203"/>
      <c r="H77" s="203"/>
    </row>
    <row r="78" spans="1:8">
      <c r="A78" s="202" t="s">
        <v>198</v>
      </c>
      <c r="B78" s="202" t="s">
        <v>199</v>
      </c>
      <c r="C78" s="203"/>
      <c r="D78" s="203"/>
      <c r="E78" s="203">
        <v>15835000</v>
      </c>
      <c r="F78" s="203">
        <v>15835000</v>
      </c>
      <c r="G78" s="203"/>
      <c r="H78" s="203"/>
    </row>
    <row r="79" spans="1:8">
      <c r="A79" s="202" t="s">
        <v>200</v>
      </c>
      <c r="B79" s="202" t="s">
        <v>201</v>
      </c>
      <c r="C79" s="203"/>
      <c r="D79" s="203">
        <v>176120000</v>
      </c>
      <c r="E79" s="203"/>
      <c r="F79" s="203"/>
      <c r="G79" s="203"/>
      <c r="H79" s="203">
        <v>176120000</v>
      </c>
    </row>
    <row r="80" spans="1:8">
      <c r="A80" s="202" t="s">
        <v>202</v>
      </c>
      <c r="B80" s="202" t="s">
        <v>203</v>
      </c>
      <c r="C80" s="203"/>
      <c r="D80" s="203">
        <v>176120000</v>
      </c>
      <c r="E80" s="203"/>
      <c r="F80" s="203"/>
      <c r="G80" s="203"/>
      <c r="H80" s="203">
        <v>176120000</v>
      </c>
    </row>
    <row r="81" spans="1:8">
      <c r="A81" s="202" t="s">
        <v>204</v>
      </c>
      <c r="B81" s="202" t="s">
        <v>205</v>
      </c>
      <c r="C81" s="203"/>
      <c r="D81" s="203">
        <v>176120000</v>
      </c>
      <c r="E81" s="203"/>
      <c r="F81" s="203"/>
      <c r="G81" s="203"/>
      <c r="H81" s="203">
        <v>176120000</v>
      </c>
    </row>
    <row r="82" spans="1:8">
      <c r="A82" s="202" t="s">
        <v>206</v>
      </c>
      <c r="B82" s="202" t="s">
        <v>191</v>
      </c>
      <c r="C82" s="203"/>
      <c r="D82" s="203">
        <v>60797781</v>
      </c>
      <c r="E82" s="203">
        <v>15101181</v>
      </c>
      <c r="F82" s="203">
        <v>24449192</v>
      </c>
      <c r="G82" s="203"/>
      <c r="H82" s="203">
        <v>70145792</v>
      </c>
    </row>
    <row r="83" spans="1:8">
      <c r="A83" s="202" t="s">
        <v>207</v>
      </c>
      <c r="B83" s="202" t="s">
        <v>208</v>
      </c>
      <c r="C83" s="203"/>
      <c r="D83" s="203">
        <v>60797781</v>
      </c>
      <c r="E83" s="203">
        <v>15101181</v>
      </c>
      <c r="F83" s="203">
        <v>24449192</v>
      </c>
      <c r="G83" s="203"/>
      <c r="H83" s="203">
        <v>70145792</v>
      </c>
    </row>
    <row r="84" spans="1:8">
      <c r="A84" s="202" t="s">
        <v>209</v>
      </c>
      <c r="B84" s="202" t="s">
        <v>210</v>
      </c>
      <c r="C84" s="203"/>
      <c r="D84" s="203">
        <v>60797781</v>
      </c>
      <c r="E84" s="203">
        <v>15101181</v>
      </c>
      <c r="F84" s="203">
        <v>24449192</v>
      </c>
      <c r="G84" s="203"/>
      <c r="H84" s="203">
        <v>70145792</v>
      </c>
    </row>
    <row r="85" spans="1:8" s="105" customFormat="1">
      <c r="A85" s="269" t="s">
        <v>211</v>
      </c>
      <c r="B85" s="269" t="s">
        <v>212</v>
      </c>
      <c r="C85" s="270"/>
      <c r="D85" s="270"/>
      <c r="E85" s="270"/>
      <c r="F85" s="270"/>
      <c r="G85" s="270"/>
      <c r="H85" s="270"/>
    </row>
    <row r="86" spans="1:8">
      <c r="A86" s="202" t="s">
        <v>213</v>
      </c>
      <c r="B86" s="202" t="s">
        <v>214</v>
      </c>
      <c r="C86" s="203"/>
      <c r="D86" s="203"/>
      <c r="E86" s="203"/>
      <c r="F86" s="203"/>
      <c r="G86" s="203"/>
      <c r="H86" s="203"/>
    </row>
    <row r="87" spans="1:8" s="105" customFormat="1">
      <c r="A87" s="269" t="s">
        <v>215</v>
      </c>
      <c r="B87" s="269" t="s">
        <v>216</v>
      </c>
      <c r="C87" s="270"/>
      <c r="D87" s="270">
        <v>630000000</v>
      </c>
      <c r="E87" s="270"/>
      <c r="F87" s="270"/>
      <c r="G87" s="270"/>
      <c r="H87" s="270">
        <v>630000000</v>
      </c>
    </row>
    <row r="88" spans="1:8">
      <c r="A88" s="202" t="s">
        <v>217</v>
      </c>
      <c r="B88" s="202" t="s">
        <v>218</v>
      </c>
      <c r="C88" s="203"/>
      <c r="D88" s="203">
        <v>630000000</v>
      </c>
      <c r="E88" s="203"/>
      <c r="F88" s="203"/>
      <c r="G88" s="203"/>
      <c r="H88" s="203">
        <v>630000000</v>
      </c>
    </row>
    <row r="89" spans="1:8">
      <c r="A89" s="202" t="s">
        <v>219</v>
      </c>
      <c r="B89" s="202" t="s">
        <v>220</v>
      </c>
      <c r="C89" s="203"/>
      <c r="D89" s="203">
        <v>630000000</v>
      </c>
      <c r="E89" s="203"/>
      <c r="F89" s="203"/>
      <c r="G89" s="203"/>
      <c r="H89" s="203">
        <v>630000000</v>
      </c>
    </row>
    <row r="90" spans="1:8">
      <c r="A90" s="202" t="s">
        <v>221</v>
      </c>
      <c r="B90" s="202" t="s">
        <v>222</v>
      </c>
      <c r="C90" s="203"/>
      <c r="D90" s="203">
        <v>447300000</v>
      </c>
      <c r="E90" s="203"/>
      <c r="F90" s="203"/>
      <c r="G90" s="203"/>
      <c r="H90" s="203">
        <v>447300000</v>
      </c>
    </row>
    <row r="91" spans="1:8">
      <c r="A91" s="202" t="s">
        <v>223</v>
      </c>
      <c r="B91" s="202" t="s">
        <v>224</v>
      </c>
      <c r="C91" s="203"/>
      <c r="D91" s="203">
        <v>182700000</v>
      </c>
      <c r="E91" s="203"/>
      <c r="F91" s="203"/>
      <c r="G91" s="203"/>
      <c r="H91" s="203">
        <v>182700000</v>
      </c>
    </row>
    <row r="92" spans="1:8" s="105" customFormat="1">
      <c r="A92" s="269" t="s">
        <v>225</v>
      </c>
      <c r="B92" s="269" t="s">
        <v>226</v>
      </c>
      <c r="C92" s="270"/>
      <c r="D92" s="270">
        <v>8543145188.6499996</v>
      </c>
      <c r="E92" s="270">
        <v>50337340</v>
      </c>
      <c r="F92" s="270"/>
      <c r="G92" s="270"/>
      <c r="H92" s="270">
        <v>8492807848.6499996</v>
      </c>
    </row>
    <row r="93" spans="1:8">
      <c r="A93" s="202" t="s">
        <v>227</v>
      </c>
      <c r="B93" s="202" t="s">
        <v>228</v>
      </c>
      <c r="C93" s="203"/>
      <c r="D93" s="203">
        <v>7210993189.6499996</v>
      </c>
      <c r="E93" s="203"/>
      <c r="F93" s="203"/>
      <c r="G93" s="203"/>
      <c r="H93" s="203">
        <v>7210993189.6499996</v>
      </c>
    </row>
    <row r="94" spans="1:8">
      <c r="A94" s="202" t="s">
        <v>229</v>
      </c>
      <c r="B94" s="202" t="s">
        <v>230</v>
      </c>
      <c r="C94" s="203"/>
      <c r="D94" s="203">
        <v>1332151999</v>
      </c>
      <c r="E94" s="203">
        <v>50337340</v>
      </c>
      <c r="F94" s="203"/>
      <c r="G94" s="203"/>
      <c r="H94" s="203">
        <v>1281814659</v>
      </c>
    </row>
    <row r="95" spans="1:8" s="105" customFormat="1">
      <c r="A95" s="269" t="s">
        <v>231</v>
      </c>
      <c r="B95" s="269" t="s">
        <v>232</v>
      </c>
      <c r="C95" s="270"/>
      <c r="D95" s="270"/>
      <c r="E95" s="270">
        <v>2705659212</v>
      </c>
      <c r="F95" s="270">
        <v>2705659212</v>
      </c>
      <c r="G95" s="270"/>
      <c r="H95" s="270"/>
    </row>
    <row r="96" spans="1:8">
      <c r="A96" s="202" t="s">
        <v>233</v>
      </c>
      <c r="B96" s="202" t="s">
        <v>234</v>
      </c>
      <c r="C96" s="203"/>
      <c r="D96" s="203"/>
      <c r="E96" s="203">
        <v>2705659212</v>
      </c>
      <c r="F96" s="203">
        <v>2705659212</v>
      </c>
      <c r="G96" s="203"/>
      <c r="H96" s="203"/>
    </row>
    <row r="97" spans="1:8">
      <c r="A97" s="202" t="s">
        <v>235</v>
      </c>
      <c r="B97" s="202" t="s">
        <v>236</v>
      </c>
      <c r="C97" s="203"/>
      <c r="D97" s="203"/>
      <c r="E97" s="203">
        <v>2705659212</v>
      </c>
      <c r="F97" s="203">
        <v>2705659212</v>
      </c>
      <c r="G97" s="203"/>
      <c r="H97" s="203"/>
    </row>
    <row r="98" spans="1:8" s="105" customFormat="1">
      <c r="A98" s="269" t="s">
        <v>237</v>
      </c>
      <c r="B98" s="269" t="s">
        <v>238</v>
      </c>
      <c r="C98" s="270"/>
      <c r="D98" s="270"/>
      <c r="E98" s="270">
        <v>3445291</v>
      </c>
      <c r="F98" s="270">
        <v>3445291</v>
      </c>
      <c r="G98" s="270"/>
      <c r="H98" s="270"/>
    </row>
    <row r="99" spans="1:8">
      <c r="A99" s="202" t="s">
        <v>239</v>
      </c>
      <c r="B99" s="202" t="s">
        <v>240</v>
      </c>
      <c r="C99" s="203"/>
      <c r="D99" s="203"/>
      <c r="E99" s="203">
        <v>175719</v>
      </c>
      <c r="F99" s="203">
        <v>175719</v>
      </c>
      <c r="G99" s="203"/>
      <c r="H99" s="203"/>
    </row>
    <row r="100" spans="1:8">
      <c r="A100" s="202" t="s">
        <v>241</v>
      </c>
      <c r="B100" s="202" t="s">
        <v>242</v>
      </c>
      <c r="C100" s="203"/>
      <c r="D100" s="203"/>
      <c r="E100" s="203">
        <v>3269572</v>
      </c>
      <c r="F100" s="203">
        <v>3269572</v>
      </c>
      <c r="G100" s="203"/>
      <c r="H100" s="203"/>
    </row>
    <row r="101" spans="1:8" s="105" customFormat="1">
      <c r="A101" s="269" t="s">
        <v>243</v>
      </c>
      <c r="B101" s="269" t="s">
        <v>244</v>
      </c>
      <c r="C101" s="270"/>
      <c r="D101" s="270"/>
      <c r="E101" s="270">
        <v>1568726854</v>
      </c>
      <c r="F101" s="270">
        <v>1568726854</v>
      </c>
      <c r="G101" s="270"/>
      <c r="H101" s="270"/>
    </row>
    <row r="102" spans="1:8" s="105" customFormat="1">
      <c r="A102" s="269" t="s">
        <v>245</v>
      </c>
      <c r="B102" s="269" t="s">
        <v>246</v>
      </c>
      <c r="C102" s="270"/>
      <c r="D102" s="270"/>
      <c r="E102" s="270">
        <v>335712154</v>
      </c>
      <c r="F102" s="270">
        <v>335712154</v>
      </c>
      <c r="G102" s="270"/>
      <c r="H102" s="270"/>
    </row>
    <row r="103" spans="1:8">
      <c r="A103" s="202" t="s">
        <v>247</v>
      </c>
      <c r="B103" s="202" t="s">
        <v>248</v>
      </c>
      <c r="C103" s="203"/>
      <c r="D103" s="203"/>
      <c r="E103" s="203">
        <v>34227934</v>
      </c>
      <c r="F103" s="203">
        <v>34227934</v>
      </c>
      <c r="G103" s="203"/>
      <c r="H103" s="203"/>
    </row>
    <row r="104" spans="1:8">
      <c r="A104" s="202" t="s">
        <v>249</v>
      </c>
      <c r="B104" s="202" t="s">
        <v>250</v>
      </c>
      <c r="C104" s="203"/>
      <c r="D104" s="203"/>
      <c r="E104" s="203">
        <v>6697261</v>
      </c>
      <c r="F104" s="203">
        <v>6697261</v>
      </c>
      <c r="G104" s="203"/>
      <c r="H104" s="203"/>
    </row>
    <row r="105" spans="1:8">
      <c r="A105" s="202" t="s">
        <v>251</v>
      </c>
      <c r="B105" s="202" t="s">
        <v>252</v>
      </c>
      <c r="C105" s="203"/>
      <c r="D105" s="203"/>
      <c r="E105" s="203">
        <v>267240397</v>
      </c>
      <c r="F105" s="203">
        <v>267240397</v>
      </c>
      <c r="G105" s="203"/>
      <c r="H105" s="203"/>
    </row>
    <row r="106" spans="1:8">
      <c r="A106" s="202" t="s">
        <v>253</v>
      </c>
      <c r="B106" s="202" t="s">
        <v>254</v>
      </c>
      <c r="C106" s="203"/>
      <c r="D106" s="203"/>
      <c r="E106" s="203">
        <v>27546562</v>
      </c>
      <c r="F106" s="203">
        <v>27546562</v>
      </c>
      <c r="G106" s="203"/>
      <c r="H106" s="203"/>
    </row>
    <row r="107" spans="1:8" s="105" customFormat="1">
      <c r="A107" s="269" t="s">
        <v>255</v>
      </c>
      <c r="B107" s="269" t="s">
        <v>256</v>
      </c>
      <c r="C107" s="270"/>
      <c r="D107" s="270"/>
      <c r="E107" s="270">
        <v>2189774186</v>
      </c>
      <c r="F107" s="270">
        <v>2189774186</v>
      </c>
      <c r="G107" s="270"/>
      <c r="H107" s="270"/>
    </row>
    <row r="108" spans="1:8">
      <c r="A108" s="202" t="s">
        <v>257</v>
      </c>
      <c r="B108" s="202" t="s">
        <v>258</v>
      </c>
      <c r="C108" s="203"/>
      <c r="D108" s="203"/>
      <c r="E108" s="203">
        <v>2189774186</v>
      </c>
      <c r="F108" s="203">
        <v>2189774186</v>
      </c>
      <c r="G108" s="203"/>
      <c r="H108" s="203"/>
    </row>
    <row r="109" spans="1:8">
      <c r="A109" s="202" t="s">
        <v>259</v>
      </c>
      <c r="B109" s="202" t="s">
        <v>260</v>
      </c>
      <c r="C109" s="203"/>
      <c r="D109" s="203"/>
      <c r="E109" s="203">
        <v>2189774186</v>
      </c>
      <c r="F109" s="203">
        <v>2189774186</v>
      </c>
      <c r="G109" s="203"/>
      <c r="H109" s="203"/>
    </row>
    <row r="110" spans="1:8" s="105" customFormat="1">
      <c r="A110" s="269" t="s">
        <v>261</v>
      </c>
      <c r="B110" s="269" t="s">
        <v>262</v>
      </c>
      <c r="C110" s="270"/>
      <c r="D110" s="270"/>
      <c r="E110" s="270">
        <v>30817197</v>
      </c>
      <c r="F110" s="270">
        <v>30817197</v>
      </c>
      <c r="G110" s="270"/>
      <c r="H110" s="270"/>
    </row>
    <row r="111" spans="1:8">
      <c r="A111" s="202" t="s">
        <v>263</v>
      </c>
      <c r="B111" s="202" t="s">
        <v>264</v>
      </c>
      <c r="C111" s="203"/>
      <c r="D111" s="203"/>
      <c r="E111" s="203">
        <v>30817197</v>
      </c>
      <c r="F111" s="203">
        <v>30817197</v>
      </c>
      <c r="G111" s="203"/>
      <c r="H111" s="203"/>
    </row>
    <row r="112" spans="1:8" s="105" customFormat="1">
      <c r="A112" s="269" t="s">
        <v>265</v>
      </c>
      <c r="B112" s="269" t="s">
        <v>266</v>
      </c>
      <c r="C112" s="270"/>
      <c r="D112" s="270"/>
      <c r="E112" s="270">
        <v>10729274</v>
      </c>
      <c r="F112" s="270">
        <v>10729274</v>
      </c>
      <c r="G112" s="270"/>
      <c r="H112" s="270"/>
    </row>
    <row r="113" spans="1:8">
      <c r="A113" s="202" t="s">
        <v>267</v>
      </c>
      <c r="B113" s="202" t="s">
        <v>252</v>
      </c>
      <c r="C113" s="203"/>
      <c r="D113" s="203"/>
      <c r="E113" s="203">
        <v>10680940</v>
      </c>
      <c r="F113" s="203">
        <v>10680940</v>
      </c>
      <c r="G113" s="203"/>
      <c r="H113" s="203"/>
    </row>
    <row r="114" spans="1:8">
      <c r="A114" s="202" t="s">
        <v>316</v>
      </c>
      <c r="B114" s="202" t="s">
        <v>254</v>
      </c>
      <c r="C114" s="203"/>
      <c r="D114" s="203"/>
      <c r="E114" s="203">
        <v>48334</v>
      </c>
      <c r="F114" s="203">
        <v>48334</v>
      </c>
      <c r="G114" s="203"/>
      <c r="H114" s="203"/>
    </row>
    <row r="115" spans="1:8" s="105" customFormat="1">
      <c r="A115" s="269" t="s">
        <v>268</v>
      </c>
      <c r="B115" s="269" t="s">
        <v>269</v>
      </c>
      <c r="C115" s="270"/>
      <c r="D115" s="270"/>
      <c r="E115" s="270">
        <v>453357967</v>
      </c>
      <c r="F115" s="270">
        <v>453357967</v>
      </c>
      <c r="G115" s="270"/>
      <c r="H115" s="270"/>
    </row>
    <row r="116" spans="1:8">
      <c r="A116" s="202" t="s">
        <v>270</v>
      </c>
      <c r="B116" s="202" t="s">
        <v>271</v>
      </c>
      <c r="C116" s="203"/>
      <c r="D116" s="203"/>
      <c r="E116" s="203">
        <v>337826676</v>
      </c>
      <c r="F116" s="203">
        <v>337826676</v>
      </c>
      <c r="G116" s="203"/>
      <c r="H116" s="203"/>
    </row>
    <row r="117" spans="1:8">
      <c r="A117" s="202" t="s">
        <v>352</v>
      </c>
      <c r="B117" s="202" t="s">
        <v>353</v>
      </c>
      <c r="C117" s="203"/>
      <c r="D117" s="203"/>
      <c r="E117" s="203"/>
      <c r="F117" s="203"/>
      <c r="G117" s="203"/>
      <c r="H117" s="203"/>
    </row>
    <row r="118" spans="1:8">
      <c r="A118" s="202" t="s">
        <v>272</v>
      </c>
      <c r="B118" s="202" t="s">
        <v>273</v>
      </c>
      <c r="C118" s="203"/>
      <c r="D118" s="203"/>
      <c r="E118" s="203">
        <v>4763417</v>
      </c>
      <c r="F118" s="203">
        <v>4763417</v>
      </c>
      <c r="G118" s="203"/>
      <c r="H118" s="203"/>
    </row>
    <row r="119" spans="1:8">
      <c r="A119" s="202" t="s">
        <v>274</v>
      </c>
      <c r="B119" s="202" t="s">
        <v>250</v>
      </c>
      <c r="C119" s="203"/>
      <c r="D119" s="203"/>
      <c r="E119" s="203">
        <v>1367563</v>
      </c>
      <c r="F119" s="203">
        <v>1367563</v>
      </c>
      <c r="G119" s="203"/>
      <c r="H119" s="203"/>
    </row>
    <row r="120" spans="1:8">
      <c r="A120" s="202" t="s">
        <v>275</v>
      </c>
      <c r="B120" s="202" t="s">
        <v>276</v>
      </c>
      <c r="C120" s="203"/>
      <c r="D120" s="203"/>
      <c r="E120" s="203"/>
      <c r="F120" s="203"/>
      <c r="G120" s="203"/>
      <c r="H120" s="203"/>
    </row>
    <row r="121" spans="1:8">
      <c r="A121" s="202" t="s">
        <v>277</v>
      </c>
      <c r="B121" s="202" t="s">
        <v>252</v>
      </c>
      <c r="C121" s="203"/>
      <c r="D121" s="203"/>
      <c r="E121" s="203">
        <v>29702147</v>
      </c>
      <c r="F121" s="203">
        <v>29702147</v>
      </c>
      <c r="G121" s="203"/>
      <c r="H121" s="203"/>
    </row>
    <row r="122" spans="1:8">
      <c r="A122" s="202" t="s">
        <v>278</v>
      </c>
      <c r="B122" s="202" t="s">
        <v>254</v>
      </c>
      <c r="C122" s="203"/>
      <c r="D122" s="203"/>
      <c r="E122" s="203">
        <v>79698164</v>
      </c>
      <c r="F122" s="203">
        <v>79698164</v>
      </c>
      <c r="G122" s="203"/>
      <c r="H122" s="203"/>
    </row>
    <row r="123" spans="1:8" s="105" customFormat="1">
      <c r="A123" s="269" t="s">
        <v>279</v>
      </c>
      <c r="B123" s="269" t="s">
        <v>280</v>
      </c>
      <c r="C123" s="270"/>
      <c r="D123" s="270"/>
      <c r="E123" s="270">
        <v>29896082</v>
      </c>
      <c r="F123" s="270">
        <v>29896082</v>
      </c>
      <c r="G123" s="270"/>
      <c r="H123" s="270"/>
    </row>
    <row r="124" spans="1:8">
      <c r="A124" s="202" t="s">
        <v>281</v>
      </c>
      <c r="B124" s="202" t="s">
        <v>280</v>
      </c>
      <c r="C124" s="203"/>
      <c r="D124" s="203"/>
      <c r="E124" s="203">
        <v>29896082</v>
      </c>
      <c r="F124" s="203">
        <v>29896082</v>
      </c>
      <c r="G124" s="203"/>
      <c r="H124" s="203"/>
    </row>
    <row r="125" spans="1:8" s="105" customFormat="1">
      <c r="A125" s="269" t="s">
        <v>302</v>
      </c>
      <c r="B125" s="269" t="s">
        <v>303</v>
      </c>
      <c r="C125" s="270"/>
      <c r="D125" s="270"/>
      <c r="E125" s="270"/>
      <c r="F125" s="270"/>
      <c r="G125" s="270"/>
      <c r="H125" s="270"/>
    </row>
    <row r="126" spans="1:8">
      <c r="A126" s="202" t="s">
        <v>317</v>
      </c>
      <c r="B126" s="202" t="s">
        <v>303</v>
      </c>
      <c r="C126" s="203"/>
      <c r="D126" s="203"/>
      <c r="E126" s="203"/>
      <c r="F126" s="203"/>
      <c r="G126" s="203"/>
      <c r="H126" s="203"/>
    </row>
    <row r="127" spans="1:8">
      <c r="A127" s="202" t="s">
        <v>379</v>
      </c>
      <c r="B127" s="202" t="s">
        <v>380</v>
      </c>
      <c r="C127" s="203"/>
      <c r="D127" s="203"/>
      <c r="E127" s="203">
        <v>104659301</v>
      </c>
      <c r="F127" s="203">
        <v>104659301</v>
      </c>
      <c r="G127" s="203"/>
      <c r="H127" s="203"/>
    </row>
    <row r="128" spans="1:8">
      <c r="A128" s="202" t="s">
        <v>381</v>
      </c>
      <c r="B128" s="202" t="s">
        <v>382</v>
      </c>
      <c r="C128" s="203"/>
      <c r="D128" s="203"/>
      <c r="E128" s="203">
        <v>104659301</v>
      </c>
      <c r="F128" s="203">
        <v>104659301</v>
      </c>
      <c r="G128" s="203"/>
      <c r="H128" s="203"/>
    </row>
    <row r="129" spans="1:8" s="105" customFormat="1">
      <c r="A129" s="269" t="s">
        <v>282</v>
      </c>
      <c r="B129" s="269" t="s">
        <v>283</v>
      </c>
      <c r="C129" s="270"/>
      <c r="D129" s="270"/>
      <c r="E129" s="270">
        <v>2789337925</v>
      </c>
      <c r="F129" s="270">
        <v>2789337925</v>
      </c>
      <c r="G129" s="270"/>
      <c r="H129" s="270"/>
    </row>
    <row r="130" spans="1:8">
      <c r="A130" s="202"/>
      <c r="B130" s="204" t="s">
        <v>284</v>
      </c>
      <c r="C130" s="205">
        <v>12815144409</v>
      </c>
      <c r="D130" s="205">
        <v>12815144409</v>
      </c>
      <c r="E130" s="205">
        <v>25112963355</v>
      </c>
      <c r="F130" s="205">
        <v>25112963355</v>
      </c>
      <c r="G130" s="205">
        <v>12329467929</v>
      </c>
      <c r="H130" s="205">
        <v>12329467929</v>
      </c>
    </row>
  </sheetData>
  <pageMargins left="0.7" right="0.7" top="0.75" bottom="0.75" header="0.3" footer="0.3"/>
  <pageSetup paperSize="9"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T1.2023</vt:lpstr>
      <vt:lpstr>TB1</vt:lpstr>
      <vt:lpstr>T2.2023</vt:lpstr>
      <vt:lpstr>TB2</vt:lpstr>
      <vt:lpstr>T3.2023</vt:lpstr>
      <vt:lpstr>TB3</vt:lpstr>
      <vt:lpstr>T4.2023</vt:lpstr>
      <vt:lpstr>TB4</vt:lpstr>
      <vt:lpstr>T1.2023!Print_Area</vt:lpstr>
      <vt:lpstr>T2.2023!Print_Area</vt:lpstr>
      <vt:lpstr>T1.2023!Print_Titles</vt:lpstr>
      <vt:lpstr>T2.2023!Print_Titles</vt:lpstr>
      <vt:lpstr>'TB3'!Print_Titles</vt:lpstr>
      <vt:lpstr>'TB4'!Print_Titles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cp:lastPrinted>2023-05-11T06:52:48Z</cp:lastPrinted>
  <dcterms:created xsi:type="dcterms:W3CDTF">2022-02-10T06:28:52Z</dcterms:created>
  <dcterms:modified xsi:type="dcterms:W3CDTF">2023-05-11T10:24:19Z</dcterms:modified>
</cp:coreProperties>
</file>