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F Thailand\001_Clients\103 Suntory\2023\3.Mar\Tax\"/>
    </mc:Choice>
  </mc:AlternateContent>
  <xr:revisionPtr revIDLastSave="0" documentId="13_ncr:1_{A02CF693-3112-4EDD-95F4-949242F04D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131-01 AR Other" sheetId="9" r:id="rId2"/>
    <sheet name="1131-01 AR Other (2)" sheetId="10" r:id="rId3"/>
    <sheet name="1. Gross profit" sheetId="1" state="hidden" r:id="rId4"/>
    <sheet name="2. Rental Exp" sheetId="4" state="hidden" r:id="rId5"/>
    <sheet name="3. Special Exp" sheetId="2" state="hidden" r:id="rId6"/>
    <sheet name="4. GL-Bank" sheetId="5" state="hidden" r:id="rId7"/>
  </sheets>
  <externalReferences>
    <externalReference r:id="rId8"/>
    <externalReference r:id="rId9"/>
  </externalReferences>
  <definedNames>
    <definedName name="_xlnm.Print_Area" localSheetId="1">'1131-01 AR Other'!$A$1:$E$29</definedName>
    <definedName name="_xlnm.Print_Area" localSheetId="2">'1131-01 AR Other (2)'!$A$1:$E$27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8" l="1"/>
  <c r="E26" i="10"/>
  <c r="E27" i="10" s="1"/>
  <c r="D26" i="10"/>
  <c r="E24" i="10"/>
  <c r="B5" i="10"/>
  <c r="A3" i="10"/>
  <c r="E28" i="9"/>
  <c r="E29" i="9" s="1"/>
  <c r="D28" i="9"/>
  <c r="E26" i="9"/>
  <c r="J24" i="9"/>
  <c r="B5" i="9"/>
  <c r="A3" i="9"/>
  <c r="C104" i="8"/>
  <c r="C109" i="8"/>
  <c r="C114" i="8" l="1"/>
  <c r="D90" i="8" l="1"/>
  <c r="C69" i="8" l="1"/>
  <c r="E23" i="8" l="1"/>
  <c r="G23" i="8"/>
  <c r="J59" i="8" l="1"/>
  <c r="G59" i="8"/>
  <c r="E59" i="8"/>
  <c r="J57" i="8"/>
  <c r="G57" i="8"/>
  <c r="E57" i="8"/>
  <c r="C55" i="8"/>
  <c r="D8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1" i="8"/>
  <c r="G22" i="8"/>
  <c r="G20" i="8"/>
  <c r="E21" i="8"/>
  <c r="E22" i="8"/>
  <c r="E20" i="8"/>
  <c r="D91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<sst xmlns="http://schemas.openxmlformats.org/spreadsheetml/2006/main" count="258" uniqueCount="134">
  <si>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</si>
  <si>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</si>
  <si>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</si>
  <si>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</si>
  <si>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</si>
  <si>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</si>
  <si>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</si>
  <si>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</si>
  <si>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</si>
  <si>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</si>
  <si>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</si>
  <si>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</si>
  <si>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</si>
  <si>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</si>
  <si>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</si>
  <si>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</si>
  <si>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</si>
  <si>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</si>
  <si>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</si>
  <si>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</si>
  <si>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</si>
  <si>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</si>
  <si>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</si>
  <si>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</si>
  <si>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</si>
  <si>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</si>
  <si>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</si>
  <si>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</si>
  <si>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</si>
  <si>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</si>
  <si>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</si>
  <si>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</si>
  <si>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</si>
  <si>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</si>
  <si>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</si>
  <si>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</si>
  <si>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</si>
  <si>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</si>
  <si>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</si>
  <si>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</si>
  <si>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</si>
  <si>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</si>
  <si>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</si>
  <si>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</si>
  <si>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</si>
  <si>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</si>
  <si>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</si>
  <si>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</si>
  <si>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</si>
  <si>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</si>
  <si>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</si>
  <si>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</si>
  <si>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</si>
  <si>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</si>
  <si>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</si>
  <si>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</si>
  <si>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</si>
  <si>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</si>
  <si>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</si>
  <si>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</si>
  <si>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</si>
  <si>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</si>
  <si>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</si>
  <si>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</si>
  <si>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</si>
  <si>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</si>
  <si>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</si>
  <si>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</si>
  <si>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</si>
  <si>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</si>
  <si>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</si>
  <si>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</si>
  <si>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</si>
  <si>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</si>
  <si>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</si>
  <si>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</si>
  <si>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</si>
  <si>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</si>
  <si>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</si>
  <si>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</si>
  <si>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</si>
  <si>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</si>
  <si>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</si>
  <si>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</si>
  <si>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Suntory Beverage &amp; Food (Thailand) Limited</t>
  </si>
  <si>
    <t>Mai</t>
  </si>
  <si>
    <t>Mint</t>
  </si>
  <si>
    <t>Vy</t>
  </si>
  <si>
    <t>Ploy</t>
  </si>
  <si>
    <t>Decare differrence</t>
  </si>
  <si>
    <t>B/F</t>
  </si>
  <si>
    <t>Add AR Ending</t>
  </si>
  <si>
    <t>Accounts receivable - SBFA</t>
  </si>
  <si>
    <t>Total</t>
  </si>
  <si>
    <t>Less AR Beginning</t>
  </si>
  <si>
    <t>Add Undue Sale Tax Beginning</t>
  </si>
  <si>
    <t>Less Undue Sale Tax Ending</t>
  </si>
  <si>
    <t>Accounts receivable-others</t>
  </si>
  <si>
    <t xml:space="preserve">Suntory Beverage &amp; Food (Thailand) Co., Ltd.             </t>
  </si>
  <si>
    <t>11001 Accounts receivable-others</t>
  </si>
  <si>
    <t xml:space="preserve">Date </t>
  </si>
  <si>
    <t>Vender</t>
  </si>
  <si>
    <t xml:space="preserve"> Description </t>
  </si>
  <si>
    <t>Balance</t>
  </si>
  <si>
    <t>PV1802001</t>
  </si>
  <si>
    <t>PWC IAS Custodian Account Salary 2/18 Paid over</t>
  </si>
  <si>
    <t>PV1812006</t>
  </si>
  <si>
    <t>SMBC Bank Charge</t>
  </si>
  <si>
    <t>20/02/2019</t>
  </si>
  <si>
    <t>PV1902006</t>
  </si>
  <si>
    <t>Mettler : pH meter, SL-20 XLS,Delivery charge</t>
  </si>
  <si>
    <t>PV2004028</t>
  </si>
  <si>
    <t>Chantana : receivable Chantana 22.02.20 #22588</t>
  </si>
  <si>
    <t>JV2012003</t>
  </si>
  <si>
    <t>HSBC : Record WHT Bank Charge 12/2020</t>
  </si>
  <si>
    <t>JV2104007</t>
  </si>
  <si>
    <t>SMBC:WHT Bank Charge of 04/2021</t>
  </si>
  <si>
    <t>JV2105007</t>
  </si>
  <si>
    <t>SMBC:WHT Bank Charge of 05/2021</t>
  </si>
  <si>
    <t>JV2112039</t>
  </si>
  <si>
    <t>HSBC:WHT Bank Charge of 12/2021</t>
  </si>
  <si>
    <t>JV2301001</t>
  </si>
  <si>
    <t>SMBC:WHT Bank Charge of 01/2023</t>
  </si>
  <si>
    <t>JV2301002</t>
  </si>
  <si>
    <t>HSBC:WHT Bank Charge of 01/2023</t>
  </si>
  <si>
    <t>JV2212025</t>
  </si>
  <si>
    <t>FRUCOR:G&amp;A EXPENSE FOR MR.TORO FORM JULY TO DECEMBER 2022#DN22/25</t>
  </si>
  <si>
    <t>JV2212032</t>
  </si>
  <si>
    <t>SBFA:G&amp;A EXPENSE FOR R&amp;D FROM OCTOBER TO DECEMBER 2022#DN22/26</t>
  </si>
  <si>
    <t>JV2302007</t>
  </si>
  <si>
    <t>SMBC:WHT Bank Charge of 02/2023</t>
  </si>
  <si>
    <t>JV2302008</t>
  </si>
  <si>
    <t>HSBC:WHT Bank Charge of 02/2023</t>
  </si>
  <si>
    <t>PP.36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</si>
</sst>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409]d\-mmm\-yy;@"/>
    <numFmt numFmtId="167" formatCode="[$-10409]dd/mm/yyyy"/>
    <numFmt numFmtId="168" formatCode="[$-10409]#,##0.00"/>
    <numFmt numFmtId="169" formatCode="#,##0.0"/>
    <numFmt numFmtId="170" formatCode="[$-409]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000000"/>
      <name val="Calibri"/>
      <family val="2"/>
      <scheme val="minor"/>
    </font>
    <font>
      <sz val="16"/>
      <color rgb="FF000000"/>
      <name val="Angsana New"/>
      <family val="1"/>
    </font>
    <font>
      <b/>
      <sz val="16"/>
      <color rgb="FFFF0000"/>
      <name val="Angsana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64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64" fontId="0" fillId="2" borderId="0" xfId="2" applyFont="1" applyFill="1" applyBorder="1"/>
    <xf numFmtId="164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64" fontId="0" fillId="8" borderId="1" xfId="2" applyFont="1" applyFill="1" applyBorder="1"/>
    <xf numFmtId="164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64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164" fontId="0" fillId="2" borderId="7" xfId="2" applyFont="1" applyFill="1" applyBorder="1"/>
    <xf numFmtId="0" fontId="0" fillId="5" borderId="1" xfId="0" applyFill="1" applyBorder="1" applyAlignment="1">
      <alignment horizontal="center"/>
    </xf>
    <xf numFmtId="164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66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64" fontId="0" fillId="0" borderId="7" xfId="2" applyFont="1" applyFill="1" applyBorder="1"/>
    <xf numFmtId="0" fontId="3" fillId="6" borderId="5" xfId="0" applyFont="1" applyFill="1" applyBorder="1"/>
    <xf numFmtId="164" fontId="0" fillId="2" borderId="13" xfId="2" applyFont="1" applyFill="1" applyBorder="1"/>
    <xf numFmtId="164" fontId="2" fillId="2" borderId="13" xfId="2" applyFont="1" applyFill="1" applyBorder="1"/>
    <xf numFmtId="164" fontId="2" fillId="2" borderId="14" xfId="2" applyFont="1" applyFill="1" applyBorder="1"/>
    <xf numFmtId="164" fontId="0" fillId="2" borderId="11" xfId="2" applyFont="1" applyFill="1" applyBorder="1"/>
    <xf numFmtId="164" fontId="2" fillId="2" borderId="11" xfId="2" applyFont="1" applyFill="1" applyBorder="1"/>
    <xf numFmtId="164" fontId="2" fillId="2" borderId="12" xfId="2" applyFont="1" applyFill="1" applyBorder="1"/>
    <xf numFmtId="164" fontId="0" fillId="8" borderId="11" xfId="2" applyFont="1" applyFill="1" applyBorder="1"/>
    <xf numFmtId="164" fontId="2" fillId="8" borderId="11" xfId="2" applyFont="1" applyFill="1" applyBorder="1"/>
    <xf numFmtId="164" fontId="2" fillId="8" borderId="12" xfId="2" applyFont="1" applyFill="1" applyBorder="1"/>
    <xf numFmtId="0" fontId="0" fillId="2" borderId="11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2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0" fillId="6" borderId="1" xfId="2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0" fillId="10" borderId="1" xfId="2" applyFont="1" applyFill="1" applyBorder="1"/>
    <xf numFmtId="0" fontId="3" fillId="0" borderId="0" xfId="0" applyFont="1" applyAlignment="1">
      <alignment horizontal="center" vertical="center"/>
    </xf>
    <xf numFmtId="164" fontId="0" fillId="0" borderId="0" xfId="2" applyFont="1" applyFill="1" applyBorder="1" applyAlignment="1">
      <alignment horizontal="center"/>
    </xf>
    <xf numFmtId="164" fontId="0" fillId="0" borderId="0" xfId="2" applyFont="1" applyFill="1" applyBorder="1"/>
    <xf numFmtId="0" fontId="3" fillId="0" borderId="0" xfId="0" applyFont="1" applyAlignment="1">
      <alignment horizontal="center"/>
    </xf>
    <xf numFmtId="43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2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2" applyFont="1"/>
    <xf numFmtId="0" fontId="3" fillId="11" borderId="15" xfId="0" applyFont="1" applyFill="1" applyBorder="1" applyAlignment="1">
      <alignment horizontal="center"/>
    </xf>
    <xf numFmtId="164" fontId="3" fillId="11" borderId="15" xfId="2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2" applyFont="1" applyBorder="1" applyAlignment="1">
      <alignment horizontal="center"/>
    </xf>
    <xf numFmtId="0" fontId="17" fillId="0" borderId="0" xfId="0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4" fontId="17" fillId="0" borderId="0" xfId="2" applyFont="1" applyAlignment="1">
      <alignment horizontal="center" vertical="center"/>
    </xf>
    <xf numFmtId="164" fontId="17" fillId="0" borderId="0" xfId="2" applyFont="1" applyAlignment="1">
      <alignment horizontal="center"/>
    </xf>
    <xf numFmtId="164" fontId="17" fillId="0" borderId="0" xfId="2" applyFont="1" applyFill="1"/>
    <xf numFmtId="164" fontId="16" fillId="0" borderId="0" xfId="2" applyFont="1" applyFill="1"/>
    <xf numFmtId="164" fontId="17" fillId="0" borderId="0" xfId="2" applyFont="1" applyFill="1" applyAlignment="1">
      <alignment horizontal="left"/>
    </xf>
    <xf numFmtId="167" fontId="19" fillId="0" borderId="0" xfId="3" applyNumberFormat="1" applyFont="1" applyAlignment="1">
      <alignment horizontal="center" vertical="center" wrapText="1" readingOrder="1"/>
    </xf>
    <xf numFmtId="0" fontId="19" fillId="0" borderId="0" xfId="4" applyFont="1" applyAlignment="1">
      <alignment horizontal="center" vertical="center" wrapText="1" readingOrder="1"/>
    </xf>
    <xf numFmtId="164" fontId="17" fillId="0" borderId="0" xfId="2" applyFont="1" applyAlignment="1">
      <alignment horizontal="left"/>
    </xf>
    <xf numFmtId="0" fontId="17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64" fontId="16" fillId="0" borderId="17" xfId="2" applyFont="1" applyBorder="1"/>
    <xf numFmtId="164" fontId="16" fillId="0" borderId="0" xfId="2" applyFont="1"/>
    <xf numFmtId="164" fontId="17" fillId="0" borderId="0" xfId="2" applyFont="1"/>
    <xf numFmtId="43" fontId="16" fillId="0" borderId="0" xfId="5" applyFont="1" applyAlignment="1">
      <alignment horizontal="right" vertical="center"/>
    </xf>
    <xf numFmtId="0" fontId="20" fillId="0" borderId="0" xfId="0" applyFont="1" applyAlignment="1">
      <alignment horizontal="right"/>
    </xf>
    <xf numFmtId="14" fontId="0" fillId="0" borderId="0" xfId="0" applyNumberFormat="1"/>
    <xf numFmtId="0" fontId="19" fillId="0" borderId="0" xfId="0" applyFont="1" applyAlignment="1">
      <alignment horizontal="left" vertical="center" readingOrder="1"/>
    </xf>
    <xf numFmtId="168" fontId="19" fillId="0" borderId="0" xfId="0" applyNumberFormat="1" applyFont="1" applyAlignment="1">
      <alignment horizontal="right" vertical="center" readingOrder="1"/>
    </xf>
    <xf numFmtId="167" fontId="19" fillId="5" borderId="0" xfId="3" applyNumberFormat="1" applyFont="1" applyFill="1" applyAlignment="1">
      <alignment horizontal="center" vertical="center" wrapText="1" readingOrder="1"/>
    </xf>
    <xf numFmtId="0" fontId="19" fillId="5" borderId="0" xfId="4" applyFont="1" applyFill="1" applyAlignment="1">
      <alignment horizontal="center" vertical="center" wrapText="1" readingOrder="1"/>
    </xf>
    <xf numFmtId="0" fontId="17" fillId="5" borderId="0" xfId="0" applyFont="1" applyFill="1"/>
    <xf numFmtId="0" fontId="19" fillId="5" borderId="16" xfId="0" applyFont="1" applyFill="1" applyBorder="1" applyAlignment="1">
      <alignment horizontal="left" vertical="center" readingOrder="1"/>
    </xf>
    <xf numFmtId="168" fontId="19" fillId="5" borderId="16" xfId="0" applyNumberFormat="1" applyFont="1" applyFill="1" applyBorder="1" applyAlignment="1">
      <alignment horizontal="right" vertical="center" readingOrder="1"/>
    </xf>
    <xf numFmtId="164" fontId="16" fillId="5" borderId="0" xfId="2" applyFont="1" applyFill="1"/>
    <xf numFmtId="169" fontId="17" fillId="5" borderId="0" xfId="0" applyNumberFormat="1" applyFont="1" applyFill="1"/>
    <xf numFmtId="170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</cellXfs>
  <cellStyles count="6">
    <cellStyle name="Comma" xfId="2" builtinId="3"/>
    <cellStyle name="Comma 11" xfId="5" xr:uid="{EA06F68E-A222-4EAA-9896-CFBEC4E2AD39}"/>
    <cellStyle name="Normal" xfId="0" builtinId="0"/>
    <cellStyle name="Normal 106" xfId="4" xr:uid="{1227BAED-587A-4B59-8010-843507EE607A}"/>
    <cellStyle name="Normal 90" xfId="3" xr:uid="{47F56B97-61DF-4F18-A7B3-4E075892575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F%20Thailand/001_Clients/103%20Suntory/2023/1.Jan/SBFT%20FS%20January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F%20Thailand/001_Clients/103%20Suntory/2023/2.Feb/SBFT%20FS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L"/>
      <sheetName val="TB"/>
      <sheetName val="TB Monthly"/>
      <sheetName val="GL 01.2023"/>
      <sheetName val="Jornal 01.2023"/>
      <sheetName val="Bank"/>
      <sheetName val="1120-01 Investment -SPBT"/>
      <sheetName val="1130-01 Post-date Cheques "/>
      <sheetName val="1130-02 AR-SBFA"/>
      <sheetName val="1130-03 AR-SHD"/>
      <sheetName val="1130-04 AR-SBF"/>
      <sheetName val="1131-01 AR Other"/>
      <sheetName val="1131-03 AR RD"/>
      <sheetName val="1131-04 AR PWC"/>
      <sheetName val="1151-01 Prepaid detail"/>
      <sheetName val="1151-02 Prepaid Service"/>
      <sheetName val="1151-03-Prepaid Expenses - Rent"/>
      <sheetName val="1151-04 Pepaid Other"/>
      <sheetName val="1151-08 Prepaid Coporate Tax"/>
      <sheetName val="1155-00 Input VAT Undue"/>
      <sheetName val="1152-02 Advance Payment-Employe"/>
      <sheetName val="1154-00 Input Vat"/>
      <sheetName val="1155-00 Undue VAT"/>
      <sheetName val="1310-01 Long Term Deposit"/>
      <sheetName val="5B9 Feb"/>
      <sheetName val="5B9 Mar"/>
      <sheetName val="5B9 Apr"/>
      <sheetName val="1310-02 Prepayment"/>
      <sheetName val="Fixed Asset"/>
      <sheetName val="Fix Asset"/>
      <sheetName val="2110-01 AP-Domestic"/>
      <sheetName val="2110-02 Accounts payable - SBFA"/>
      <sheetName val="2111-01 Accounts payable-SHD"/>
      <sheetName val="2111-02 Advance REC."/>
      <sheetName val="2121-02 Accrued Bonus"/>
      <sheetName val="2121-03 SSF"/>
      <sheetName val="2121-05 Providen"/>
      <sheetName val="2121-09 Accrued exp."/>
      <sheetName val="2122-01 PND.1"/>
      <sheetName val="2122-03 PND.3"/>
      <sheetName val="2122-53 PND.53"/>
      <sheetName val="2123-00 Income Tax Payable"/>
      <sheetName val="2124-00 Sales Tax"/>
      <sheetName val="2125-00 Undue Sell TAx"/>
      <sheetName val="2126-00 Vat Payable"/>
      <sheetName val="3100-00 Common Stock"/>
      <sheetName val="Acc.transfer 10-16"/>
    </sheetNames>
    <sheetDataSet>
      <sheetData sheetId="0"/>
      <sheetData sheetId="1"/>
      <sheetData sheetId="2">
        <row r="1">
          <cell r="E1"/>
          <cell r="F1"/>
          <cell r="G1"/>
          <cell r="H1"/>
          <cell r="I1" t="str">
            <v>Page :        1</v>
          </cell>
        </row>
        <row r="2">
          <cell r="E2"/>
          <cell r="F2"/>
          <cell r="G2"/>
          <cell r="H2"/>
          <cell r="I2"/>
        </row>
        <row r="3">
          <cell r="D3" t="str">
            <v xml:space="preserve">1000-00          To  9999-99           </v>
          </cell>
          <cell r="E3"/>
          <cell r="F3"/>
          <cell r="G3"/>
          <cell r="H3"/>
          <cell r="I3" t="str">
            <v>Date : 06/02/2023</v>
          </cell>
        </row>
        <row r="4">
          <cell r="D4" t="str">
            <v>1 January 2023      To  31 January 2023</v>
          </cell>
          <cell r="E4"/>
          <cell r="F4"/>
          <cell r="G4"/>
          <cell r="H4"/>
          <cell r="I4"/>
        </row>
        <row r="5">
          <cell r="D5" t="str">
            <v>*                Include a/c with zero amounts [ N ]</v>
          </cell>
          <cell r="E5"/>
          <cell r="F5"/>
          <cell r="G5"/>
          <cell r="H5"/>
          <cell r="I5"/>
        </row>
        <row r="6">
          <cell r="E6"/>
          <cell r="F6"/>
          <cell r="G6"/>
          <cell r="H6"/>
          <cell r="I6"/>
        </row>
        <row r="7">
          <cell r="E7" t="str">
            <v xml:space="preserve">      Beginning Balance</v>
          </cell>
          <cell r="F7"/>
          <cell r="G7" t="str">
            <v xml:space="preserve">     This Period</v>
          </cell>
          <cell r="H7"/>
          <cell r="I7" t="str">
            <v xml:space="preserve">     Ending Balance </v>
          </cell>
        </row>
        <row r="8">
          <cell r="E8"/>
          <cell r="F8"/>
          <cell r="G8"/>
          <cell r="H8"/>
          <cell r="I8"/>
        </row>
        <row r="9">
          <cell r="B9" t="str">
            <v>New Code</v>
          </cell>
          <cell r="C9" t="str">
            <v>Dep.</v>
          </cell>
          <cell r="D9" t="str">
            <v xml:space="preserve">Description                                                   </v>
          </cell>
          <cell r="E9" t="str">
            <v xml:space="preserve">Debit            </v>
          </cell>
          <cell r="F9" t="str">
            <v xml:space="preserve">Credit             </v>
          </cell>
          <cell r="G9" t="str">
            <v xml:space="preserve">Debit            </v>
          </cell>
          <cell r="H9" t="str">
            <v xml:space="preserve">Credit             </v>
          </cell>
          <cell r="I9" t="str">
            <v xml:space="preserve">Debit            </v>
          </cell>
        </row>
        <row r="10">
          <cell r="E10"/>
          <cell r="F10"/>
          <cell r="G10"/>
          <cell r="H10"/>
          <cell r="I10"/>
        </row>
        <row r="11">
          <cell r="B11">
            <v>10100</v>
          </cell>
          <cell r="C11"/>
          <cell r="D11" t="str">
            <v>HSBC CA 002-227635-001</v>
          </cell>
          <cell r="E11">
            <v>24413242.789999999</v>
          </cell>
          <cell r="F11">
            <v>0</v>
          </cell>
          <cell r="G11">
            <v>125326.48</v>
          </cell>
          <cell r="H11">
            <v>5671957.1900000004</v>
          </cell>
          <cell r="I11">
            <v>18866612.079999998</v>
          </cell>
        </row>
        <row r="12">
          <cell r="B12">
            <v>10200</v>
          </cell>
          <cell r="C12"/>
          <cell r="D12" t="str">
            <v>Cash - SMBC - CA #1010051600</v>
          </cell>
          <cell r="E12">
            <v>390034.62</v>
          </cell>
          <cell r="F12">
            <v>0</v>
          </cell>
          <cell r="G12">
            <v>75</v>
          </cell>
          <cell r="H12">
            <v>1250</v>
          </cell>
          <cell r="I12">
            <v>388859.62</v>
          </cell>
        </row>
        <row r="13">
          <cell r="B13">
            <v>11003</v>
          </cell>
          <cell r="C13"/>
          <cell r="D13" t="str">
            <v>Investment - SPBT</v>
          </cell>
          <cell r="E13">
            <v>51897.82</v>
          </cell>
          <cell r="F13">
            <v>0</v>
          </cell>
          <cell r="G13">
            <v>0</v>
          </cell>
          <cell r="H13">
            <v>0</v>
          </cell>
          <cell r="I13">
            <v>51897.82</v>
          </cell>
        </row>
        <row r="14">
          <cell r="B14">
            <v>11002</v>
          </cell>
          <cell r="C14"/>
          <cell r="D14" t="str">
            <v>Post-dated cheques Received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11000</v>
          </cell>
          <cell r="C15"/>
          <cell r="D15" t="str">
            <v>Accounts receivable - SBFA</v>
          </cell>
          <cell r="E15">
            <v>879828.53</v>
          </cell>
          <cell r="F15">
            <v>0</v>
          </cell>
          <cell r="G15">
            <v>0</v>
          </cell>
          <cell r="H15">
            <v>0</v>
          </cell>
          <cell r="I15">
            <v>879828.53</v>
          </cell>
        </row>
        <row r="16">
          <cell r="B16">
            <v>11004</v>
          </cell>
          <cell r="C16"/>
          <cell r="D16" t="str">
            <v>Accounts receivable - SHD</v>
          </cell>
          <cell r="E16">
            <v>218458</v>
          </cell>
          <cell r="F16">
            <v>0</v>
          </cell>
          <cell r="G16">
            <v>72615.67</v>
          </cell>
          <cell r="H16">
            <v>0</v>
          </cell>
          <cell r="I16">
            <v>291073.67</v>
          </cell>
        </row>
        <row r="17">
          <cell r="B17">
            <v>11010</v>
          </cell>
          <cell r="C17"/>
          <cell r="D17" t="str">
            <v>Accounts receivable-SBF</v>
          </cell>
          <cell r="E17">
            <v>124728</v>
          </cell>
          <cell r="F17">
            <v>0</v>
          </cell>
          <cell r="G17">
            <v>0</v>
          </cell>
          <cell r="H17">
            <v>124728</v>
          </cell>
          <cell r="I17">
            <v>0</v>
          </cell>
        </row>
        <row r="18">
          <cell r="B18">
            <v>11001</v>
          </cell>
          <cell r="C18"/>
          <cell r="D18" t="str">
            <v>Accounts receivable-others</v>
          </cell>
          <cell r="E18">
            <v>15583479.300000001</v>
          </cell>
          <cell r="F18">
            <v>0</v>
          </cell>
          <cell r="G18">
            <v>297.47000000000003</v>
          </cell>
          <cell r="H18">
            <v>282.27</v>
          </cell>
          <cell r="I18">
            <v>15583494.5</v>
          </cell>
        </row>
        <row r="19">
          <cell r="B19">
            <v>11050</v>
          </cell>
          <cell r="C19"/>
          <cell r="D19" t="str">
            <v>Accounts Receivable - RD</v>
          </cell>
          <cell r="E19">
            <v>158904.82</v>
          </cell>
          <cell r="F19">
            <v>0</v>
          </cell>
          <cell r="G19">
            <v>68677.259999999995</v>
          </cell>
          <cell r="H19">
            <v>0</v>
          </cell>
          <cell r="I19">
            <v>227582.07999999999</v>
          </cell>
        </row>
        <row r="20">
          <cell r="B20">
            <v>11066</v>
          </cell>
          <cell r="C20"/>
          <cell r="D20" t="str">
            <v>Accounts receivable-others - PwC</v>
          </cell>
          <cell r="E20">
            <v>176319.57</v>
          </cell>
          <cell r="F20">
            <v>0</v>
          </cell>
          <cell r="G20">
            <v>164362.53</v>
          </cell>
          <cell r="H20">
            <v>159927.66</v>
          </cell>
          <cell r="I20">
            <v>180754.44</v>
          </cell>
        </row>
        <row r="21">
          <cell r="B21">
            <v>14011</v>
          </cell>
          <cell r="C21"/>
          <cell r="D21" t="str">
            <v>Prepaid expenses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14012</v>
          </cell>
          <cell r="C22"/>
          <cell r="D22" t="str">
            <v>Prepaid Expenses - Rent</v>
          </cell>
          <cell r="E22">
            <v>96876</v>
          </cell>
          <cell r="F22">
            <v>0</v>
          </cell>
          <cell r="G22">
            <v>0</v>
          </cell>
          <cell r="H22">
            <v>0</v>
          </cell>
          <cell r="I22">
            <v>96876</v>
          </cell>
        </row>
        <row r="23">
          <cell r="B23">
            <v>14013</v>
          </cell>
          <cell r="C23"/>
          <cell r="D23" t="str">
            <v>Prepaid Expenses - Others</v>
          </cell>
          <cell r="E23">
            <v>214352.69</v>
          </cell>
          <cell r="F23">
            <v>0</v>
          </cell>
          <cell r="G23">
            <v>151000.9</v>
          </cell>
          <cell r="H23">
            <v>77710.149999999994</v>
          </cell>
          <cell r="I23">
            <v>287643.44</v>
          </cell>
        </row>
        <row r="24">
          <cell r="B24">
            <v>11051</v>
          </cell>
          <cell r="C24"/>
          <cell r="D24" t="str">
            <v>Prepaid Corporate Tax</v>
          </cell>
          <cell r="E24">
            <v>199234.92</v>
          </cell>
          <cell r="F24">
            <v>0</v>
          </cell>
          <cell r="G24">
            <v>43.47</v>
          </cell>
          <cell r="H24">
            <v>0</v>
          </cell>
          <cell r="I24">
            <v>199278.39</v>
          </cell>
        </row>
        <row r="25">
          <cell r="B25">
            <v>11040</v>
          </cell>
          <cell r="C25"/>
          <cell r="D25" t="str">
            <v>Advance Payment - Employees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11052</v>
          </cell>
          <cell r="C26"/>
          <cell r="D26" t="str">
            <v>Input VAT</v>
          </cell>
          <cell r="E26">
            <v>0</v>
          </cell>
          <cell r="F26">
            <v>0</v>
          </cell>
          <cell r="G26">
            <v>68677.259999999995</v>
          </cell>
          <cell r="H26">
            <v>68677.259999999995</v>
          </cell>
          <cell r="I26">
            <v>0</v>
          </cell>
        </row>
        <row r="27">
          <cell r="B27">
            <v>11053</v>
          </cell>
          <cell r="C27"/>
          <cell r="D27" t="str">
            <v>Undue Input VAT</v>
          </cell>
          <cell r="E27">
            <v>259003.45</v>
          </cell>
          <cell r="F27">
            <v>0</v>
          </cell>
          <cell r="G27">
            <v>43974.22</v>
          </cell>
          <cell r="H27">
            <v>65339.32</v>
          </cell>
          <cell r="I27">
            <v>237638.35</v>
          </cell>
        </row>
        <row r="28">
          <cell r="B28">
            <v>18001</v>
          </cell>
          <cell r="C28"/>
          <cell r="D28" t="str">
            <v>Building/structure</v>
          </cell>
          <cell r="E28">
            <v>3759279.8</v>
          </cell>
          <cell r="F28">
            <v>0</v>
          </cell>
          <cell r="G28">
            <v>0</v>
          </cell>
          <cell r="H28">
            <v>0</v>
          </cell>
          <cell r="I28">
            <v>3759279.8</v>
          </cell>
        </row>
        <row r="29">
          <cell r="B29">
            <v>18002</v>
          </cell>
          <cell r="C29"/>
          <cell r="D29" t="str">
            <v>Furniture and fixtures</v>
          </cell>
          <cell r="E29">
            <v>511591.09</v>
          </cell>
          <cell r="F29">
            <v>0</v>
          </cell>
          <cell r="G29">
            <v>0</v>
          </cell>
          <cell r="H29">
            <v>0</v>
          </cell>
          <cell r="I29">
            <v>511591.09</v>
          </cell>
        </row>
        <row r="30">
          <cell r="B30">
            <v>18003</v>
          </cell>
          <cell r="C30"/>
          <cell r="D30" t="str">
            <v>Computers</v>
          </cell>
          <cell r="E30">
            <v>797571.65</v>
          </cell>
          <cell r="F30">
            <v>0</v>
          </cell>
          <cell r="G30">
            <v>0</v>
          </cell>
          <cell r="H30">
            <v>0</v>
          </cell>
          <cell r="I30">
            <v>797571.65</v>
          </cell>
        </row>
        <row r="31">
          <cell r="B31">
            <v>18004</v>
          </cell>
          <cell r="C31"/>
          <cell r="D31" t="str">
            <v>Office Equipment</v>
          </cell>
          <cell r="E31">
            <v>350312.98</v>
          </cell>
          <cell r="F31">
            <v>0</v>
          </cell>
          <cell r="G31">
            <v>0</v>
          </cell>
          <cell r="H31">
            <v>0</v>
          </cell>
          <cell r="I31">
            <v>350312.98</v>
          </cell>
        </row>
        <row r="32">
          <cell r="B32">
            <v>18005</v>
          </cell>
          <cell r="C32"/>
          <cell r="D32" t="str">
            <v>Tools &amp; Equipments</v>
          </cell>
          <cell r="E32">
            <v>16620588.23</v>
          </cell>
          <cell r="F32">
            <v>0</v>
          </cell>
          <cell r="G32">
            <v>0</v>
          </cell>
          <cell r="H32">
            <v>0</v>
          </cell>
          <cell r="I32">
            <v>16620588.23</v>
          </cell>
        </row>
        <row r="33">
          <cell r="B33">
            <v>19500</v>
          </cell>
          <cell r="C33"/>
          <cell r="D33" t="str">
            <v>TFRS 16 - Right of use asset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18601</v>
          </cell>
          <cell r="C34"/>
          <cell r="D34" t="str">
            <v>Building/structure /accumulated depreciation</v>
          </cell>
          <cell r="E34">
            <v>-1714146.31</v>
          </cell>
          <cell r="F34">
            <v>0</v>
          </cell>
          <cell r="G34">
            <v>0</v>
          </cell>
          <cell r="H34">
            <v>29426.27</v>
          </cell>
          <cell r="I34">
            <v>-1743572.58</v>
          </cell>
        </row>
        <row r="35">
          <cell r="B35">
            <v>18602</v>
          </cell>
          <cell r="C35"/>
          <cell r="D35" t="str">
            <v>Furniture&amp;fixture/
accumulated depreciation</v>
          </cell>
          <cell r="E35">
            <v>-430447.66</v>
          </cell>
          <cell r="F35">
            <v>0</v>
          </cell>
          <cell r="G35">
            <v>0</v>
          </cell>
          <cell r="H35">
            <v>2732.42</v>
          </cell>
          <cell r="I35">
            <v>-433180.08</v>
          </cell>
        </row>
        <row r="36">
          <cell r="B36">
            <v>18603</v>
          </cell>
          <cell r="C36"/>
          <cell r="D36" t="str">
            <v>Computers/accumulated depreciation</v>
          </cell>
          <cell r="E36">
            <v>-653080.34</v>
          </cell>
          <cell r="F36">
            <v>0</v>
          </cell>
          <cell r="G36">
            <v>0</v>
          </cell>
          <cell r="H36">
            <v>9189.08</v>
          </cell>
          <cell r="I36">
            <v>-662269.42000000004</v>
          </cell>
        </row>
        <row r="37">
          <cell r="B37">
            <v>18604</v>
          </cell>
          <cell r="C37"/>
          <cell r="D37" t="str">
            <v>Office Equipment/accumulated depreciation</v>
          </cell>
          <cell r="E37">
            <v>-336943.02</v>
          </cell>
          <cell r="F37">
            <v>0</v>
          </cell>
          <cell r="G37">
            <v>0</v>
          </cell>
          <cell r="H37">
            <v>802.87</v>
          </cell>
          <cell r="I37">
            <v>-337745.89</v>
          </cell>
        </row>
        <row r="38">
          <cell r="B38">
            <v>18605</v>
          </cell>
          <cell r="C38"/>
          <cell r="D38" t="str">
            <v>Tools &amp; Equipments/accumulated depreciation</v>
          </cell>
          <cell r="E38">
            <v>-11013274.039999999</v>
          </cell>
          <cell r="F38">
            <v>0</v>
          </cell>
          <cell r="G38">
            <v>0</v>
          </cell>
          <cell r="H38">
            <v>267494.95</v>
          </cell>
          <cell r="I38">
            <v>-11280768.99</v>
          </cell>
        </row>
        <row r="39">
          <cell r="B39">
            <v>19550</v>
          </cell>
          <cell r="C39"/>
          <cell r="D39" t="str">
            <v>TFRS 16 - Accumulated Depreciation - Right of use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B40">
            <v>14010</v>
          </cell>
          <cell r="C40"/>
          <cell r="D40" t="str">
            <v>Long Term Deposit</v>
          </cell>
          <cell r="E40">
            <v>536903.03</v>
          </cell>
          <cell r="F40">
            <v>0</v>
          </cell>
          <cell r="G40">
            <v>0</v>
          </cell>
          <cell r="H40">
            <v>0</v>
          </cell>
          <cell r="I40">
            <v>536903.03</v>
          </cell>
        </row>
        <row r="41">
          <cell r="B41">
            <v>14020</v>
          </cell>
          <cell r="C41"/>
          <cell r="D41" t="str">
            <v>Prepayment</v>
          </cell>
          <cell r="E41">
            <v>231167.82</v>
          </cell>
          <cell r="F41">
            <v>0</v>
          </cell>
          <cell r="G41">
            <v>0</v>
          </cell>
          <cell r="H41">
            <v>0</v>
          </cell>
          <cell r="I41">
            <v>231167.82</v>
          </cell>
        </row>
        <row r="42">
          <cell r="B42">
            <v>14014</v>
          </cell>
          <cell r="C42"/>
          <cell r="D42" t="str">
            <v>Adj. RE Suspens Account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B43">
            <v>20000</v>
          </cell>
          <cell r="C43"/>
          <cell r="D43" t="str">
            <v>Accounts Payable Domestic</v>
          </cell>
          <cell r="E43">
            <v>0</v>
          </cell>
          <cell r="F43">
            <v>591166.51</v>
          </cell>
          <cell r="G43">
            <v>13261.62</v>
          </cell>
          <cell r="H43">
            <v>0</v>
          </cell>
          <cell r="I43">
            <v>0</v>
          </cell>
        </row>
        <row r="44">
          <cell r="B44">
            <v>20050</v>
          </cell>
          <cell r="C44"/>
          <cell r="D44" t="str">
            <v>Accounts payable - SBFA</v>
          </cell>
          <cell r="E44">
            <v>0</v>
          </cell>
          <cell r="F44">
            <v>840176.53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20050</v>
          </cell>
          <cell r="C45"/>
          <cell r="D45" t="str">
            <v>Accounts Payable Other</v>
          </cell>
          <cell r="E45">
            <v>0</v>
          </cell>
          <cell r="F45">
            <v>1890</v>
          </cell>
          <cell r="G45">
            <v>0</v>
          </cell>
          <cell r="H45">
            <v>0</v>
          </cell>
          <cell r="I45">
            <v>0</v>
          </cell>
        </row>
        <row r="46">
          <cell r="B46">
            <v>20051</v>
          </cell>
          <cell r="C46"/>
          <cell r="D46" t="str">
            <v>Accounts payable - Suntory Holdings</v>
          </cell>
          <cell r="E46">
            <v>0</v>
          </cell>
          <cell r="F46">
            <v>3759615.5</v>
          </cell>
          <cell r="G46">
            <v>3684237.95</v>
          </cell>
          <cell r="H46">
            <v>370020.48</v>
          </cell>
          <cell r="I46">
            <v>0</v>
          </cell>
        </row>
        <row r="47">
          <cell r="B47">
            <v>20105</v>
          </cell>
          <cell r="C47"/>
          <cell r="D47" t="str">
            <v>Advance received</v>
          </cell>
          <cell r="E47">
            <v>0</v>
          </cell>
          <cell r="F47">
            <v>23571.42</v>
          </cell>
          <cell r="G47">
            <v>0</v>
          </cell>
          <cell r="H47">
            <v>0</v>
          </cell>
          <cell r="I47">
            <v>0</v>
          </cell>
        </row>
        <row r="48">
          <cell r="B48">
            <v>20201</v>
          </cell>
          <cell r="C48"/>
          <cell r="D48" t="str">
            <v>Accured Bonus</v>
          </cell>
          <cell r="E48">
            <v>0</v>
          </cell>
          <cell r="F48">
            <v>3001851.58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20203</v>
          </cell>
          <cell r="C49"/>
          <cell r="D49" t="str">
            <v>Social Security Fund</v>
          </cell>
          <cell r="E49">
            <v>0</v>
          </cell>
          <cell r="F49">
            <v>4875</v>
          </cell>
          <cell r="G49">
            <v>0</v>
          </cell>
          <cell r="H49">
            <v>4500</v>
          </cell>
          <cell r="I49">
            <v>0</v>
          </cell>
        </row>
        <row r="50">
          <cell r="B50">
            <v>20202</v>
          </cell>
          <cell r="C50"/>
          <cell r="D50" t="str">
            <v>Accrued Provident Fund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20101</v>
          </cell>
          <cell r="C51"/>
          <cell r="D51" t="str">
            <v>Accrued expenses</v>
          </cell>
          <cell r="E51">
            <v>0</v>
          </cell>
          <cell r="F51">
            <v>613092.92000000004</v>
          </cell>
          <cell r="G51">
            <v>479630.92</v>
          </cell>
          <cell r="H51">
            <v>36833.33</v>
          </cell>
          <cell r="I51">
            <v>0</v>
          </cell>
        </row>
        <row r="52">
          <cell r="B52">
            <v>20205</v>
          </cell>
          <cell r="C52"/>
          <cell r="D52" t="str">
            <v>Witholding Tax Payable - PND.1</v>
          </cell>
          <cell r="E52">
            <v>0</v>
          </cell>
          <cell r="F52">
            <v>163575.51999999999</v>
          </cell>
          <cell r="G52">
            <v>159903.66</v>
          </cell>
          <cell r="H52">
            <v>159862.53</v>
          </cell>
          <cell r="I52">
            <v>0</v>
          </cell>
        </row>
        <row r="53">
          <cell r="B53">
            <v>20103</v>
          </cell>
          <cell r="C53"/>
          <cell r="D53" t="str">
            <v>Witholding Tax Payable - PND.53</v>
          </cell>
          <cell r="E53">
            <v>0</v>
          </cell>
          <cell r="F53">
            <v>46957.81</v>
          </cell>
          <cell r="G53">
            <v>46894.81</v>
          </cell>
          <cell r="H53">
            <v>23410.03</v>
          </cell>
          <cell r="I53">
            <v>0</v>
          </cell>
        </row>
        <row r="54">
          <cell r="B54">
            <v>22000</v>
          </cell>
          <cell r="C54"/>
          <cell r="D54" t="str">
            <v>Income Tax Payable</v>
          </cell>
          <cell r="E54">
            <v>0</v>
          </cell>
          <cell r="F54">
            <v>294259.82</v>
          </cell>
          <cell r="G54">
            <v>0</v>
          </cell>
          <cell r="H54">
            <v>0</v>
          </cell>
          <cell r="I54">
            <v>0</v>
          </cell>
        </row>
        <row r="55">
          <cell r="B55">
            <v>20300</v>
          </cell>
          <cell r="C55"/>
          <cell r="D55" t="str">
            <v>Sales Tax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>
            <v>20301</v>
          </cell>
          <cell r="C56"/>
          <cell r="D56" t="str">
            <v>Undue Output VAT</v>
          </cell>
          <cell r="E56">
            <v>0</v>
          </cell>
          <cell r="F56">
            <v>1019436.26</v>
          </cell>
          <cell r="G56">
            <v>0</v>
          </cell>
          <cell r="H56">
            <v>0</v>
          </cell>
          <cell r="I56">
            <v>0</v>
          </cell>
        </row>
        <row r="57">
          <cell r="B57">
            <v>20104</v>
          </cell>
          <cell r="C57"/>
          <cell r="D57" t="str">
            <v>VAT Payable</v>
          </cell>
          <cell r="E57">
            <v>0</v>
          </cell>
          <cell r="F57">
            <v>0.87</v>
          </cell>
          <cell r="G57">
            <v>0</v>
          </cell>
          <cell r="H57">
            <v>0</v>
          </cell>
          <cell r="I57">
            <v>0</v>
          </cell>
        </row>
        <row r="58">
          <cell r="B58">
            <v>26000</v>
          </cell>
          <cell r="C58"/>
          <cell r="D58" t="str">
            <v>TFRS 16 - Leasing Liabilities - Right of use asset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B59">
            <v>26001</v>
          </cell>
          <cell r="C59"/>
          <cell r="D59" t="str">
            <v>TFRS 16 - Liabilities from demolition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B60">
            <v>30000</v>
          </cell>
          <cell r="C60"/>
          <cell r="D60" t="str">
            <v>Common Stock</v>
          </cell>
          <cell r="E60">
            <v>0</v>
          </cell>
          <cell r="F60">
            <v>30000000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30100</v>
          </cell>
          <cell r="C61"/>
          <cell r="D61" t="str">
            <v>Retained Earnings</v>
          </cell>
          <cell r="E61">
            <v>0</v>
          </cell>
          <cell r="F61">
            <v>11065414</v>
          </cell>
          <cell r="G61">
            <v>0</v>
          </cell>
          <cell r="H61">
            <v>0</v>
          </cell>
          <cell r="I61">
            <v>0</v>
          </cell>
        </row>
        <row r="62">
          <cell r="B62">
            <v>59009</v>
          </cell>
          <cell r="C62"/>
          <cell r="D62" t="str">
            <v>Miscellaneous income</v>
          </cell>
          <cell r="E62">
            <v>0</v>
          </cell>
          <cell r="F62">
            <v>0</v>
          </cell>
          <cell r="G62">
            <v>0</v>
          </cell>
          <cell r="H62">
            <v>439.67</v>
          </cell>
          <cell r="I62">
            <v>0</v>
          </cell>
        </row>
        <row r="63">
          <cell r="B63">
            <v>50000</v>
          </cell>
          <cell r="C63"/>
          <cell r="D63" t="str">
            <v>Research and development expenses</v>
          </cell>
          <cell r="E63">
            <v>0</v>
          </cell>
          <cell r="F63">
            <v>0</v>
          </cell>
          <cell r="G63">
            <v>67200</v>
          </cell>
          <cell r="H63">
            <v>0</v>
          </cell>
          <cell r="I63">
            <v>67200</v>
          </cell>
        </row>
        <row r="64">
          <cell r="B64">
            <v>52000</v>
          </cell>
          <cell r="C64"/>
          <cell r="D64" t="str">
            <v>Salaries, wages and allowance</v>
          </cell>
          <cell r="E64">
            <v>0</v>
          </cell>
          <cell r="F64">
            <v>0</v>
          </cell>
          <cell r="G64">
            <v>774876.3</v>
          </cell>
          <cell r="H64">
            <v>0</v>
          </cell>
          <cell r="I64">
            <v>774876.3</v>
          </cell>
        </row>
        <row r="65">
          <cell r="B65">
            <v>52012</v>
          </cell>
          <cell r="C65"/>
          <cell r="D65" t="str">
            <v>Contribution to Social Security Fund</v>
          </cell>
          <cell r="E65">
            <v>0</v>
          </cell>
          <cell r="F65">
            <v>0</v>
          </cell>
          <cell r="G65">
            <v>2250</v>
          </cell>
          <cell r="H65">
            <v>0</v>
          </cell>
          <cell r="I65">
            <v>2250</v>
          </cell>
        </row>
        <row r="66">
          <cell r="B66">
            <v>52011</v>
          </cell>
          <cell r="C66"/>
          <cell r="D66" t="str">
            <v>Contribution to Provident Fund</v>
          </cell>
          <cell r="E66">
            <v>0</v>
          </cell>
          <cell r="F66">
            <v>0</v>
          </cell>
          <cell r="G66">
            <v>17431.73</v>
          </cell>
          <cell r="H66">
            <v>0</v>
          </cell>
          <cell r="I66">
            <v>17431.73</v>
          </cell>
        </row>
        <row r="67">
          <cell r="B67">
            <v>54003</v>
          </cell>
          <cell r="C67"/>
          <cell r="D67" t="str">
            <v>Workmen's Compensation Fund</v>
          </cell>
          <cell r="E67">
            <v>0</v>
          </cell>
          <cell r="F67">
            <v>0</v>
          </cell>
          <cell r="G67">
            <v>2100</v>
          </cell>
          <cell r="H67">
            <v>0</v>
          </cell>
          <cell r="I67">
            <v>2100</v>
          </cell>
        </row>
        <row r="68">
          <cell r="B68">
            <v>53011</v>
          </cell>
          <cell r="C68"/>
          <cell r="D68" t="str">
            <v>Rent expenses</v>
          </cell>
          <cell r="E68">
            <v>0</v>
          </cell>
          <cell r="F68">
            <v>0</v>
          </cell>
          <cell r="G68">
            <v>86755.5</v>
          </cell>
          <cell r="H68">
            <v>0</v>
          </cell>
          <cell r="I68">
            <v>86755.5</v>
          </cell>
        </row>
        <row r="69">
          <cell r="B69">
            <v>54005</v>
          </cell>
          <cell r="C69"/>
          <cell r="D69" t="str">
            <v>Service Fee</v>
          </cell>
          <cell r="E69">
            <v>0</v>
          </cell>
          <cell r="F69">
            <v>0</v>
          </cell>
          <cell r="G69">
            <v>452334.87</v>
          </cell>
          <cell r="H69">
            <v>0</v>
          </cell>
          <cell r="I69">
            <v>452334.87</v>
          </cell>
        </row>
        <row r="70">
          <cell r="B70">
            <v>53013</v>
          </cell>
          <cell r="C70"/>
          <cell r="D70" t="str">
            <v>Photocopy Service Fees</v>
          </cell>
          <cell r="E70">
            <v>0</v>
          </cell>
          <cell r="F70">
            <v>0</v>
          </cell>
          <cell r="G70">
            <v>793.63</v>
          </cell>
          <cell r="H70">
            <v>0</v>
          </cell>
          <cell r="I70">
            <v>793.63</v>
          </cell>
        </row>
        <row r="71">
          <cell r="B71">
            <v>53014</v>
          </cell>
          <cell r="C71"/>
          <cell r="D71" t="str">
            <v>Courier expenses</v>
          </cell>
          <cell r="E71">
            <v>0</v>
          </cell>
          <cell r="F71">
            <v>0</v>
          </cell>
          <cell r="G71">
            <v>258</v>
          </cell>
          <cell r="H71">
            <v>0</v>
          </cell>
          <cell r="I71">
            <v>258</v>
          </cell>
        </row>
        <row r="72">
          <cell r="B72">
            <v>54014</v>
          </cell>
          <cell r="C72"/>
          <cell r="D72" t="str">
            <v>Accounting fees</v>
          </cell>
          <cell r="E72">
            <v>0</v>
          </cell>
          <cell r="F72">
            <v>0</v>
          </cell>
          <cell r="G72">
            <v>45000</v>
          </cell>
          <cell r="H72">
            <v>0</v>
          </cell>
          <cell r="I72">
            <v>45000</v>
          </cell>
        </row>
        <row r="73">
          <cell r="B73">
            <v>54010</v>
          </cell>
          <cell r="C73"/>
          <cell r="D73" t="str">
            <v>Audit fee</v>
          </cell>
          <cell r="E73">
            <v>0</v>
          </cell>
          <cell r="F73">
            <v>0</v>
          </cell>
          <cell r="G73">
            <v>26833.33</v>
          </cell>
          <cell r="H73">
            <v>0</v>
          </cell>
          <cell r="I73">
            <v>26833.33</v>
          </cell>
        </row>
        <row r="74">
          <cell r="B74">
            <v>53017</v>
          </cell>
          <cell r="C74"/>
          <cell r="D74" t="str">
            <v>Miscellaneous financial costs</v>
          </cell>
          <cell r="E74">
            <v>0</v>
          </cell>
          <cell r="F74">
            <v>0</v>
          </cell>
          <cell r="G74">
            <v>9939.7199999999993</v>
          </cell>
          <cell r="H74">
            <v>0</v>
          </cell>
          <cell r="I74">
            <v>9939.7199999999993</v>
          </cell>
        </row>
        <row r="75">
          <cell r="B75">
            <v>53003</v>
          </cell>
          <cell r="C75"/>
          <cell r="D75" t="str">
            <v>Traveling &amp; Transportation Expenses</v>
          </cell>
          <cell r="E75">
            <v>0</v>
          </cell>
          <cell r="F75">
            <v>0</v>
          </cell>
          <cell r="G75">
            <v>12082.42</v>
          </cell>
          <cell r="H75">
            <v>0</v>
          </cell>
          <cell r="I75">
            <v>12082.42</v>
          </cell>
        </row>
        <row r="76">
          <cell r="B76">
            <v>59008</v>
          </cell>
          <cell r="C76"/>
          <cell r="D76" t="str">
            <v>Miscellaneous Expense</v>
          </cell>
          <cell r="E76">
            <v>0</v>
          </cell>
          <cell r="F76">
            <v>0</v>
          </cell>
          <cell r="G76">
            <v>200</v>
          </cell>
          <cell r="H76">
            <v>0</v>
          </cell>
          <cell r="I76">
            <v>200</v>
          </cell>
        </row>
        <row r="77">
          <cell r="B77">
            <v>54000</v>
          </cell>
          <cell r="C77"/>
          <cell r="D77" t="str">
            <v>Depreciation expense</v>
          </cell>
          <cell r="E77">
            <v>0</v>
          </cell>
          <cell r="F77">
            <v>0</v>
          </cell>
          <cell r="G77">
            <v>309645.59000000003</v>
          </cell>
          <cell r="H77">
            <v>0</v>
          </cell>
          <cell r="I77">
            <v>309645.59000000003</v>
          </cell>
        </row>
        <row r="78">
          <cell r="B78">
            <v>53052</v>
          </cell>
          <cell r="C78"/>
          <cell r="D78" t="str">
            <v>Non-Deductible expenses</v>
          </cell>
          <cell r="E78">
            <v>0</v>
          </cell>
          <cell r="F78">
            <v>0</v>
          </cell>
          <cell r="G78">
            <v>187244.02</v>
          </cell>
          <cell r="H78">
            <v>0</v>
          </cell>
          <cell r="I78">
            <v>187244.02</v>
          </cell>
        </row>
        <row r="79">
          <cell r="B79">
            <v>53053</v>
          </cell>
          <cell r="C79"/>
          <cell r="D79" t="str">
            <v>Unclaim VAT</v>
          </cell>
          <cell r="E79">
            <v>0</v>
          </cell>
          <cell r="F79">
            <v>0</v>
          </cell>
          <cell r="G79">
            <v>659.15</v>
          </cell>
          <cell r="H79">
            <v>0</v>
          </cell>
          <cell r="I79">
            <v>659.15</v>
          </cell>
        </row>
        <row r="80">
          <cell r="B80"/>
          <cell r="C80"/>
          <cell r="D80" t="str">
            <v/>
          </cell>
          <cell r="E80">
            <v>51425883.740000002</v>
          </cell>
          <cell r="F80">
            <v>51425883.740000002</v>
          </cell>
          <cell r="G80">
            <v>7074583.4800000004</v>
          </cell>
          <cell r="H80">
            <v>7074583.4800000004</v>
          </cell>
          <cell r="I80">
            <v>47637020.82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B5" t="str">
            <v>Voucher</v>
          </cell>
        </row>
      </sheetData>
      <sheetData sheetId="9">
        <row r="3">
          <cell r="A3" t="str">
            <v>As   31 January, 2023</v>
          </cell>
        </row>
      </sheetData>
      <sheetData sheetId="10"/>
      <sheetData sheetId="11"/>
      <sheetData sheetId="12"/>
      <sheetData sheetId="13">
        <row r="16">
          <cell r="D16" t="str">
            <v>As   31 January, 2023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L"/>
      <sheetName val="TB"/>
      <sheetName val="TB Monthly"/>
      <sheetName val="GL01-02.2023"/>
      <sheetName val="Jornal 02.2023"/>
      <sheetName val="Bank"/>
      <sheetName val="1120-01 Investment -SPBT"/>
      <sheetName val="1130-01 Post-date Cheques "/>
      <sheetName val="1130-02 AR-SBFA"/>
      <sheetName val="1130-03 AR-SHD"/>
      <sheetName val="1130-04 AR-SBF"/>
      <sheetName val="1131-01 AR Other"/>
      <sheetName val="1131-03 AR RD"/>
      <sheetName val="1131-04 AR PWC"/>
      <sheetName val="1151-01 Prepaid detail"/>
      <sheetName val="1151-02 Prepaid Service"/>
      <sheetName val="1151-03-Prepaid Expenses - Rent"/>
      <sheetName val="1151-04 Pepaid Other"/>
      <sheetName val="1151-08 Prepaid Coporate Tax"/>
      <sheetName val="1155-00 Input VAT Undue"/>
      <sheetName val="1152-02 Advance Payment-Employe"/>
      <sheetName val="1154-00 Input Vat"/>
      <sheetName val="1155-00 Undue VAT"/>
      <sheetName val="1310-01 Long Term Deposit"/>
      <sheetName val="5B9 Feb"/>
      <sheetName val="5B9 Mar"/>
      <sheetName val="5B9 Apr"/>
      <sheetName val="1310-01 Long Term Deposit (2)"/>
      <sheetName val="1310-02 Prepayment"/>
      <sheetName val="Fixed Asset"/>
      <sheetName val="Fix Asset"/>
      <sheetName val="2110-01 AP-Domestic"/>
      <sheetName val="2110-02 Accounts payable - SBFA"/>
      <sheetName val="2111-01 Accounts payable-SHD"/>
      <sheetName val="2111-02 Advance REC."/>
      <sheetName val="2121-02 Accrued Bonus"/>
      <sheetName val="2121-03 SSF"/>
      <sheetName val="2121-05 Providen"/>
      <sheetName val="2121-09 Accrued exp."/>
      <sheetName val="2122-01 PND.1"/>
      <sheetName val="2122-03 PND.3"/>
      <sheetName val="2122-53 PND.53"/>
      <sheetName val="2123-00 Income Tax Payable"/>
      <sheetName val="2124-00 Sales Tax"/>
      <sheetName val="2125-00 Undue Sell TAx"/>
      <sheetName val="2126-00 Vat Payable"/>
      <sheetName val="3100-00 Common Stock"/>
      <sheetName val="Acc.transfer 10-16"/>
    </sheetNames>
    <sheetDataSet>
      <sheetData sheetId="0"/>
      <sheetData sheetId="1"/>
      <sheetData sheetId="2">
        <row r="1">
          <cell r="E1"/>
          <cell r="F1"/>
          <cell r="G1"/>
          <cell r="H1"/>
          <cell r="I1" t="str">
            <v>Page :        1</v>
          </cell>
        </row>
        <row r="2">
          <cell r="E2"/>
          <cell r="F2"/>
          <cell r="G2"/>
          <cell r="H2"/>
          <cell r="I2"/>
        </row>
        <row r="3">
          <cell r="D3" t="str">
            <v xml:space="preserve">1000-00          To  9999-99           </v>
          </cell>
          <cell r="E3"/>
          <cell r="F3"/>
          <cell r="G3"/>
          <cell r="H3"/>
          <cell r="I3" t="str">
            <v>Date : 06/03/2023</v>
          </cell>
        </row>
        <row r="4">
          <cell r="D4" t="str">
            <v>1 February 2023      To  28 February, 2023</v>
          </cell>
          <cell r="E4"/>
          <cell r="F4"/>
          <cell r="G4"/>
          <cell r="H4"/>
          <cell r="I4"/>
        </row>
        <row r="5">
          <cell r="D5" t="str">
            <v>*                Include a/c with zero amounts [ N ]</v>
          </cell>
          <cell r="E5"/>
          <cell r="F5"/>
          <cell r="G5"/>
          <cell r="H5"/>
          <cell r="I5"/>
        </row>
        <row r="6">
          <cell r="E6"/>
          <cell r="F6"/>
          <cell r="G6"/>
          <cell r="H6"/>
          <cell r="I6"/>
        </row>
        <row r="7">
          <cell r="E7" t="str">
            <v xml:space="preserve">      Beginning Balance</v>
          </cell>
          <cell r="F7"/>
          <cell r="G7" t="str">
            <v xml:space="preserve">     This Period</v>
          </cell>
          <cell r="H7"/>
          <cell r="I7" t="str">
            <v xml:space="preserve">     Ending Balance </v>
          </cell>
        </row>
        <row r="8">
          <cell r="E8"/>
          <cell r="F8"/>
          <cell r="G8"/>
          <cell r="H8"/>
          <cell r="I8"/>
        </row>
        <row r="9">
          <cell r="B9" t="str">
            <v>New Code</v>
          </cell>
          <cell r="C9" t="str">
            <v>Dep.</v>
          </cell>
          <cell r="D9" t="str">
            <v xml:space="preserve">Description                                                   </v>
          </cell>
          <cell r="E9" t="str">
            <v xml:space="preserve">Debit            </v>
          </cell>
          <cell r="F9" t="str">
            <v xml:space="preserve">Credit             </v>
          </cell>
          <cell r="G9" t="str">
            <v xml:space="preserve">Debit            </v>
          </cell>
          <cell r="H9" t="str">
            <v xml:space="preserve">Credit             </v>
          </cell>
          <cell r="I9" t="str">
            <v xml:space="preserve">Debit            </v>
          </cell>
        </row>
        <row r="10">
          <cell r="E10"/>
          <cell r="F10"/>
          <cell r="G10"/>
          <cell r="H10"/>
          <cell r="I10"/>
        </row>
        <row r="11">
          <cell r="B11">
            <v>10100</v>
          </cell>
          <cell r="C11"/>
          <cell r="D11" t="str">
            <v>HSBC CA 002-227635-001</v>
          </cell>
          <cell r="E11">
            <v>18866612.079999998</v>
          </cell>
          <cell r="F11">
            <v>0</v>
          </cell>
          <cell r="G11">
            <v>13610382.07</v>
          </cell>
          <cell r="H11">
            <v>2975985.09</v>
          </cell>
          <cell r="I11">
            <v>29501009.059999999</v>
          </cell>
        </row>
        <row r="12">
          <cell r="B12">
            <v>10200</v>
          </cell>
          <cell r="C12"/>
          <cell r="D12" t="str">
            <v>Cash - SMBC - CA #1010051600</v>
          </cell>
          <cell r="E12">
            <v>388859.62</v>
          </cell>
          <cell r="F12">
            <v>0</v>
          </cell>
          <cell r="G12">
            <v>0</v>
          </cell>
          <cell r="H12">
            <v>1450</v>
          </cell>
          <cell r="I12">
            <v>387409.62</v>
          </cell>
        </row>
        <row r="13">
          <cell r="B13">
            <v>11003</v>
          </cell>
          <cell r="C13"/>
          <cell r="D13" t="str">
            <v>Investment - SPBT</v>
          </cell>
          <cell r="E13">
            <v>51897.82</v>
          </cell>
          <cell r="F13">
            <v>0</v>
          </cell>
          <cell r="G13">
            <v>0</v>
          </cell>
          <cell r="H13">
            <v>0</v>
          </cell>
          <cell r="I13">
            <v>51897.82</v>
          </cell>
        </row>
        <row r="14">
          <cell r="B14">
            <v>11002</v>
          </cell>
          <cell r="C14"/>
          <cell r="D14" t="str">
            <v>Post-dated cheques Received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11000</v>
          </cell>
          <cell r="C15"/>
          <cell r="D15" t="str">
            <v>Accounts receivable - SBFA</v>
          </cell>
          <cell r="E15">
            <v>879828.53</v>
          </cell>
          <cell r="F15">
            <v>0</v>
          </cell>
          <cell r="G15">
            <v>0</v>
          </cell>
          <cell r="H15">
            <v>1893.2</v>
          </cell>
          <cell r="I15">
            <v>877935.33</v>
          </cell>
        </row>
        <row r="16">
          <cell r="B16">
            <v>11004</v>
          </cell>
          <cell r="C16"/>
          <cell r="D16" t="str">
            <v>Accounts receivable - SHD</v>
          </cell>
          <cell r="E16">
            <v>291073.67</v>
          </cell>
          <cell r="F16">
            <v>0</v>
          </cell>
          <cell r="G16">
            <v>73122.720000000001</v>
          </cell>
          <cell r="H16">
            <v>0</v>
          </cell>
          <cell r="I16">
            <v>364196.39</v>
          </cell>
        </row>
        <row r="17">
          <cell r="B17">
            <v>11010</v>
          </cell>
          <cell r="C17"/>
          <cell r="D17" t="str">
            <v>Accounts receivable-SBF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B18">
            <v>11001</v>
          </cell>
          <cell r="C18"/>
          <cell r="D18" t="str">
            <v>Accounts receivable-others</v>
          </cell>
          <cell r="E18">
            <v>15583494.5</v>
          </cell>
          <cell r="F18">
            <v>0</v>
          </cell>
          <cell r="G18">
            <v>41.07</v>
          </cell>
          <cell r="H18">
            <v>13758576.310000001</v>
          </cell>
          <cell r="I18">
            <v>1824959.26</v>
          </cell>
        </row>
        <row r="19">
          <cell r="B19">
            <v>11050</v>
          </cell>
          <cell r="C19"/>
          <cell r="D19" t="str">
            <v>Accounts Receivable - RD</v>
          </cell>
          <cell r="E19">
            <v>227582.07999999999</v>
          </cell>
          <cell r="F19">
            <v>0</v>
          </cell>
          <cell r="G19">
            <v>0</v>
          </cell>
          <cell r="H19">
            <v>227582.07999999999</v>
          </cell>
          <cell r="I19">
            <v>0</v>
          </cell>
        </row>
        <row r="20">
          <cell r="B20">
            <v>11066</v>
          </cell>
          <cell r="C20"/>
          <cell r="D20" t="str">
            <v>Accounts receivable-others - PwC</v>
          </cell>
          <cell r="E20">
            <v>180754.44</v>
          </cell>
          <cell r="F20">
            <v>0</v>
          </cell>
          <cell r="G20">
            <v>164362.53</v>
          </cell>
          <cell r="H20">
            <v>167086.53</v>
          </cell>
          <cell r="I20">
            <v>178030.44</v>
          </cell>
        </row>
        <row r="21">
          <cell r="B21">
            <v>14015</v>
          </cell>
          <cell r="C21"/>
          <cell r="D21" t="str">
            <v>Deposit</v>
          </cell>
          <cell r="E21">
            <v>0</v>
          </cell>
          <cell r="F21">
            <v>0</v>
          </cell>
          <cell r="G21">
            <v>1648606.5</v>
          </cell>
          <cell r="H21">
            <v>0</v>
          </cell>
          <cell r="I21">
            <v>1648606.5</v>
          </cell>
        </row>
        <row r="22">
          <cell r="B22">
            <v>14011</v>
          </cell>
          <cell r="C22"/>
          <cell r="D22" t="str">
            <v>Prepaid expenses</v>
          </cell>
          <cell r="E22">
            <v>0</v>
          </cell>
          <cell r="F22">
            <v>0</v>
          </cell>
          <cell r="G22">
            <v>21134.41</v>
          </cell>
          <cell r="H22">
            <v>0</v>
          </cell>
          <cell r="I22">
            <v>21134.41</v>
          </cell>
        </row>
        <row r="23">
          <cell r="B23">
            <v>14012</v>
          </cell>
          <cell r="C23"/>
          <cell r="D23" t="str">
            <v>Prepaid Expenses - Rent</v>
          </cell>
          <cell r="E23">
            <v>96876</v>
          </cell>
          <cell r="F23">
            <v>0</v>
          </cell>
          <cell r="G23">
            <v>0</v>
          </cell>
          <cell r="H23">
            <v>0</v>
          </cell>
          <cell r="I23">
            <v>96876</v>
          </cell>
        </row>
        <row r="24">
          <cell r="B24">
            <v>14013</v>
          </cell>
          <cell r="C24"/>
          <cell r="D24" t="str">
            <v>Prepaid Expenses - Others</v>
          </cell>
          <cell r="E24">
            <v>287643.44</v>
          </cell>
          <cell r="F24">
            <v>0</v>
          </cell>
          <cell r="G24">
            <v>150259.75</v>
          </cell>
          <cell r="H24">
            <v>151000.9</v>
          </cell>
          <cell r="I24">
            <v>286902.28999999998</v>
          </cell>
        </row>
        <row r="25">
          <cell r="B25">
            <v>11051</v>
          </cell>
          <cell r="C25"/>
          <cell r="D25" t="str">
            <v>Prepaid Corporate Tax</v>
          </cell>
          <cell r="E25">
            <v>199278.39</v>
          </cell>
          <cell r="F25">
            <v>0</v>
          </cell>
          <cell r="G25">
            <v>0</v>
          </cell>
          <cell r="H25">
            <v>0</v>
          </cell>
          <cell r="I25">
            <v>199278.39</v>
          </cell>
        </row>
        <row r="26">
          <cell r="B26">
            <v>11040</v>
          </cell>
          <cell r="C26"/>
          <cell r="D26" t="str">
            <v>Advance Payment - Employees</v>
          </cell>
          <cell r="E26">
            <v>0</v>
          </cell>
          <cell r="F26">
            <v>0</v>
          </cell>
          <cell r="G26">
            <v>200</v>
          </cell>
          <cell r="H26">
            <v>0</v>
          </cell>
          <cell r="I26">
            <v>200</v>
          </cell>
        </row>
        <row r="27">
          <cell r="B27">
            <v>11052</v>
          </cell>
          <cell r="C27"/>
          <cell r="D27" t="str">
            <v>Input VAT</v>
          </cell>
          <cell r="E27">
            <v>0</v>
          </cell>
          <cell r="F27">
            <v>0</v>
          </cell>
          <cell r="G27">
            <v>51255.62</v>
          </cell>
          <cell r="H27">
            <v>51255.62</v>
          </cell>
          <cell r="I27">
            <v>0</v>
          </cell>
        </row>
        <row r="28">
          <cell r="B28">
            <v>11053</v>
          </cell>
          <cell r="C28"/>
          <cell r="D28" t="str">
            <v>Undue Input VAT</v>
          </cell>
          <cell r="E28">
            <v>237638.35</v>
          </cell>
          <cell r="F28">
            <v>0</v>
          </cell>
          <cell r="G28">
            <v>134984.04999999999</v>
          </cell>
          <cell r="H28">
            <v>46116.22</v>
          </cell>
          <cell r="I28">
            <v>326506.18</v>
          </cell>
        </row>
        <row r="29">
          <cell r="B29">
            <v>18001</v>
          </cell>
          <cell r="C29"/>
          <cell r="D29" t="str">
            <v>Building/structure</v>
          </cell>
          <cell r="E29">
            <v>3759279.8</v>
          </cell>
          <cell r="F29">
            <v>0</v>
          </cell>
          <cell r="G29">
            <v>0</v>
          </cell>
          <cell r="H29">
            <v>0</v>
          </cell>
          <cell r="I29">
            <v>3759279.8</v>
          </cell>
        </row>
        <row r="30">
          <cell r="B30">
            <v>18002</v>
          </cell>
          <cell r="C30"/>
          <cell r="D30" t="str">
            <v>Furniture and fixtures</v>
          </cell>
          <cell r="E30">
            <v>511591.09</v>
          </cell>
          <cell r="F30">
            <v>0</v>
          </cell>
          <cell r="G30">
            <v>0</v>
          </cell>
          <cell r="H30">
            <v>0</v>
          </cell>
          <cell r="I30">
            <v>511591.09</v>
          </cell>
        </row>
        <row r="31">
          <cell r="B31">
            <v>18003</v>
          </cell>
          <cell r="C31"/>
          <cell r="D31" t="str">
            <v>Computers</v>
          </cell>
          <cell r="E31">
            <v>797571.65</v>
          </cell>
          <cell r="F31">
            <v>0</v>
          </cell>
          <cell r="G31">
            <v>0</v>
          </cell>
          <cell r="H31">
            <v>0</v>
          </cell>
          <cell r="I31">
            <v>797571.65</v>
          </cell>
        </row>
        <row r="32">
          <cell r="B32">
            <v>18004</v>
          </cell>
          <cell r="C32"/>
          <cell r="D32" t="str">
            <v>Office Equipment</v>
          </cell>
          <cell r="E32">
            <v>350312.98</v>
          </cell>
          <cell r="F32">
            <v>0</v>
          </cell>
          <cell r="G32">
            <v>0</v>
          </cell>
          <cell r="H32">
            <v>0</v>
          </cell>
          <cell r="I32">
            <v>350312.98</v>
          </cell>
        </row>
        <row r="33">
          <cell r="B33">
            <v>18005</v>
          </cell>
          <cell r="C33"/>
          <cell r="D33" t="str">
            <v>Tools &amp; Equipments</v>
          </cell>
          <cell r="E33">
            <v>16620588.23</v>
          </cell>
          <cell r="F33">
            <v>0</v>
          </cell>
          <cell r="G33">
            <v>61000</v>
          </cell>
          <cell r="H33">
            <v>0</v>
          </cell>
          <cell r="I33">
            <v>16681588.23</v>
          </cell>
        </row>
        <row r="34">
          <cell r="B34">
            <v>19500</v>
          </cell>
          <cell r="C34"/>
          <cell r="D34" t="str">
            <v>TFRS 16 - Right of use asset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18601</v>
          </cell>
          <cell r="C35"/>
          <cell r="D35" t="str">
            <v>Building/structure /accumulated depreciation</v>
          </cell>
          <cell r="E35">
            <v>-1743572.58</v>
          </cell>
          <cell r="F35">
            <v>0</v>
          </cell>
          <cell r="G35">
            <v>0</v>
          </cell>
          <cell r="H35">
            <v>26578.560000000001</v>
          </cell>
          <cell r="I35">
            <v>-1770151.14</v>
          </cell>
        </row>
        <row r="36">
          <cell r="B36">
            <v>18602</v>
          </cell>
          <cell r="C36"/>
          <cell r="D36" t="str">
            <v>Furniture&amp;fixture/
accumulated depreciation</v>
          </cell>
          <cell r="E36">
            <v>-433180.08</v>
          </cell>
          <cell r="F36">
            <v>0</v>
          </cell>
          <cell r="G36">
            <v>0</v>
          </cell>
          <cell r="H36">
            <v>2467.9899999999998</v>
          </cell>
          <cell r="I36">
            <v>-435648.07</v>
          </cell>
        </row>
        <row r="37">
          <cell r="B37">
            <v>18603</v>
          </cell>
          <cell r="C37"/>
          <cell r="D37" t="str">
            <v>Computers/accumulated depreciation</v>
          </cell>
          <cell r="E37">
            <v>-662269.42000000004</v>
          </cell>
          <cell r="F37">
            <v>0</v>
          </cell>
          <cell r="G37">
            <v>0</v>
          </cell>
          <cell r="H37">
            <v>8299.82</v>
          </cell>
          <cell r="I37">
            <v>-670569.24</v>
          </cell>
        </row>
        <row r="38">
          <cell r="B38">
            <v>18604</v>
          </cell>
          <cell r="C38"/>
          <cell r="D38" t="str">
            <v>Office Equipment/accumulated depreciation</v>
          </cell>
          <cell r="E38">
            <v>-337745.89</v>
          </cell>
          <cell r="F38">
            <v>0</v>
          </cell>
          <cell r="G38">
            <v>0</v>
          </cell>
          <cell r="H38">
            <v>686.17</v>
          </cell>
          <cell r="I38">
            <v>-338432.06</v>
          </cell>
        </row>
        <row r="39">
          <cell r="B39">
            <v>18605</v>
          </cell>
          <cell r="C39"/>
          <cell r="D39" t="str">
            <v>Tools &amp; Equipments/accumulated depreciation</v>
          </cell>
          <cell r="E39">
            <v>-11280768.99</v>
          </cell>
          <cell r="F39">
            <v>0</v>
          </cell>
          <cell r="G39">
            <v>0</v>
          </cell>
          <cell r="H39">
            <v>243714.07</v>
          </cell>
          <cell r="I39">
            <v>-11524483.060000001</v>
          </cell>
        </row>
        <row r="40">
          <cell r="B40">
            <v>19550</v>
          </cell>
          <cell r="C40"/>
          <cell r="D40" t="str">
            <v>TFRS 16 - Accumulated Depreciation - Right of use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B41">
            <v>14010</v>
          </cell>
          <cell r="C41"/>
          <cell r="D41" t="str">
            <v>Long Term Deposit</v>
          </cell>
          <cell r="E41">
            <v>536903.03</v>
          </cell>
          <cell r="F41">
            <v>0</v>
          </cell>
          <cell r="G41">
            <v>0</v>
          </cell>
          <cell r="H41">
            <v>0</v>
          </cell>
          <cell r="I41">
            <v>536903.03</v>
          </cell>
        </row>
        <row r="42">
          <cell r="B42">
            <v>14020</v>
          </cell>
          <cell r="C42"/>
          <cell r="D42" t="str">
            <v>Prepayment</v>
          </cell>
          <cell r="E42">
            <v>231167.82</v>
          </cell>
          <cell r="F42">
            <v>0</v>
          </cell>
          <cell r="G42">
            <v>0</v>
          </cell>
          <cell r="H42">
            <v>0</v>
          </cell>
          <cell r="I42">
            <v>231167.82</v>
          </cell>
        </row>
        <row r="43">
          <cell r="B43">
            <v>14014</v>
          </cell>
          <cell r="C43"/>
          <cell r="D43" t="str">
            <v>Adj. RE Suspens Account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B44">
            <v>20000</v>
          </cell>
          <cell r="C44"/>
          <cell r="D44" t="str">
            <v>Accounts Payable Domestic</v>
          </cell>
          <cell r="E44">
            <v>0</v>
          </cell>
          <cell r="F44">
            <v>577904.89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20050</v>
          </cell>
          <cell r="C45"/>
          <cell r="D45" t="str">
            <v>Accounts payable - SBFA</v>
          </cell>
          <cell r="E45">
            <v>0</v>
          </cell>
          <cell r="F45">
            <v>840176.53</v>
          </cell>
          <cell r="G45">
            <v>14514.58</v>
          </cell>
          <cell r="H45">
            <v>0</v>
          </cell>
          <cell r="I45">
            <v>0</v>
          </cell>
        </row>
        <row r="46">
          <cell r="B46">
            <v>20050</v>
          </cell>
          <cell r="C46"/>
          <cell r="D46" t="str">
            <v>Accounts Payable Other</v>
          </cell>
          <cell r="E46">
            <v>0</v>
          </cell>
          <cell r="F46">
            <v>1890</v>
          </cell>
          <cell r="G46">
            <v>0</v>
          </cell>
          <cell r="H46">
            <v>0</v>
          </cell>
          <cell r="I46">
            <v>0</v>
          </cell>
        </row>
        <row r="47">
          <cell r="B47">
            <v>20051</v>
          </cell>
          <cell r="C47"/>
          <cell r="D47" t="str">
            <v>Accounts payable - Suntory Holdings</v>
          </cell>
          <cell r="E47">
            <v>0</v>
          </cell>
          <cell r="F47">
            <v>445398.03</v>
          </cell>
          <cell r="G47">
            <v>0</v>
          </cell>
          <cell r="H47">
            <v>370020.48</v>
          </cell>
          <cell r="I47">
            <v>0</v>
          </cell>
        </row>
        <row r="48">
          <cell r="B48">
            <v>20105</v>
          </cell>
          <cell r="C48"/>
          <cell r="D48" t="str">
            <v>Advance received</v>
          </cell>
          <cell r="E48">
            <v>0</v>
          </cell>
          <cell r="F48">
            <v>23571.42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20201</v>
          </cell>
          <cell r="C49"/>
          <cell r="D49" t="str">
            <v>Accured Bonus</v>
          </cell>
          <cell r="E49">
            <v>0</v>
          </cell>
          <cell r="F49">
            <v>3001851.58</v>
          </cell>
          <cell r="G49">
            <v>0</v>
          </cell>
          <cell r="H49">
            <v>0</v>
          </cell>
          <cell r="I49">
            <v>0</v>
          </cell>
        </row>
        <row r="50">
          <cell r="B50">
            <v>20203</v>
          </cell>
          <cell r="C50"/>
          <cell r="D50" t="str">
            <v>Social Security Fund</v>
          </cell>
          <cell r="E50">
            <v>0</v>
          </cell>
          <cell r="F50">
            <v>9375</v>
          </cell>
          <cell r="G50">
            <v>7200</v>
          </cell>
          <cell r="H50">
            <v>4500</v>
          </cell>
          <cell r="I50">
            <v>0</v>
          </cell>
        </row>
        <row r="51">
          <cell r="B51">
            <v>20202</v>
          </cell>
          <cell r="C51"/>
          <cell r="D51" t="str">
            <v>Accrued Provident Fund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B52">
            <v>20101</v>
          </cell>
          <cell r="C52"/>
          <cell r="D52" t="str">
            <v>Accrued expenses</v>
          </cell>
          <cell r="E52">
            <v>0</v>
          </cell>
          <cell r="F52">
            <v>170295.33</v>
          </cell>
          <cell r="G52">
            <v>181096.41</v>
          </cell>
          <cell r="H52">
            <v>26833.33</v>
          </cell>
          <cell r="I52">
            <v>0</v>
          </cell>
        </row>
        <row r="53">
          <cell r="B53">
            <v>20205</v>
          </cell>
          <cell r="C53"/>
          <cell r="D53" t="str">
            <v>Witholding Tax Payable - PND.1</v>
          </cell>
          <cell r="E53">
            <v>0</v>
          </cell>
          <cell r="F53">
            <v>163534.39000000001</v>
          </cell>
          <cell r="G53">
            <v>159862.53</v>
          </cell>
          <cell r="H53">
            <v>159862.53</v>
          </cell>
          <cell r="I53">
            <v>0</v>
          </cell>
        </row>
        <row r="54">
          <cell r="B54">
            <v>20103</v>
          </cell>
          <cell r="C54"/>
          <cell r="D54" t="str">
            <v>Witholding Tax Payable - PND.53</v>
          </cell>
          <cell r="E54">
            <v>0</v>
          </cell>
          <cell r="F54">
            <v>23473.03</v>
          </cell>
          <cell r="G54">
            <v>23473.03</v>
          </cell>
          <cell r="H54">
            <v>59820.3</v>
          </cell>
          <cell r="I54">
            <v>0</v>
          </cell>
        </row>
        <row r="55">
          <cell r="B55">
            <v>22000</v>
          </cell>
          <cell r="C55"/>
          <cell r="D55" t="str">
            <v>Income Tax Payable</v>
          </cell>
          <cell r="E55">
            <v>0</v>
          </cell>
          <cell r="F55">
            <v>294259.82</v>
          </cell>
          <cell r="G55">
            <v>0</v>
          </cell>
          <cell r="H55">
            <v>0</v>
          </cell>
          <cell r="I55">
            <v>0</v>
          </cell>
        </row>
        <row r="56">
          <cell r="B56">
            <v>20300</v>
          </cell>
          <cell r="C56"/>
          <cell r="D56" t="str">
            <v>Sales Tax</v>
          </cell>
          <cell r="E56">
            <v>0</v>
          </cell>
          <cell r="F56">
            <v>0</v>
          </cell>
          <cell r="G56">
            <v>900200.62</v>
          </cell>
          <cell r="H56">
            <v>900200.62</v>
          </cell>
          <cell r="I56">
            <v>0</v>
          </cell>
        </row>
        <row r="57">
          <cell r="B57">
            <v>20301</v>
          </cell>
          <cell r="C57"/>
          <cell r="D57" t="str">
            <v>Undue Output VAT</v>
          </cell>
          <cell r="E57">
            <v>0</v>
          </cell>
          <cell r="F57">
            <v>1019436.26</v>
          </cell>
          <cell r="G57">
            <v>900200.62</v>
          </cell>
          <cell r="H57">
            <v>0</v>
          </cell>
          <cell r="I57">
            <v>0</v>
          </cell>
        </row>
        <row r="58">
          <cell r="B58">
            <v>20104</v>
          </cell>
          <cell r="C58"/>
          <cell r="D58" t="str">
            <v>VAT Payable</v>
          </cell>
          <cell r="E58">
            <v>0</v>
          </cell>
          <cell r="F58">
            <v>0.87</v>
          </cell>
          <cell r="G58">
            <v>0</v>
          </cell>
          <cell r="H58">
            <v>621362.92000000004</v>
          </cell>
          <cell r="I58">
            <v>0</v>
          </cell>
        </row>
        <row r="59">
          <cell r="B59">
            <v>26000</v>
          </cell>
          <cell r="C59"/>
          <cell r="D59" t="str">
            <v>TFRS 16 - Leasing Liabilities - Right of use asset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B60">
            <v>26001</v>
          </cell>
          <cell r="C60"/>
          <cell r="D60" t="str">
            <v>TFRS 16 - Liabilities from demolition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30000</v>
          </cell>
          <cell r="C61"/>
          <cell r="D61" t="str">
            <v>Common Stock</v>
          </cell>
          <cell r="E61">
            <v>0</v>
          </cell>
          <cell r="F61">
            <v>30000000</v>
          </cell>
          <cell r="G61">
            <v>0</v>
          </cell>
          <cell r="H61">
            <v>0</v>
          </cell>
          <cell r="I61">
            <v>0</v>
          </cell>
        </row>
        <row r="62">
          <cell r="B62">
            <v>30100</v>
          </cell>
          <cell r="C62"/>
          <cell r="D62" t="str">
            <v>Retained Earnings</v>
          </cell>
          <cell r="E62">
            <v>0</v>
          </cell>
          <cell r="F62">
            <v>11065414</v>
          </cell>
          <cell r="G62">
            <v>0</v>
          </cell>
          <cell r="H62">
            <v>0</v>
          </cell>
          <cell r="I62">
            <v>0</v>
          </cell>
        </row>
        <row r="63">
          <cell r="B63">
            <v>59000</v>
          </cell>
          <cell r="C63"/>
          <cell r="D63" t="str">
            <v>Foreign exchange gains / Foreign currency transact</v>
          </cell>
          <cell r="E63">
            <v>0</v>
          </cell>
          <cell r="F63">
            <v>0</v>
          </cell>
          <cell r="G63">
            <v>135572.85999999999</v>
          </cell>
          <cell r="H63">
            <v>0</v>
          </cell>
          <cell r="I63">
            <v>0</v>
          </cell>
        </row>
        <row r="64">
          <cell r="B64">
            <v>59009</v>
          </cell>
          <cell r="C64"/>
          <cell r="D64" t="str">
            <v>Miscellaneous income</v>
          </cell>
          <cell r="E64">
            <v>0</v>
          </cell>
          <cell r="F64">
            <v>439.67</v>
          </cell>
          <cell r="G64">
            <v>0</v>
          </cell>
          <cell r="H64">
            <v>0</v>
          </cell>
          <cell r="I64">
            <v>0</v>
          </cell>
        </row>
        <row r="65">
          <cell r="B65">
            <v>50000</v>
          </cell>
          <cell r="C65"/>
          <cell r="D65" t="str">
            <v>Research and development expenses</v>
          </cell>
          <cell r="E65">
            <v>67200</v>
          </cell>
          <cell r="F65">
            <v>0</v>
          </cell>
          <cell r="G65">
            <v>3600</v>
          </cell>
          <cell r="H65">
            <v>0</v>
          </cell>
          <cell r="I65">
            <v>70800</v>
          </cell>
        </row>
        <row r="66">
          <cell r="B66">
            <v>52000</v>
          </cell>
          <cell r="C66"/>
          <cell r="D66" t="str">
            <v>Salaries, wages and allowance</v>
          </cell>
          <cell r="E66">
            <v>774876.3</v>
          </cell>
          <cell r="F66">
            <v>0</v>
          </cell>
          <cell r="G66">
            <v>774876.3</v>
          </cell>
          <cell r="H66">
            <v>0</v>
          </cell>
          <cell r="I66">
            <v>1549752.6</v>
          </cell>
        </row>
        <row r="67">
          <cell r="B67">
            <v>52012</v>
          </cell>
          <cell r="C67"/>
          <cell r="D67" t="str">
            <v>Contribution to Social Security Fund</v>
          </cell>
          <cell r="E67">
            <v>2250</v>
          </cell>
          <cell r="F67">
            <v>0</v>
          </cell>
          <cell r="G67">
            <v>2250</v>
          </cell>
          <cell r="H67">
            <v>0</v>
          </cell>
          <cell r="I67">
            <v>4500</v>
          </cell>
        </row>
        <row r="68">
          <cell r="B68">
            <v>52011</v>
          </cell>
          <cell r="C68"/>
          <cell r="D68" t="str">
            <v>Contribution to Provident Fund</v>
          </cell>
          <cell r="E68">
            <v>17431.73</v>
          </cell>
          <cell r="F68">
            <v>0</v>
          </cell>
          <cell r="G68">
            <v>17431.73</v>
          </cell>
          <cell r="H68">
            <v>0</v>
          </cell>
          <cell r="I68">
            <v>34863.46</v>
          </cell>
        </row>
        <row r="69">
          <cell r="B69">
            <v>52012</v>
          </cell>
          <cell r="C69"/>
          <cell r="D69" t="str">
            <v>Workmen's Compensation Fund</v>
          </cell>
          <cell r="E69">
            <v>2100</v>
          </cell>
          <cell r="F69">
            <v>0</v>
          </cell>
          <cell r="G69">
            <v>0</v>
          </cell>
          <cell r="H69">
            <v>0</v>
          </cell>
          <cell r="I69">
            <v>2100</v>
          </cell>
        </row>
        <row r="70">
          <cell r="B70">
            <v>54003</v>
          </cell>
          <cell r="C70"/>
          <cell r="D70" t="str">
            <v>Rent expenses</v>
          </cell>
          <cell r="E70">
            <v>86755.5</v>
          </cell>
          <cell r="F70">
            <v>0</v>
          </cell>
          <cell r="G70">
            <v>110434.05</v>
          </cell>
          <cell r="H70">
            <v>0</v>
          </cell>
          <cell r="I70">
            <v>197189.55</v>
          </cell>
        </row>
        <row r="71">
          <cell r="B71">
            <v>53011</v>
          </cell>
          <cell r="C71"/>
          <cell r="D71" t="str">
            <v>Electricity</v>
          </cell>
          <cell r="E71">
            <v>0</v>
          </cell>
          <cell r="F71">
            <v>0</v>
          </cell>
          <cell r="G71">
            <v>18592.099999999999</v>
          </cell>
          <cell r="H71">
            <v>0</v>
          </cell>
          <cell r="I71">
            <v>18592.099999999999</v>
          </cell>
        </row>
        <row r="72">
          <cell r="B72">
            <v>54005</v>
          </cell>
          <cell r="C72"/>
          <cell r="D72" t="str">
            <v>Service Fee</v>
          </cell>
          <cell r="E72">
            <v>452334.87</v>
          </cell>
          <cell r="F72">
            <v>0</v>
          </cell>
          <cell r="G72">
            <v>228224.78</v>
          </cell>
          <cell r="H72">
            <v>0</v>
          </cell>
          <cell r="I72">
            <v>680559.65</v>
          </cell>
        </row>
        <row r="73">
          <cell r="B73">
            <v>53013</v>
          </cell>
          <cell r="C73"/>
          <cell r="D73" t="str">
            <v>Photocopy Service Fees</v>
          </cell>
          <cell r="E73">
            <v>793.63</v>
          </cell>
          <cell r="F73">
            <v>0</v>
          </cell>
          <cell r="G73">
            <v>0</v>
          </cell>
          <cell r="H73">
            <v>0</v>
          </cell>
          <cell r="I73">
            <v>793.63</v>
          </cell>
        </row>
        <row r="74">
          <cell r="B74">
            <v>53012</v>
          </cell>
          <cell r="C74"/>
          <cell r="D74" t="str">
            <v>Communication Expenses</v>
          </cell>
          <cell r="E74">
            <v>0</v>
          </cell>
          <cell r="F74">
            <v>0</v>
          </cell>
          <cell r="G74">
            <v>6205</v>
          </cell>
          <cell r="H74">
            <v>0</v>
          </cell>
          <cell r="I74">
            <v>6205</v>
          </cell>
        </row>
        <row r="75">
          <cell r="B75">
            <v>53014</v>
          </cell>
          <cell r="C75"/>
          <cell r="D75" t="str">
            <v>Courier expenses</v>
          </cell>
          <cell r="E75">
            <v>258</v>
          </cell>
          <cell r="F75">
            <v>0</v>
          </cell>
          <cell r="G75">
            <v>327</v>
          </cell>
          <cell r="H75">
            <v>0</v>
          </cell>
          <cell r="I75">
            <v>585</v>
          </cell>
        </row>
        <row r="76">
          <cell r="B76">
            <v>52021</v>
          </cell>
          <cell r="C76"/>
          <cell r="D76" t="str">
            <v>Insurance</v>
          </cell>
          <cell r="E76">
            <v>0</v>
          </cell>
          <cell r="F76">
            <v>0</v>
          </cell>
          <cell r="G76">
            <v>4526.58</v>
          </cell>
          <cell r="H76">
            <v>0</v>
          </cell>
          <cell r="I76">
            <v>4526.58</v>
          </cell>
        </row>
        <row r="77">
          <cell r="B77">
            <v>54014</v>
          </cell>
          <cell r="C77"/>
          <cell r="D77" t="str">
            <v>Accounting fees</v>
          </cell>
          <cell r="E77">
            <v>45000</v>
          </cell>
          <cell r="F77">
            <v>0</v>
          </cell>
          <cell r="G77">
            <v>0</v>
          </cell>
          <cell r="H77">
            <v>0</v>
          </cell>
          <cell r="I77">
            <v>45000</v>
          </cell>
        </row>
        <row r="78">
          <cell r="B78">
            <v>54010</v>
          </cell>
          <cell r="C78"/>
          <cell r="D78" t="str">
            <v>Audit fee</v>
          </cell>
          <cell r="E78">
            <v>26833.33</v>
          </cell>
          <cell r="F78">
            <v>0</v>
          </cell>
          <cell r="G78">
            <v>26833.33</v>
          </cell>
          <cell r="H78">
            <v>0</v>
          </cell>
          <cell r="I78">
            <v>53666.66</v>
          </cell>
        </row>
        <row r="79">
          <cell r="B79">
            <v>53017</v>
          </cell>
          <cell r="C79"/>
          <cell r="D79" t="str">
            <v>Miscellaneous financial costs</v>
          </cell>
          <cell r="E79">
            <v>9939.7199999999993</v>
          </cell>
          <cell r="F79">
            <v>0</v>
          </cell>
          <cell r="G79">
            <v>1593</v>
          </cell>
          <cell r="H79">
            <v>0</v>
          </cell>
          <cell r="I79">
            <v>11532.72</v>
          </cell>
        </row>
        <row r="80">
          <cell r="B80">
            <v>53003</v>
          </cell>
          <cell r="C80"/>
          <cell r="D80" t="str">
            <v>Traveling &amp; Transportation Expenses</v>
          </cell>
          <cell r="E80">
            <v>12082.42</v>
          </cell>
          <cell r="F80">
            <v>0</v>
          </cell>
          <cell r="G80">
            <v>43447.66</v>
          </cell>
          <cell r="H80">
            <v>0</v>
          </cell>
          <cell r="I80">
            <v>55530.080000000002</v>
          </cell>
        </row>
        <row r="81">
          <cell r="B81">
            <v>53000</v>
          </cell>
          <cell r="C81"/>
          <cell r="D81" t="str">
            <v>Overseas Traveling Expenses</v>
          </cell>
          <cell r="E81">
            <v>0</v>
          </cell>
          <cell r="F81">
            <v>0</v>
          </cell>
          <cell r="G81">
            <v>32545</v>
          </cell>
          <cell r="H81">
            <v>0</v>
          </cell>
          <cell r="I81">
            <v>32545</v>
          </cell>
        </row>
        <row r="82">
          <cell r="B82">
            <v>59008</v>
          </cell>
          <cell r="C82"/>
          <cell r="D82" t="str">
            <v>Miscellaneous Expense</v>
          </cell>
          <cell r="E82">
            <v>200</v>
          </cell>
          <cell r="F82">
            <v>0</v>
          </cell>
          <cell r="G82">
            <v>14894.61</v>
          </cell>
          <cell r="H82">
            <v>0</v>
          </cell>
          <cell r="I82">
            <v>15094.61</v>
          </cell>
        </row>
        <row r="83">
          <cell r="B83">
            <v>54000</v>
          </cell>
          <cell r="C83"/>
          <cell r="D83" t="str">
            <v>Depreciation expense</v>
          </cell>
          <cell r="E83">
            <v>309645.59000000003</v>
          </cell>
          <cell r="F83">
            <v>0</v>
          </cell>
          <cell r="G83">
            <v>281746.61</v>
          </cell>
          <cell r="H83">
            <v>0</v>
          </cell>
          <cell r="I83">
            <v>591392.19999999995</v>
          </cell>
        </row>
        <row r="84">
          <cell r="B84">
            <v>53052</v>
          </cell>
          <cell r="C84"/>
          <cell r="D84" t="str">
            <v>Non-Deductible expenses</v>
          </cell>
          <cell r="E84">
            <v>187244.02</v>
          </cell>
          <cell r="F84">
            <v>0</v>
          </cell>
          <cell r="G84">
            <v>0</v>
          </cell>
          <cell r="H84">
            <v>0</v>
          </cell>
          <cell r="I84">
            <v>187244.02</v>
          </cell>
        </row>
        <row r="85">
          <cell r="B85">
            <v>53052</v>
          </cell>
          <cell r="C85"/>
          <cell r="D85" t="str">
            <v>Penalty &amp; Surcharge expenses</v>
          </cell>
          <cell r="E85">
            <v>0</v>
          </cell>
          <cell r="F85">
            <v>0</v>
          </cell>
          <cell r="G85">
            <v>1.27</v>
          </cell>
          <cell r="H85">
            <v>0</v>
          </cell>
          <cell r="I85">
            <v>1.27</v>
          </cell>
        </row>
        <row r="86">
          <cell r="B86">
            <v>53053</v>
          </cell>
          <cell r="C86"/>
          <cell r="D86" t="str">
            <v>Unclaim VAT</v>
          </cell>
          <cell r="E86">
            <v>659.15</v>
          </cell>
          <cell r="F86">
            <v>0</v>
          </cell>
          <cell r="G86">
            <v>294.35000000000002</v>
          </cell>
          <cell r="H86">
            <v>0</v>
          </cell>
          <cell r="I86">
            <v>953.5</v>
          </cell>
        </row>
        <row r="87">
          <cell r="B87"/>
          <cell r="C87"/>
          <cell r="D87" t="str">
            <v/>
          </cell>
          <cell r="E87">
            <v>47637020.82</v>
          </cell>
          <cell r="F87">
            <v>47637020.82</v>
          </cell>
          <cell r="G87">
            <v>19805292.739999998</v>
          </cell>
          <cell r="H87">
            <v>19805292.739999998</v>
          </cell>
          <cell r="I87">
            <v>47457500.350000001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B5" t="str">
            <v>Voucher</v>
          </cell>
        </row>
      </sheetData>
      <sheetData sheetId="9">
        <row r="3">
          <cell r="A3" t="str">
            <v>As   28 February, 2023</v>
          </cell>
        </row>
      </sheetData>
      <sheetData sheetId="10"/>
      <sheetData sheetId="11"/>
      <sheetData sheetId="12"/>
      <sheetData sheetId="13">
        <row r="16">
          <cell r="D16" t="str">
            <v>As   28 February, 2023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5"/>
  <sheetViews>
    <sheetView tabSelected="1" zoomScale="78" zoomScaleNormal="78" zoomScaleSheetLayoutView="78" workbookViewId="0">
      <selection activeCell="F22" sqref="F22"/>
    </sheetView>
  </sheetViews>
  <sheetFormatPr defaultColWidth="8.5546875" defaultRowHeight="14.4"/>
  <cols>
    <col min="1" max="1" width="2.88671875" style="56" customWidth="1"/>
    <col min="2" max="2" width="28.88671875" style="23" customWidth="1"/>
    <col min="3" max="4" width="21.88671875" style="23" customWidth="1"/>
    <col min="5" max="5" width="17.44140625" style="23" customWidth="1"/>
    <col min="6" max="6" width="28.21875" style="23" customWidth="1"/>
    <col min="7" max="7" width="23.77734375" style="26" customWidth="1"/>
    <col min="8" max="8" width="23.21875" style="23" customWidth="1"/>
    <col min="9" max="9" width="24" style="23" customWidth="1"/>
    <col min="10" max="10" width="21.5546875" style="23" customWidth="1"/>
    <col min="11" max="11" width="8.5546875" style="56"/>
    <col min="12" max="12" width="14.109375" style="56" bestFit="1" customWidth="1"/>
    <col min="13" max="14" width="8.5546875" style="56"/>
    <col min="15" max="16384" width="8.5546875" style="23"/>
  </cols>
  <sheetData>
    <row r="1" spans="2:10" s="56" customFormat="1" ht="10.5" customHeight="1">
      <c r="G1" s="57"/>
    </row>
    <row r="2" spans="2:10" s="56" customFormat="1" ht="18">
      <c r="B2" s="60" t="s">
        <v>46</v>
      </c>
      <c r="C2" s="61"/>
      <c r="G2" s="57"/>
    </row>
    <row r="3" spans="2:10" s="56" customFormat="1" ht="18">
      <c r="B3" s="62"/>
      <c r="C3" s="61"/>
      <c r="G3" s="57"/>
    </row>
    <row r="4" spans="2:10" s="56" customFormat="1" ht="8.1" customHeight="1">
      <c r="B4" s="62"/>
      <c r="C4" s="61"/>
      <c r="G4" s="57"/>
    </row>
    <row r="5" spans="2:10" s="56" customFormat="1" ht="18">
      <c r="B5" s="61" t="s">
        <v>44</v>
      </c>
      <c r="C5" s="177" t="s">
        <v>84</v>
      </c>
      <c r="D5" s="177"/>
      <c r="E5" s="177"/>
      <c r="F5" s="177"/>
      <c r="G5" s="177"/>
    </row>
    <row r="6" spans="2:10" s="56" customFormat="1" ht="15.6" customHeight="1">
      <c r="B6" s="61"/>
      <c r="C6" s="61"/>
      <c r="G6" s="57"/>
    </row>
    <row r="7" spans="2:10" ht="22.5" customHeight="1">
      <c r="B7" s="29" t="s">
        <v>45</v>
      </c>
      <c r="C7" s="42"/>
      <c r="D7" s="42"/>
      <c r="E7" s="42"/>
      <c r="F7" s="42"/>
      <c r="G7" s="43"/>
      <c r="H7" s="56"/>
      <c r="I7" s="56"/>
      <c r="J7" s="56"/>
    </row>
    <row r="8" spans="2:10" ht="23.1" customHeight="1">
      <c r="B8" s="29" t="s">
        <v>23</v>
      </c>
      <c r="C8" s="32" t="s">
        <v>85</v>
      </c>
      <c r="D8" s="32" t="s">
        <v>86</v>
      </c>
      <c r="E8" s="32" t="s">
        <v>87</v>
      </c>
      <c r="F8" s="32" t="s">
        <v>88</v>
      </c>
      <c r="G8" s="30"/>
      <c r="H8" s="87" t="s">
        <v>21</v>
      </c>
      <c r="I8" s="56"/>
      <c r="J8" s="56"/>
    </row>
    <row r="9" spans="2:10" ht="16.8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6"/>
      <c r="J9" s="56"/>
    </row>
    <row r="10" spans="2:10">
      <c r="B10" s="157">
        <v>44896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44964</v>
      </c>
      <c r="H10" s="56"/>
      <c r="I10" s="56"/>
      <c r="J10" s="56"/>
    </row>
    <row r="11" spans="2:10">
      <c r="B11" s="157">
        <v>44927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44992</v>
      </c>
      <c r="H11" s="56"/>
      <c r="I11" s="56"/>
      <c r="J11" s="56"/>
    </row>
    <row r="12" spans="2:10">
      <c r="B12" s="157">
        <v>44958</v>
      </c>
      <c r="C12" s="25" t="s">
        <v>21</v>
      </c>
      <c r="D12" s="25" t="s">
        <v>21</v>
      </c>
      <c r="E12" s="25" t="s">
        <v>21</v>
      </c>
      <c r="F12" s="25" t="s">
        <v>21</v>
      </c>
      <c r="G12" s="28">
        <v>45023</v>
      </c>
      <c r="H12" s="56"/>
      <c r="I12" s="56"/>
      <c r="J12" s="56"/>
    </row>
    <row r="13" spans="2:10" s="56" customFormat="1">
      <c r="G13" s="57"/>
    </row>
    <row r="14" spans="2:10" s="56" customFormat="1" ht="21">
      <c r="B14" s="37" t="s">
        <v>50</v>
      </c>
      <c r="C14" s="1"/>
      <c r="D14" s="1"/>
      <c r="E14" s="1"/>
      <c r="G14" s="57"/>
    </row>
    <row r="15" spans="2:10" s="56" customFormat="1">
      <c r="B15" s="40" t="s">
        <v>73</v>
      </c>
      <c r="C15" s="1"/>
      <c r="D15" s="1"/>
      <c r="E15" s="1"/>
      <c r="G15" s="57"/>
    </row>
    <row r="16" spans="2:10" s="56" customFormat="1">
      <c r="B16" s="1"/>
      <c r="C16" s="1"/>
      <c r="D16" s="1"/>
      <c r="E16" s="1"/>
      <c r="G16" s="57"/>
    </row>
    <row r="17" spans="1:14" s="56" customFormat="1">
      <c r="B17" s="59"/>
      <c r="C17" s="58"/>
      <c r="D17" s="58"/>
      <c r="E17" s="58"/>
      <c r="F17" s="59"/>
      <c r="G17" s="57"/>
    </row>
    <row r="18" spans="1:14" s="45" customFormat="1" ht="27.9" customHeight="1">
      <c r="A18" s="63"/>
      <c r="B18" s="46"/>
      <c r="C18" s="174" t="s">
        <v>55</v>
      </c>
      <c r="D18" s="175"/>
      <c r="E18" s="175"/>
      <c r="F18" s="175"/>
      <c r="G18" s="176"/>
      <c r="H18" s="174" t="s">
        <v>54</v>
      </c>
      <c r="I18" s="175"/>
      <c r="J18" s="176"/>
      <c r="K18" s="85"/>
      <c r="L18" s="63"/>
      <c r="M18" s="63"/>
      <c r="N18" s="63"/>
    </row>
    <row r="19" spans="1:14" ht="28.8">
      <c r="B19" s="49"/>
      <c r="C19" s="50" t="s">
        <v>56</v>
      </c>
      <c r="D19" s="51" t="s">
        <v>8</v>
      </c>
      <c r="E19" s="52" t="s">
        <v>53</v>
      </c>
      <c r="F19" s="51" t="s">
        <v>57</v>
      </c>
      <c r="G19" s="52" t="s">
        <v>53</v>
      </c>
      <c r="H19" s="50" t="s">
        <v>56</v>
      </c>
      <c r="I19" s="51" t="s">
        <v>57</v>
      </c>
      <c r="J19" s="52" t="s">
        <v>53</v>
      </c>
      <c r="K19" s="86"/>
    </row>
    <row r="20" spans="1:14">
      <c r="B20" s="49" t="s">
        <v>51</v>
      </c>
      <c r="C20" s="10">
        <v>0</v>
      </c>
      <c r="D20" s="10">
        <v>0</v>
      </c>
      <c r="E20" s="44">
        <f>C20-D20</f>
        <v>0</v>
      </c>
      <c r="F20" s="10">
        <v>0</v>
      </c>
      <c r="G20" s="44">
        <f>C20-F20</f>
        <v>0</v>
      </c>
      <c r="H20" s="10">
        <v>0</v>
      </c>
      <c r="I20" s="10">
        <v>0</v>
      </c>
      <c r="J20" s="44">
        <f t="shared" ref="J20:J23" si="0">H20-I20</f>
        <v>0</v>
      </c>
      <c r="K20" s="57"/>
    </row>
    <row r="21" spans="1:14">
      <c r="B21" s="49" t="s">
        <v>47</v>
      </c>
      <c r="C21" s="10">
        <f>11068.2+6</f>
        <v>11074.2</v>
      </c>
      <c r="D21" s="10">
        <v>11074.2</v>
      </c>
      <c r="E21" s="44">
        <f t="shared" ref="E21:E22" si="1">C21-D21</f>
        <v>0</v>
      </c>
      <c r="F21" s="10">
        <v>11074.2</v>
      </c>
      <c r="G21" s="44">
        <f t="shared" ref="G21:G22" si="2">C21-F21</f>
        <v>0</v>
      </c>
      <c r="H21" s="10">
        <v>336940.09</v>
      </c>
      <c r="I21" s="10">
        <v>336940.09</v>
      </c>
      <c r="J21" s="44">
        <f t="shared" si="0"/>
        <v>0</v>
      </c>
      <c r="K21" s="57"/>
    </row>
    <row r="22" spans="1:14">
      <c r="B22" s="49" t="s">
        <v>48</v>
      </c>
      <c r="C22" s="10">
        <v>0</v>
      </c>
      <c r="D22" s="10">
        <v>0</v>
      </c>
      <c r="E22" s="44">
        <f t="shared" si="1"/>
        <v>0</v>
      </c>
      <c r="F22" s="10"/>
      <c r="G22" s="44">
        <f t="shared" si="2"/>
        <v>0</v>
      </c>
      <c r="H22" s="10">
        <v>0</v>
      </c>
      <c r="I22" s="10">
        <v>0</v>
      </c>
      <c r="J22" s="44">
        <f t="shared" si="0"/>
        <v>0</v>
      </c>
      <c r="K22" s="57"/>
    </row>
    <row r="23" spans="1:14">
      <c r="B23" s="49" t="s">
        <v>133</v>
      </c>
      <c r="C23" s="10">
        <v>47601.75</v>
      </c>
      <c r="D23" s="10">
        <v>47601.75</v>
      </c>
      <c r="E23" s="44">
        <f>C23-D23</f>
        <v>0</v>
      </c>
      <c r="F23" s="10">
        <v>47601.75</v>
      </c>
      <c r="G23" s="44">
        <f>C23-F23</f>
        <v>0</v>
      </c>
      <c r="H23" s="10">
        <v>680024.94</v>
      </c>
      <c r="I23" s="10">
        <v>680024.94</v>
      </c>
      <c r="J23" s="44">
        <f t="shared" si="0"/>
        <v>0</v>
      </c>
      <c r="K23" s="57"/>
    </row>
    <row r="24" spans="1:14">
      <c r="B24" s="162" t="s">
        <v>61</v>
      </c>
      <c r="C24" s="165"/>
      <c r="D24" s="165"/>
      <c r="E24" s="171"/>
      <c r="F24" s="165"/>
      <c r="G24" s="165"/>
      <c r="H24" s="165"/>
      <c r="I24" s="165"/>
      <c r="J24" s="165"/>
    </row>
    <row r="25" spans="1:14">
      <c r="B25" s="163"/>
      <c r="C25" s="166"/>
      <c r="D25" s="166"/>
      <c r="E25" s="172"/>
      <c r="F25" s="166"/>
      <c r="G25" s="166"/>
      <c r="H25" s="166"/>
      <c r="I25" s="166"/>
      <c r="J25" s="166"/>
    </row>
    <row r="26" spans="1:14">
      <c r="B26" s="163"/>
      <c r="C26" s="166"/>
      <c r="D26" s="166"/>
      <c r="E26" s="172"/>
      <c r="F26" s="166"/>
      <c r="G26" s="166"/>
      <c r="H26" s="166"/>
      <c r="I26" s="166"/>
      <c r="J26" s="166"/>
    </row>
    <row r="27" spans="1:14">
      <c r="B27" s="163"/>
      <c r="C27" s="166"/>
      <c r="D27" s="166"/>
      <c r="E27" s="172"/>
      <c r="F27" s="166"/>
      <c r="G27" s="166"/>
      <c r="H27" s="166"/>
      <c r="I27" s="166"/>
      <c r="J27" s="166"/>
    </row>
    <row r="28" spans="1:14">
      <c r="B28" s="164"/>
      <c r="C28" s="167"/>
      <c r="D28" s="167"/>
      <c r="E28" s="173"/>
      <c r="F28" s="167"/>
      <c r="G28" s="167"/>
      <c r="H28" s="167"/>
      <c r="I28" s="167"/>
      <c r="J28" s="167"/>
    </row>
    <row r="29" spans="1:14" s="56" customFormat="1">
      <c r="B29" s="40"/>
      <c r="C29" s="41"/>
      <c r="D29" s="41"/>
      <c r="E29" s="41"/>
      <c r="F29" s="41"/>
      <c r="G29" s="57"/>
    </row>
    <row r="30" spans="1:14" s="56" customFormat="1" hidden="1">
      <c r="B30" s="1"/>
      <c r="C30" s="1"/>
      <c r="D30" s="1"/>
      <c r="E30" s="1"/>
      <c r="G30" s="57"/>
    </row>
    <row r="31" spans="1:14" s="56" customFormat="1" ht="21" hidden="1">
      <c r="B31" s="37" t="s">
        <v>59</v>
      </c>
      <c r="C31" s="1"/>
      <c r="D31" s="1"/>
      <c r="E31" s="1"/>
      <c r="G31" s="57"/>
    </row>
    <row r="32" spans="1:14" s="56" customFormat="1" hidden="1">
      <c r="B32" s="40" t="s">
        <v>73</v>
      </c>
      <c r="C32" s="1"/>
      <c r="D32" s="1"/>
      <c r="E32" s="1"/>
      <c r="G32" s="57"/>
    </row>
    <row r="33" spans="1:14" s="56" customFormat="1" hidden="1">
      <c r="B33" s="1"/>
      <c r="C33" s="1"/>
      <c r="D33" s="1"/>
      <c r="E33" s="1"/>
      <c r="G33" s="57"/>
    </row>
    <row r="34" spans="1:14" s="56" customFormat="1" ht="12.9" hidden="1" customHeight="1">
      <c r="B34" s="59"/>
      <c r="C34" s="58"/>
      <c r="D34" s="58"/>
      <c r="E34" s="58"/>
      <c r="F34" s="59"/>
      <c r="G34" s="57"/>
    </row>
    <row r="35" spans="1:14" s="45" customFormat="1" ht="27.9" hidden="1" customHeight="1">
      <c r="A35" s="63"/>
      <c r="B35" s="46"/>
      <c r="C35" s="168" t="s">
        <v>55</v>
      </c>
      <c r="D35" s="169"/>
      <c r="E35" s="169"/>
      <c r="F35" s="169"/>
      <c r="G35" s="170"/>
      <c r="H35" s="168" t="s">
        <v>54</v>
      </c>
      <c r="I35" s="169"/>
      <c r="J35" s="170"/>
      <c r="K35" s="85"/>
      <c r="L35" s="63"/>
      <c r="M35" s="63"/>
      <c r="N35" s="63"/>
    </row>
    <row r="36" spans="1:14" ht="28.8" hidden="1">
      <c r="B36" s="49"/>
      <c r="C36" s="53" t="s">
        <v>56</v>
      </c>
      <c r="D36" s="54" t="s">
        <v>8</v>
      </c>
      <c r="E36" s="55" t="s">
        <v>53</v>
      </c>
      <c r="F36" s="53" t="s">
        <v>74</v>
      </c>
      <c r="G36" s="55" t="s">
        <v>53</v>
      </c>
      <c r="H36" s="53" t="s">
        <v>56</v>
      </c>
      <c r="I36" s="53" t="s">
        <v>74</v>
      </c>
      <c r="J36" s="55" t="s">
        <v>53</v>
      </c>
      <c r="K36" s="86"/>
    </row>
    <row r="37" spans="1:14" hidden="1">
      <c r="B37" s="49" t="s">
        <v>58</v>
      </c>
      <c r="C37" s="10"/>
      <c r="D37" s="10"/>
      <c r="E37" s="44">
        <f t="shared" ref="E37:E38" si="3">C37-D37</f>
        <v>0</v>
      </c>
      <c r="F37" s="10"/>
      <c r="G37" s="44">
        <f t="shared" ref="G37:G38" si="4">C37-F37</f>
        <v>0</v>
      </c>
      <c r="H37" s="10"/>
      <c r="I37" s="10"/>
      <c r="J37" s="44">
        <f t="shared" ref="J37:J38" si="5">H37-I37</f>
        <v>0</v>
      </c>
      <c r="K37" s="57"/>
    </row>
    <row r="38" spans="1:14" hidden="1">
      <c r="B38" s="49" t="s">
        <v>60</v>
      </c>
      <c r="C38" s="10"/>
      <c r="D38" s="10"/>
      <c r="E38" s="44">
        <f t="shared" si="3"/>
        <v>0</v>
      </c>
      <c r="F38" s="10"/>
      <c r="G38" s="44">
        <f t="shared" si="4"/>
        <v>0</v>
      </c>
      <c r="H38" s="10"/>
      <c r="I38" s="10"/>
      <c r="J38" s="44">
        <f t="shared" si="5"/>
        <v>0</v>
      </c>
      <c r="K38" s="57"/>
    </row>
    <row r="39" spans="1:14" hidden="1">
      <c r="B39" s="49"/>
      <c r="C39" s="10"/>
      <c r="D39" s="10"/>
      <c r="E39" s="44"/>
      <c r="F39" s="10"/>
      <c r="G39" s="44"/>
      <c r="H39" s="10"/>
      <c r="I39" s="10"/>
      <c r="J39" s="44">
        <f t="shared" ref="J39" si="6">H39-I39</f>
        <v>0</v>
      </c>
      <c r="K39" s="57"/>
    </row>
    <row r="40" spans="1:14" hidden="1">
      <c r="B40" s="162" t="s">
        <v>61</v>
      </c>
      <c r="C40" s="165"/>
      <c r="D40" s="165"/>
      <c r="E40" s="165"/>
      <c r="F40" s="165"/>
      <c r="G40" s="165"/>
      <c r="H40" s="165"/>
      <c r="I40" s="165"/>
      <c r="J40" s="165"/>
    </row>
    <row r="41" spans="1:14" hidden="1">
      <c r="B41" s="163"/>
      <c r="C41" s="166"/>
      <c r="D41" s="166"/>
      <c r="E41" s="166"/>
      <c r="F41" s="166"/>
      <c r="G41" s="166"/>
      <c r="H41" s="166"/>
      <c r="I41" s="166"/>
      <c r="J41" s="166"/>
    </row>
    <row r="42" spans="1:14" hidden="1">
      <c r="B42" s="163"/>
      <c r="C42" s="166"/>
      <c r="D42" s="166"/>
      <c r="E42" s="166"/>
      <c r="F42" s="166"/>
      <c r="G42" s="166"/>
      <c r="H42" s="166"/>
      <c r="I42" s="166"/>
      <c r="J42" s="166"/>
    </row>
    <row r="43" spans="1:14" hidden="1">
      <c r="B43" s="163"/>
      <c r="C43" s="166"/>
      <c r="D43" s="166"/>
      <c r="E43" s="166"/>
      <c r="F43" s="166"/>
      <c r="G43" s="166"/>
      <c r="H43" s="166"/>
      <c r="I43" s="166"/>
      <c r="J43" s="166"/>
    </row>
    <row r="44" spans="1:14" hidden="1">
      <c r="B44" s="164"/>
      <c r="C44" s="167"/>
      <c r="D44" s="167"/>
      <c r="E44" s="167"/>
      <c r="F44" s="167"/>
      <c r="G44" s="167"/>
      <c r="H44" s="167"/>
      <c r="I44" s="167"/>
      <c r="J44" s="167"/>
    </row>
    <row r="45" spans="1:14" s="56" customFormat="1" hidden="1">
      <c r="B45" s="1"/>
      <c r="C45" s="47"/>
      <c r="D45" s="47"/>
      <c r="E45" s="48"/>
      <c r="F45" s="47"/>
      <c r="G45" s="48"/>
      <c r="H45" s="47"/>
      <c r="I45" s="47"/>
      <c r="J45" s="47"/>
      <c r="K45" s="57"/>
    </row>
    <row r="46" spans="1:14" s="56" customFormat="1">
      <c r="B46" s="1"/>
      <c r="C46" s="47"/>
      <c r="D46" s="47"/>
      <c r="E46" s="48"/>
      <c r="F46" s="47"/>
      <c r="G46" s="48"/>
      <c r="H46" s="47"/>
      <c r="I46" s="47"/>
      <c r="J46" s="47"/>
      <c r="K46" s="57"/>
    </row>
    <row r="47" spans="1:14" s="56" customFormat="1">
      <c r="B47" s="1"/>
      <c r="C47" s="47"/>
      <c r="D47" s="47"/>
      <c r="E47" s="48"/>
      <c r="F47" s="47"/>
      <c r="G47" s="48"/>
      <c r="H47" s="47"/>
      <c r="I47" s="47"/>
      <c r="J47" s="47"/>
      <c r="K47" s="57"/>
    </row>
    <row r="48" spans="1:14" s="56" customFormat="1" ht="21">
      <c r="B48" s="37" t="s">
        <v>62</v>
      </c>
      <c r="C48" s="1"/>
      <c r="D48" s="1"/>
      <c r="E48" s="1"/>
      <c r="F48" s="1"/>
      <c r="G48" s="1"/>
      <c r="H48" s="1"/>
      <c r="I48" s="1"/>
    </row>
    <row r="49" spans="1:14" s="56" customFormat="1">
      <c r="B49" s="40" t="s">
        <v>73</v>
      </c>
      <c r="C49" s="1"/>
      <c r="D49" s="1"/>
      <c r="E49" s="1"/>
      <c r="F49" s="1"/>
      <c r="G49" s="1"/>
      <c r="H49" s="1"/>
      <c r="I49" s="1"/>
    </row>
    <row r="50" spans="1:14" s="56" customFormat="1">
      <c r="B50" s="40"/>
      <c r="C50" s="1"/>
      <c r="D50" s="1"/>
      <c r="E50" s="1"/>
      <c r="F50" s="1"/>
      <c r="G50" s="1"/>
      <c r="H50" s="1"/>
      <c r="I50" s="1"/>
    </row>
    <row r="51" spans="1:14">
      <c r="B51" s="2"/>
      <c r="C51" s="13"/>
      <c r="D51" s="13"/>
      <c r="E51" s="13"/>
      <c r="F51" s="13"/>
      <c r="G51" s="13"/>
      <c r="H51" s="13"/>
      <c r="I51" s="13"/>
    </row>
    <row r="52" spans="1:14" s="45" customFormat="1" ht="27.9" customHeight="1">
      <c r="A52" s="63"/>
      <c r="B52" s="46"/>
      <c r="C52" s="168" t="s">
        <v>55</v>
      </c>
      <c r="D52" s="169"/>
      <c r="E52" s="169"/>
      <c r="F52" s="169"/>
      <c r="G52" s="170"/>
      <c r="H52" s="168" t="s">
        <v>54</v>
      </c>
      <c r="I52" s="169"/>
      <c r="J52" s="170"/>
      <c r="K52" s="85"/>
      <c r="L52" s="63"/>
      <c r="M52" s="63"/>
      <c r="N52" s="63"/>
    </row>
    <row r="53" spans="1:14" ht="28.8">
      <c r="B53" s="49"/>
      <c r="C53" s="53" t="s">
        <v>56</v>
      </c>
      <c r="D53" s="54" t="s">
        <v>8</v>
      </c>
      <c r="E53" s="55" t="s">
        <v>53</v>
      </c>
      <c r="F53" s="54" t="s">
        <v>57</v>
      </c>
      <c r="G53" s="55" t="s">
        <v>53</v>
      </c>
      <c r="H53" s="53" t="s">
        <v>56</v>
      </c>
      <c r="I53" s="54" t="s">
        <v>57</v>
      </c>
      <c r="J53" s="55" t="s">
        <v>53</v>
      </c>
      <c r="K53" s="86"/>
    </row>
    <row r="54" spans="1:14">
      <c r="B54" s="66" t="s">
        <v>75</v>
      </c>
      <c r="C54" s="10">
        <v>0</v>
      </c>
      <c r="D54" s="10">
        <v>0</v>
      </c>
      <c r="E54" s="44">
        <f t="shared" ref="E54" si="7">C54-D54</f>
        <v>0</v>
      </c>
      <c r="F54" s="10">
        <v>0</v>
      </c>
      <c r="G54" s="44">
        <f t="shared" ref="G54" si="8">C54-F54</f>
        <v>0</v>
      </c>
      <c r="H54" s="10">
        <v>0</v>
      </c>
      <c r="I54" s="10">
        <v>0</v>
      </c>
      <c r="J54" s="44">
        <f t="shared" ref="J54" si="9">H54-I54</f>
        <v>0</v>
      </c>
      <c r="K54" s="57"/>
    </row>
    <row r="55" spans="1:14">
      <c r="B55" s="66" t="s">
        <v>63</v>
      </c>
      <c r="C55" s="10">
        <f>H54*7%-C54</f>
        <v>0</v>
      </c>
      <c r="D55" s="64"/>
      <c r="E55" s="65"/>
      <c r="F55" s="64"/>
      <c r="G55" s="65"/>
      <c r="H55" s="64"/>
      <c r="I55" s="64"/>
      <c r="J55" s="65">
        <f t="shared" ref="J55:J72" si="10">H55-I55</f>
        <v>0</v>
      </c>
      <c r="K55" s="57"/>
    </row>
    <row r="56" spans="1:14" ht="12.6" customHeight="1">
      <c r="B56" s="90"/>
      <c r="C56" s="91"/>
      <c r="D56" s="91"/>
      <c r="E56" s="92"/>
      <c r="F56" s="91"/>
      <c r="G56" s="92"/>
      <c r="H56" s="91"/>
      <c r="I56" s="91"/>
      <c r="J56" s="93"/>
      <c r="K56" s="57"/>
    </row>
    <row r="57" spans="1:14">
      <c r="B57" s="66" t="s">
        <v>76</v>
      </c>
      <c r="C57" s="10"/>
      <c r="D57" s="10"/>
      <c r="E57" s="44">
        <f t="shared" ref="E57" si="11">C57-D57</f>
        <v>0</v>
      </c>
      <c r="F57" s="10"/>
      <c r="G57" s="44">
        <f t="shared" ref="G57" si="12">C57-F57</f>
        <v>0</v>
      </c>
      <c r="H57" s="10"/>
      <c r="I57" s="10"/>
      <c r="J57" s="44">
        <f t="shared" ref="J57" si="13">H57-I57</f>
        <v>0</v>
      </c>
      <c r="K57" s="57"/>
    </row>
    <row r="58" spans="1:14">
      <c r="B58" s="66"/>
      <c r="C58" s="10"/>
      <c r="D58" s="64"/>
      <c r="E58" s="65"/>
      <c r="F58" s="64"/>
      <c r="G58" s="65"/>
      <c r="H58" s="64"/>
      <c r="I58" s="64"/>
      <c r="J58" s="65"/>
      <c r="K58" s="57"/>
    </row>
    <row r="59" spans="1:14">
      <c r="B59" s="66" t="s">
        <v>76</v>
      </c>
      <c r="C59" s="10"/>
      <c r="D59" s="10"/>
      <c r="E59" s="44">
        <f t="shared" ref="E59" si="14">C59-D59</f>
        <v>0</v>
      </c>
      <c r="F59" s="10"/>
      <c r="G59" s="44">
        <f t="shared" ref="G59" si="15">C59-F59</f>
        <v>0</v>
      </c>
      <c r="H59" s="10"/>
      <c r="I59" s="10"/>
      <c r="J59" s="44">
        <f t="shared" ref="J59" si="16">H59-I59</f>
        <v>0</v>
      </c>
      <c r="K59" s="57"/>
    </row>
    <row r="60" spans="1:14">
      <c r="B60" s="88"/>
      <c r="C60" s="78"/>
      <c r="D60" s="97"/>
      <c r="E60" s="98"/>
      <c r="F60" s="97"/>
      <c r="G60" s="98"/>
      <c r="H60" s="97"/>
      <c r="I60" s="97"/>
      <c r="J60" s="99"/>
      <c r="K60" s="57"/>
    </row>
    <row r="61" spans="1:14">
      <c r="B61" s="88" t="s">
        <v>77</v>
      </c>
      <c r="C61" s="78"/>
      <c r="D61" s="97"/>
      <c r="E61" s="98"/>
      <c r="F61" s="97"/>
      <c r="G61" s="98"/>
      <c r="H61" s="97"/>
      <c r="I61" s="97"/>
      <c r="J61" s="99"/>
      <c r="K61" s="57"/>
    </row>
    <row r="62" spans="1:14">
      <c r="B62" s="88"/>
      <c r="C62" s="78"/>
      <c r="D62" s="97"/>
      <c r="E62" s="98"/>
      <c r="F62" s="97"/>
      <c r="G62" s="98"/>
      <c r="H62" s="97"/>
      <c r="I62" s="97"/>
      <c r="J62" s="99"/>
      <c r="K62" s="57"/>
    </row>
    <row r="63" spans="1:14" ht="21.6" customHeight="1">
      <c r="B63" s="88" t="s">
        <v>68</v>
      </c>
      <c r="C63" s="89"/>
      <c r="D63" s="94"/>
      <c r="E63" s="95"/>
      <c r="F63" s="94"/>
      <c r="G63" s="95"/>
      <c r="H63" s="94"/>
      <c r="I63" s="94"/>
      <c r="J63" s="96"/>
      <c r="K63" s="57"/>
    </row>
    <row r="64" spans="1:14" ht="28.8">
      <c r="B64" s="83" t="s">
        <v>69</v>
      </c>
      <c r="C64" s="79"/>
      <c r="D64" s="82"/>
      <c r="E64" s="65"/>
      <c r="F64" s="64"/>
      <c r="G64" s="65"/>
      <c r="H64" s="64"/>
      <c r="I64" s="64"/>
      <c r="J64" s="65"/>
      <c r="K64" s="57"/>
    </row>
    <row r="65" spans="2:11" ht="28.8">
      <c r="B65" s="83" t="s">
        <v>70</v>
      </c>
      <c r="C65" s="79" t="s">
        <v>21</v>
      </c>
      <c r="D65" s="82"/>
      <c r="E65" s="65"/>
      <c r="F65" s="64"/>
      <c r="G65" s="65"/>
      <c r="H65" s="64"/>
      <c r="I65" s="64"/>
      <c r="J65" s="65"/>
      <c r="K65" s="57"/>
    </row>
    <row r="66" spans="2:11">
      <c r="B66" s="81"/>
      <c r="C66" s="78"/>
      <c r="D66" s="25"/>
      <c r="E66" s="80"/>
      <c r="F66" s="18"/>
      <c r="G66" s="80"/>
      <c r="H66" s="18"/>
      <c r="I66" s="18"/>
      <c r="J66" s="80"/>
      <c r="K66" s="57"/>
    </row>
    <row r="67" spans="2:11">
      <c r="B67" s="66"/>
      <c r="C67" s="10"/>
      <c r="D67" s="10"/>
      <c r="E67" s="44"/>
      <c r="F67" s="10"/>
      <c r="G67" s="44"/>
      <c r="H67" s="10"/>
      <c r="I67" s="10"/>
      <c r="J67" s="44"/>
      <c r="K67" s="57"/>
    </row>
    <row r="68" spans="2:11">
      <c r="B68" s="66" t="s">
        <v>64</v>
      </c>
      <c r="C68" s="10">
        <v>36846.46</v>
      </c>
      <c r="D68" s="10">
        <v>36846.46</v>
      </c>
      <c r="E68" s="44">
        <f t="shared" ref="E68" si="17">C68-D68</f>
        <v>0</v>
      </c>
      <c r="F68" s="10">
        <v>36846.46</v>
      </c>
      <c r="G68" s="44">
        <f t="shared" ref="G68" si="18">C68-F68</f>
        <v>0</v>
      </c>
      <c r="H68" s="10">
        <v>526378.18000000005</v>
      </c>
      <c r="I68" s="10">
        <v>526378.18000000005</v>
      </c>
      <c r="J68" s="44">
        <f t="shared" ref="J68:J69" si="19">H68-I68</f>
        <v>0</v>
      </c>
      <c r="K68" s="57"/>
    </row>
    <row r="69" spans="2:11">
      <c r="B69" s="66" t="s">
        <v>63</v>
      </c>
      <c r="C69" s="10">
        <f>H68*7%-C68-0.01</f>
        <v>2.6000000091153195E-3</v>
      </c>
      <c r="D69" s="64"/>
      <c r="E69" s="65"/>
      <c r="F69" s="64"/>
      <c r="G69" s="65"/>
      <c r="H69" s="64"/>
      <c r="I69" s="64"/>
      <c r="J69" s="65">
        <f t="shared" si="19"/>
        <v>0</v>
      </c>
      <c r="K69" s="57"/>
    </row>
    <row r="70" spans="2:11">
      <c r="B70" s="66"/>
      <c r="C70" s="10"/>
      <c r="D70" s="64"/>
      <c r="E70" s="65"/>
      <c r="F70" s="64"/>
      <c r="G70" s="65"/>
      <c r="H70" s="64"/>
      <c r="I70" s="64"/>
      <c r="J70" s="65"/>
      <c r="K70" s="57"/>
    </row>
    <row r="71" spans="2:11" ht="50.4" customHeight="1">
      <c r="B71" s="84" t="s">
        <v>71</v>
      </c>
      <c r="C71" s="79" t="s">
        <v>21</v>
      </c>
      <c r="D71" s="64"/>
      <c r="E71" s="65"/>
      <c r="F71" s="64"/>
      <c r="G71" s="65"/>
      <c r="H71" s="64"/>
      <c r="I71" s="64"/>
      <c r="J71" s="65"/>
      <c r="K71" s="57"/>
    </row>
    <row r="72" spans="2:11">
      <c r="B72" s="49"/>
      <c r="C72" s="10"/>
      <c r="D72" s="10"/>
      <c r="E72" s="44"/>
      <c r="F72" s="10"/>
      <c r="G72" s="44"/>
      <c r="H72" s="10"/>
      <c r="I72" s="10"/>
      <c r="J72" s="44">
        <f t="shared" si="10"/>
        <v>0</v>
      </c>
      <c r="K72" s="57"/>
    </row>
    <row r="73" spans="2:11">
      <c r="B73" s="162" t="s">
        <v>61</v>
      </c>
      <c r="C73" s="165"/>
      <c r="D73" s="165"/>
      <c r="E73" s="165"/>
      <c r="F73" s="165"/>
      <c r="G73" s="165"/>
      <c r="H73" s="165"/>
      <c r="I73" s="165"/>
      <c r="J73" s="165"/>
    </row>
    <row r="74" spans="2:11">
      <c r="B74" s="163"/>
      <c r="C74" s="166"/>
      <c r="D74" s="166"/>
      <c r="E74" s="166"/>
      <c r="F74" s="166"/>
      <c r="G74" s="166"/>
      <c r="H74" s="166"/>
      <c r="I74" s="166"/>
      <c r="J74" s="166"/>
    </row>
    <row r="75" spans="2:11">
      <c r="B75" s="163"/>
      <c r="C75" s="166"/>
      <c r="D75" s="166"/>
      <c r="E75" s="166"/>
      <c r="F75" s="166"/>
      <c r="G75" s="166"/>
      <c r="H75" s="166"/>
      <c r="I75" s="166"/>
      <c r="J75" s="166"/>
    </row>
    <row r="76" spans="2:11">
      <c r="B76" s="163"/>
      <c r="C76" s="166"/>
      <c r="D76" s="166"/>
      <c r="E76" s="166"/>
      <c r="F76" s="166"/>
      <c r="G76" s="166"/>
      <c r="H76" s="166"/>
      <c r="I76" s="166"/>
      <c r="J76" s="166"/>
    </row>
    <row r="77" spans="2:11" ht="23.1" customHeight="1">
      <c r="B77" s="164"/>
      <c r="C77" s="167"/>
      <c r="D77" s="167"/>
      <c r="E77" s="167"/>
      <c r="F77" s="167"/>
      <c r="G77" s="167"/>
      <c r="H77" s="167"/>
      <c r="I77" s="167"/>
      <c r="J77" s="167"/>
    </row>
    <row r="78" spans="2:11" s="56" customFormat="1">
      <c r="G78" s="57"/>
    </row>
    <row r="79" spans="2:11" s="56" customFormat="1">
      <c r="G79" s="57"/>
    </row>
    <row r="80" spans="2:11" s="56" customFormat="1" ht="21">
      <c r="B80" s="37" t="s">
        <v>65</v>
      </c>
      <c r="C80" s="1"/>
      <c r="D80" s="1"/>
      <c r="E80" s="1"/>
      <c r="F80" s="1"/>
      <c r="G80" s="1"/>
      <c r="H80" s="1"/>
      <c r="I80" s="1"/>
    </row>
    <row r="81" spans="1:14" s="56" customFormat="1" ht="15.6">
      <c r="B81" s="39" t="s">
        <v>73</v>
      </c>
      <c r="C81" s="1"/>
      <c r="D81" s="1"/>
      <c r="E81" s="1"/>
      <c r="F81" s="1"/>
      <c r="G81" s="57"/>
    </row>
    <row r="82" spans="1:14" s="56" customFormat="1" ht="15.6">
      <c r="B82" s="1"/>
      <c r="C82" s="1"/>
      <c r="D82" s="1"/>
      <c r="E82" s="1"/>
      <c r="F82" s="1"/>
      <c r="G82" s="57"/>
      <c r="H82" s="105" t="s">
        <v>83</v>
      </c>
    </row>
    <row r="83" spans="1:14" ht="27.9" customHeight="1">
      <c r="B83" s="70" t="s">
        <v>5</v>
      </c>
      <c r="C83" s="70" t="s">
        <v>6</v>
      </c>
      <c r="D83" s="70" t="s">
        <v>66</v>
      </c>
      <c r="F83" s="113"/>
      <c r="G83" s="113"/>
      <c r="H83" s="56"/>
      <c r="I83" s="56"/>
      <c r="J83" s="56"/>
    </row>
    <row r="84" spans="1:14" ht="23.1" customHeight="1">
      <c r="B84" s="69" t="s">
        <v>72</v>
      </c>
      <c r="C84" s="67"/>
      <c r="D84" s="68"/>
      <c r="G84" s="114"/>
      <c r="H84" s="102" t="s">
        <v>78</v>
      </c>
      <c r="I84" s="100"/>
      <c r="J84" s="100"/>
    </row>
    <row r="85" spans="1:14" ht="17.399999999999999" customHeight="1">
      <c r="B85" s="17"/>
      <c r="C85" s="17"/>
      <c r="D85" s="17"/>
      <c r="F85"/>
      <c r="G85" s="23"/>
      <c r="H85" s="56"/>
      <c r="I85" s="106" t="s">
        <v>82</v>
      </c>
      <c r="J85" s="106"/>
    </row>
    <row r="86" spans="1:14">
      <c r="B86" s="17"/>
      <c r="C86" s="17"/>
      <c r="D86" s="17"/>
      <c r="F86"/>
      <c r="G86" s="114"/>
      <c r="H86" s="102"/>
      <c r="I86" s="56"/>
      <c r="J86" s="56"/>
    </row>
    <row r="87" spans="1:14">
      <c r="B87" s="3"/>
      <c r="C87" s="3"/>
      <c r="D87" s="3"/>
      <c r="F87" s="116"/>
      <c r="G87" s="114"/>
      <c r="H87" s="102"/>
      <c r="I87" s="56"/>
      <c r="J87" s="56"/>
    </row>
    <row r="88" spans="1:14">
      <c r="B88" s="3"/>
      <c r="C88" s="3"/>
      <c r="D88" s="3"/>
      <c r="F88"/>
      <c r="G88" s="114"/>
      <c r="H88" s="103"/>
      <c r="I88" s="56"/>
      <c r="J88" s="56"/>
    </row>
    <row r="89" spans="1:14" ht="23.1" customHeight="1">
      <c r="B89" s="66" t="s">
        <v>67</v>
      </c>
      <c r="C89" s="49"/>
      <c r="D89" s="71">
        <f>SUM(D85:D88)</f>
        <v>0</v>
      </c>
      <c r="F89"/>
      <c r="G89" s="23"/>
      <c r="H89" s="102" t="s">
        <v>79</v>
      </c>
      <c r="I89" s="100"/>
      <c r="J89" s="100"/>
    </row>
    <row r="90" spans="1:14" s="26" customFormat="1" ht="24.6" customHeight="1">
      <c r="A90" s="56"/>
      <c r="B90" s="72" t="s">
        <v>49</v>
      </c>
      <c r="C90" s="73"/>
      <c r="D90" s="74">
        <f>$H$54</f>
        <v>0</v>
      </c>
      <c r="F90"/>
      <c r="G90" s="114"/>
      <c r="H90" s="102"/>
      <c r="I90" s="106" t="s">
        <v>82</v>
      </c>
      <c r="J90" s="106"/>
      <c r="K90" s="57"/>
      <c r="L90" s="57"/>
      <c r="M90" s="57"/>
      <c r="N90" s="57"/>
    </row>
    <row r="91" spans="1:14" s="26" customFormat="1">
      <c r="A91" s="56"/>
      <c r="B91" s="75" t="s">
        <v>52</v>
      </c>
      <c r="C91" s="76"/>
      <c r="D91" s="77">
        <f>D89-D90</f>
        <v>0</v>
      </c>
      <c r="F91" s="116"/>
      <c r="G91" s="114"/>
      <c r="H91" s="103"/>
      <c r="I91" s="56"/>
      <c r="J91" s="56"/>
      <c r="K91" s="57"/>
      <c r="L91" s="57"/>
      <c r="M91" s="57"/>
      <c r="N91" s="57"/>
    </row>
    <row r="92" spans="1:14" s="26" customFormat="1">
      <c r="A92" s="56"/>
      <c r="B92" s="159" t="s">
        <v>61</v>
      </c>
      <c r="C92" s="158"/>
      <c r="D92" s="158"/>
      <c r="F92"/>
      <c r="G92" s="114"/>
      <c r="H92" s="104"/>
      <c r="I92" s="57"/>
      <c r="J92" s="57"/>
      <c r="K92" s="57"/>
      <c r="L92" s="57"/>
      <c r="M92" s="57"/>
      <c r="N92" s="57"/>
    </row>
    <row r="93" spans="1:14" s="26" customFormat="1" ht="23.1" customHeight="1">
      <c r="A93" s="56"/>
      <c r="B93" s="160"/>
      <c r="C93" s="158"/>
      <c r="D93" s="158"/>
      <c r="F93"/>
      <c r="G93" s="114"/>
      <c r="H93" s="102" t="s">
        <v>80</v>
      </c>
      <c r="I93" s="101"/>
      <c r="J93" s="101"/>
      <c r="K93" s="57"/>
      <c r="L93" s="57"/>
      <c r="M93" s="57"/>
      <c r="N93" s="57"/>
    </row>
    <row r="94" spans="1:14" s="26" customFormat="1" ht="24.6" customHeight="1">
      <c r="A94" s="56"/>
      <c r="B94" s="160"/>
      <c r="C94" s="158"/>
      <c r="D94" s="158"/>
      <c r="F94"/>
      <c r="G94" s="114"/>
      <c r="H94" s="104"/>
      <c r="I94" s="106" t="s">
        <v>82</v>
      </c>
      <c r="J94" s="106"/>
      <c r="K94" s="57"/>
      <c r="L94" s="57"/>
      <c r="M94" s="57"/>
      <c r="N94" s="57"/>
    </row>
    <row r="95" spans="1:14" s="26" customFormat="1">
      <c r="A95" s="56"/>
      <c r="B95" s="161"/>
      <c r="C95" s="158"/>
      <c r="D95" s="158"/>
      <c r="H95" s="104"/>
      <c r="I95" s="57"/>
      <c r="J95" s="57"/>
      <c r="K95" s="57"/>
      <c r="L95" s="57"/>
      <c r="M95" s="57"/>
      <c r="N95" s="57"/>
    </row>
    <row r="96" spans="1:14" s="57" customFormat="1">
      <c r="A96" s="56"/>
      <c r="B96" s="1"/>
      <c r="C96" s="1"/>
      <c r="D96" s="1"/>
      <c r="F96" s="116"/>
      <c r="G96" s="115"/>
      <c r="H96" s="104"/>
    </row>
    <row r="97" spans="2:10" s="56" customFormat="1" ht="24.6" customHeight="1">
      <c r="F97" s="23"/>
      <c r="G97" s="114"/>
      <c r="H97" s="102" t="s">
        <v>81</v>
      </c>
      <c r="I97" s="101"/>
      <c r="J97" s="101"/>
    </row>
    <row r="98" spans="2:10" s="56" customFormat="1" ht="20.399999999999999" customHeight="1">
      <c r="G98" s="57"/>
      <c r="H98" s="103"/>
      <c r="I98" s="106" t="s">
        <v>82</v>
      </c>
      <c r="J98" s="106"/>
    </row>
    <row r="99" spans="2:10" s="56" customFormat="1">
      <c r="B99" s="70" t="s">
        <v>89</v>
      </c>
      <c r="C99" s="70" t="s">
        <v>66</v>
      </c>
      <c r="G99" s="57"/>
    </row>
    <row r="100" spans="2:10">
      <c r="B100" s="107" t="s">
        <v>90</v>
      </c>
      <c r="C100" s="108"/>
    </row>
    <row r="101" spans="2:10">
      <c r="B101" s="3" t="s">
        <v>91</v>
      </c>
      <c r="C101" s="107"/>
    </row>
    <row r="102" spans="2:10">
      <c r="B102" s="3" t="s">
        <v>92</v>
      </c>
      <c r="C102" s="108"/>
    </row>
    <row r="103" spans="2:10">
      <c r="B103" s="3" t="s">
        <v>97</v>
      </c>
      <c r="C103" s="108"/>
    </row>
    <row r="104" spans="2:10">
      <c r="B104" s="109" t="s">
        <v>93</v>
      </c>
      <c r="C104" s="110">
        <f>SUM(C102:C103)</f>
        <v>0</v>
      </c>
    </row>
    <row r="105" spans="2:10">
      <c r="B105" s="3"/>
      <c r="C105" s="108"/>
    </row>
    <row r="106" spans="2:10">
      <c r="B106" s="3" t="s">
        <v>94</v>
      </c>
      <c r="C106" s="107"/>
    </row>
    <row r="107" spans="2:10">
      <c r="B107" s="3" t="s">
        <v>92</v>
      </c>
      <c r="C107" s="108"/>
    </row>
    <row r="108" spans="2:10">
      <c r="B108" s="3" t="s">
        <v>97</v>
      </c>
      <c r="C108" s="108"/>
    </row>
    <row r="109" spans="2:10">
      <c r="B109" s="109" t="s">
        <v>93</v>
      </c>
      <c r="C109" s="110">
        <f>SUM(C107:C108)</f>
        <v>0</v>
      </c>
    </row>
    <row r="110" spans="2:10">
      <c r="B110" s="3"/>
      <c r="C110" s="108"/>
    </row>
    <row r="111" spans="2:10">
      <c r="B111" s="3" t="s">
        <v>95</v>
      </c>
      <c r="C111" s="108"/>
    </row>
    <row r="112" spans="2:10">
      <c r="B112" s="3" t="s">
        <v>96</v>
      </c>
      <c r="C112" s="108"/>
    </row>
    <row r="113" spans="2:12">
      <c r="B113" s="28"/>
      <c r="C113" s="28"/>
      <c r="L113" s="117"/>
    </row>
    <row r="114" spans="2:12">
      <c r="B114" s="111" t="s">
        <v>52</v>
      </c>
      <c r="C114" s="112">
        <f>C100+C104-C109+C111-C112</f>
        <v>0</v>
      </c>
      <c r="L114" s="117"/>
    </row>
    <row r="115" spans="2:12">
      <c r="B115" s="107"/>
      <c r="C115" s="108"/>
      <c r="L115" s="117"/>
    </row>
  </sheetData>
  <mergeCells count="36">
    <mergeCell ref="C18:G18"/>
    <mergeCell ref="H18:J18"/>
    <mergeCell ref="C35:G35"/>
    <mergeCell ref="C5:G5"/>
    <mergeCell ref="H35:J35"/>
    <mergeCell ref="H24:H28"/>
    <mergeCell ref="I24:I28"/>
    <mergeCell ref="B40:B44"/>
    <mergeCell ref="C40:C44"/>
    <mergeCell ref="D40:D44"/>
    <mergeCell ref="E40:E44"/>
    <mergeCell ref="F40:F44"/>
    <mergeCell ref="B24:B28"/>
    <mergeCell ref="C24:C28"/>
    <mergeCell ref="D24:D28"/>
    <mergeCell ref="E24:E28"/>
    <mergeCell ref="F24:F28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C92:D95"/>
    <mergeCell ref="B92:B95"/>
    <mergeCell ref="B73:B77"/>
    <mergeCell ref="C73:C77"/>
    <mergeCell ref="D73:D77"/>
  </mergeCells>
  <dataValidations count="2">
    <dataValidation type="list" allowBlank="1" showInputMessage="1" showErrorMessage="1" sqref="C1:F4 C116:C1048576 C6:F6 D104:F1048576 C10:F12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01BC-574F-466D-8155-D821D0FE7024}">
  <dimension ref="A1:J35"/>
  <sheetViews>
    <sheetView zoomScale="90" zoomScaleNormal="90" workbookViewId="0">
      <selection activeCell="J24" sqref="J24"/>
    </sheetView>
  </sheetViews>
  <sheetFormatPr defaultRowHeight="14.4"/>
  <cols>
    <col min="1" max="1" width="13.44140625" style="23" customWidth="1"/>
    <col min="2" max="2" width="14.33203125" style="23" customWidth="1"/>
    <col min="3" max="3" width="7.44140625" style="23" bestFit="1" customWidth="1"/>
    <col min="4" max="4" width="53" customWidth="1"/>
    <col min="5" max="5" width="16.109375" style="123" bestFit="1" customWidth="1"/>
    <col min="6" max="6" width="11.44140625" customWidth="1"/>
    <col min="7" max="9" width="0" hidden="1" customWidth="1"/>
    <col min="10" max="10" width="10.21875" bestFit="1" customWidth="1"/>
  </cols>
  <sheetData>
    <row r="1" spans="1:6" s="119" customFormat="1">
      <c r="A1" s="118" t="s">
        <v>98</v>
      </c>
      <c r="B1" s="116"/>
      <c r="C1" s="116"/>
      <c r="E1" s="120"/>
    </row>
    <row r="2" spans="1:6" s="119" customFormat="1">
      <c r="A2" s="118" t="s">
        <v>99</v>
      </c>
      <c r="B2" s="116"/>
      <c r="C2" s="116"/>
      <c r="E2" s="120"/>
    </row>
    <row r="3" spans="1:6" s="119" customFormat="1">
      <c r="A3" s="121" t="str">
        <f>+'[1]1130-02 AR-SBFA'!A3</f>
        <v>As   31 January, 2023</v>
      </c>
      <c r="B3" s="116"/>
      <c r="C3" s="116"/>
      <c r="E3" s="120"/>
    </row>
    <row r="4" spans="1:6">
      <c r="A4" s="122"/>
    </row>
    <row r="5" spans="1:6" ht="30.75" customHeight="1" thickBot="1">
      <c r="A5" s="124" t="s">
        <v>100</v>
      </c>
      <c r="B5" s="124" t="str">
        <f>'[1]1130-01 Post-date Cheques '!B5</f>
        <v>Voucher</v>
      </c>
      <c r="C5" s="124" t="s">
        <v>101</v>
      </c>
      <c r="D5" s="124" t="s">
        <v>102</v>
      </c>
      <c r="E5" s="125" t="s">
        <v>103</v>
      </c>
    </row>
    <row r="6" spans="1:6" s="128" customFormat="1" ht="19.5" customHeight="1">
      <c r="A6" s="126"/>
      <c r="B6" s="126"/>
      <c r="C6" s="126"/>
      <c r="D6" s="126"/>
      <c r="E6" s="127"/>
    </row>
    <row r="7" spans="1:6" s="128" customFormat="1" ht="19.5" customHeight="1">
      <c r="A7" s="129">
        <v>43145</v>
      </c>
      <c r="B7" s="130" t="s">
        <v>104</v>
      </c>
      <c r="C7" s="130"/>
      <c r="D7" s="131" t="s">
        <v>105</v>
      </c>
      <c r="E7" s="132">
        <v>1000</v>
      </c>
    </row>
    <row r="8" spans="1:6" s="128" customFormat="1" ht="19.5" customHeight="1">
      <c r="A8" s="129">
        <v>43437</v>
      </c>
      <c r="B8" s="130" t="s">
        <v>106</v>
      </c>
      <c r="C8" s="130"/>
      <c r="D8" s="131" t="s">
        <v>107</v>
      </c>
      <c r="E8" s="133">
        <v>33</v>
      </c>
      <c r="F8" s="134"/>
    </row>
    <row r="9" spans="1:6" s="128" customFormat="1" ht="19.5" customHeight="1">
      <c r="A9" s="130" t="s">
        <v>108</v>
      </c>
      <c r="B9" s="130" t="s">
        <v>109</v>
      </c>
      <c r="C9" s="130"/>
      <c r="D9" s="131" t="s">
        <v>110</v>
      </c>
      <c r="E9" s="133">
        <v>186</v>
      </c>
      <c r="F9" s="135"/>
    </row>
    <row r="10" spans="1:6" s="128" customFormat="1" ht="19.5" customHeight="1">
      <c r="A10" s="130" t="s">
        <v>108</v>
      </c>
      <c r="B10" s="130" t="s">
        <v>109</v>
      </c>
      <c r="C10" s="130"/>
      <c r="D10" s="131" t="s">
        <v>110</v>
      </c>
      <c r="E10" s="133">
        <v>180</v>
      </c>
      <c r="F10" s="135"/>
    </row>
    <row r="11" spans="1:6" s="128" customFormat="1" ht="19.5" customHeight="1">
      <c r="A11" s="129">
        <v>43950</v>
      </c>
      <c r="B11" s="130" t="s">
        <v>111</v>
      </c>
      <c r="C11" s="130"/>
      <c r="D11" s="131" t="s">
        <v>112</v>
      </c>
      <c r="E11" s="133">
        <v>400.09</v>
      </c>
      <c r="F11" s="135"/>
    </row>
    <row r="12" spans="1:6" s="128" customFormat="1" ht="19.5" customHeight="1">
      <c r="A12" s="129">
        <v>44196</v>
      </c>
      <c r="B12" s="130" t="s">
        <v>113</v>
      </c>
      <c r="C12" s="130"/>
      <c r="D12" s="131" t="s">
        <v>114</v>
      </c>
      <c r="E12" s="133">
        <v>202.32</v>
      </c>
      <c r="F12" s="135"/>
    </row>
    <row r="13" spans="1:6" s="128" customFormat="1" ht="19.5" customHeight="1">
      <c r="A13" s="129">
        <v>44316</v>
      </c>
      <c r="B13" s="130" t="s">
        <v>115</v>
      </c>
      <c r="C13" s="130"/>
      <c r="D13" s="131" t="s">
        <v>116</v>
      </c>
      <c r="E13" s="133">
        <v>37.5</v>
      </c>
      <c r="F13" s="135"/>
    </row>
    <row r="14" spans="1:6" s="128" customFormat="1" ht="19.5" customHeight="1">
      <c r="A14" s="129">
        <v>44347</v>
      </c>
      <c r="B14" s="130" t="s">
        <v>117</v>
      </c>
      <c r="D14" s="136" t="s">
        <v>118</v>
      </c>
      <c r="E14" s="133">
        <v>37.5</v>
      </c>
      <c r="F14" s="135"/>
    </row>
    <row r="15" spans="1:6" s="128" customFormat="1" ht="19.5" customHeight="1">
      <c r="A15" s="129">
        <v>44561</v>
      </c>
      <c r="B15" s="130" t="s">
        <v>119</v>
      </c>
      <c r="D15" s="136" t="s">
        <v>120</v>
      </c>
      <c r="E15" s="133">
        <v>50.58</v>
      </c>
      <c r="F15" s="135"/>
    </row>
    <row r="16" spans="1:6" s="128" customFormat="1" ht="19.5" customHeight="1">
      <c r="A16" s="129">
        <v>44561</v>
      </c>
      <c r="B16" s="130" t="s">
        <v>119</v>
      </c>
      <c r="D16" s="136" t="s">
        <v>120</v>
      </c>
      <c r="E16" s="133">
        <v>151.74</v>
      </c>
      <c r="F16" s="135"/>
    </row>
    <row r="17" spans="1:10" s="128" customFormat="1" ht="19.5" customHeight="1">
      <c r="A17" s="129">
        <v>44929</v>
      </c>
      <c r="B17" s="130" t="s">
        <v>121</v>
      </c>
      <c r="D17" s="136" t="s">
        <v>122</v>
      </c>
      <c r="E17" s="133">
        <v>37.5</v>
      </c>
      <c r="F17" s="135"/>
    </row>
    <row r="18" spans="1:10" s="128" customFormat="1" ht="19.5" customHeight="1">
      <c r="A18" s="129">
        <v>44957</v>
      </c>
      <c r="B18" s="130" t="s">
        <v>123</v>
      </c>
      <c r="D18" s="136" t="s">
        <v>124</v>
      </c>
      <c r="E18" s="133">
        <v>58.57</v>
      </c>
      <c r="F18" s="135"/>
    </row>
    <row r="19" spans="1:10" s="128" customFormat="1" ht="19.5" customHeight="1">
      <c r="A19" s="129">
        <v>44957</v>
      </c>
      <c r="B19" s="130" t="s">
        <v>123</v>
      </c>
      <c r="D19" s="136" t="s">
        <v>124</v>
      </c>
      <c r="E19" s="133">
        <v>177.91</v>
      </c>
      <c r="F19" s="135"/>
    </row>
    <row r="20" spans="1:10" s="128" customFormat="1" ht="19.5" customHeight="1">
      <c r="A20" s="129">
        <v>44957</v>
      </c>
      <c r="B20" s="130" t="s">
        <v>123</v>
      </c>
      <c r="D20" s="136" t="s">
        <v>124</v>
      </c>
      <c r="E20" s="133">
        <v>19.260000000000002</v>
      </c>
      <c r="F20" s="135"/>
    </row>
    <row r="21" spans="1:10" s="128" customFormat="1" ht="19.5" customHeight="1">
      <c r="A21" s="129">
        <v>44957</v>
      </c>
      <c r="B21" s="130" t="s">
        <v>123</v>
      </c>
      <c r="D21" s="136" t="s">
        <v>124</v>
      </c>
      <c r="E21" s="133">
        <v>3</v>
      </c>
      <c r="F21" s="135"/>
    </row>
    <row r="22" spans="1:10" s="128" customFormat="1" ht="19.5" customHeight="1">
      <c r="A22" s="129">
        <v>44957</v>
      </c>
      <c r="B22" s="130" t="s">
        <v>123</v>
      </c>
      <c r="D22" s="136" t="s">
        <v>124</v>
      </c>
      <c r="E22" s="133">
        <v>1.23</v>
      </c>
      <c r="F22" s="135"/>
    </row>
    <row r="23" spans="1:10" s="152" customFormat="1" ht="19.5" customHeight="1">
      <c r="A23" s="150">
        <v>44926</v>
      </c>
      <c r="B23" s="151" t="s">
        <v>125</v>
      </c>
      <c r="D23" s="153" t="s">
        <v>126</v>
      </c>
      <c r="E23" s="154">
        <v>1822601.96</v>
      </c>
      <c r="F23" s="155"/>
    </row>
    <row r="24" spans="1:10" s="152" customFormat="1" ht="19.5" customHeight="1">
      <c r="A24" s="150">
        <v>44926</v>
      </c>
      <c r="B24" s="151" t="s">
        <v>127</v>
      </c>
      <c r="D24" s="153" t="s">
        <v>128</v>
      </c>
      <c r="E24" s="154">
        <v>13758316.34</v>
      </c>
      <c r="F24" s="155"/>
      <c r="J24" s="156">
        <f>E23+E24</f>
        <v>15580918.300000001</v>
      </c>
    </row>
    <row r="25" spans="1:10" s="128" customFormat="1" ht="19.5" customHeight="1">
      <c r="A25" s="129"/>
      <c r="B25" s="130"/>
      <c r="D25" s="136"/>
      <c r="E25" s="139"/>
      <c r="F25" s="135"/>
    </row>
    <row r="26" spans="1:10" s="128" customFormat="1" ht="19.5" customHeight="1" thickBot="1">
      <c r="A26" s="140"/>
      <c r="B26" s="140"/>
      <c r="C26" s="140"/>
      <c r="D26" s="141" t="s">
        <v>93</v>
      </c>
      <c r="E26" s="142">
        <f>SUM(E6:E24)</f>
        <v>15583494.5</v>
      </c>
      <c r="F26" s="143"/>
    </row>
    <row r="27" spans="1:10" s="128" customFormat="1" ht="19.5" customHeight="1" thickTop="1">
      <c r="A27" s="130"/>
      <c r="B27" s="130"/>
      <c r="C27" s="130"/>
      <c r="E27" s="144"/>
      <c r="F27" s="144"/>
    </row>
    <row r="28" spans="1:10" s="128" customFormat="1" ht="19.5" customHeight="1">
      <c r="A28" s="130"/>
      <c r="B28" s="130"/>
      <c r="C28" s="126">
        <v>11001</v>
      </c>
      <c r="D28" s="145" t="str">
        <f>+'[1]1131-03 AR RD'!D16</f>
        <v>As   31 January, 2023</v>
      </c>
      <c r="E28" s="143">
        <f>IFERROR(VLOOKUP(C28,[1]TB!$B:$I,8,0),0)</f>
        <v>15583494.5</v>
      </c>
      <c r="F28" s="144"/>
    </row>
    <row r="29" spans="1:10" s="128" customFormat="1" ht="19.5" customHeight="1">
      <c r="A29" s="130"/>
      <c r="B29" s="130"/>
      <c r="C29" s="130"/>
      <c r="D29" s="146" t="s">
        <v>52</v>
      </c>
      <c r="E29" s="144">
        <f>E26-E28</f>
        <v>0</v>
      </c>
      <c r="F29" s="144"/>
    </row>
    <row r="30" spans="1:10" s="128" customFormat="1" ht="19.5" customHeight="1">
      <c r="A30" s="130"/>
      <c r="B30" s="130"/>
      <c r="C30" s="130"/>
      <c r="E30" s="144"/>
    </row>
    <row r="31" spans="1:10">
      <c r="A31" s="147"/>
      <c r="B31"/>
      <c r="C31"/>
      <c r="F31" s="123"/>
    </row>
    <row r="32" spans="1:10">
      <c r="A32"/>
      <c r="B32"/>
      <c r="C32"/>
      <c r="F32" s="123"/>
      <c r="G32" s="123"/>
    </row>
    <row r="33" spans="1:7">
      <c r="A33" s="147"/>
      <c r="B33"/>
      <c r="C33"/>
      <c r="F33" s="123"/>
      <c r="G33" s="123"/>
    </row>
    <row r="34" spans="1:7">
      <c r="A34" s="147"/>
      <c r="B34"/>
      <c r="C34"/>
      <c r="F34" s="123"/>
      <c r="G34" s="123"/>
    </row>
    <row r="35" spans="1:7">
      <c r="A35"/>
      <c r="B35"/>
      <c r="C35"/>
      <c r="F35" s="123"/>
      <c r="G35" s="123"/>
    </row>
  </sheetData>
  <pageMargins left="0.25" right="0.25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19CD-A7F5-420E-8DA0-D8B71CC87963}">
  <dimension ref="A1:G33"/>
  <sheetViews>
    <sheetView workbookViewId="0">
      <selection activeCell="D23" sqref="D23"/>
    </sheetView>
  </sheetViews>
  <sheetFormatPr defaultRowHeight="14.4"/>
  <cols>
    <col min="1" max="1" width="13.44140625" style="23" customWidth="1"/>
    <col min="2" max="2" width="14.33203125" style="23" customWidth="1"/>
    <col min="3" max="3" width="7.44140625" style="23" bestFit="1" customWidth="1"/>
    <col min="4" max="4" width="83.77734375" customWidth="1"/>
    <col min="5" max="5" width="16.109375" style="123" bestFit="1" customWidth="1"/>
    <col min="6" max="6" width="11.44140625" customWidth="1"/>
  </cols>
  <sheetData>
    <row r="1" spans="1:6" s="119" customFormat="1">
      <c r="A1" s="118" t="s">
        <v>98</v>
      </c>
      <c r="B1" s="116"/>
      <c r="C1" s="116"/>
      <c r="E1" s="120"/>
    </row>
    <row r="2" spans="1:6" s="119" customFormat="1">
      <c r="A2" s="118" t="s">
        <v>99</v>
      </c>
      <c r="B2" s="116"/>
      <c r="C2" s="116"/>
      <c r="E2" s="120"/>
    </row>
    <row r="3" spans="1:6" s="119" customFormat="1">
      <c r="A3" s="121" t="str">
        <f>+'[2]1130-02 AR-SBFA'!A3</f>
        <v>As   28 February, 2023</v>
      </c>
      <c r="B3" s="116"/>
      <c r="C3" s="116"/>
      <c r="E3" s="120"/>
    </row>
    <row r="4" spans="1:6">
      <c r="A4" s="122"/>
    </row>
    <row r="5" spans="1:6" ht="30.75" customHeight="1" thickBot="1">
      <c r="A5" s="124" t="s">
        <v>100</v>
      </c>
      <c r="B5" s="124" t="str">
        <f>'[2]1130-01 Post-date Cheques '!B5</f>
        <v>Voucher</v>
      </c>
      <c r="C5" s="124" t="s">
        <v>101</v>
      </c>
      <c r="D5" s="124" t="s">
        <v>102</v>
      </c>
      <c r="E5" s="125" t="s">
        <v>103</v>
      </c>
    </row>
    <row r="6" spans="1:6" s="128" customFormat="1" ht="19.5" customHeight="1">
      <c r="A6" s="126"/>
      <c r="B6" s="126"/>
      <c r="C6" s="126"/>
      <c r="D6" s="126"/>
      <c r="E6" s="127"/>
    </row>
    <row r="7" spans="1:6" s="128" customFormat="1" ht="19.5" customHeight="1">
      <c r="A7" s="129">
        <v>43145</v>
      </c>
      <c r="B7" s="130" t="s">
        <v>104</v>
      </c>
      <c r="C7" s="130"/>
      <c r="D7" s="131" t="s">
        <v>105</v>
      </c>
      <c r="E7" s="132">
        <v>1000</v>
      </c>
    </row>
    <row r="8" spans="1:6" s="128" customFormat="1" ht="19.5" customHeight="1">
      <c r="A8" s="129">
        <v>43437</v>
      </c>
      <c r="B8" s="130" t="s">
        <v>106</v>
      </c>
      <c r="C8" s="130"/>
      <c r="D8" s="131" t="s">
        <v>107</v>
      </c>
      <c r="E8" s="133">
        <v>33</v>
      </c>
      <c r="F8" s="134"/>
    </row>
    <row r="9" spans="1:6" s="128" customFormat="1" ht="19.5" customHeight="1">
      <c r="A9" s="130" t="s">
        <v>108</v>
      </c>
      <c r="B9" s="130" t="s">
        <v>109</v>
      </c>
      <c r="C9" s="130"/>
      <c r="D9" s="131" t="s">
        <v>110</v>
      </c>
      <c r="E9" s="133">
        <v>186</v>
      </c>
      <c r="F9" s="135"/>
    </row>
    <row r="10" spans="1:6" s="128" customFormat="1" ht="19.5" customHeight="1">
      <c r="A10" s="130" t="s">
        <v>108</v>
      </c>
      <c r="B10" s="130" t="s">
        <v>109</v>
      </c>
      <c r="C10" s="130"/>
      <c r="D10" s="131" t="s">
        <v>110</v>
      </c>
      <c r="E10" s="133">
        <v>180</v>
      </c>
      <c r="F10" s="135"/>
    </row>
    <row r="11" spans="1:6" s="128" customFormat="1" ht="19.5" customHeight="1">
      <c r="A11" s="129">
        <v>43950</v>
      </c>
      <c r="B11" s="130" t="s">
        <v>111</v>
      </c>
      <c r="C11" s="130"/>
      <c r="D11" s="131" t="s">
        <v>112</v>
      </c>
      <c r="E11" s="133">
        <v>400.09</v>
      </c>
      <c r="F11" s="135"/>
    </row>
    <row r="12" spans="1:6" s="128" customFormat="1" ht="19.5" customHeight="1">
      <c r="A12" s="129">
        <v>44196</v>
      </c>
      <c r="B12" s="130" t="s">
        <v>113</v>
      </c>
      <c r="C12" s="130"/>
      <c r="D12" s="131" t="s">
        <v>114</v>
      </c>
      <c r="E12" s="133">
        <v>202.32</v>
      </c>
      <c r="F12" s="135"/>
    </row>
    <row r="13" spans="1:6" s="128" customFormat="1" ht="19.5" customHeight="1">
      <c r="A13" s="129">
        <v>44316</v>
      </c>
      <c r="B13" s="130" t="s">
        <v>115</v>
      </c>
      <c r="C13" s="130"/>
      <c r="D13" s="131" t="s">
        <v>116</v>
      </c>
      <c r="E13" s="133">
        <v>37.5</v>
      </c>
      <c r="F13" s="135"/>
    </row>
    <row r="14" spans="1:6" s="128" customFormat="1" ht="19.5" customHeight="1">
      <c r="A14" s="129">
        <v>44347</v>
      </c>
      <c r="B14" s="130" t="s">
        <v>117</v>
      </c>
      <c r="D14" s="136" t="s">
        <v>118</v>
      </c>
      <c r="E14" s="133">
        <v>37.5</v>
      </c>
      <c r="F14" s="135"/>
    </row>
    <row r="15" spans="1:6" s="128" customFormat="1" ht="19.5" customHeight="1">
      <c r="A15" s="129">
        <v>44561</v>
      </c>
      <c r="B15" s="130" t="s">
        <v>119</v>
      </c>
      <c r="D15" s="136" t="s">
        <v>120</v>
      </c>
      <c r="E15" s="133">
        <v>50.58</v>
      </c>
      <c r="F15" s="135"/>
    </row>
    <row r="16" spans="1:6" s="128" customFormat="1" ht="19.5" customHeight="1">
      <c r="A16" s="129">
        <v>44561</v>
      </c>
      <c r="B16" s="130" t="s">
        <v>119</v>
      </c>
      <c r="D16" s="136" t="s">
        <v>120</v>
      </c>
      <c r="E16" s="133">
        <v>151.74</v>
      </c>
      <c r="F16" s="135"/>
    </row>
    <row r="17" spans="1:7" s="128" customFormat="1" ht="19.5" customHeight="1">
      <c r="A17" s="129">
        <v>44929</v>
      </c>
      <c r="B17" s="130" t="s">
        <v>121</v>
      </c>
      <c r="D17" s="136" t="s">
        <v>122</v>
      </c>
      <c r="E17" s="133">
        <v>37.5</v>
      </c>
      <c r="F17" s="135"/>
    </row>
    <row r="18" spans="1:7" s="152" customFormat="1" ht="19.5" customHeight="1">
      <c r="A18" s="150">
        <v>44926</v>
      </c>
      <c r="B18" s="151" t="s">
        <v>125</v>
      </c>
      <c r="D18" s="153" t="s">
        <v>126</v>
      </c>
      <c r="E18" s="154">
        <v>1822601.96</v>
      </c>
      <c r="F18" s="155"/>
    </row>
    <row r="19" spans="1:7" s="128" customFormat="1" ht="19.5" customHeight="1">
      <c r="A19" s="137">
        <v>44959</v>
      </c>
      <c r="B19" s="138" t="s">
        <v>129</v>
      </c>
      <c r="D19" s="148" t="s">
        <v>130</v>
      </c>
      <c r="E19" s="149">
        <v>37.5</v>
      </c>
      <c r="F19" s="135"/>
    </row>
    <row r="20" spans="1:7" s="128" customFormat="1" ht="19.5" customHeight="1">
      <c r="A20" s="137">
        <v>44981</v>
      </c>
      <c r="B20" s="138" t="s">
        <v>131</v>
      </c>
      <c r="D20" s="148" t="s">
        <v>132</v>
      </c>
      <c r="E20" s="149">
        <v>0.18</v>
      </c>
      <c r="F20" s="135"/>
    </row>
    <row r="21" spans="1:7" s="128" customFormat="1" ht="19.5" customHeight="1">
      <c r="A21" s="137">
        <v>44981</v>
      </c>
      <c r="B21" s="138" t="s">
        <v>131</v>
      </c>
      <c r="D21" s="148" t="s">
        <v>132</v>
      </c>
      <c r="E21" s="149">
        <v>2.16</v>
      </c>
      <c r="F21" s="135"/>
    </row>
    <row r="22" spans="1:7" s="128" customFormat="1" ht="19.5" customHeight="1">
      <c r="A22" s="129">
        <v>44981</v>
      </c>
      <c r="B22" s="130" t="s">
        <v>131</v>
      </c>
      <c r="D22" s="136" t="s">
        <v>132</v>
      </c>
      <c r="E22" s="139">
        <v>1.23</v>
      </c>
      <c r="F22" s="135"/>
    </row>
    <row r="23" spans="1:7" s="128" customFormat="1" ht="19.5" customHeight="1">
      <c r="A23" s="129"/>
      <c r="B23" s="130"/>
      <c r="D23" s="136"/>
      <c r="E23" s="139"/>
      <c r="F23" s="135"/>
    </row>
    <row r="24" spans="1:7" s="128" customFormat="1" ht="19.5" customHeight="1" thickBot="1">
      <c r="A24" s="140"/>
      <c r="B24" s="140"/>
      <c r="C24" s="140"/>
      <c r="D24" s="141" t="s">
        <v>93</v>
      </c>
      <c r="E24" s="142">
        <f>SUM(E6:E22)</f>
        <v>1824959.2599999998</v>
      </c>
      <c r="F24" s="143"/>
    </row>
    <row r="25" spans="1:7" s="128" customFormat="1" ht="19.5" customHeight="1" thickTop="1">
      <c r="A25" s="130"/>
      <c r="B25" s="130"/>
      <c r="C25" s="130"/>
      <c r="E25" s="144"/>
      <c r="F25" s="144"/>
    </row>
    <row r="26" spans="1:7" s="128" customFormat="1" ht="19.5" customHeight="1">
      <c r="A26" s="130"/>
      <c r="B26" s="130"/>
      <c r="C26" s="126">
        <v>11001</v>
      </c>
      <c r="D26" s="145" t="str">
        <f>+'[2]1131-03 AR RD'!D16</f>
        <v>As   28 February, 2023</v>
      </c>
      <c r="E26" s="143">
        <f>IFERROR(VLOOKUP(C26,[2]TB!$B:$I,8,0),0)</f>
        <v>1824959.26</v>
      </c>
      <c r="F26" s="144"/>
    </row>
    <row r="27" spans="1:7" s="128" customFormat="1" ht="19.5" customHeight="1">
      <c r="A27" s="130"/>
      <c r="B27" s="130"/>
      <c r="C27" s="130"/>
      <c r="D27" s="146" t="s">
        <v>52</v>
      </c>
      <c r="E27" s="144">
        <f>E24-E26</f>
        <v>0</v>
      </c>
      <c r="F27" s="144"/>
    </row>
    <row r="28" spans="1:7" s="128" customFormat="1" ht="19.5" customHeight="1">
      <c r="A28" s="130"/>
      <c r="B28" s="130"/>
      <c r="C28" s="130"/>
      <c r="E28" s="144"/>
    </row>
    <row r="29" spans="1:7">
      <c r="A29" s="147"/>
      <c r="B29"/>
      <c r="C29"/>
      <c r="F29" s="123"/>
    </row>
    <row r="30" spans="1:7">
      <c r="A30"/>
      <c r="B30"/>
      <c r="C30"/>
      <c r="F30" s="123"/>
      <c r="G30" s="123"/>
    </row>
    <row r="31" spans="1:7">
      <c r="A31" s="147"/>
      <c r="B31"/>
      <c r="C31"/>
      <c r="F31" s="123"/>
      <c r="G31" s="123"/>
    </row>
    <row r="32" spans="1:7">
      <c r="A32" s="147"/>
      <c r="B32"/>
      <c r="C32"/>
      <c r="F32" s="123"/>
      <c r="G32" s="123"/>
    </row>
    <row r="33" spans="1:7">
      <c r="A33"/>
      <c r="B33"/>
      <c r="C33"/>
      <c r="F33" s="123"/>
      <c r="G33" s="123"/>
    </row>
  </sheetData>
  <pageMargins left="0.25" right="0.25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5546875" style="1"/>
  </cols>
  <sheetData>
    <row r="2" spans="2:5" ht="18">
      <c r="B2" s="36" t="s">
        <v>26</v>
      </c>
    </row>
    <row r="3" spans="2:5">
      <c r="B3" s="4" t="s">
        <v>27</v>
      </c>
    </row>
    <row r="5" spans="2:5">
      <c r="B5" s="178">
        <v>44774</v>
      </c>
      <c r="C5" s="179"/>
      <c r="D5" s="179"/>
      <c r="E5" s="179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78">
        <v>44805</v>
      </c>
      <c r="C12" s="179"/>
      <c r="D12" s="179"/>
      <c r="E12" s="179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78">
        <v>44835</v>
      </c>
      <c r="C19" s="179"/>
      <c r="D19" s="179"/>
      <c r="E19" s="179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5546875" style="1" customWidth="1"/>
    <col min="6" max="6" width="4.44140625" style="1" customWidth="1"/>
    <col min="7" max="9" width="23.44140625" style="1" customWidth="1"/>
    <col min="10" max="10" width="10.44140625" style="1" customWidth="1"/>
  </cols>
  <sheetData>
    <row r="2" spans="1:9" ht="21">
      <c r="B2" s="37" t="s">
        <v>15</v>
      </c>
    </row>
    <row r="3" spans="1:9">
      <c r="B3" s="4" t="s">
        <v>28</v>
      </c>
    </row>
    <row r="4" spans="1:9" ht="18.600000000000001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83" t="s">
        <v>30</v>
      </c>
      <c r="D6" s="184"/>
      <c r="E6" s="185"/>
      <c r="F6" s="181"/>
      <c r="G6" s="183" t="s">
        <v>31</v>
      </c>
      <c r="H6" s="184"/>
      <c r="I6" s="185"/>
    </row>
    <row r="7" spans="1:9">
      <c r="A7" s="12"/>
      <c r="B7" s="33" t="s">
        <v>14</v>
      </c>
      <c r="C7" s="15">
        <v>44774</v>
      </c>
      <c r="D7" s="15">
        <v>44805</v>
      </c>
      <c r="E7" s="15">
        <v>44835</v>
      </c>
      <c r="F7" s="182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3" t="s">
        <v>33</v>
      </c>
      <c r="C8" s="16"/>
      <c r="D8" s="16"/>
      <c r="E8" s="16"/>
      <c r="F8" s="182"/>
      <c r="G8" s="16"/>
      <c r="H8" s="16"/>
      <c r="I8" s="16"/>
    </row>
    <row r="9" spans="1:9">
      <c r="A9" s="12"/>
      <c r="B9" s="33" t="s">
        <v>34</v>
      </c>
      <c r="C9" s="16"/>
      <c r="D9" s="16"/>
      <c r="E9" s="16"/>
      <c r="F9" s="182"/>
      <c r="G9" s="16"/>
      <c r="H9" s="16"/>
      <c r="I9" s="16"/>
    </row>
    <row r="10" spans="1:9">
      <c r="A10" s="12"/>
      <c r="B10" s="33" t="s">
        <v>35</v>
      </c>
      <c r="C10" s="16"/>
      <c r="D10" s="16"/>
      <c r="E10" s="16"/>
      <c r="F10" s="182"/>
      <c r="G10" s="16"/>
      <c r="H10" s="16"/>
      <c r="I10" s="16"/>
    </row>
    <row r="11" spans="1:9">
      <c r="A11" s="12"/>
      <c r="B11" s="33" t="s">
        <v>36</v>
      </c>
      <c r="C11" s="34"/>
      <c r="D11" s="34"/>
      <c r="E11" s="34"/>
      <c r="F11" s="182"/>
      <c r="G11" s="34"/>
      <c r="H11" s="34"/>
      <c r="I11" s="34"/>
    </row>
    <row r="12" spans="1:9">
      <c r="A12" s="12"/>
      <c r="B12" s="33" t="s">
        <v>37</v>
      </c>
      <c r="C12" s="34"/>
      <c r="D12" s="34"/>
      <c r="E12" s="34"/>
      <c r="F12" s="182"/>
      <c r="G12" s="34"/>
      <c r="H12" s="34"/>
      <c r="I12" s="34"/>
    </row>
    <row r="13" spans="1:9" ht="54.6" customHeight="1">
      <c r="A13" s="12"/>
      <c r="B13" s="180" t="s">
        <v>32</v>
      </c>
      <c r="C13" s="165"/>
      <c r="D13" s="165"/>
      <c r="E13" s="165"/>
      <c r="F13" s="21"/>
      <c r="G13" s="165"/>
      <c r="H13" s="165"/>
      <c r="I13" s="165"/>
    </row>
    <row r="14" spans="1:9" ht="54.6" customHeight="1">
      <c r="A14" s="12"/>
      <c r="B14" s="166"/>
      <c r="C14" s="166"/>
      <c r="D14" s="166"/>
      <c r="E14" s="166"/>
      <c r="F14" s="22"/>
      <c r="G14" s="166"/>
      <c r="H14" s="166"/>
      <c r="I14" s="166"/>
    </row>
    <row r="15" spans="1:9" ht="54.6" customHeight="1">
      <c r="B15" s="166"/>
      <c r="C15" s="166"/>
      <c r="D15" s="166"/>
      <c r="E15" s="166"/>
      <c r="F15" s="19"/>
      <c r="G15" s="166"/>
      <c r="H15" s="166"/>
      <c r="I15" s="166"/>
    </row>
    <row r="16" spans="1:9" ht="54.6" customHeight="1">
      <c r="B16" s="166"/>
      <c r="C16" s="166"/>
      <c r="D16" s="166"/>
      <c r="E16" s="166"/>
      <c r="F16" s="19"/>
      <c r="G16" s="166"/>
      <c r="H16" s="166"/>
      <c r="I16" s="166"/>
    </row>
    <row r="17" spans="2:9" ht="54.6" customHeight="1">
      <c r="B17" s="167"/>
      <c r="C17" s="167"/>
      <c r="D17" s="167"/>
      <c r="E17" s="167"/>
      <c r="F17" s="20"/>
      <c r="G17" s="167"/>
      <c r="H17" s="167"/>
      <c r="I17" s="167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441406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6" customHeight="1"/>
    <row r="2" spans="2:6" ht="15.6">
      <c r="B2" s="35" t="s">
        <v>38</v>
      </c>
    </row>
    <row r="3" spans="2:6">
      <c r="B3" s="38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664062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5" t="s">
        <v>13</v>
      </c>
    </row>
    <row r="3" spans="2:6" ht="15.6">
      <c r="B3" s="39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Check lsit (2)</vt:lpstr>
      <vt:lpstr>1131-01 AR Other</vt:lpstr>
      <vt:lpstr>1131-01 AR Other (2)</vt:lpstr>
      <vt:lpstr>1. Gross profit</vt:lpstr>
      <vt:lpstr>2. Rental Exp</vt:lpstr>
      <vt:lpstr>3. Special Exp</vt:lpstr>
      <vt:lpstr>4. GL-Bank</vt:lpstr>
      <vt:lpstr>'1131-01 AR Other'!Print_Area</vt:lpstr>
      <vt:lpstr>'1131-01 AR Other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2023-04-06T07:19:40Z</cp:lastPrinted>
  <dcterms:created xsi:type="dcterms:W3CDTF">2021-02-17T13:50:09Z</dcterms:created>
  <dcterms:modified xsi:type="dcterms:W3CDTF">2023-04-06T07:20:52Z</dcterms:modified>
</cp:coreProperties>
</file>